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ientulili/Documents/My Doctorate FILES/1 PhD Objective 1/SLR on burnout/ASE submission/"/>
    </mc:Choice>
  </mc:AlternateContent>
  <xr:revisionPtr revIDLastSave="0" documentId="13_ncr:1_{425EED5E-DB46-4E43-A73E-D33D9F4F3F97}" xr6:coauthVersionLast="47" xr6:coauthVersionMax="47" xr10:uidLastSave="{00000000-0000-0000-0000-000000000000}"/>
  <bookViews>
    <workbookView xWindow="0" yWindow="500" windowWidth="28800" windowHeight="15580" firstSheet="3" activeTab="8" xr2:uid="{00000000-000D-0000-FFFF-FFFF00000000}"/>
  </bookViews>
  <sheets>
    <sheet name="Papers for analysis" sheetId="1" r:id="rId1"/>
    <sheet name="Regarding early identification " sheetId="2" r:id="rId2"/>
    <sheet name="Summary Early Identification" sheetId="3" r:id="rId3"/>
    <sheet name="Papers employing ML" sheetId="4" r:id="rId4"/>
    <sheet name="New papers from new query-useML" sheetId="5" r:id="rId5"/>
    <sheet name="addl. Papers after revision ASE" sheetId="49" r:id="rId6"/>
    <sheet name="Studies reported performances" sheetId="6" r:id="rId7"/>
    <sheet name="Emotion Detection(ED)" sheetId="7" r:id="rId8"/>
    <sheet name="Toxicity Detection" sheetId="8" r:id="rId9"/>
    <sheet name="Fig 1-RQ2 emo merged" sheetId="50" r:id="rId10"/>
    <sheet name="table RQ3" sheetId="11" r:id="rId11"/>
    <sheet name="RQ2" sheetId="12" r:id="rId12"/>
    <sheet name="Datasets in SA and ED" sheetId="13" r:id="rId13"/>
    <sheet name="Datasets Toxic Detec" sheetId="14" r:id="rId14"/>
    <sheet name="Datasets in ED with sensors" sheetId="15" r:id="rId15"/>
    <sheet name="Datasets in ED with utterances " sheetId="16" r:id="rId16"/>
    <sheet name="Recap. of Total Observations" sheetId="17" r:id="rId17"/>
    <sheet name="ML F-Scores" sheetId="18" r:id="rId18"/>
    <sheet name="ML Accurcy" sheetId="19" r:id="rId19"/>
    <sheet name="Dictionary-based Lexical F-Scor" sheetId="20" r:id="rId20"/>
    <sheet name="Dictionary-based Lexical Accry" sheetId="21" r:id="rId21"/>
    <sheet name="BERT Accry" sheetId="22" r:id="rId22"/>
    <sheet name="BERT F-scores" sheetId="23" r:id="rId23"/>
    <sheet name="Agg P5 F" sheetId="24" r:id="rId24"/>
    <sheet name="Agg. P6 F" sheetId="25" r:id="rId25"/>
    <sheet name="Agg. P9 F" sheetId="26" r:id="rId26"/>
    <sheet name="Agg. 12 F" sheetId="27" r:id="rId27"/>
    <sheet name="Agg. P13 F &amp; A" sheetId="28" r:id="rId28"/>
    <sheet name="Agg. 15 F (excluded)" sheetId="29" r:id="rId29"/>
    <sheet name="Agg. P17 F" sheetId="30" r:id="rId30"/>
    <sheet name="Agg. 23 A&amp;F" sheetId="31" r:id="rId31"/>
    <sheet name="Agg. P24 F&amp;A" sheetId="32" r:id="rId32"/>
    <sheet name="Agg. 26 F" sheetId="33" r:id="rId33"/>
    <sheet name="Agg. P27 A" sheetId="34" r:id="rId34"/>
    <sheet name="Agg. 28 F" sheetId="35" r:id="rId35"/>
    <sheet name="Agg. P29 F" sheetId="36" r:id="rId36"/>
    <sheet name="Agg. P41 F" sheetId="37" r:id="rId37"/>
    <sheet name="Agg. 42 A&amp;F (exclude)" sheetId="38" r:id="rId38"/>
    <sheet name="Agg. P53 A" sheetId="39" r:id="rId39"/>
    <sheet name="Agg. P54 A" sheetId="40" r:id="rId40"/>
    <sheet name="Agg. P56 A" sheetId="41" r:id="rId41"/>
    <sheet name="Agg. P76 Acc" sheetId="42" r:id="rId42"/>
    <sheet name="Agg. 77 Accry" sheetId="43" r:id="rId43"/>
    <sheet name="Agg. 78 F" sheetId="44" r:id="rId44"/>
    <sheet name="Agg. 84 F " sheetId="45" r:id="rId45"/>
    <sheet name="Agg. 85 F" sheetId="46" r:id="rId46"/>
    <sheet name="Agg. 93" sheetId="47" r:id="rId47"/>
    <sheet name="Agg. 95" sheetId="48" r:id="rId48"/>
  </sheets>
  <externalReferences>
    <externalReference r:id="rId49"/>
  </externalReferences>
  <definedNames>
    <definedName name="_xlnm._FilterDatabase" localSheetId="9" hidden="1">'Fig 1-RQ2 emo merged'!$A$3:$AA$32</definedName>
    <definedName name="_xlnm._FilterDatabase" localSheetId="6" hidden="1">'Studies reported performances'!$A$1:$N$983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2" roundtripDataChecksum="ey6mekjPldYJPW3wQ3yf1whSF992Weh4F7yt9rwJl/8="/>
    </ext>
  </extLst>
</workbook>
</file>

<file path=xl/calcChain.xml><?xml version="1.0" encoding="utf-8"?>
<calcChain xmlns="http://schemas.openxmlformats.org/spreadsheetml/2006/main">
  <c r="A21" i="1" l="1"/>
  <c r="A22" i="1"/>
  <c r="G51" i="50"/>
  <c r="F51" i="50"/>
  <c r="E51" i="50"/>
  <c r="G53" i="50" s="1"/>
  <c r="H50" i="50"/>
  <c r="H49" i="50"/>
  <c r="H48" i="50"/>
  <c r="H47" i="50"/>
  <c r="I47" i="50" s="1"/>
  <c r="I51" i="50" s="1"/>
  <c r="D43" i="50"/>
  <c r="D42" i="50"/>
  <c r="D41" i="50"/>
  <c r="D44" i="50" s="1"/>
  <c r="G37" i="50"/>
  <c r="F37" i="50"/>
  <c r="E37" i="50"/>
  <c r="D37" i="50"/>
  <c r="H37" i="50" s="1"/>
  <c r="H38" i="50" s="1"/>
  <c r="H51" i="50" l="1"/>
  <c r="H17" i="3" l="1"/>
  <c r="C17" i="3"/>
  <c r="C16" i="3"/>
  <c r="C13" i="3"/>
  <c r="B5" i="3"/>
  <c r="B4" i="3"/>
  <c r="B6" i="3" s="1"/>
  <c r="M19" i="47"/>
  <c r="I19" i="47"/>
  <c r="E19" i="47"/>
  <c r="I17" i="47"/>
  <c r="E17" i="47"/>
  <c r="I16" i="47"/>
  <c r="E16" i="47"/>
  <c r="I15" i="47"/>
  <c r="M14" i="47"/>
  <c r="I14" i="47"/>
  <c r="E14" i="47"/>
  <c r="M13" i="47"/>
  <c r="I13" i="47"/>
  <c r="E13" i="47"/>
  <c r="I12" i="47"/>
  <c r="M11" i="47"/>
  <c r="I11" i="47"/>
  <c r="E11" i="47"/>
  <c r="M10" i="47"/>
  <c r="I10" i="47"/>
  <c r="E10" i="47"/>
  <c r="M9" i="47"/>
  <c r="E9" i="47"/>
  <c r="I8" i="47"/>
  <c r="E8" i="47"/>
  <c r="I7" i="47"/>
  <c r="M6" i="47"/>
  <c r="I6" i="47"/>
  <c r="E6" i="47"/>
  <c r="G11" i="46"/>
  <c r="F11" i="46"/>
  <c r="E11" i="46"/>
  <c r="D11" i="46"/>
  <c r="C11" i="46"/>
  <c r="B11" i="46"/>
  <c r="B1" i="46"/>
  <c r="D7" i="45"/>
  <c r="B1" i="45"/>
  <c r="G47" i="44"/>
  <c r="H32" i="44"/>
  <c r="H31" i="44"/>
  <c r="I30" i="44"/>
  <c r="H29" i="44"/>
  <c r="I28" i="44"/>
  <c r="J27" i="44"/>
  <c r="H26" i="44"/>
  <c r="G18" i="44"/>
  <c r="G25" i="44" s="1"/>
  <c r="H10" i="44"/>
  <c r="H9" i="44"/>
  <c r="I8" i="44"/>
  <c r="H7" i="44"/>
  <c r="J6" i="44"/>
  <c r="I5" i="44"/>
  <c r="H4" i="44"/>
  <c r="E9" i="43"/>
  <c r="D9" i="43"/>
  <c r="C9" i="43"/>
  <c r="B1" i="43"/>
  <c r="F6" i="41"/>
  <c r="E6" i="41"/>
  <c r="D6" i="41"/>
  <c r="C6" i="41"/>
  <c r="G5" i="41"/>
  <c r="G4" i="41"/>
  <c r="G7" i="41" s="1"/>
  <c r="B1" i="41"/>
  <c r="E7" i="38"/>
  <c r="D7" i="38"/>
  <c r="D6" i="38"/>
  <c r="D5" i="38"/>
  <c r="B1" i="38"/>
  <c r="J6" i="37"/>
  <c r="I6" i="37"/>
  <c r="H6" i="37"/>
  <c r="J5" i="37"/>
  <c r="I5" i="37"/>
  <c r="H5" i="37"/>
  <c r="K4" i="37"/>
  <c r="J4" i="37"/>
  <c r="I4" i="37"/>
  <c r="H4" i="37"/>
  <c r="B1" i="37"/>
  <c r="E8" i="34"/>
  <c r="D8" i="34"/>
  <c r="C8" i="34"/>
  <c r="F7" i="34"/>
  <c r="F6" i="34"/>
  <c r="F5" i="34"/>
  <c r="G8" i="34" s="1"/>
  <c r="F4" i="34"/>
  <c r="B1" i="34"/>
  <c r="B1" i="33"/>
  <c r="O24" i="32"/>
  <c r="N24" i="32"/>
  <c r="M24" i="32"/>
  <c r="L24" i="32"/>
  <c r="P23" i="32"/>
  <c r="P22" i="32"/>
  <c r="P21" i="32"/>
  <c r="Q24" i="32" s="1"/>
  <c r="O20" i="32"/>
  <c r="N20" i="32"/>
  <c r="M20" i="32"/>
  <c r="L20" i="32"/>
  <c r="P19" i="32"/>
  <c r="P18" i="32"/>
  <c r="Q20" i="32" s="1"/>
  <c r="B1" i="32"/>
  <c r="B1" i="31"/>
  <c r="D5" i="30"/>
  <c r="B1" i="30"/>
  <c r="B1" i="29"/>
  <c r="H10" i="28"/>
  <c r="D10" i="28"/>
  <c r="H9" i="28"/>
  <c r="D9" i="28"/>
  <c r="H8" i="28"/>
  <c r="D8" i="28"/>
  <c r="H7" i="28"/>
  <c r="D7" i="28"/>
  <c r="H6" i="28"/>
  <c r="D6" i="28"/>
  <c r="H5" i="28"/>
  <c r="D5" i="28"/>
  <c r="B1" i="28"/>
  <c r="B1" i="27"/>
  <c r="M10" i="26"/>
  <c r="L10" i="26"/>
  <c r="K10" i="26"/>
  <c r="G10" i="26"/>
  <c r="F10" i="26"/>
  <c r="E10" i="26"/>
  <c r="D10" i="26"/>
  <c r="C10" i="26"/>
  <c r="B10" i="26"/>
  <c r="B1" i="26"/>
  <c r="B1" i="25"/>
  <c r="B1" i="24"/>
  <c r="B6" i="23"/>
  <c r="B10" i="22"/>
  <c r="B11" i="21"/>
  <c r="D22" i="20"/>
  <c r="D21" i="20"/>
  <c r="B31" i="20" s="1"/>
  <c r="B32" i="20" s="1"/>
  <c r="D20" i="20"/>
  <c r="L27" i="19"/>
  <c r="H27" i="19"/>
  <c r="F27" i="19"/>
  <c r="D27" i="19"/>
  <c r="L25" i="19"/>
  <c r="J25" i="19"/>
  <c r="J27" i="19" s="1"/>
  <c r="H25" i="19"/>
  <c r="F25" i="19"/>
  <c r="B25" i="19"/>
  <c r="B27" i="19" s="1"/>
  <c r="L38" i="18"/>
  <c r="J38" i="18"/>
  <c r="H38" i="18"/>
  <c r="F38" i="18"/>
  <c r="D38" i="18"/>
  <c r="D29" i="19" s="1"/>
  <c r="B38" i="18"/>
  <c r="J5" i="17"/>
  <c r="I5" i="17"/>
  <c r="H5" i="17"/>
  <c r="G5" i="17"/>
  <c r="F5" i="17"/>
  <c r="E5" i="17"/>
  <c r="D5" i="17"/>
  <c r="C5" i="17"/>
  <c r="B5" i="17"/>
  <c r="A6" i="15"/>
  <c r="A7" i="15" s="1"/>
  <c r="A8" i="15" s="1"/>
  <c r="A9" i="15" s="1"/>
  <c r="K7" i="14"/>
  <c r="A7" i="14"/>
  <c r="K6" i="14"/>
  <c r="A6" i="14"/>
  <c r="K5" i="14"/>
  <c r="A15" i="13"/>
  <c r="A16" i="13" s="1"/>
  <c r="A17" i="13" s="1"/>
  <c r="A18" i="13" s="1"/>
  <c r="A19" i="13" s="1"/>
  <c r="A14" i="13"/>
  <c r="A5" i="8"/>
  <c r="A6" i="8" s="1"/>
  <c r="A20" i="7"/>
  <c r="A21" i="7" s="1"/>
  <c r="A22" i="7" s="1"/>
  <c r="A23" i="7" s="1"/>
  <c r="A19" i="7"/>
  <c r="A11" i="7"/>
  <c r="A12" i="7" s="1"/>
  <c r="A13" i="7" s="1"/>
  <c r="A14" i="7" s="1"/>
  <c r="A15" i="7" s="1"/>
  <c r="A16" i="7" s="1"/>
  <c r="P15" i="4"/>
  <c r="O15" i="4"/>
  <c r="N15" i="4"/>
  <c r="P14" i="4"/>
  <c r="O14" i="4"/>
  <c r="N14" i="4"/>
  <c r="O9" i="4"/>
  <c r="A7" i="4"/>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N3" i="4"/>
  <c r="N2" i="4"/>
  <c r="A10" i="1"/>
  <c r="A11" i="1" s="1"/>
  <c r="A12" i="1" s="1"/>
  <c r="A13" i="1" s="1"/>
  <c r="A14" i="1" s="1"/>
  <c r="A15" i="1" s="1"/>
  <c r="A16" i="1" s="1"/>
  <c r="A17" i="1" s="1"/>
  <c r="A18" i="1" s="1"/>
  <c r="A19" i="1" s="1"/>
  <c r="A20" i="1" s="1"/>
  <c r="A23" i="1" s="1"/>
  <c r="A24" i="1" s="1"/>
  <c r="A25" i="1" s="1"/>
  <c r="A26" i="1" s="1"/>
  <c r="A27" i="1" s="1"/>
  <c r="A28" i="1" s="1"/>
  <c r="A29" i="1" s="1"/>
  <c r="A30" i="1" s="1"/>
  <c r="A31" i="1" s="1"/>
  <c r="A32" i="1" s="1"/>
  <c r="A33" i="1" s="1"/>
  <c r="A34" i="1" s="1"/>
  <c r="A35" i="1" s="1"/>
  <c r="A36" i="1" s="1"/>
  <c r="A37" i="1" s="1"/>
  <c r="A38" i="1" s="1"/>
  <c r="A39" i="1" s="1"/>
  <c r="A40" i="1" s="1"/>
  <c r="A41" i="1" s="1"/>
  <c r="A9" i="1"/>
  <c r="H48" i="44" l="1"/>
</calcChain>
</file>

<file path=xl/sharedStrings.xml><?xml version="1.0" encoding="utf-8"?>
<sst xmlns="http://schemas.openxmlformats.org/spreadsheetml/2006/main" count="3542" uniqueCount="1331">
  <si>
    <t>No</t>
  </si>
  <si>
    <t>Paper ID</t>
  </si>
  <si>
    <t>Title</t>
  </si>
  <si>
    <t>Authors</t>
  </si>
  <si>
    <t>Years</t>
  </si>
  <si>
    <t>Background (the supporting opinions)</t>
  </si>
  <si>
    <t>Discussion</t>
  </si>
  <si>
    <t>Regarding to burnout</t>
  </si>
  <si>
    <t>Emotion Dimension</t>
  </si>
  <si>
    <t>Aims</t>
  </si>
  <si>
    <t>Data Sources</t>
  </si>
  <si>
    <t>Variables</t>
  </si>
  <si>
    <t>Methods</t>
  </si>
  <si>
    <t>Detection Mechanism</t>
  </si>
  <si>
    <t>Results</t>
  </si>
  <si>
    <t>Addtional Notes</t>
  </si>
  <si>
    <t>Conclusion</t>
  </si>
  <si>
    <t>Mining valence, arousal, and dominance: possibilities for detecting burnout and productivity?</t>
  </si>
  <si>
    <t>M Mäntylä, B Adams, G Destefanis, …</t>
  </si>
  <si>
    <r>
      <rPr>
        <sz val="11"/>
        <color theme="1"/>
        <rFont val="Calibri"/>
        <family val="2"/>
      </rPr>
      <t xml:space="preserve">Emotion Dimension: Valence-Arousal-Dominance.
- high valence (i.e. enjoy a situation)
- high dominance(i.e. feeling in control of development task)
- high arousal:
(i.e. increased alertness or readiness to act --&gt; increased the performance (due to time pressure or reward-punishment schemes);
caused by increased and prolonged pressure --&gt; leads to burnout in software teams (Sonnetag et al)).
- low dominance (i.e. lack of independence or control at work --&gt; increases the risk of BO in SE (Sonnetag et al).
</t>
    </r>
    <r>
      <rPr>
        <b/>
        <sz val="11"/>
        <color theme="1"/>
        <rFont val="Calibri"/>
        <family val="2"/>
      </rPr>
      <t>Increases in arousal start to hamper performance</t>
    </r>
    <r>
      <rPr>
        <sz val="11"/>
        <color theme="1"/>
        <rFont val="Calibri"/>
        <family val="2"/>
      </rPr>
      <t xml:space="preserve"> from a certain threshold (Yerkes-Dodson law).
"studies on the emotions of VAD dimensions in software engineering are important as they possibly could identify symptoms of high productivity, i.e., when someone experiences high valence, dominance and arousal, but also symptoms of where the risk of burnout increases, i.e., </t>
    </r>
    <r>
      <rPr>
        <b/>
        <sz val="11"/>
        <color theme="1"/>
        <rFont val="Calibri"/>
        <family val="2"/>
      </rPr>
      <t>when a person experiences low valence, low dominance and high arousal</t>
    </r>
    <r>
      <rPr>
        <sz val="11"/>
        <color theme="1"/>
        <rFont val="Calibri"/>
        <family val="2"/>
      </rPr>
      <t>."</t>
    </r>
  </si>
  <si>
    <r>
      <rPr>
        <sz val="11"/>
        <color theme="1"/>
        <rFont val="Calibri"/>
        <family val="2"/>
      </rPr>
      <t xml:space="preserve">- </t>
    </r>
    <r>
      <rPr>
        <b/>
        <sz val="11"/>
        <color theme="1"/>
        <rFont val="Calibri"/>
        <family val="2"/>
      </rPr>
      <t>issue priority</t>
    </r>
    <r>
      <rPr>
        <sz val="11"/>
        <color theme="1"/>
        <rFont val="Calibri"/>
        <family val="2"/>
      </rPr>
      <t xml:space="preserve"> increases Arousal (e.g. arousal increase can be detected from written issue report and comments)
- </t>
    </r>
    <r>
      <rPr>
        <b/>
        <sz val="11"/>
        <color theme="1"/>
        <rFont val="Calibri"/>
        <family val="2"/>
      </rPr>
      <t>bugs</t>
    </r>
    <r>
      <rPr>
        <sz val="11"/>
        <color theme="1"/>
        <rFont val="Calibri"/>
        <family val="2"/>
      </rPr>
      <t xml:space="preserve"> decrease valence
- when </t>
    </r>
    <r>
      <rPr>
        <b/>
        <sz val="11"/>
        <color theme="1"/>
        <rFont val="Calibri"/>
        <family val="2"/>
      </rPr>
      <t>issues get resolved,</t>
    </r>
    <r>
      <rPr>
        <sz val="11"/>
        <color theme="1"/>
        <rFont val="Calibri"/>
        <family val="2"/>
      </rPr>
      <t xml:space="preserve"> valence increase
- an assignee experiences a drop in arousal when </t>
    </r>
    <r>
      <rPr>
        <b/>
        <sz val="11"/>
        <color theme="1"/>
        <rFont val="Calibri"/>
        <family val="2"/>
      </rPr>
      <t>issue gets resolved</t>
    </r>
    <r>
      <rPr>
        <sz val="11"/>
        <color theme="1"/>
        <rFont val="Calibri"/>
        <family val="2"/>
      </rPr>
      <t xml:space="preserve">
- </t>
    </r>
    <r>
      <rPr>
        <b/>
        <sz val="11"/>
        <color theme="1"/>
        <rFont val="Calibri"/>
        <family val="2"/>
      </rPr>
      <t>experience</t>
    </r>
    <r>
      <rPr>
        <sz val="11"/>
        <color theme="1"/>
        <rFont val="Calibri"/>
        <family val="2"/>
      </rPr>
      <t xml:space="preserve"> might be a factor protecting from burnout risk: </t>
    </r>
    <r>
      <rPr>
        <b/>
        <sz val="11"/>
        <color theme="1"/>
        <rFont val="Calibri"/>
        <family val="2"/>
      </rPr>
      <t>less experienced assignes</t>
    </r>
    <r>
      <rPr>
        <sz val="11"/>
        <color theme="1"/>
        <rFont val="Calibri"/>
        <family val="2"/>
      </rPr>
      <t xml:space="preserve"> express lower valence while </t>
    </r>
    <r>
      <rPr>
        <b/>
        <sz val="11"/>
        <color theme="1"/>
        <rFont val="Calibri"/>
        <family val="2"/>
      </rPr>
      <t>less experienced defect reporters</t>
    </r>
    <r>
      <rPr>
        <sz val="11"/>
        <color theme="1"/>
        <rFont val="Calibri"/>
        <family val="2"/>
      </rPr>
      <t xml:space="preserve"> express more arousal</t>
    </r>
  </si>
  <si>
    <r>
      <rPr>
        <sz val="11"/>
        <color theme="1"/>
        <rFont val="Calibri"/>
        <family val="2"/>
      </rPr>
      <t xml:space="preserve">- these authors used the concept of early symptoms of burnout:  </t>
    </r>
    <r>
      <rPr>
        <b/>
        <sz val="11"/>
        <color theme="1"/>
        <rFont val="Calibri"/>
        <family val="2"/>
      </rPr>
      <t>low valence, low dominance, and high arousal.</t>
    </r>
  </si>
  <si>
    <t>valence, dominance, arousal</t>
  </si>
  <si>
    <t>mines software repositories using the VAD approach, as this allows automatic, non-intrusive, retrospective, real-world assessment of VAD across several thousands individuals (instead of small sample sizes) to determine existing relations between VAD and issue report productivity.</t>
  </si>
  <si>
    <r>
      <rPr>
        <sz val="11"/>
        <color theme="1"/>
        <rFont val="Calibri"/>
        <family val="2"/>
      </rPr>
      <t xml:space="preserve">700,000 </t>
    </r>
    <r>
      <rPr>
        <b/>
        <sz val="11"/>
        <color theme="1"/>
        <rFont val="Calibri"/>
        <family val="2"/>
      </rPr>
      <t>issue reports</t>
    </r>
    <r>
      <rPr>
        <sz val="11"/>
        <color theme="1"/>
        <rFont val="Calibri"/>
        <family val="2"/>
      </rPr>
      <t xml:space="preserve"> of the Apache Foundation open source projects, spanning 2 million</t>
    </r>
    <r>
      <rPr>
        <b/>
        <sz val="11"/>
        <color theme="1"/>
        <rFont val="Calibri"/>
        <family val="2"/>
      </rPr>
      <t xml:space="preserve"> comments</t>
    </r>
    <r>
      <rPr>
        <sz val="11"/>
        <color theme="1"/>
        <rFont val="Calibri"/>
        <family val="2"/>
      </rPr>
      <t xml:space="preserve"> across one thousand projects</t>
    </r>
  </si>
  <si>
    <t xml:space="preserve">Independent variable: comments
Dependent variable: Valence, Arousal, and Dominance
</t>
  </si>
  <si>
    <t>- quantitative approach
linear regression to explore the VAD scores of the different roles(assignee, reporter, and other) involved in issue comments</t>
  </si>
  <si>
    <t>With emotional dimensions: Valence, Arousal, and Dominance score's calculation to detect the productivity loss in SE by analysing on textual comments.</t>
  </si>
  <si>
    <t>model</t>
  </si>
  <si>
    <r>
      <rPr>
        <sz val="11"/>
        <color theme="1"/>
        <rFont val="Calibri"/>
        <family val="2"/>
      </rPr>
      <t xml:space="preserve">- no direct participants;
- using emotional dimension: valence, arousal, and dominance
- using verbal/written communication
</t>
    </r>
    <r>
      <rPr>
        <b/>
        <sz val="11"/>
        <color theme="1"/>
        <rFont val="Calibri"/>
        <family val="2"/>
      </rPr>
      <t>- high past experience might reduce the risk of burnout, either making developer's experience more valence(pleasure) or less arousal</t>
    </r>
  </si>
  <si>
    <t>contributes to the field of human aspects of software engineering by raising our understanding of how emotions play a role in software development, in particular related to loss in productivity and burn-out.</t>
  </si>
  <si>
    <t>Anger and its direction in collaborative software development</t>
  </si>
  <si>
    <t>D Gachechiladze, F Lanubile, N Novielli, ...</t>
  </si>
  <si>
    <t>Regarding burnout detection: the authors only refer to Mantyla paper (ID Paper 5) to support the idea that detecting one developer's anger to self may prevent he/she to burnout risk.</t>
  </si>
  <si>
    <t>No explicit or implicit discussion about burnout.</t>
  </si>
  <si>
    <t>arousal</t>
  </si>
  <si>
    <t>represents a first step towards assessing the feasibility of automatic identification of anger direction in developers’ communication.</t>
  </si>
  <si>
    <r>
      <rPr>
        <sz val="11"/>
        <color theme="1"/>
        <rFont val="Calibri"/>
        <family val="2"/>
      </rPr>
      <t xml:space="preserve">developers’ </t>
    </r>
    <r>
      <rPr>
        <b/>
        <sz val="11"/>
        <color theme="1"/>
        <rFont val="Calibri"/>
        <family val="2"/>
      </rPr>
      <t>comments</t>
    </r>
    <r>
      <rPr>
        <sz val="11"/>
        <color theme="1"/>
        <rFont val="Calibri"/>
        <family val="2"/>
      </rPr>
      <t xml:space="preserve"> in the Jira-based repository of the Apache Software Foundation</t>
    </r>
  </si>
  <si>
    <t>Independent Variables: sentences
Dependent Variables: anger direction</t>
  </si>
  <si>
    <t>machine learning approaches</t>
  </si>
  <si>
    <t>building an anger direction classifier by exploiting machine learning techniques in a supervised setting, using their gold standard for training and validation.</t>
  </si>
  <si>
    <t>classifier
an automatic anger detection that can classify comments containing anger and its direction to self, others or objects.</t>
  </si>
  <si>
    <t>- no direct participants;
- using emotional dimension
- using verbal/written communication
- Preventing burnout(loss productivity) by detecting anger to self
- Emotions dimension used: arousal (from Shaver et al: love, joy, anger, sadness, fear, and surprise.)</t>
  </si>
  <si>
    <t>a preliminary study towards automatically detecting the direction of anger when developers communicate by exchanging text messages.</t>
  </si>
  <si>
    <t>DEVA: sensing emotions in the valence arousal space in software engineering text</t>
  </si>
  <si>
    <t>MR Islam, MF Zibran</t>
  </si>
  <si>
    <t>The authors focused on building a dictionary-based lexical approach that specifically designed for operation on SE text and used Mantyla work (paper ID: 5) as the baseline to compare with the authors' developed tool (DEVA).</t>
  </si>
  <si>
    <t>Literally, there is no discussion relating to burnout symptoms; however, the baseline model used is Mantyla's work (paper ID: 5)</t>
  </si>
  <si>
    <t>arousal and valence</t>
  </si>
  <si>
    <t>- present the first sentiment analysis tool, DEVA, which is especially designed for software engineering text and also capable of capturing the aforementioned emotional states through the detection of both arousal and valence. We also create a groundtruth dataset containing 1,795 JIRA issue comments</t>
  </si>
  <si>
    <r>
      <rPr>
        <sz val="11"/>
        <color theme="1"/>
        <rFont val="Calibri"/>
        <family val="2"/>
      </rPr>
      <t xml:space="preserve">- SEA dictionary, ANEW dictionary, JIRA issue </t>
    </r>
    <r>
      <rPr>
        <b/>
        <sz val="11"/>
        <color theme="1"/>
        <rFont val="Calibri"/>
        <family val="2"/>
      </rPr>
      <t>comments</t>
    </r>
  </si>
  <si>
    <t>Independent Variables: sentence
Dependent Variables: emotional states</t>
  </si>
  <si>
    <t>-machine learning approach
dictionary-lexical based approach</t>
  </si>
  <si>
    <t>Arousal and Valence Detection:
- Constructing a new dictionary that combines SEA(Software Engineering Arousal) dictionary and Affective Norms for English Words (ANEW) dictionaries
- Calculating the Valence and Arousal scores for text
- maps the emotional scores to individual emotional states based on the bi-dimensional emotional model
- the heuristics approaches were implemented in the DEVA as well</t>
  </si>
  <si>
    <r>
      <rPr>
        <sz val="11"/>
        <color theme="1"/>
        <rFont val="Calibri"/>
        <family val="2"/>
      </rPr>
      <t>-</t>
    </r>
    <r>
      <rPr>
        <b/>
        <sz val="11"/>
        <color theme="1"/>
        <rFont val="Calibri"/>
        <family val="2"/>
      </rPr>
      <t>prototype/tool</t>
    </r>
    <r>
      <rPr>
        <sz val="11"/>
        <color theme="1"/>
        <rFont val="Calibri"/>
        <family val="2"/>
      </rPr>
      <t xml:space="preserve">
'- Emotional Model for capturing arousal and valence in SE texts with lexical approaches to increase the accuracy to detect arousal and valence</t>
    </r>
  </si>
  <si>
    <t>- no participants involved
- sentiment analysis to detect emotional dimension(valence and arousal)
- using written communication/JIRA comments</t>
  </si>
  <si>
    <t>we have presented DEVA, a tool for automated sentiment analysis in text. DEVA is unique from existing tools in two aspects. First, DEVA is especially crafted for software engineering text. Second, DEVA is capable of detecting both valence and arousal in text and mapping them for capturing individual emotional states (e.g., excitement, stress, depression, relaxation and neutrality) conforming to a well-established bi-directional emotional model</t>
  </si>
  <si>
    <t>A Hybrid Approach at Emotional State Detection: Merging Theoretical Models of Emotion with Data-Driven Statistical Classifiers.</t>
  </si>
  <si>
    <t xml:space="preserve">Pedro A. Nogueira, Rui A. Rodrigues, Eugénio C. Oliveira, and Lennart E. Nacke. 2013. </t>
  </si>
  <si>
    <t>No explicit or implicit discussion about burnout and no references point to Mantyla work; however, the authors used emotional dimension (e.g. detection og valence and arousal)</t>
  </si>
  <si>
    <t>arousal, valence</t>
  </si>
  <si>
    <t>to develop a nonspecific method for emotional state classification in interactive environments. 
The proposed method employs a two-layer classification process to detect Arousal and Valence
(the emotion’s hedonic component), based on four psychophysiological metrics: Skin Conductance, Heart Rate and Electromyography measured at the corrugator supercilii and zygomaticus major muscles.</t>
  </si>
  <si>
    <t>- experiment data
tools used: sensors for psychophysiological metrics: Skin Conductance, Heart Rate and Electromyography measured at the corrugator supercilii and zygomaticus major muscles</t>
  </si>
  <si>
    <t xml:space="preserve">Independent Variable: psychophysiological metrics
Dependent Variable: emotion dimension(arousal and valence)
</t>
  </si>
  <si>
    <t>mixed approach
quantitative approach/statistic approach: regression techniques
ML approach(NN, SVM, RF) to detect valence and arousal</t>
  </si>
  <si>
    <t>- two-layer classification process to detect Arousal and Valence (the emotion’s hedonic component).
The first classification layer applies multiple regression models to correctly scale the aforementioned metrics across participants and experimental conditions, while also correlating them to the Arousal or Valence dimensions. The second layer then explores several machine learning techniques to merge the regression outputs into one final rating</t>
  </si>
  <si>
    <r>
      <rPr>
        <sz val="11"/>
        <color theme="1"/>
        <rFont val="Calibri"/>
        <family val="2"/>
      </rPr>
      <t>the proposed</t>
    </r>
    <r>
      <rPr>
        <b/>
        <sz val="11"/>
        <color theme="1"/>
        <rFont val="Calibri"/>
        <family val="2"/>
      </rPr>
      <t xml:space="preserve"> model</t>
    </r>
    <r>
      <rPr>
        <sz val="11"/>
        <color theme="1"/>
        <rFont val="Calibri"/>
        <family val="2"/>
      </rPr>
      <t xml:space="preserve"> is able to classify Arousal and Valence independently from participant and experimental conditions with satisfactory accuracy (97% for Arousal and 91% for Valence).</t>
    </r>
  </si>
  <si>
    <t>participants involved</t>
  </si>
  <si>
    <t>An exploratory qualitative and quantitative analysis of emotions in issue report comments of open source systems</t>
  </si>
  <si>
    <t>A Murgia, M Ortu, P Tourani, B Adams, …</t>
  </si>
  <si>
    <t>Developer's Emotion Detection(love, joy, and sadness)</t>
  </si>
  <si>
    <t>this paper did not discuss any topic related to burnout early symptoms; instead it only analyzed (a) whether issue reports—a common development artifact, rich in content—convey emotional information and (b) whether humans agree on the presence of these emotions.</t>
  </si>
  <si>
    <t>Not used</t>
  </si>
  <si>
    <r>
      <rPr>
        <sz val="11"/>
        <color theme="1"/>
        <rFont val="Calibri"/>
        <family val="2"/>
      </rPr>
      <t xml:space="preserve">Issue </t>
    </r>
    <r>
      <rPr>
        <b/>
        <sz val="11"/>
        <color theme="1"/>
        <rFont val="Calibri"/>
        <family val="2"/>
      </rPr>
      <t>Comments</t>
    </r>
    <r>
      <rPr>
        <sz val="11"/>
        <color theme="1"/>
        <rFont val="Calibri"/>
        <family val="2"/>
      </rPr>
      <t xml:space="preserve"> from Issue Tracking System (JIRA)</t>
    </r>
  </si>
  <si>
    <t xml:space="preserve">Independent Variable: comments
Dependent Variable: emotions
</t>
  </si>
  <si>
    <t>mixed approach
-qualitative approach, machine learning approach
- Cohen’s κ to calculate agreement across all raters of a study for each comment (Phase 1 and Phase 2)
- analyse the AUC, precision and empirical recall of each classifier and compare with the ZeroR classifier.</t>
  </si>
  <si>
    <t xml:space="preserve">- the study proposed an emotion classifier model(using machine learning approach) that can detect whether the comments containing emotions such as love, joy, and sadness; and also it involved the human raters to agree with the label given by the classifier.
- First, the study started with the human involvement(4 raters) in agreeing on whether each comment containing emotions or not. (include 400 comments)
- Second, the raters involved were 16 raters to evaluate the 392 comments from the previous phase.
- Third, constructing the emotion-based dataset iteratively by adding 271,416 comments and doing the labelling with the sample set. It resulted 3,314 additional comments
- Building the classifier using ML approaches (Support Vector Machine (SVM), Naive Bayes (NB), Single Layer
Perceptron (SLP), K-Nearest Neighbor (KNN) and Random Forest (RF).)
</t>
  </si>
  <si>
    <t>- classifier</t>
  </si>
  <si>
    <t xml:space="preserve">This study involved humans/authors to give the labels and rate the agreements among the labelled comments given(the first phase).
It also utilized machine learning approaches to evaluate the emotion-based dataset built </t>
  </si>
  <si>
    <t>Emotions Extracted from Text vs. True Emotions–An Empirical Evaluation in SE Context</t>
  </si>
  <si>
    <t>Y Wang</t>
  </si>
  <si>
    <t>this paper only refer to Mantyla paper(in the Introduction section) and not discuss on the burnout early prediction. 
"Recently, researchers have begun to study how emotional states impact SE activities as well as developers’ wellbeing."</t>
  </si>
  <si>
    <r>
      <rPr>
        <sz val="11"/>
        <color rgb="FF000000"/>
        <rFont val="Calibri, Arial"/>
      </rPr>
      <t xml:space="preserve">- </t>
    </r>
    <r>
      <rPr>
        <b/>
        <sz val="11"/>
        <color rgb="FF000000"/>
        <rFont val="Calibri, Arial"/>
      </rPr>
      <t>weekly self-reported</t>
    </r>
    <r>
      <rPr>
        <sz val="11"/>
        <color rgb="FF000000"/>
        <rFont val="Calibri, Arial"/>
      </rPr>
      <t xml:space="preserve"> for almost one year from part-time IS master students who has at least one experiencing Software development (from survey)
- </t>
    </r>
    <r>
      <rPr>
        <b/>
        <sz val="11"/>
        <color rgb="FF000000"/>
        <rFont val="Calibri, Arial"/>
      </rPr>
      <t>textual team communication records</t>
    </r>
    <r>
      <rPr>
        <sz val="11"/>
        <color rgb="FF000000"/>
        <rFont val="Calibri, Arial"/>
      </rPr>
      <t xml:space="preserve"> (from the Slack channel)
- personality and team's emotion display norms (from </t>
    </r>
    <r>
      <rPr>
        <b/>
        <sz val="11"/>
        <color rgb="FF000000"/>
        <rFont val="Calibri, Arial"/>
      </rPr>
      <t>survey</t>
    </r>
    <r>
      <rPr>
        <sz val="11"/>
        <color rgb="FF000000"/>
        <rFont val="Calibri, Arial"/>
      </rPr>
      <t>)  
participants: 27 teams and 82 individuals</t>
    </r>
  </si>
  <si>
    <t>Independent Variables:
-communication records (tekst)
- individual true emotions (numeric)
- team true emotions (numeric)
- personality profiles
- emotional display norms
Dependent Variables: emotional polarity</t>
  </si>
  <si>
    <t xml:space="preserve">mixed approach
- ML approach/Transfer Learning
- quantitative approach
- NTUA-SLP  algorithm to extract emotions from the collected team communication messages.
</t>
  </si>
  <si>
    <t>Emotional Detection
- creating task spesific emotion intesity dataset for training and fine tuning the final emotion intensity prediction models:
implementing multiple step approach and involving professional developers to giving a label of intesity levels
- extracting emotions from textual records using deep learning algorithm:
implementing transfer learning using NTUA-SLP architecture and use SE domain datasets as its dataset with steps follows:
1. the word embedding pretrainings
2 pretrain deep learning model on a sentiment analysis task (transfer learning)
3 fine-tune the pretrained model for predicting emotion intensities in the software development domain.
- modeling emotion dynamic:
model the emotions as time series</t>
  </si>
  <si>
    <r>
      <rPr>
        <sz val="11"/>
        <color rgb="FF000000"/>
        <rFont val="Calibri, Arial"/>
      </rPr>
      <t>-emotional detection
- comparing between human emotional extracted from text and self-reported (</t>
    </r>
    <r>
      <rPr>
        <b/>
        <sz val="11"/>
        <color rgb="FF000000"/>
        <rFont val="Calibri, Arial"/>
      </rPr>
      <t>whether the emotion extracted from the tekst MATCH with the true emotion)</t>
    </r>
    <r>
      <rPr>
        <sz val="11"/>
        <color rgb="FF000000"/>
        <rFont val="Calibri, Arial"/>
      </rPr>
      <t xml:space="preserve">
- involved participants
-52 out of 82 cointegration of individual tests are significant: 63.4% individuals’ extracted joy emotion dynamics well reflected their true emotion dynamics
- For the rest three negative emotions, the results are much worse. None of them achieves 50% matches anger: 27/82 ≈ 32.9%, sadness: 39/82 ≈ 47.6%, fear: 34/82≈ 41.5%).
- the dynamics of emotions extracted using textbased algorithms often do not well reflect the dynamics of true emotion.
- For the emotion joy, when a team’s positive emotionnorms are high, the extracted emotion are more likely to match the true emotion. For the emotion anger, when a team’s positive emotion norms are high, the extracted emotion are more likely to match the true emotion. For sadness and fear, though there are some differences, they are relatively small.</t>
    </r>
  </si>
  <si>
    <t>Recognizing developers' emotions while programming</t>
  </si>
  <si>
    <t>D Girardi, N Novielli, D Fucci, F Lanubile</t>
  </si>
  <si>
    <t>This paper observed on how negative feeling detected using non invansive weareable device may inflluence on the tasks in particular the participants found the technical difficulties (e.g., unexpected usage of libraries or unexpected output of code) and unfulfilled information needs (e.g., unavailable documentation) also emerge as causes for negative feelings.</t>
  </si>
  <si>
    <t>(i) investigating the
link between emotion and progress, (ii) understanding the triggers
for developers’ emotions and the strategies to deal with negative
ones, (iii) identifying the minimal set of non-invasive biometric
sensors for emotion recognition during programming tasks.</t>
  </si>
  <si>
    <r>
      <rPr>
        <sz val="11"/>
        <color rgb="FF000000"/>
        <rFont val="Calibri, Arial"/>
      </rPr>
      <t xml:space="preserve">Independent Variables:
-biometric sensors: 
NeuroSky BrainLink headset to record the </t>
    </r>
    <r>
      <rPr>
        <b/>
        <sz val="11"/>
        <color rgb="FF000000"/>
        <rFont val="Calibri, Arial"/>
      </rPr>
      <t>EEG waves</t>
    </r>
    <r>
      <rPr>
        <sz val="11"/>
        <color rgb="FF000000"/>
        <rFont val="Calibri, Arial"/>
      </rPr>
      <t xml:space="preserve"> and the Empatica E4 wristband for </t>
    </r>
    <r>
      <rPr>
        <b/>
        <sz val="11"/>
        <color rgb="FF000000"/>
        <rFont val="Calibri, Arial"/>
      </rPr>
      <t xml:space="preserve">EDA, BVP, and heart-related metrics
- self-reported valence and arousal ratings
FOR MACHINE LEARNING:
EEG, EDA, BVP and self-reported ratings(valence and arousal rating of SAM)
</t>
    </r>
    <r>
      <rPr>
        <sz val="11"/>
        <color rgb="FF000000"/>
        <rFont val="Calibri, Arial"/>
      </rPr>
      <t>Dependent Variables:
emotion</t>
    </r>
    <r>
      <rPr>
        <b/>
        <sz val="11"/>
        <color rgb="FF000000"/>
        <rFont val="Calibri, Arial"/>
      </rPr>
      <t xml:space="preserve">
</t>
    </r>
  </si>
  <si>
    <r>
      <rPr>
        <sz val="11"/>
        <color theme="1"/>
        <rFont val="Calibri"/>
        <family val="2"/>
      </rPr>
      <t xml:space="preserve">- analyzing the data collected in the study using a mix of </t>
    </r>
    <r>
      <rPr>
        <b/>
        <sz val="11"/>
        <color theme="1"/>
        <rFont val="Calibri"/>
        <family val="2"/>
      </rPr>
      <t>quantitative/linier mixed model and qualitative methods/content analysis(sentence-by-sentence)</t>
    </r>
    <r>
      <rPr>
        <sz val="11"/>
        <color theme="1"/>
        <rFont val="Calibri"/>
        <family val="2"/>
      </rPr>
      <t xml:space="preserve">
- for ML:
Naive Bayes (nb), K-Nearest Neighbor (knn), C4.5- like trees (J48), SVM with linear kernel (svm), Multi-layer Perceptron for neural network (mlp), and Random Forest (rf).</t>
    </r>
  </si>
  <si>
    <r>
      <rPr>
        <sz val="11"/>
        <color theme="1"/>
        <rFont val="Calibri"/>
        <family val="2"/>
      </rPr>
      <t>1. pre-development task:
- taking an emotion-elicitation task: by watching 8 videos selected (with</t>
    </r>
    <r>
      <rPr>
        <b/>
        <sz val="11"/>
        <color theme="1"/>
        <rFont val="Calibri"/>
        <family val="2"/>
      </rPr>
      <t xml:space="preserve"> valence and arousal scores</t>
    </r>
    <r>
      <rPr>
        <sz val="11"/>
        <color theme="1"/>
        <rFont val="Calibri"/>
        <family val="2"/>
      </rPr>
      <t xml:space="preserve"> on a scale from 1 to 9.)
- after watching videos, the respondent reported her/his emotion using the SAM mannequins
during interlude: the participant watches a 2-minute relaxing video of a nature scenery capable of inducing relaxation and a neutral emotional state
2. during development task:
- the behavior of participants during the entire session and interrupted them every five minutes, asking to report their emotions, perceived progress, and to provide information about the reasons for their emotions.
-  the subjects’ biometrics were collected during the entire duration of the development task
- In total, each participant provides six ratings for valence and six for arousal
3. Final interview:
- The experimenter interviews participants to investigate i) the triggers for positive and negative emotions during the task, and ii) the strategies subjects implement to deal with negative emotions
FOR developer's emotion detection:
1. Using valence and arousal dataset from SAM-assessment. For valence dataset, the assessment was labeled into positive and negative label; for arousal, high and low label.
For labeling, the mean values reported while watching the emotion-triggering videos were used to labeling the pos/high and neg/low. </t>
    </r>
  </si>
  <si>
    <t>classifier</t>
  </si>
  <si>
    <t>the participants were asked to  writing a Java program using the StackExchange API 2 to retrieve all answers posted by a specific user on StackOverflow and sum up the scores the user earned for these answers.
The detection taken during doing programming task
- Developers experience a wide range of emotions during programming tasks. We observe a prevalence of negative valence and high arousal. Valence is positively correlated with perceived progress.
- Developers’ positive emotions are triggered by the effectiveness of the implemented solution. Unexpected code behavior and missing documentation  cause negative emotions. The latter are also due to time pressure and self-perceived low productivity
- Developers’ emotions during programming can be recognized using features extracted by the Empatica E4 wristband (i.e., EDA, BVP, and HR).</t>
  </si>
  <si>
    <t>Speech emotion recognition using deep neural network and extreme learning machine</t>
  </si>
  <si>
    <t xml:space="preserve"> K. Han, D. Yu, and I. Tashev</t>
  </si>
  <si>
    <t>This paper did not refer to Mantyla paper, instead it only proposed to utilize a DNN to estimate emotion states for each speech segmen in an utterance, construct an utterance-level feature from segment-level estimations, and the employ an (an extreme learning machine) ELM to recognize the emotions for the utterance.</t>
  </si>
  <si>
    <t>not used</t>
  </si>
  <si>
    <t>we employ a newly developed single-hidden-layer neural network, called extreme learning machine (ELM) [6], to conduct utterance-level emotion classification.</t>
  </si>
  <si>
    <r>
      <rPr>
        <sz val="11"/>
        <color rgb="FF000000"/>
        <rFont val="Calibri, Arial"/>
      </rPr>
      <t xml:space="preserve">- </t>
    </r>
    <r>
      <rPr>
        <b/>
        <sz val="11"/>
        <color rgb="FF000000"/>
        <rFont val="Calibri, Arial"/>
      </rPr>
      <t>speech/utterances</t>
    </r>
    <r>
      <rPr>
        <sz val="11"/>
        <color rgb="FF000000"/>
        <rFont val="Calibri, Arial"/>
      </rPr>
      <t xml:space="preserve"> from IEMOCAP database</t>
    </r>
  </si>
  <si>
    <t>Independent Variables: utterences
Dependent Variables: emotion</t>
  </si>
  <si>
    <t>ML approach (DNN)</t>
  </si>
  <si>
    <t>- Each utterance in the database(IEMOCAP) is labeled by three human annotators using categorical and dimensional labels.
- The authors trained the model in the speaker-independent manner, i.e., they used utterances from 8 speakers to construct the training and the development datasets, and use the other 2 speakers for test</t>
  </si>
  <si>
    <t>classifier
- the study proposed a DNN approach to detect the emotion contained in human utterances</t>
  </si>
  <si>
    <t>no direct participants</t>
  </si>
  <si>
    <t>Visualizing emotions in software development projects</t>
  </si>
  <si>
    <t>Guzman E</t>
  </si>
  <si>
    <t>"It is important for developers and managers to be aware of the emotional climate of the software development projects they are involved in, as it allows them to, for instance, take corrective measures when stress levels are high and to identify factors behind high or low motivation and productivity."</t>
  </si>
  <si>
    <r>
      <rPr>
        <sz val="11"/>
        <color theme="1"/>
        <rFont val="Calibri"/>
        <family val="2"/>
      </rPr>
      <t xml:space="preserve">No discussion regarding to burnout, however, one case study described in the paper that, in some cases found that there was a point where the team have self-organizing difficulties and </t>
    </r>
    <r>
      <rPr>
        <b/>
        <sz val="11"/>
        <color theme="1"/>
        <rFont val="Calibri"/>
        <family val="2"/>
      </rPr>
      <t>was under stress</t>
    </r>
    <r>
      <rPr>
        <sz val="11"/>
        <color theme="1"/>
        <rFont val="Calibri"/>
        <family val="2"/>
      </rPr>
      <t xml:space="preserve"> (the team was working mainly on feature implementation and bug fixing). 
The reason why the team was under stress was because </t>
    </r>
    <r>
      <rPr>
        <b/>
        <sz val="11"/>
        <color theme="1"/>
        <rFont val="Calibri"/>
        <family val="2"/>
      </rPr>
      <t>some organizational problems</t>
    </r>
    <r>
      <rPr>
        <sz val="11"/>
        <color theme="1"/>
        <rFont val="Calibri"/>
        <family val="2"/>
      </rPr>
      <t xml:space="preserve"> that the team had experienced.</t>
    </r>
  </si>
  <si>
    <t>to propose by improving emotional climate awareness in software development projects by means of a visualization prototype which includes general and detailed views of the topics and emotions expressed in software project collaboration artifacts.</t>
  </si>
  <si>
    <r>
      <rPr>
        <sz val="11"/>
        <color theme="1"/>
        <rFont val="Calibri"/>
        <family val="2"/>
      </rPr>
      <t xml:space="preserve">- </t>
    </r>
    <r>
      <rPr>
        <b/>
        <sz val="11"/>
        <color theme="1"/>
        <rFont val="Calibri"/>
        <family val="2"/>
      </rPr>
      <t>email exchanges</t>
    </r>
    <r>
      <rPr>
        <sz val="11"/>
        <color theme="1"/>
        <rFont val="Calibri"/>
        <family val="2"/>
      </rPr>
      <t xml:space="preserve">
-</t>
    </r>
    <r>
      <rPr>
        <b/>
        <sz val="11"/>
        <color theme="1"/>
        <rFont val="Calibri"/>
        <family val="2"/>
      </rPr>
      <t xml:space="preserve"> interview</t>
    </r>
    <r>
      <rPr>
        <sz val="11"/>
        <color theme="1"/>
        <rFont val="Calibri"/>
        <family val="2"/>
      </rPr>
      <t xml:space="preserve">
Software Collaboration Artifacts
</t>
    </r>
  </si>
  <si>
    <t>Independent variables:
- teks snippets
Dependent variables
-emotion scores
- content view/topic</t>
  </si>
  <si>
    <r>
      <rPr>
        <b/>
        <sz val="11"/>
        <color theme="1"/>
        <rFont val="Calibri"/>
        <family val="2"/>
      </rPr>
      <t>mixed approach
machine learning approach and qualitative approach</t>
    </r>
    <r>
      <rPr>
        <b/>
        <sz val="11"/>
        <color theme="1"/>
        <rFont val="Calibri"/>
        <family val="2"/>
      </rPr>
      <t xml:space="preserve">
for emotion score, use sentiment analysis approach/use SentiStrength to extract emotions\
for topic respresentation, use Dirichlet Alocation (LDA)</t>
    </r>
  </si>
  <si>
    <t>- by calculating the score of emotion of each artifacts and extracting topics from the content of email exchanges</t>
  </si>
  <si>
    <r>
      <rPr>
        <b/>
        <sz val="11"/>
        <color theme="1"/>
        <rFont val="Calibri"/>
        <family val="2"/>
      </rPr>
      <t>a visualization prototype</t>
    </r>
    <r>
      <rPr>
        <b/>
        <sz val="11"/>
        <color theme="1"/>
        <rFont val="Calibri"/>
        <family val="2"/>
      </rPr>
      <t xml:space="preserve"> of email exchanges that shows the topic present in the artifacts and give a general overview of the content present in all analyzed artifacts. It also show Content views tha show the content and emotion score of each artifact.</t>
    </r>
  </si>
  <si>
    <t>- this study is an initial work</t>
  </si>
  <si>
    <t>This paper cited Mantyla work in which this paper used VAD.
This paper also refer to their previours paper discussing on developing the BurnoutWordsList (in Germany Language)</t>
  </si>
  <si>
    <t>Y. Kim and J. Kim</t>
  </si>
  <si>
    <t>This paper did not refer to Mantyla paper, instead it only reported a new representation, learning, and infer- ence method that utilizes multi-label approach for emotion recognition.</t>
  </si>
  <si>
    <t>to  propose a multi-label learning and evaluation method that can employ the distribution of emotion labels generated by every human annotator. In contrast to the traditional accuracy-based performance measure for categorical emotion labels, our proposed learning and inference algorithms use cross entropy to directly compare human and machine emotion label distributions.</t>
  </si>
  <si>
    <t>- audiovisual emotion dataset, IEMOCAP</t>
  </si>
  <si>
    <t>Independent Variables: facial feature, utterances
Dependent Variables: emotion state</t>
  </si>
  <si>
    <t>ML approch with multilabel
ELM/Neural Network</t>
  </si>
  <si>
    <t>- to use activation-based representation of emotion labels in neural networks to generate emotion soft labels
- Once the soft-label representation of emotion ground truth was obtained, the authors use a multi-label learning method that can use the multilabel similarity between the estimated emotion output and emotion ground truth. To that end, they modify ELM for soft-multi labeling regression and classification experiments
- theu used a cross-entropy based performance metric  to directly compare human and machine emotion label distributions,</t>
  </si>
  <si>
    <t>classifier
- the proposed model using multilabel approach was better from the traditional model(using one label only)
- the proposed model has better accuracy in 5-class classification(anger, happy, neutral, sad, and frustration) than with the baseline model</t>
  </si>
  <si>
    <t>Emotion classification based on gamma-band EEG.</t>
  </si>
  <si>
    <t xml:space="preserve">M. Li and B.-L. Lu, </t>
  </si>
  <si>
    <t>This paper did not refer to Mantyla paper, instead it only reported a model that could classified images into crying(sadness), smiling(happiness)</t>
  </si>
  <si>
    <t>use EEG signals to classify two emotions—happiness and sadness.
propose a frequency band searching method to choose an optimal band into which the recorded EEG signal is filtered.</t>
  </si>
  <si>
    <t xml:space="preserve">images/pictures showing happy and sad face
10 subjects(2 females and 8 males)
</t>
  </si>
  <si>
    <t>Features used: ERD/ERS features. These dimension were reduced with supervised Common Spatial Patterns(CSP)</t>
  </si>
  <si>
    <t>- ML Approach
- Linear-SV</t>
  </si>
  <si>
    <t>the emotional contents of the pictures were measured by a self-assessment manikin(SAM).
The CSP extractred and reduced the dimension of ERS/ERD features. Then employing the logarithm variance of the dimension-deduced trials as the features into a liner supprt verctor machine(Linear-SVM)</t>
  </si>
  <si>
    <t>The testing accuracy of 3s-trials, is 93.5% ± 6.7%, with 5 subjects (1, 4, 5, 7, 8) above 95%; and of 1s- trials is 93.0% ± 6.2%, with 6 subjects (1, 4, 5, 7, 8, 10) above 95%.</t>
  </si>
  <si>
    <t>the ERD/ERS activities in gamma band EEG can be used to classify happiness and sadness with high time resolution.</t>
  </si>
  <si>
    <t>two different emotions—smiling and crying— were classified based on EEG signals. We received 93.5% ± 6.7%, and 93.0%±6.2% classification accuracies on 10 subjects for 3s length and 1s length trials using CSP, SVM and frequency band selection strategies</t>
  </si>
  <si>
    <t xml:space="preserve">Identifying Valence and Arousal Levels via Connectivity between EEG Channels. </t>
  </si>
  <si>
    <t>Mo Chen, Junwei Han, Lei Guo, Jiahui Wang, and Ioannis Patras.</t>
  </si>
  <si>
    <t>This paper did not refer to Mantyla paper nor pertaining to burnout; instead it identified valence and arousal level via connectivity between EEG channels. Nevertheless, the paper employed connectivity feautures representation for emotion recognition(valence and arousal)</t>
  </si>
  <si>
    <t>to adopt (electroencephalography)EEG electrodes communication connectivity as features in affective levels identification tasks with stimuli of video clips</t>
  </si>
  <si>
    <t>Experiment data
DEAP Dataset
32 subjects whose reactions were recorded. 40 video clips of music videos were used as stimuli. In total 1280 trials were conducted in this database (32 × 40 = 1280).
The participants reported their affective states(valence, arousal, dominance, and liking) by filling the report Subject-Assessment-Measure Manikin</t>
  </si>
  <si>
    <t>Features: EEG signals(band alpha, beta, gamma, theta)</t>
  </si>
  <si>
    <t xml:space="preserve">ML Approach
- Fisher linear discriminant is adopted for feature selection.
- SVM to classify; RBF kernel is adopted with grid search method for parameter tuning.
</t>
  </si>
  <si>
    <t xml:space="preserve">Using leave-one-out procedure to classify the features.
</t>
  </si>
  <si>
    <t>mutual information on all bands of signals gave best accuracy, namely 0.7617 on valence and 0.7359 on arousal.</t>
  </si>
  <si>
    <t>the binary classification problem was addressed by labelling with this rules: the affective label will be set to high if the rating is above 5. If the rating is equal or lower than 5, the corresponding affective label will be set to low. Thus for each trial, two labels were generated. HV (high valence) or LV (low valence) was to describe the affective level in valence space, and HA (high arousal) or LA (low arousal) was to describe the affective level in arousal space</t>
  </si>
  <si>
    <t>connectivity features representation for emotion recognition and 3 kinds of connectivity are used, namely, Pearson correlation, mutual information and phase coherence. A leave-one-out experiment was performed on DEAP database to identify subjects affective levels in valence and arousal dimensions.</t>
  </si>
  <si>
    <t>MarValous: Machine learning based detection of emotions in the valence-arousal space in software engineering text. In Proceedings of the 34th ACM/SIGAPP Symposium on Applied Computing (pp. 1786-1793).</t>
  </si>
  <si>
    <t xml:space="preserve">Islam, M. R., Ahmmed, M. K., &amp; Zibran, M. F. (2019, April). </t>
  </si>
  <si>
    <t>This paper did not discuss burnout nor referring to Mantyla paper; however, this paper employed machine learning detection of individual emotions (e.g. valence and arousal) in SE text.</t>
  </si>
  <si>
    <t>valence, arousal</t>
  </si>
  <si>
    <t>present MarValous (Machine Learning Based Emotion Detector in Valence-Arousal Space), a tool that we have developed for automatic detection of individual emotional states expressed in SE text.</t>
  </si>
  <si>
    <t>5,122 comments collected from JIRA and Stack Overflow
Additional datasets:  dataset of 4,800 questions, answers, and comments collected from Stack Overflow</t>
  </si>
  <si>
    <t>Excitation
Stress
Depression
Relaxation
Neutral</t>
  </si>
  <si>
    <t>ML Approach
nine methods:
(a) Adaptive Boosting 
(b) Decision Tree (DT)
(c) Gradient Boosting Tree (GBT)
(d) K-nearest Neigh- bors (KNN) [27]
 (e) Naive Bayes (NB)
(f) Random Forest (RF)
(g) Multilayer Perceptron (MLP)
(h) Support Vector Machine with Stochastic Gradient Descent
(i) Linear Support Vector Machine</t>
  </si>
  <si>
    <t>Using SVM as the ML approach to build the Marvelous.
MarValous clearly outperforms the baseline, as it has achieved 19.04% higher precision and 08.19% higher recall values compared to DEVA.</t>
  </si>
  <si>
    <t>we have presented MarValous, which is the first Ma- chine Learning (ML) based tool especially designed for software en- gineering text to detect individual emotional states excitation, stress, depression, relaxation and neutrality. By using nine preprocessing steps and seven features, we have developed the tool MarValous that consists of nine popular and effective supervised ML algorithms for emotion/sentiment analysis.</t>
  </si>
  <si>
    <t xml:space="preserve">Human emotion recognition through short time Electroencephalogram (EEG) signals using Fast Fourier Transform (FFT). </t>
  </si>
  <si>
    <t>M. Murugappan and S. Murugappan. 2013.</t>
  </si>
  <si>
    <r>
      <rPr>
        <sz val="11"/>
        <color theme="1"/>
        <rFont val="Calibri"/>
        <family val="2"/>
      </rPr>
      <t xml:space="preserve">This paper did not refer to Mantyla paper, instead it only reported the analysis of the short time EEG signals for emotion classification using Fast Fourier Transform (FFT). Emotion labels used were </t>
    </r>
    <r>
      <rPr>
        <b/>
        <sz val="11"/>
        <color theme="1"/>
        <rFont val="Calibri"/>
        <family val="2"/>
      </rPr>
      <t>disgust, happy, surprise, fear, and neutral</t>
    </r>
    <r>
      <rPr>
        <sz val="11"/>
        <color theme="1"/>
        <rFont val="Calibri"/>
        <family val="2"/>
      </rPr>
      <t>.</t>
    </r>
  </si>
  <si>
    <t>to analyze the short time EEG signals for emotion classification using Fast Fourier Transform (FFT).
In this work, audio-visual stimuli (video clips) is used for evoking five different emotions such as disgust, happy, fear, surprise and neutral.</t>
  </si>
  <si>
    <t>experimental data
EEG signals are collected using 62 channels from 20 subjects in the age group of 21~39 years for determining discrete emotions. 
Audio-visual stimuli (video clips) is used for inducing five different emotions (happy, surprise, fear, disgust, neutral).</t>
  </si>
  <si>
    <t>Independent Variable:
frequency bands: alpha, beta, gamma
spectral entropy
spectal centroid
Dependent Variable:
Emotion Detection</t>
  </si>
  <si>
    <t>ML approach
Probability Neural Network
K Nearest Neighbour</t>
  </si>
  <si>
    <t xml:space="preserve">The maximum mean emotion classification rate of 91.33% is achieved on both KNN and PNN classifiers in Spectral Entropy features derived from Beta band.
Spectral Centroid feature gives the maximum mean emotion classification rate of 84% in KNN and 83.64% in PNN.
In terms of frequency bands, beta frequency band has more useful information about emotional perceptions of the subject's over other frequency bands. 
</t>
  </si>
  <si>
    <t>The proposed two statistical features performs better on classifying the emotions using two simple classifiers (KNN and PNN). However, KNN performs well over PNN with lesser computational complexity and giving the maximum mean emotion classification rate of 91.33% on classifying five emotions.
In the case of analyzing the entire video clips duration on EEG signals, most of the instant is become more silent and does not contain any information about the emotional state changes. Also, the underlying brain activity over neutral state of the subjects and other mental thinking will severely contaminates the EEG signals.</t>
  </si>
  <si>
    <t>This present work is aim to analyze the short time EEG signals for emotion classification using Fast Fourier Transform (FFT). The proposed two statistical features performs better on classifying the emotions using two simple classifiers (KNN and PNN). However, KNN performs well over PNN with lesser computational complexity and giving the maximum mean emotion classification rate of 91.33% on classifying five emotions.</t>
  </si>
  <si>
    <t xml:space="preserve"> Do developers feel emotions? an exploratory analysis of emotions in software artifacts. </t>
  </si>
  <si>
    <t>Murgia A, Tourani P, Adams B, Ortu M. 2014</t>
  </si>
  <si>
    <t xml:space="preserve">This paper did not refer to Mantyla paper nor pertaining to burnout; instead it did explored issue comments sent during software maintenance and evolution by involving human raters to annotate each comment into different kind of Parrott's emotion(e.g., love, joy, surprise, anger, sadness, fear) </t>
  </si>
  <si>
    <t>to analyze whether development artifacts like issue reports carry any emotional information about software development.</t>
  </si>
  <si>
    <r>
      <rPr>
        <sz val="11"/>
        <color theme="1"/>
        <rFont val="Calibri"/>
        <family val="2"/>
      </rPr>
      <t>- issue/report</t>
    </r>
    <r>
      <rPr>
        <b/>
        <sz val="11"/>
        <color theme="1"/>
        <rFont val="Calibri"/>
        <family val="2"/>
      </rPr>
      <t xml:space="preserve"> comments</t>
    </r>
    <r>
      <rPr>
        <sz val="11"/>
        <color theme="1"/>
        <rFont val="Calibri"/>
        <family val="2"/>
      </rPr>
      <t xml:space="preserve">
July 2013, all the issue reports since the 19th of October 2000.</t>
    </r>
  </si>
  <si>
    <t xml:space="preserve">Independent variables: content of the comments
Dependent variable: emotion category(six categories) </t>
  </si>
  <si>
    <r>
      <rPr>
        <b/>
        <sz val="11"/>
        <color theme="1"/>
        <rFont val="Calibri"/>
        <family val="2"/>
      </rPr>
      <t>quantitative approach</t>
    </r>
    <r>
      <rPr>
        <b/>
        <sz val="11"/>
        <color theme="1"/>
        <rFont val="Calibri"/>
        <family val="2"/>
      </rPr>
      <t xml:space="preserve"> with stastistical methods</t>
    </r>
  </si>
  <si>
    <t>-  investigate each comment using Parrot's framework to categorize the comment to the certain emotion; the results of the investigation from each authors were compared to see the level of the agreement.
'- verifying the results from the pilot study to see that the comment's context influence the emotion rating on that comment</t>
  </si>
  <si>
    <t xml:space="preserve">model
</t>
  </si>
  <si>
    <t xml:space="preserve">- the subjectivity from the raters when identify the comments could be the problem?
- most of the authors agree that on the comments investigated were absence of emotion
- Context does not play a signicant role in the rating of emotions in issue comments, but when it does, it seems to cast more doubt than confidence, unless more raters are used. </t>
  </si>
  <si>
    <t xml:space="preserve"> On the Unhappiness of Software Developers </t>
  </si>
  <si>
    <t>Daniel Graziotin, Fabian Fagerholm, Xiaofeng Wang, and Pekka Abrahamsson. 2017.</t>
  </si>
  <si>
    <t>"Psychological disorders such as stress and burnout could be reduced by analyzing the negative affective experiences of developers and turning them positive." This citation refers to Mantyla work</t>
  </si>
  <si>
    <t xml:space="preserve">This paper cite Mantyla paper in the Introduction;
</t>
  </si>
  <si>
    <t>broaden the understanding of unhappiness among software developers in terms of (1) the software developer population distribution of (un)happiness, and (2) the causes of unhappiness while developing software.</t>
  </si>
  <si>
    <t>Survey: online questionnaires
Also using Using physchometrically validated instruments
2220 developers: 1318 complete responses</t>
  </si>
  <si>
    <t>- demographics
- SPANE Items</t>
  </si>
  <si>
    <t>Mixed Approach(quantitative and qualitative)
Using non-parametric methods for the mean and median estimation (Quantitative)
Using open coding, axial coding, and selective coding (Qualitative)</t>
  </si>
  <si>
    <t xml:space="preserve">Using SPANE to assess the happiness
- Using open-ended questions by asking these via online surveys.
</t>
  </si>
  <si>
    <t>Causes of unhappiness: The causes of unhappiness are mostly come from the external causes (1843 times compare with 437 times internal causes)
External causes (e.g. people: colleague, manager, customer; artifact and working with artifact: code and coding, bug and fixing, technical infrastructure, and requirements; process-related factors). 
Internal causes: developer's own being.</t>
  </si>
  <si>
    <t>a mixed method large-scale survey (1318 complete and valid responses) to broaden the understanding of unhappiness among software developers. Our key contributions are as follows, and are publicly archived as open access and open data:
(C1) An estimate of thedistributionof(un)happinessamongsoftware developers.
(C2) Ananalysis of the experienced causes for unhappiness among software developers while developing software.</t>
  </si>
  <si>
    <t xml:space="preserve">Burnout and Depression Detection Using Affective Word List Ratings. </t>
  </si>
  <si>
    <t xml:space="preserve">Haug, S., &amp; Kurpicz-Briki, M. (2022). </t>
  </si>
  <si>
    <r>
      <rPr>
        <sz val="11"/>
        <color theme="1"/>
        <rFont val="Calibri"/>
        <family val="2"/>
      </rPr>
      <t xml:space="preserve">In particular, we show that depression and burnout </t>
    </r>
    <r>
      <rPr>
        <b/>
        <sz val="11"/>
        <color theme="1"/>
        <rFont val="Calibri"/>
        <family val="2"/>
      </rPr>
      <t>show statistically significantly higher arousal than the control group</t>
    </r>
  </si>
  <si>
    <t>VAD</t>
  </si>
  <si>
    <t xml:space="preserve">show how affective word list ratings can be used to differentiate between texts indicating depression or burnout, and a control group. </t>
  </si>
  <si>
    <t>Words in Deustch Language
BurnWords with three classes: burnout, depression (online testimonials, transcripts of documentaries), control.
Each category contains anonymized texts based on publicly available data originating from or having a strong relation to individuals suffering from burnout, depression or none of them (control group).</t>
  </si>
  <si>
    <t>Independent Variables: Tekst</t>
  </si>
  <si>
    <t>Quantitative Approach
- VAD approach (Mantyla's VAD) and Sentistrength
- Statistics  Analysis: Shapiro Wilk Test (non-Gaussianity) for affective words categories and 
for differences across Control, Burnout, and Depression using Kruskal-Wallis</t>
  </si>
  <si>
    <t xml:space="preserve">When using affective word lists for categorizing text one must decide on how to attribute a score to a piece of text based on the individual word scores from the affective word list. To do so, we used the approach presented by Mäntylä et al. [5] to define a VAD (Valence-Arousal-Dominance) score based on the so-called SentiStrength algorithm [10]. </t>
  </si>
  <si>
    <r>
      <rPr>
        <sz val="10"/>
        <color theme="1"/>
        <rFont val="Calibri"/>
        <family val="2"/>
      </rPr>
      <t xml:space="preserve">Burnout texts in Burnout Affective Word Lists-Rating(BAWL-R) scored highest in arousal category.
Affective Norms Corpus: the Burnout class scored highest in all categories(Burnout, Depression and Control Group). Burnout and Depression scored higher in the valence category than Control group
</t>
    </r>
    <r>
      <rPr>
        <b/>
        <sz val="10"/>
        <color theme="1"/>
        <rFont val="Calibri"/>
        <family val="2"/>
      </rPr>
      <t>both Burnout and Depression show significantly higher arousal than the Control group</t>
    </r>
  </si>
  <si>
    <t>depression and burnout show statistically significantly higher arousal than the control group.</t>
  </si>
  <si>
    <t xml:space="preserve">“I Didn’t Know I Looked Angry”: Characterizing Observed Emotion and Reported Affect at Work. </t>
  </si>
  <si>
    <t xml:space="preserve">Kaur, H., McDuff, D., Williams, A. C., Teevan, J., &amp; Iqbal, S. T. </t>
  </si>
  <si>
    <t>This paper only cited Mantyla work.
"This “happy-productive worker” hypothesis was corroborated for information workers by [21, 47, 82, 102], showing that despite fragmented work, software developers can solve analytical problems and resolve issues tracked on open repositories in shorter timeframes when they feel positive about work."</t>
  </si>
  <si>
    <t>to study the signals from Automatic Emotion Recognition technology within a specifc external context—the workplace—to observe their ability to consistently label facial confgurations.</t>
  </si>
  <si>
    <t>an artifact-based retrospective, semi-structured interview with participants to go over their previous day (when the data was collected)
15 participants (9 women, 6 men; self-reported gender profles) at a large technology company to keep a diary about their workday for one day of the week when they had 0-2 meetings. Participants had mostly research-focused roles, ranging from researchers and developers to research interns, whose workday largely comprised of activities carried out on a computer.</t>
  </si>
  <si>
    <t>AER (dependent variables: anger, contempt, disgust, fear, sadness, happiness, surprise)</t>
  </si>
  <si>
    <t>Quantitative Approach
Descriptive Statistics</t>
  </si>
  <si>
    <t>- Emotions detection using AER tool
- Daily Reported noted participant's emotion</t>
  </si>
  <si>
    <t xml:space="preserve">Our results indicate that neither dominant nor spiking emotions perform well in terms of alignment with self-reported afect data from people’s diaries, </t>
  </si>
  <si>
    <t>"Observed Emotions: External emotion labels predicted by an Automatic Emotion Recognition (AER) tool  based on the facial landmarks observed for a person; recorded every microsecond.
Reported Afect: Internal, self-reported overall feeling, recorded by participants in their diaries, every 30 minutes.
state-of-the-art AER installed on the participant's workstation.
Observed emotions were collected using an existing AER tool developed by McDuf et al. The tool collected emotion and context data in the background, while participants maintained a diary throughout the workday."</t>
  </si>
  <si>
    <t>we have presented results from an in-situ study comparing external observed emotion signal obtained via a state-of- the-art Automatic Emotion Recognition (AER) tool with internal reported afect states collected via self-reports in diaries.</t>
  </si>
  <si>
    <t>Sentiment polarity detection for software development</t>
  </si>
  <si>
    <t>F Calefato, F Lanubile, F Maiorano, ...</t>
  </si>
  <si>
    <t xml:space="preserve">This paper cited Mantyla work (the citation was in the related work) </t>
  </si>
  <si>
    <t>to address the problem of applying sentiment analysis to the software
engineering discipline; to propose a sentiment analysis classifier, named Senti4SD, which
exploits a suite of lexicon-based, keyword-based, and semantic features (Basile and Novielli
2015) for appropriately dealing with the domain-dependent use of a lexicon.</t>
  </si>
  <si>
    <r>
      <rPr>
        <sz val="12"/>
        <color theme="1"/>
        <rFont val="Calibri"/>
        <family val="2"/>
      </rPr>
      <t>Stack Overflow Documents/Posts(</t>
    </r>
    <r>
      <rPr>
        <b/>
        <sz val="12"/>
        <color theme="1"/>
        <rFont val="Calibri"/>
        <family val="2"/>
      </rPr>
      <t>comments, questions and answers</t>
    </r>
    <r>
      <rPr>
        <sz val="12"/>
        <color theme="1"/>
        <rFont val="Calibri"/>
        <family val="2"/>
      </rPr>
      <t>)</t>
    </r>
  </si>
  <si>
    <t>Independent Variables: sentence
- genetic sentiment lexicons
- keywords (8 features: )
- word representation in a distributional semantic model (four prototype vectors)
Dependent Variables: sentiment polarity</t>
  </si>
  <si>
    <t>-ML approach
- Tokenization using NLP Stanford Suite
- SVM for training the Senti4SD datase
- the experiment used Liblinier(using R interface)</t>
  </si>
  <si>
    <t>- this study proposed about the new sentiment analysis classifiers and compared it with the baseline: SentiStrength and SentiStrengthSE</t>
  </si>
  <si>
    <r>
      <rPr>
        <sz val="12"/>
        <color theme="1"/>
        <rFont val="Calibri"/>
        <family val="2"/>
      </rPr>
      <t>The proposed</t>
    </r>
    <r>
      <rPr>
        <b/>
        <sz val="12"/>
        <color theme="1"/>
        <rFont val="Calibri"/>
        <family val="2"/>
      </rPr>
      <t xml:space="preserve"> Senti4SD classifier</t>
    </r>
    <r>
      <rPr>
        <sz val="12"/>
        <color theme="1"/>
        <rFont val="Calibri"/>
        <family val="2"/>
      </rPr>
      <t xml:space="preserve"> worked better from the baseline classifiers SentiStrength and SentistrengthSE. 
19% performed better in precision particularly classifying negative class and 25% improvement in recall particularly classfying neutral class in respect to SentiStrengh.</t>
    </r>
  </si>
  <si>
    <t>- a sentiment analysis classifier, named Senti4SD, which exploits a suite of lexicon-based, keyword-based, and semantic features (Basile and Novielli 2015) for appropriately dealing with the domain-dependent use of a lexicon.
- the sentiment analysis for software engineering text
- no participants involved directly</t>
  </si>
  <si>
    <t>Sentimoji: an emoji-powered learning approach for sentiment analysis in software engineering</t>
  </si>
  <si>
    <t>Z Chen, Y Cao, X Lu, Q Mei, X Liu</t>
  </si>
  <si>
    <t>Using Emoji for Sentiment Analysis in SE</t>
  </si>
  <si>
    <t>to propose SEntiMoji, an emoji-powered learning approach for sentiment analysis in SE. Through SEntiMoji, vector representations of texts are rst derived based on modeling how emojis are used alongside words on Twitter and GitHub. These sentiment-aware representations are then used to predict the sentiment polarities on the labeled data.</t>
  </si>
  <si>
    <r>
      <rPr>
        <sz val="11"/>
        <color theme="1"/>
        <rFont val="Calibri"/>
        <family val="2"/>
      </rPr>
      <t>Twitter and Github</t>
    </r>
    <r>
      <rPr>
        <b/>
        <sz val="11"/>
        <color theme="1"/>
        <rFont val="Calibri"/>
        <family val="2"/>
      </rPr>
      <t xml:space="preserve"> comments</t>
    </r>
  </si>
  <si>
    <t>Independent Variables: sentence and emoji 
Dependent Variables: sentiment polarity
comments from Twitter and Github</t>
  </si>
  <si>
    <t>- ML approach
- word embedding: using skipgram algorithm
- LSTM
- Fine tuning</t>
  </si>
  <si>
    <t>Through SEntiMoji, vector representations of texts are first derived based on modeling how emojis are used alongside words on Twitter and GitHub. These sentiment-aware representations are then used to predict the sentiment polarities on the labeled data.
a two-stage approach: 
1)fine-tune DeepMoji using emoji-labeled texts from GitHub to incorporate technical knowledge 
2) use DeepMoji-SE to obtain vector representations of the sentiment-labeled texts and then use these
vectors as features to train the sentiment classi_x001B_er.</t>
  </si>
  <si>
    <t>tool
SEntiMoji worked better on most metrics than SentiStregth, SentiStrengthSE, SentiCR, and Senti4SD</t>
  </si>
  <si>
    <t>- no participants involved</t>
  </si>
  <si>
    <t>Emoji-powered sentiment and emotion detection from software developers' communication data</t>
  </si>
  <si>
    <t>Z Chen, Y Cao, H Yao, X Lu, X Peng, H Mei, ...</t>
  </si>
  <si>
    <t>This paper cited Mantyla work (the citation was in the related work). 
"Sentiment and emotion have gained growing attention from the SE community, since they are demonstrated to be correlated with work performance and team collaboration "</t>
  </si>
  <si>
    <t>to employ emojis as an instrument to address the scarce labeled data that covers only very limited lexicon and expressions.</t>
  </si>
  <si>
    <r>
      <rPr>
        <sz val="11"/>
        <color theme="1"/>
        <rFont val="Calibri"/>
        <family val="2"/>
      </rPr>
      <t xml:space="preserve">Twitter and Github </t>
    </r>
    <r>
      <rPr>
        <b/>
        <sz val="11"/>
        <color theme="1"/>
        <rFont val="Calibri"/>
        <family val="2"/>
      </rPr>
      <t>comments</t>
    </r>
    <r>
      <rPr>
        <sz val="11"/>
        <color theme="1"/>
        <rFont val="Calibri"/>
        <family val="2"/>
      </rPr>
      <t xml:space="preserve"> and</t>
    </r>
    <r>
      <rPr>
        <b/>
        <sz val="11"/>
        <color theme="1"/>
        <rFont val="Calibri"/>
        <family val="2"/>
      </rPr>
      <t xml:space="preserve"> emoji</t>
    </r>
    <r>
      <rPr>
        <sz val="11"/>
        <color theme="1"/>
        <rFont val="Calibri"/>
        <family val="2"/>
      </rPr>
      <t xml:space="preserve"> from both sources to build the classifier;
datasets used for the sentiment detection:
JIRA dataset, Stack Overflow dataset, Code Review dataset, Java Library dataset, and Unified-S dataset.
Datasets used for emotion detection:
JIRA-E1 dataset, SO-E dataset, JIRA-E2 dataset, and Unified-E dataset</t>
    </r>
  </si>
  <si>
    <t>Independent Variables: sentence of the comments, emoji
Dependent variables: sentimen polarity</t>
  </si>
  <si>
    <t>- ML approach
- Emotion Models: VAD model and Shaver Model
- Word Embedding: skip-gram algorihtm and GloVe
- RNN for learning the sequential text
- used DeepMoji as the reseprentation model to build the transfer learning</t>
  </si>
  <si>
    <t>1. Fine-tuning DeepMoji by using GitHub comments to get the technical knowledge of SE:
- data preprocessing using NTLK
- expanding the vocabulary lists
- fine-tuning the DeepMoji
The output is DeepMoji-SE
2. Training the sentiment/emotion classifier using the manually labeled data</t>
  </si>
  <si>
    <t>tool</t>
  </si>
  <si>
    <t>- using emoji from Twitter and Github as one of indicator to detect sentiment and emotion in the text
- baseline methods for sentiment detection used to evaluate the performance SentiMoji:
SentiStrenth, SentiStrength-SE, SentiCR, Senti4SD
- the proposed sentiment/emotion classifier:
SentiMoji-G1, SentiMoji-G2, SentiMoji-T, T-80%, T-60%, T-40%, and T-20%
- baseline methods for emotion detection used to evaluate the performance SentiMoji:
DEVA, EmoTxt, Marvalous, ESEM-E
- no participants involved
- document-level samples have high chance of being misclassified due to the complex context information in documents</t>
  </si>
  <si>
    <t>Security and emotion: sentiment analysis of security discussions on GitHub</t>
  </si>
  <si>
    <t xml:space="preserve">Pletea D, Vasilescu B, and Serebrenik A (2014) </t>
  </si>
  <si>
    <t>This paper did not cite Mantyla work</t>
  </si>
  <si>
    <t>to gauge the presence and atmosphere surrounding security-related discussions on GitHub.</t>
  </si>
  <si>
    <r>
      <rPr>
        <sz val="11"/>
        <color theme="1"/>
        <rFont val="Calibri"/>
        <family val="2"/>
      </rPr>
      <t xml:space="preserve">- </t>
    </r>
    <r>
      <rPr>
        <b/>
        <sz val="11"/>
        <color theme="1"/>
        <rFont val="Calibri"/>
        <family val="2"/>
      </rPr>
      <t>comments</t>
    </r>
    <r>
      <rPr>
        <sz val="11"/>
        <color theme="1"/>
        <rFont val="Calibri"/>
        <family val="2"/>
      </rPr>
      <t xml:space="preserve">
commits and pull requests from the software projects present in the MSR 2014 Mining Challenge Database (GITHUB project)</t>
    </r>
  </si>
  <si>
    <t>Independent Variables: sentences of discussion
Dependent Variables: sentiment polarity</t>
  </si>
  <si>
    <t>ML approach/naive bayes and hierarchical classifiers
quantitative approach</t>
  </si>
  <si>
    <t>1. Creating the set of security-related keywords manually based on keywords determined based onthe authors' security experiences and literature. This had been done iteratively.
2. The resulted  set was reviewed and corrected manually and using Porter stemming on the set.
3. Label the comments
4. Doing the sentiment analysis
5. Doing a case study to compare the result of the sentiment classification  from NLTK  and human result.</t>
  </si>
  <si>
    <t>model
- in the security-related comments contained more negative emotions/more emotional than those of the non-security-related comments</t>
  </si>
  <si>
    <t xml:space="preserve"> Sentiment analysis of commit comments in GitHub: an empirical study.</t>
  </si>
  <si>
    <t>Guzman E, Azócar D, Li Y</t>
  </si>
  <si>
    <t>"Previous research has shown that emotions affect task quality, productivity, creativity, group rapport and job satisfaction"</t>
  </si>
  <si>
    <t>to use lexical sentiment analysis to study emotions expressed in commit comments of different open source projects and analyze their relationship with different factors such as used programming language, time and day of the week in which the commit was made, team distribution and project approval.</t>
  </si>
  <si>
    <r>
      <rPr>
        <sz val="11"/>
        <color theme="1"/>
        <rFont val="Calibri"/>
        <family val="2"/>
      </rPr>
      <t xml:space="preserve">-commit </t>
    </r>
    <r>
      <rPr>
        <b/>
        <sz val="11"/>
        <color theme="1"/>
        <rFont val="Calibri"/>
        <family val="2"/>
      </rPr>
      <t>comments</t>
    </r>
    <r>
      <rPr>
        <sz val="11"/>
        <color theme="1"/>
        <rFont val="Calibri"/>
        <family val="2"/>
      </rPr>
      <t xml:space="preserve"> from software on Github.</t>
    </r>
  </si>
  <si>
    <t>Independent variables: programming language, time of day of week in which the commit was made, team distribution, project approval
Dependent variables: emotions</t>
  </si>
  <si>
    <r>
      <rPr>
        <sz val="11"/>
        <color theme="1"/>
        <rFont val="Calibri"/>
        <family val="2"/>
      </rPr>
      <t xml:space="preserve">mixed approach
- </t>
    </r>
    <r>
      <rPr>
        <b/>
        <sz val="11"/>
        <color theme="1"/>
        <rFont val="Calibri"/>
        <family val="2"/>
      </rPr>
      <t xml:space="preserve">quantitative approach
- machine learning/sentiment analysis: sentistrength
</t>
    </r>
  </si>
  <si>
    <t xml:space="preserve">- using sentiment analysis approach to polarize the comments into positive and negative
</t>
  </si>
  <si>
    <t>- the analyzed projects have an approximate equal distribution between the amount of positive, neutral and negative messages, despite having an average that tends to neutrality.
- the emotion scores of the afternoon comments were significantly more positive than those of the evening
- projects with a higher distribution, either country or continent wise, tend to have a higher amount of positive emotions in their positive commit comments.</t>
  </si>
  <si>
    <t xml:space="preserve"> Monitoring sentiment in open source mailing lists: exploratory study on the Apache ecosystem. </t>
  </si>
  <si>
    <t xml:space="preserve"> Tourani P, Jiang Y, Adams B</t>
  </si>
  <si>
    <t>evaluates the usage of automatic sentiment analysis to identify distress or happiness in a development team.</t>
  </si>
  <si>
    <r>
      <rPr>
        <sz val="11"/>
        <color rgb="FF000000"/>
        <rFont val="Calibri, Arial"/>
      </rPr>
      <t xml:space="preserve">- </t>
    </r>
    <r>
      <rPr>
        <b/>
        <sz val="11"/>
        <color rgb="FF000000"/>
        <rFont val="Calibri, Arial"/>
      </rPr>
      <t>mailing lists</t>
    </r>
    <r>
      <rPr>
        <sz val="11"/>
        <color rgb="FF000000"/>
        <rFont val="Calibri, Arial"/>
      </rPr>
      <t xml:space="preserve"> of two major projects of the Apache Software Foundation, i.e., Tomcat and Ant</t>
    </r>
  </si>
  <si>
    <t>Independent variables: sentence of the comments
Dependent variables: value of the sentiment</t>
  </si>
  <si>
    <t>mixed approach
quantitative approach
lexical sentiment analysis approch/sentistrength</t>
  </si>
  <si>
    <t>- categorized the email based on its sentiment value by two raters</t>
  </si>
  <si>
    <t xml:space="preserve">model
- 19.77% of the sampled emails were positive, 11.27% negative.  68.95% were neutral. 6 positive sentiment categories, and 4 negative ones. </t>
  </si>
  <si>
    <t xml:space="preserve">The results are low because the difficulty of differentiating the technical terms(which are more neutral tone) contained in the email.
</t>
  </si>
  <si>
    <t>Analyzing developer sentiment in commit logs.</t>
  </si>
  <si>
    <t xml:space="preserve">Sinha V, Lazar A, Sharif B </t>
  </si>
  <si>
    <t>"the sentiments a developer projects during development are important as they could have an impact on productivity. The more we understand about developer emotions, the better we can support them by providing better tools for them during development."</t>
  </si>
  <si>
    <t>The work presented in this paper resembles the work by Guzman
et al. [1] with some important differences. First, we analyze
developer sentiment in commit logs on a much larger set –
2,251,585 commit logs. Second, we also take a look at the number
of files changed and map them to the sentiment expressed in the
commits that the files were part of. We do this across the entire
project’s lifetime up until 2015.</t>
  </si>
  <si>
    <r>
      <rPr>
        <sz val="11"/>
        <color theme="1"/>
        <rFont val="Calibri"/>
        <family val="2"/>
      </rPr>
      <t>-</t>
    </r>
    <r>
      <rPr>
        <b/>
        <sz val="11"/>
        <color theme="1"/>
        <rFont val="Calibri"/>
        <family val="2"/>
      </rPr>
      <t>comments</t>
    </r>
    <r>
      <rPr>
        <sz val="11"/>
        <color theme="1"/>
        <rFont val="Calibri"/>
        <family val="2"/>
      </rPr>
      <t xml:space="preserve">
developers’ commit logs</t>
    </r>
  </si>
  <si>
    <t xml:space="preserve">Independent Variables: comments
Dependent Variable: sentiment polarity
</t>
  </si>
  <si>
    <t>ML approach
SentiStrength</t>
  </si>
  <si>
    <t>using sentistrength to determine sentiment polarity</t>
  </si>
  <si>
    <t>no direct participants
74.74% of the commits had a neutral sentiment, 7.19% had a positive sentiment and 18.05% had a negative sentiment. This indicates that there were more than twice the number of negative sentiment commit logs compared to positive sentiment commit logs</t>
  </si>
  <si>
    <t xml:space="preserve"> Arsonists or firefighters? Affectiveness in agile software development.</t>
  </si>
  <si>
    <t>Ortu M, Destefanis G, Counsell S, Swift S, Tonelli R, Marchesi M</t>
  </si>
  <si>
    <t>"Developers involved in an open-source projects do not usually know each other; they mainly communicate through mailing lists, chat, and tools such as issue tracking systems. The way in which they communicate affects the development process and the productivity of the people involved in the project."</t>
  </si>
  <si>
    <t>to empirically determine how developers interact with each other under certain psychological conditions generated by politeness, sentiment and emotion expressed within developers’ comments.</t>
  </si>
  <si>
    <r>
      <rPr>
        <b/>
        <sz val="11"/>
        <color theme="1"/>
        <rFont val="Calibri"/>
        <family val="2"/>
      </rPr>
      <t>comments</t>
    </r>
    <r>
      <rPr>
        <b/>
        <sz val="11"/>
        <color theme="1"/>
        <rFont val="Calibri"/>
        <family val="2"/>
      </rPr>
      <t xml:space="preserve"> from  the fifteen projects with the highest number of comments (from December 2002 to December 2013). The projects were developed following agile practices (mainly continuous delivery and use of kanban-boards)</t>
    </r>
  </si>
  <si>
    <t>Independent Variable: sentiment, politeness, emotion
Dependent Variable: developer behaviour</t>
  </si>
  <si>
    <r>
      <rPr>
        <b/>
        <sz val="11"/>
        <color theme="1"/>
        <rFont val="Calibri"/>
        <family val="2"/>
      </rPr>
      <t xml:space="preserve">mixed approach
ML approach </t>
    </r>
    <r>
      <rPr>
        <b/>
        <sz val="11"/>
        <color theme="1"/>
        <rFont val="Calibri"/>
        <family val="2"/>
      </rPr>
      <t xml:space="preserve">
- measure the sentiment using SentiStrength
- measure politeness using tool developed by Danescu et al.
- measure emotion using tool provided by Ortu et al.
quantitative approach
Markov Chains (MC) have been used to model behavioural aspects in social sciences</t>
    </r>
  </si>
  <si>
    <t>- building a Markov Chains model to investigate the behaviour changing in terms of politeness, emotion and sentiment</t>
  </si>
  <si>
    <t>model
- Developers tended to answer to impolite/negative comments with a positive/negative comment with higher probability than impolite/negative comments.
- Negative emotions such as SADNESS and ANGER tend to be followed by negative emotions more than positive emotion are followed by positive emotions.
- negative emotions are more contagious than positive emotions.</t>
  </si>
  <si>
    <t>Identifying the mood of a software development team by analyzing text-based communication in chats with machine learning.</t>
  </si>
  <si>
    <t xml:space="preserve">Klünder, J., Horstmann, J., &amp; Karras, O. (2020, November). </t>
  </si>
  <si>
    <t>to present an approach for analyzing interpersonal behavior in text-based communication concerning the conversational tone, the familiarity of sender and receiver, the sender’s emotionality, and the appropriateness of the used language. We evaluate our approach in an industrial case study based on 1947 messages sent in a group chat in Zulip over 5.5 months</t>
  </si>
  <si>
    <t xml:space="preserve">1947 messages sent in a group chat in Zulip over 5.5 months.
</t>
  </si>
  <si>
    <t xml:space="preserve">the length of each message or the average length of the used words; counting adjectives, emoticons and the number of punctuation characters.
Emotional shade
</t>
  </si>
  <si>
    <t>ML Approach
- Random Forest, SVM, Naïve Bayes
Using Voting Classifier to combined the methods</t>
  </si>
  <si>
    <t>The approach achieved an accuracy of 62.97% which allows for improvement.
The trained classifier was almost as good as a human rater who achieved an accuracy of 66% when coding 200 sentences twice with a temporal distance of one month.</t>
  </si>
  <si>
    <t>To identify emotional shade use two databases summarizing words and their emotionality.</t>
  </si>
  <si>
    <t xml:space="preserve">Using millions of emoji occurrences to learn any-domain representations for detecting sentiment, emotion and sarcasm. </t>
  </si>
  <si>
    <t xml:space="preserve"> Bjarke Felbo, Alan Mislove, Anders Søgaard, Iyad Rahwan, and Sune Lehmann.</t>
  </si>
  <si>
    <t>to show that emojis can be used to classify the emotional content of texts accurately in many cases. For instance, DeepMoji model captures varied usages of the word ‘love’ as well as slang such as ‘this is the shit’ being a positive statement; to provide an online demo at deepmoji.mit.edu to allow others to explore the predictions of our model.</t>
  </si>
  <si>
    <r>
      <rPr>
        <sz val="11"/>
        <color theme="1"/>
        <rFont val="Calibri"/>
        <family val="2"/>
      </rPr>
      <t xml:space="preserve">- tweets </t>
    </r>
    <r>
      <rPr>
        <b/>
        <sz val="11"/>
        <color theme="1"/>
        <rFont val="Calibri"/>
        <family val="2"/>
      </rPr>
      <t>comments</t>
    </r>
    <r>
      <rPr>
        <sz val="11"/>
        <color theme="1"/>
        <rFont val="Calibri"/>
        <family val="2"/>
      </rPr>
      <t xml:space="preserve">
datasets use for benchmarking:
- for emotional detection: A dataset of emotions in tweets related to the Olympic Games created and a dataset of self-reported emotional experiences created by a large group of psychologists (Wallbott and Scherer, 1986)
- for sentiment analysis: three benchmarks: Two of the datasets are from SentiStrength , SS-Twitter and SS-Youtube; and SemEval 2016 Task4A
- for sarcasm: dataset version 1 and 2 from the Internet Argument Corpus</t>
    </r>
  </si>
  <si>
    <t>Independent Variable: sentence of the comments
Dependent Variable: emotion, sentiment, sarcasm</t>
  </si>
  <si>
    <t xml:space="preserve">- ML approach
</t>
  </si>
  <si>
    <t>- Pretraining data. It is split into a training, validation and test set, where the validation and test set is randomly sampled in such a way that each emoji is equally represented. The remaining data is upsampled to create a balanced training dataset.
- Modeling: the DeepMoji model uses an embedding layer of 256 dimensions to project each word into a vector space. Use two bidirectional LSTM layers with 1024 hidden units in each (512 in each direction) to capture the context of each word.
- Fine tuning using simple transfer learning approach called "chain-thaw".</t>
  </si>
  <si>
    <t>tool
DeepMoji model outperforms the state of the art across all benchmark datasets and that our new ‘chain-thaw’ approach consistently yields the highest performance for the transfer learning, albeit often only slightly better or equal to the ‘last’ approach.</t>
  </si>
  <si>
    <t>- this study only use emojis from twitters to build the DeepMoji
- the dataset is not in software-engineering domain</t>
  </si>
  <si>
    <t>Fucci, G., Cassee, N., Zampetti, F., Novielli, N., Serebrenik, A., &amp; Di Penta, M</t>
  </si>
  <si>
    <t>"Furthermore, timely detection of negative emotions, such as frustration, might be leveraged to identify and support developers experiencing difficulties [10], thus preventing burnout and loss of productivity"</t>
  </si>
  <si>
    <t xml:space="preserve">This paper cite Mantyla and Raman papers;
</t>
  </si>
  <si>
    <t>To better understand developers’ habits in SATD annotation, and possibly support their exploitation in tool support, this paper provides an in-depth analysis of the content provided
in SATD comments, and the expressed sentiment.</t>
  </si>
  <si>
    <t>comments</t>
  </si>
  <si>
    <t>Independent Variables: Sentence of the comments, sentiment polarity
Dependent Variables: sentiment polarity, issue</t>
  </si>
  <si>
    <t>qualitative approach</t>
  </si>
  <si>
    <t>- classifying manually each comment into negative, non-negative comments(consisting of positive and neutral comments) and mixed(positive and negative comments).</t>
  </si>
  <si>
    <t>- Self Admitted Technical Debt about functional issues conveys more negative sentiment. Also, being “on-hold” for various reasons that do not depend on themselves, make developers communicating negative sentiment. Developers are, instead, more neutral when reporting poor implementation choices, misalignment, or documentation/testing issues</t>
  </si>
  <si>
    <t>Stress and burnout in open source: Toward finding, understanding, and mitigating unhealthy interactions</t>
  </si>
  <si>
    <t>N Raman, M Cao, Y Tsvetkov, C Kästner, ...</t>
  </si>
  <si>
    <t>"Heightened levels of stress brought on by unhealthy interactions may make it harder for projects to attract, include, and retain a diverse talent pool. We argue that studying, understanding, and mitigating stress and burnout among open-source developers is an important and understudied research field."</t>
  </si>
  <si>
    <t>This paper explored more on the social interaction among the developers, in particular the unhealthy interactions</t>
  </si>
  <si>
    <t>not used (toxic or non-toxic)</t>
  </si>
  <si>
    <t>to develope and demonstrate a critical research instrument (a classifier) to detect toxic language in open-source issue discussions.</t>
  </si>
  <si>
    <r>
      <rPr>
        <sz val="11"/>
        <color rgb="FF000000"/>
        <rFont val="Calibri, Arial"/>
      </rPr>
      <t xml:space="preserve">GITHUB issue </t>
    </r>
    <r>
      <rPr>
        <b/>
        <sz val="11"/>
        <color rgb="FF000000"/>
        <rFont val="Calibri, Arial"/>
      </rPr>
      <t>comments</t>
    </r>
  </si>
  <si>
    <t>- Length Comment length
- Frequency TF-IDF weighted word frequencies
- Politeness
- Toxicity
- Subjectivity
- Polarity
- Sentiment 
- Anger</t>
  </si>
  <si>
    <t>- ML approach
SVM used for the classifier</t>
  </si>
  <si>
    <t>Classifying the issue comment into toxic or non toxic class .</t>
  </si>
  <si>
    <t>- classifier had a precision of 0.91 and a recall of 0.42 when using Politeness and Perspective and after tuning and post-preprocessing steps.
- On a held-out test set (half the labelled data), the model achieves 75 % precision and 35 % recall.
- The rate of toxic issues decreases over time (2012-2019).
- the rate of toxic issue discussions is substantially lower for corporate projects</t>
  </si>
  <si>
    <t xml:space="preserve">- no direct participants involved
- labelling the comment into toxic and non toxic class
</t>
  </si>
  <si>
    <t>A Benchmark Study of the Contemporary Toxicity Detectors on Software Engineering Interactions</t>
  </si>
  <si>
    <t>J Sarker, AK Turzo, A Bosu</t>
  </si>
  <si>
    <t>This paper cite Raman work (in the related work)</t>
  </si>
  <si>
    <t>not used (toxicity detector)</t>
  </si>
  <si>
    <t>to empirically evaluate the Strudel tool as well as four state-of-the-art general
purpose toxicity detectors on a large-scale SE dataset.</t>
  </si>
  <si>
    <r>
      <rPr>
        <sz val="11"/>
        <color theme="1"/>
        <rFont val="Calibri"/>
        <family val="2"/>
      </rPr>
      <t xml:space="preserve">Code </t>
    </r>
    <r>
      <rPr>
        <b/>
        <sz val="11"/>
        <color theme="1"/>
        <rFont val="Calibri"/>
        <family val="2"/>
      </rPr>
      <t>review</t>
    </r>
    <r>
      <rPr>
        <sz val="11"/>
        <color theme="1"/>
        <rFont val="Calibri"/>
        <family val="2"/>
      </rPr>
      <t xml:space="preserve"> from FOSS projects (i.e., Android, Chromium OS, and LibreOffice and </t>
    </r>
    <r>
      <rPr>
        <b/>
        <sz val="11"/>
        <color theme="1"/>
        <rFont val="Calibri"/>
        <family val="2"/>
      </rPr>
      <t>GITTER(</t>
    </r>
    <r>
      <rPr>
        <sz val="11"/>
        <color theme="1"/>
        <rFont val="Calibri"/>
        <family val="2"/>
      </rPr>
      <t>gitter channel of the Ethereum project): messages and chat</t>
    </r>
  </si>
  <si>
    <t xml:space="preserve">Independent variables: Sentence of review, messages, chat
Dependent Variables: </t>
  </si>
  <si>
    <t>- ML approach
to evaluate the dataset using 5 tools:
1. Perspective API (PPA)
2. STRUDEL Toxicity Detector (STRUDEL)
3. Deep Pyramid Convolutional Neural Networks (DPCNN)
4. BERT with fast.ai (BFS)
5. Hate Speech Detection (HSD)</t>
  </si>
  <si>
    <t>- using dataset STRUDEL and creating the new one
- labeling: done manually according the rules and was finalised by comparing the result of the label between two raters; and if there was any conflicting rating, the aggrement must be done.
- evaluating the dataset with 5 tools</t>
  </si>
  <si>
    <t>creating new SE dataset to detect toxic language
- While contemporary toxicity detectors have moderate agreements with human raters on identifying toxic texts from informal conversations such as chat messages, they perform poorly on a more formal SE conversation such as code reviews.
- Many of the words, that are used under toxic contents in non-SE domains, have different meanings in the SE context, are more frequently misclassified by the toxicity detectors.
-  A large scale labeled toxicity dataset of SE interactions may enable developing SE domain specific toxicity detectors that can be used for identifying toxic texts from real-world SE interactions.</t>
  </si>
  <si>
    <t>Towards offensive language detection and reduction in four Software Engineering communities</t>
  </si>
  <si>
    <t>J Cheriyan, BTR Savarimuthu, ...</t>
  </si>
  <si>
    <t>This paper cite Raman work (in the introduction)</t>
  </si>
  <si>
    <t>not used (offensive language detection)</t>
  </si>
  <si>
    <t>to explore this issue more broadly by investigat-ing the nature of offensive language in comments posted by users in four prominent SE platforms – GitHub, Gitter, Slack and Stack Overflow (SO).</t>
  </si>
  <si>
    <r>
      <rPr>
        <sz val="11"/>
        <color rgb="FF000000"/>
        <rFont val="Calibri, Arial"/>
      </rPr>
      <t>- GitHub, Gitter and Slack
- 10% of c</t>
    </r>
    <r>
      <rPr>
        <b/>
        <sz val="11"/>
        <color rgb="FF000000"/>
        <rFont val="Calibri, Arial"/>
      </rPr>
      <t xml:space="preserve">omments </t>
    </r>
    <r>
      <rPr>
        <sz val="11"/>
        <color rgb="FF000000"/>
        <rFont val="Calibri, Arial"/>
      </rPr>
      <t xml:space="preserve">from Gitter and, 5% of </t>
    </r>
    <r>
      <rPr>
        <b/>
        <sz val="11"/>
        <color rgb="FF000000"/>
        <rFont val="Calibri, Arial"/>
      </rPr>
      <t>comments</t>
    </r>
    <r>
      <rPr>
        <sz val="11"/>
        <color rgb="FF000000"/>
        <rFont val="Calibri, Arial"/>
      </rPr>
      <t xml:space="preserve"> from SO for the month of November across the year(2021)
</t>
    </r>
  </si>
  <si>
    <t xml:space="preserve">Independent Variables:
sentence of the comments
Dependent Variables
- Regex status and sentiment features(three sentiment labels and polarity score) along with TF-IDF Vectorizer
</t>
  </si>
  <si>
    <t xml:space="preserve">-ML approach
- used PAPI and Regex to chose the offensive and non-offensive comments(the chose done manually).
- for building the classifier, methods used: RF, SVM, BERT.
</t>
  </si>
  <si>
    <t>- collecting data from four different sources: Github, Slack, Gitter, and StackOverflow
- classifiying comments:
chose comments with a PAPI score of 0.7 or greater
manually evaluated the comments of these platforms that had both a Regex match presence and a PAPI score &gt;=0.7. 
used multi-label classification of offensive comments based on the taxonomy generated by Cheriyan et al(Personal, Racial and Swearing)</t>
  </si>
  <si>
    <t>- offensive language detection
- no participants involved directly
- The Gitter platform contained the most offensive comments (0.43%) followed by Slack (0.19%) and SO (0.14%). GitHub comment dataset contained the least amount of offence (0.07%).
- In GitHub and Gitter, Swearing is the main reason for offence (62% and 63% respectively), and Personal offence is less (43% and 39% respectively). In contrast, in SO, there is a big difference in the prevalence of Personal (79%) and Swearing (21%) offences. Similarly, in Slack, Personal offence (56%) is more common than Swearing (45%).
- BERT outperforms the other two substantially by offering more than 97% detection accuracy across the SE platforms. However, SVM offered better accuracy than RF on all the platforms.</t>
  </si>
  <si>
    <t>The" Shut the f** k up" Phenomenon: Characterizing Incivility in Open Source Code Review Discussions</t>
  </si>
  <si>
    <t>I Ferreira, J Cheng, B Adams</t>
  </si>
  <si>
    <t>to leverage the mature social construct of incivility as a lens to understand confrontational conflicts in open source code review discussions; to conduct qualitative analysis on 1,545 emails from the Linux Kernel Mailing List (LKML) that
were associated with rejected changes.</t>
  </si>
  <si>
    <r>
      <rPr>
        <sz val="11"/>
        <color theme="1"/>
        <rFont val="Calibri"/>
        <family val="2"/>
      </rPr>
      <t xml:space="preserve">Linux Kernel </t>
    </r>
    <r>
      <rPr>
        <b/>
        <sz val="11"/>
        <color theme="1"/>
        <rFont val="Calibri"/>
        <family val="2"/>
      </rPr>
      <t>Mailing List</t>
    </r>
    <r>
      <rPr>
        <sz val="11"/>
        <color theme="1"/>
        <rFont val="Calibri"/>
        <family val="2"/>
      </rPr>
      <t xml:space="preserve"> from Jan 2018 to March 2019:
rejected patches analysed: 262 email threads comprised 1,545 code review discussion emails</t>
    </r>
  </si>
  <si>
    <t xml:space="preserve">Independent Variables:
email content, rejected patches, email threads
Dependent Variables:
</t>
  </si>
  <si>
    <r>
      <rPr>
        <b/>
        <sz val="11"/>
        <color theme="1"/>
        <rFont val="Calibri"/>
        <family val="2"/>
      </rPr>
      <t>qualitative</t>
    </r>
    <r>
      <rPr>
        <b/>
        <sz val="11"/>
        <color theme="1"/>
        <rFont val="Calibri"/>
        <family val="2"/>
      </rPr>
      <t xml:space="preserve"> analysis with inductive coding</t>
    </r>
  </si>
  <si>
    <t>- to finding the feature of tone-bearing discussion feature two authors were involved. 
- sentence-leved used to analyse each of the threads and also analyse the previous email of the threads (use inductive coding approach)</t>
  </si>
  <si>
    <t>- charaterizing in code review discussions of rejected patches using qualitative analysis approach
- no participants involved
features used to be analysed as incivil communication(proposed by Coe et al):
- name-calling (mean words directed at a person or a group of people)
- aspersion (mean words directed at an idea, plan, or behavior)
- lying accusation (stating that an idea, plan, or policy was a lie)
- vulgarity (usage of profanity or not a proper language in a professional discourse)
- pejorative for speech (criticizing the way a person communicates</t>
  </si>
  <si>
    <t>Detecting Interpersonal Conflict in Issues and Code Review: Cross Pollinating Open-and Closed-Source Approaches.</t>
  </si>
  <si>
    <t xml:space="preserve">Qiu, H. S., Vasilescu, B., Kästner, C., Egelman, C. D., Jaspan, C. N. C., &amp; Murphy-Hill, E. R. (2022). </t>
  </si>
  <si>
    <t>tests how the toxicity detector and the pushback detector can be generalized beyond their respective contexts and discussion types, and how the combination of the two can help improve interpersonal conflict detection.</t>
  </si>
  <si>
    <t>Four datasets:
Two existed datasets: one open source datasets of issue toxicity and one open source code review from Google
Two datasets built by the authors: code review toxicity and code review push back from open source(GITHUB)</t>
  </si>
  <si>
    <t>Features(text-based features): using  the output of three pre-trained NLP classifier as the features for toxicicty
Log-based features for code review: metrics from 'rounds of review, active reviewing time, active shepherding time'
The calculation between Google dataset and Gibhub Dataset were different</t>
  </si>
  <si>
    <t>ML approach
- SentiCR for sentiment analysis on code reviews
- Random forest for training the classifier</t>
  </si>
  <si>
    <t xml:space="preserve">When detecting pushback, the text-based classifier performs better than the logs-based classifier for corporate code review comments, but they have similar performance for open- source code review comments.
The logs-based classifier does not perform as well as the text-based one when detecting toxic open-source issues and code review comments.
For classifying pushback in code reviews, the combined classifier performs better than the logs-based classifier but about equivalently to the text-based classifier in a corporate setting; and performs about equivalently to the text-based classifier and the logs-based classifier in an open-source setting.
</t>
  </si>
  <si>
    <t>For classifying pushback in code reviews, the combined classifier performs better than the logs-based classifier but about equivalently to the text-based classifier in a corporate setting; and performs about equivalently to the text-based classifier and the logs-based classifier in an open-source setting.</t>
  </si>
  <si>
    <t>we cross-pollinated with two techniques designed to detect interpersonal conflict.
logs data did not improve issue toxicity detection – we nonethe- less found that logs can be a useful feature in toxicity classifiers.</t>
  </si>
  <si>
    <t>Contextualizing toxicity in open source: a qualitative study</t>
  </si>
  <si>
    <t>S Cohen</t>
  </si>
  <si>
    <t>"In a space where, despite increasing professionalization and commercial influence, still the majority of participants volunteer their time, reports abound from open-source maintainers about stress, burnout or even complete disengagement due to toxic interactions"</t>
  </si>
  <si>
    <t>to qualitatively understand how toxicity impacts an open-source community like GitHub.</t>
  </si>
  <si>
    <r>
      <rPr>
        <sz val="11"/>
        <color rgb="FF000000"/>
        <rFont val="Calibri, Arial"/>
      </rPr>
      <t>-</t>
    </r>
    <r>
      <rPr>
        <b/>
        <sz val="11"/>
        <color rgb="FF000000"/>
        <rFont val="Calibri, Arial"/>
      </rPr>
      <t>comments</t>
    </r>
    <r>
      <rPr>
        <sz val="11"/>
        <color rgb="FF000000"/>
        <rFont val="Calibri, Arial"/>
      </rPr>
      <t xml:space="preserve">
GITHUB projects (toxic interactions):
</t>
    </r>
    <r>
      <rPr>
        <b/>
        <sz val="11"/>
        <color rgb="FF000000"/>
        <rFont val="Calibri, Arial"/>
      </rPr>
      <t>issues</t>
    </r>
    <r>
      <rPr>
        <sz val="11"/>
        <color rgb="FF000000"/>
        <rFont val="Calibri, Arial"/>
      </rPr>
      <t xml:space="preserve"> that were deleted, locked as too heated, mentioned the Code of Conduct,</t>
    </r>
  </si>
  <si>
    <t>Independent Variables: sentences, user profile
Dependent Variables: toxic polarity</t>
  </si>
  <si>
    <r>
      <rPr>
        <b/>
        <sz val="11"/>
        <color theme="1"/>
        <rFont val="Calibri"/>
        <family val="2"/>
      </rPr>
      <t xml:space="preserve"> a mixed-methods</t>
    </r>
    <r>
      <rPr>
        <sz val="11"/>
        <color theme="1"/>
        <rFont val="Calibri"/>
        <family val="2"/>
      </rPr>
      <t xml:space="preserve"> study design by collecting issues from classifiers and then qualitatively coding them.</t>
    </r>
  </si>
  <si>
    <t>- comments from four groups are labelled manually into toxic and non toxic 
- qualitatively analyse the toxic interactions and put into categories based on different forms of toxicity, people involved and their characteristics, as well as causes and reactions.</t>
  </si>
  <si>
    <t>- this study used mixed methods: using classifier to retrieve the toxic comments and utilise qualitative approach to categorise the issue and made the codes on each categorize
- involve user profile in the catagorization process
- the majority of users who write toxic comments we consider as trolls
- Complaining was the most common form of toxicity
- number of issues contain colloquial toxic language, strong cursing</t>
  </si>
  <si>
    <t>Humans are dynamic-our tools should be too</t>
  </si>
  <si>
    <t>SC Sundaramurthy, M Wesch, X Ou, …</t>
  </si>
  <si>
    <t>Exhaustion</t>
  </si>
  <si>
    <t>In the discussion: "the key to mitigating the burnout problem in this specific case was to resolve the conflict between the analyst and the tools they use."
"Burnout occurs when a Security Operation Center gets stuck in a vicious cycle of negative causation involving the same factors."
"Burnoout sets in and analysts start to feel that they are not accomplishing anything in their job and the resulting repetitiveness of the job leads to exhaustion."
"Thus it is clear that burnout is a human capital mismanagement problem."</t>
  </si>
  <si>
    <t>provides a framework for analyzing the fieldwork data(anthroplogical fieldwork), enabled us to understand these realities(successful SOC innovations must resolve a number of internal and external
conflicts to be effective and efficient)</t>
  </si>
  <si>
    <r>
      <rPr>
        <b/>
        <sz val="11"/>
        <color theme="1"/>
        <rFont val="Calibri"/>
        <family val="2"/>
      </rPr>
      <t>interview and short visit</t>
    </r>
    <r>
      <rPr>
        <b/>
        <sz val="11"/>
        <color theme="1"/>
        <rFont val="Calibri"/>
        <family val="2"/>
      </rPr>
      <t xml:space="preserve"> from/to Security Operation Control.
- five CS students working in the SOC</t>
    </r>
  </si>
  <si>
    <t>Independet Variables: tools(software and skills), processes, people, organizational structure and culture
Dependent variables: situational awareness/potentioal tensions</t>
  </si>
  <si>
    <r>
      <rPr>
        <sz val="11"/>
        <color theme="1"/>
        <rFont val="Calibri"/>
        <family val="2"/>
      </rPr>
      <t xml:space="preserve">-qualitative approach
</t>
    </r>
    <r>
      <rPr>
        <b/>
        <sz val="11"/>
        <color theme="1"/>
        <rFont val="Calibri"/>
        <family val="2"/>
      </rPr>
      <t xml:space="preserve"> Activity Theory</t>
    </r>
  </si>
  <si>
    <t>- investigating the systemic relations between people, tools, rules, organizational structure, and organizational culture with Activity Theory</t>
  </si>
  <si>
    <r>
      <rPr>
        <sz val="11"/>
        <color rgb="FF000000"/>
        <rFont val="Calibri, Arial"/>
      </rPr>
      <t xml:space="preserve">model
- one students found themselves </t>
    </r>
    <r>
      <rPr>
        <b/>
        <sz val="11"/>
        <color rgb="FF000000"/>
        <rFont val="Calibri, Arial"/>
      </rPr>
      <t xml:space="preserve">burnout to do tedious tasks </t>
    </r>
    <r>
      <rPr>
        <sz val="11"/>
        <color rgb="FF000000"/>
        <rFont val="Calibri, Arial"/>
      </rPr>
      <t>in SOC
- Burnout occurs when a SOC gets stuck in a vicious cycle of negative causation involving the same factors
'- human capital development problem may leads to burnout</t>
    </r>
  </si>
  <si>
    <t>- participants involved(trained students working on SOC)</t>
  </si>
  <si>
    <t xml:space="preserve">useful innovations often happen in a SOC through identifying and resolving certain tensions within and between the various inter-playing factors in a SOC. We found that Activity Theory is a useful framework to explain the phenomena we saw in SOCs, in particular the burnout problem.  </t>
  </si>
  <si>
    <t>"Everyone wants to do the model work, not the data work”: Data Cascades in High-Stakes AI</t>
  </si>
  <si>
    <t>N Sambasivan, S Kapania, H Highfill, ...</t>
  </si>
  <si>
    <t>"Some of the severe data cascades in our study led to harm to benefciary communities, burnout of relationships with stakeholders, discarding entire datasets, and performing costly iterations."</t>
  </si>
  <si>
    <t>We defne, identify, and
present empirical evidence on Data Cascades—compounding events
causing negative, downstream effects from data issues—triggered
by conventional AI/ML practices that undervalue data quality.</t>
  </si>
  <si>
    <r>
      <rPr>
        <sz val="11"/>
        <color theme="1"/>
        <rFont val="Calibri"/>
        <family val="2"/>
      </rPr>
      <t xml:space="preserve">- Between May and July 2020, we conducted semi-structured </t>
    </r>
    <r>
      <rPr>
        <b/>
        <sz val="11"/>
        <color theme="1"/>
        <rFont val="Calibri"/>
        <family val="2"/>
      </rPr>
      <t>interviews</t>
    </r>
    <r>
      <rPr>
        <sz val="11"/>
        <color theme="1"/>
        <rFont val="Calibri"/>
        <family val="2"/>
      </rPr>
      <t xml:space="preserve"> with a total of 53 AI practitioners7 working in high-stakes applications of AI development.
Interview notes, audio recordings</t>
    </r>
  </si>
  <si>
    <t>Independent variables: caracteristics of data cascades, motivating factors, and cascade types
Dependent variables: impact of data cascades and its properties</t>
  </si>
  <si>
    <t xml:space="preserve">-qualitative approach
content analysis done iteratively by the authors </t>
  </si>
  <si>
    <t>- analyzing the notes and the transcription of audio recording of the interview</t>
  </si>
  <si>
    <t>-model
data cascades have negative impacts on the AI development and deployment process, leading to multiple and unexpected strategies sometimes spurring further cascades, always causing technical debt. Some of the severe data cascades in our study led to harm to beneficiary communities, burnout of relationships with stakeholders, discarding entire datasets, and performing costly iterations</t>
  </si>
  <si>
    <t>- participants involved directly</t>
  </si>
  <si>
    <t>Towards Detecting and Managing Information Anxiety in the ICT Industry.</t>
  </si>
  <si>
    <t xml:space="preserve">Micallef, M., &amp; Porter, C. (2019). </t>
  </si>
  <si>
    <t>This paper cite Mantyla work</t>
  </si>
  <si>
    <t>present the results of a study which tracked 18 participants for a period of one month in order to investigate the presence of information anxiety in the Maltese ICT industry.</t>
  </si>
  <si>
    <t>survey/questionnaires</t>
  </si>
  <si>
    <t>Independent Variables: Job role, experience, industry, 
Dependent Variables: Information Anxiety</t>
  </si>
  <si>
    <t>quantitative approach</t>
  </si>
  <si>
    <t>- using statistical approach to see the influence of independent variables(job role, experience, industry) on the dependent variable(information anxiety)</t>
  </si>
  <si>
    <t>model(correlation/influence between variables)</t>
  </si>
  <si>
    <t>- information overload can cause anxiety that might lead to burnout</t>
  </si>
  <si>
    <t>The social nature of agile teams</t>
  </si>
  <si>
    <t>E. Whitworth and R. Biddle</t>
  </si>
  <si>
    <t>"Information overload was consistently shown to be the predominant cause of anxiety amongst our participants when compare to the other four sources regardless of job role, experience level or industry. "</t>
  </si>
  <si>
    <t xml:space="preserve">This paper was the first study identify IT worker feelings </t>
  </si>
  <si>
    <t>to investigates the social processes that contribute to their success. Qualitative grounded theory was used to explore socio-psychological experiences in agile teams, where agile teams were viewed as complex adaptive socio-technical systems.</t>
  </si>
  <si>
    <r>
      <rPr>
        <sz val="11"/>
        <color theme="1"/>
        <rFont val="Calibri"/>
        <family val="2"/>
      </rPr>
      <t>Semi Structure</t>
    </r>
    <r>
      <rPr>
        <b/>
        <sz val="11"/>
        <color theme="1"/>
        <rFont val="Calibri"/>
        <family val="2"/>
      </rPr>
      <t xml:space="preserve"> Interview</t>
    </r>
    <r>
      <rPr>
        <sz val="11"/>
        <color theme="1"/>
        <rFont val="Calibri"/>
        <family val="2"/>
      </rPr>
      <t>(audio recordings)
Participants: 22 professional workers(members of agile software development community)</t>
    </r>
  </si>
  <si>
    <t>Independent variables
'- the interview batch
- the number of quoted participants within each batch
- the interview paragraph</t>
  </si>
  <si>
    <t>qualitative approach
- content analysis/qualitative grounded theory</t>
  </si>
  <si>
    <t>- by identifying from the interview paragraphs what could be inferred about the feeling of the participants while they were working with the agile methods</t>
  </si>
  <si>
    <t>- model</t>
  </si>
  <si>
    <t xml:space="preserve">Audiovisual emotion recognition using gaussian mixture models for face and voice.
</t>
  </si>
  <si>
    <t xml:space="preserve">Angeliki Metallinou, Sungbok Lee, and Shrikanth Narayanan. </t>
  </si>
  <si>
    <t>This paper did not cite Mantyla work nor Raman work</t>
  </si>
  <si>
    <t>analyze an emotion database recorded from ten speakers (five female, five male), which contains speech and facial marker data</t>
  </si>
  <si>
    <t xml:space="preserve">facial and vocal modalities
an emotion database recorded from ten speakers (five female, five male), which contains speech and facial marker data
the Interactive Emotional Dyadic Motion Capture database (IEMOCAP).This database contains approximately 12 hours of audiovisual data from ten different actors, of both genders
</t>
  </si>
  <si>
    <t>independent variables: facial and voice modalities
dependent variable: emotions(anger, sadness, happiness, and neutral)</t>
  </si>
  <si>
    <t xml:space="preserve">ML Approach.
Bayesian Approach for multiple cue combination
SVM and used post classifcation accuracies as features
Gaussian Mixture Model for Emotion Recognition(angry, happy, neutral, sad)
The Mel Frequency Cepstral Coefficients (MFCCs) are used for vocal analysis.
</t>
  </si>
  <si>
    <t>1. Using Bayessian Approach to classify the face regions and voice to four emotions.
With 7 classifiers(forehead (FH), right eyebrow (RE), left eyebrow (LE), right cheek (RC), left cheek (LC) and chin (CH) and voice) in which each face classifier consists of 4 GMMs and voice classfier consisting of five GMM.
Using the Probability, classify each frame to the emotion class.
2. Add one more classification phase and combine the output from the previous step as well as the input sentence to classify the emotion. 
Classifier used is SVM/Support Vector Classifier(SVC) with radial basis kernel.</t>
  </si>
  <si>
    <t>Using GMM Models</t>
  </si>
  <si>
    <t>The study provided a systematic investigation of the discrimnative power of the unimodal and multimodal classifiers for recognition of four emotional states; anger, happiness, sadness and the neutral state.</t>
  </si>
  <si>
    <t>Observing and predicting knowledge worker stress, focus and awakeness in the wild</t>
  </si>
  <si>
    <t>Mauricio Soto, Chris Satterfield, Thomas Fritz, Gail C. Murphy, David C. Shepherd, Nicholas Kraft</t>
  </si>
  <si>
    <t>to examine how knowledge workers experience stress and awakeness in their workplace over a long period of time; to explore the possibility of using biometric data to predict whether a knowledge worker is experiencing stress, is focused, and is awake at a given moment in time.</t>
  </si>
  <si>
    <t>Experiment data from the participants</t>
  </si>
  <si>
    <r>
      <rPr>
        <b/>
        <sz val="12"/>
        <color theme="1"/>
        <rFont val="Calibri"/>
        <family val="2"/>
      </rPr>
      <t xml:space="preserve">Biometric sensors
</t>
    </r>
    <r>
      <rPr>
        <sz val="12"/>
        <color theme="1"/>
        <rFont val="Calibri"/>
        <family val="2"/>
      </rPr>
      <t xml:space="preserve">Physical Activity: Intensity of motion(no unit), Energy Expenditure(cal/s), Step counter(step)
Heart: Heart rate(beats per minute/bpm), Blood pulse wave(no unit), Heart rate variability: RMSSD(milliseconds (ms)), Blood oxygenation(%), Blood perfusion(no unit)
Skin: Galvanic skin response (kOhm), Skin temperature(Degree Celcius) 
Respiration: Respiratory rate(breaths per minute)
Computer Interaction Data: active windows, mouse and keyboard activities.
Surveys: two-times per work day
</t>
    </r>
  </si>
  <si>
    <r>
      <rPr>
        <sz val="12"/>
        <color theme="1"/>
        <rFont val="Calibri"/>
        <family val="2"/>
      </rPr>
      <t xml:space="preserve">features taken from </t>
    </r>
    <r>
      <rPr>
        <b/>
        <sz val="12"/>
        <color theme="1"/>
        <rFont val="Calibri"/>
        <family val="2"/>
      </rPr>
      <t>biometric features, time window, and statistical measurement.</t>
    </r>
    <r>
      <rPr>
        <sz val="12"/>
        <color theme="1"/>
        <rFont val="Calibri"/>
        <family val="2"/>
      </rPr>
      <t xml:space="preserve">
Time windows used: 10sec, 20sec, 30sec, 45sec, 1min, 2min, 3min, 5min, 7.5min, 10min, 20min, 30min, 45min, 1hour, 2hour, 3hour.
Calculations done within the time window that use statistics methods including: mean, stan- dard deviation, variance, median, 25th percentile, 75th percentile, interquartile range, maximum, minimum, and range.</t>
    </r>
  </si>
  <si>
    <t>Automated stress detection using keystroke and linguistic features: An exploratory study</t>
  </si>
  <si>
    <t>Lisa M. Vizer_x0002_, Lina Zhou, Andrew Sears</t>
  </si>
  <si>
    <t>This paper cite Raman work</t>
  </si>
  <si>
    <t>describes research that focuses on detecting changes induced by stress through the analysis of keystroke and linguistic features of spontaneously generated text.</t>
  </si>
  <si>
    <t>Experiment from the participants</t>
  </si>
  <si>
    <t>the use of timing, keystroke, and linguistic patterns from free text</t>
  </si>
  <si>
    <t>DT, SVM, ANN, kNN, AdaBoost</t>
  </si>
  <si>
    <t>Detecting Negative Emotion for Mixed Initiative Visual Analytics</t>
  </si>
  <si>
    <t>Prateek Panwar, Christopher Collins</t>
  </si>
  <si>
    <t>valence and arousal</t>
  </si>
  <si>
    <t>the combination of a galvanic skin response device (GSR) and an eye tracker to measure arousal and valence; experiments from the participants</t>
  </si>
  <si>
    <t>Only reported recall values, therefore this paper cannot be used in the synthesis</t>
  </si>
  <si>
    <t>Towards Mental Stress Detection Using Wearable Physiological Sensors</t>
  </si>
  <si>
    <t>Jacqueline Wijsman, Bernard Grundlehner, Hao Liu, Hermie Hermens, and Julien Penders</t>
  </si>
  <si>
    <t>to find the physiological signals and features that show the most distinct reaction to mental stress in the conditions included in our protocol. Once these features are identified, it should be possible to construct a reliable stress measure out of these features.</t>
  </si>
  <si>
    <t>Linear Bayes Normal, Quadratic Bayes Normal, K-Nearest Neighbor, Fisher's Least Squate</t>
  </si>
  <si>
    <t>Early identification of burnout symptoms</t>
  </si>
  <si>
    <t>Year</t>
  </si>
  <si>
    <t>Mentionting explicitely about early identification of burnout or preventing the risk of burnout</t>
  </si>
  <si>
    <t>Human Factors as early identification</t>
  </si>
  <si>
    <t>Media used to identify the symptoms</t>
  </si>
  <si>
    <t>Using Continous Emotion (VAD)</t>
  </si>
  <si>
    <t>Using Finite Emotion</t>
  </si>
  <si>
    <t>Using Sentiment Analysis</t>
  </si>
  <si>
    <t>Stress</t>
  </si>
  <si>
    <t>Unhealthy Interaction</t>
  </si>
  <si>
    <t>Tools or methods used</t>
  </si>
  <si>
    <t>Other</t>
  </si>
  <si>
    <t>M Mäntylä et. al</t>
  </si>
  <si>
    <r>
      <rPr>
        <sz val="11"/>
        <color theme="1"/>
        <rFont val="Calibri"/>
        <family val="2"/>
      </rPr>
      <t>- these authors used the concept of early symptoms of burnout:  low valence, low dominance, and high arousal.
"</t>
    </r>
    <r>
      <rPr>
        <i/>
        <sz val="11"/>
        <color theme="1"/>
        <rFont val="Calibri"/>
        <family val="2"/>
      </rPr>
      <t>For burnout (low Valence, Dominance, and high Arousal) it appears that working on high priority bugs that take a long time to resolve, have many watchers and comments, and which have been reported by an experienced defect reporter might increase the risk of burnout. We found that an assignee’s experience increased his/her Valence, whereas for reporters experience decreases Arousal. These two findings suggests that high amount of past experience can reduce burnout risk by either making your experience more pleasure (Valence) or less Arousal."</t>
    </r>
  </si>
  <si>
    <r>
      <rPr>
        <sz val="11"/>
        <color theme="1"/>
        <rFont val="Calibri"/>
        <family val="2"/>
      </rPr>
      <t>yes
"</t>
    </r>
    <r>
      <rPr>
        <b/>
        <sz val="11"/>
        <color theme="1"/>
        <rFont val="Calibri"/>
        <family val="2"/>
      </rPr>
      <t>Based on these observations, the information given by Table 10 could be a starting point for prediction of burnout in a software engineering context.</t>
    </r>
    <r>
      <rPr>
        <sz val="11"/>
        <color theme="1"/>
        <rFont val="Calibri"/>
        <family val="2"/>
      </rPr>
      <t>"</t>
    </r>
  </si>
  <si>
    <t>Self-Emotions (Using Emotional Dimension: valence, arousal, and dominance)</t>
  </si>
  <si>
    <t>Text</t>
  </si>
  <si>
    <t>v</t>
  </si>
  <si>
    <t>Regarding burnout detection: the authors only refer to Mantyla paper (ID Paper 5) to support the idea that detecting one developer's anger to self may prevent he/she to burnout risk (the description in the background)</t>
  </si>
  <si>
    <t>yes</t>
  </si>
  <si>
    <t>Anger to self, others, and objects (Using Emotion dimension: from Shaver et al: love, joy, anger, sadness, fear, and surprise) - 6 emotions</t>
  </si>
  <si>
    <t>no</t>
  </si>
  <si>
    <t>No explicit or implicit discussion about burnout and no references point to Mantyla work; however, the authors used emotional dimension (e.g. detection of valence and arousal)</t>
  </si>
  <si>
    <t>Self-Emotions (Using Emotional Dimension: valence, arousal)</t>
  </si>
  <si>
    <t>psychophysiological metrics</t>
  </si>
  <si>
    <t>Self-Emotions (Using Emotion Dimension: love, joy, and sadness) - 3 emotion</t>
  </si>
  <si>
    <t>this paper only refer to Mantyla paper(in the Introduction section) and not discuss on the burnout early prediction.</t>
  </si>
  <si>
    <t>Self-emotions (Using Emotion dimenison: anger, sadness, fear) - 3 emotions</t>
  </si>
  <si>
    <t>biometric sensors</t>
  </si>
  <si>
    <t>Self-emotion (Emotion Dimension: Excitement, Frustration, Happiness, Neutral, Sadness) - 5 emotions</t>
  </si>
  <si>
    <t>Utterances</t>
  </si>
  <si>
    <r>
      <rPr>
        <sz val="11"/>
        <color theme="1"/>
        <rFont val="Calibri"/>
        <family val="2"/>
      </rPr>
      <t xml:space="preserve">No discussion regarding to burnout, however, one case study described in the paper that, in some cases found that there was a point where the team have self-organizing difficulties and </t>
    </r>
    <r>
      <rPr>
        <b/>
        <sz val="11"/>
        <color theme="1"/>
        <rFont val="Calibri"/>
        <family val="2"/>
      </rPr>
      <t>was under stress</t>
    </r>
    <r>
      <rPr>
        <sz val="11"/>
        <color theme="1"/>
        <rFont val="Calibri"/>
        <family val="2"/>
      </rPr>
      <t xml:space="preserve"> (the team was working mainly on feature implementation and bug fixing). 
The reason why the team was under stress was because </t>
    </r>
    <r>
      <rPr>
        <b/>
        <sz val="11"/>
        <color theme="1"/>
        <rFont val="Calibri"/>
        <family val="2"/>
      </rPr>
      <t>some organizational problems</t>
    </r>
    <r>
      <rPr>
        <sz val="11"/>
        <color theme="1"/>
        <rFont val="Calibri"/>
        <family val="2"/>
      </rPr>
      <t xml:space="preserve"> that the team had experienced.</t>
    </r>
  </si>
  <si>
    <t>Self-emotion (Using Sentiment Analysis)</t>
  </si>
  <si>
    <t>Self-Emotions (Emotion detection: anger, happy, neutral, sad, and frustration) - 5 emotions</t>
  </si>
  <si>
    <t>Facial Expressions, Utterances</t>
  </si>
  <si>
    <t>Self-Emotions (Emotion detection: happiness, sadness) - 2 emotions</t>
  </si>
  <si>
    <t>images</t>
  </si>
  <si>
    <t>Self-emotion (Using Emotional Dimension: valence and arousal)</t>
  </si>
  <si>
    <t>EEG signals</t>
  </si>
  <si>
    <t>This paper did not refer to Mantyla paper, instead it only reported the analysis of the short time EEG signals for emotion classification using Fast Fourier Transform (FFT). Emotion labels used were disgust, happy, surprise, fear, and neutral.</t>
  </si>
  <si>
    <t>Self-Emotions (Emotion detection: disgust, happy, surprise, fear, and neutral): 5 emotions</t>
  </si>
  <si>
    <t>Self-Emotions (Emotion detection: disgust, happy, surprise, fear, and neutral) - 4 emotion + neutral</t>
  </si>
  <si>
    <t>Self-Emotions (Emotion detection: love, joy, surprise, anger, sadness, fear) - 6 emotions</t>
  </si>
  <si>
    <t>Survey</t>
  </si>
  <si>
    <r>
      <rPr>
        <sz val="11"/>
        <color theme="1"/>
        <rFont val="Calibri"/>
        <family val="2"/>
      </rPr>
      <t>yes
"</t>
    </r>
    <r>
      <rPr>
        <b/>
        <sz val="11"/>
        <color theme="1"/>
        <rFont val="Calibri"/>
        <family val="2"/>
      </rPr>
      <t>B</t>
    </r>
    <r>
      <rPr>
        <b/>
        <i/>
        <sz val="11"/>
        <color theme="1"/>
        <rFont val="Calibri"/>
        <family val="2"/>
      </rPr>
      <t>y analyzing the affective scores of texts from three different groups (Burnout, Depression and Control group), it was found that both Burnout and Depression show significantly higher arousal than the Control group. This gives first indication that this research direction is promising to enable new methods for clinical intervention in the future using text-based data</t>
    </r>
    <r>
      <rPr>
        <sz val="11"/>
        <color theme="1"/>
        <rFont val="Calibri"/>
        <family val="2"/>
      </rPr>
      <t>."</t>
    </r>
  </si>
  <si>
    <t>Self-Emotions (Emotion detection: anger, contempt, disgust, fear, sadness, happiness, surprise) - 7 emotions</t>
  </si>
  <si>
    <t>Automatic Emotion Recognition (AER) tool  based on the facial landmarks observed for a person</t>
  </si>
  <si>
    <t xml:space="preserve"> </t>
  </si>
  <si>
    <t>Self-Emotion (SentiMoji tool to detect: Love, Anger, Sadness, Excitement, Relaxation, Stress, Depression, Neutral, Love, Joy)</t>
  </si>
  <si>
    <t>Self-Emotion (SentiMoji tool to detect: Love, Anger, Sadness, Excitement, Relaxation, Stress, Depression, Neutral, Love, Joy) - 10 emotions</t>
  </si>
  <si>
    <t>Self-emotion (Using Sentiment Analysis)
Self-emotion (Emotion Detection)</t>
  </si>
  <si>
    <t>Self-emotion(Using Sentiment Analysis)</t>
  </si>
  <si>
    <t>Self-emotion (Using DeepMoji to detect: emotion, sentiment, and sarcasm)</t>
  </si>
  <si>
    <t xml:space="preserve"> Waiting around or job half-done? Sentiment in self-admitted technical debt. </t>
  </si>
  <si>
    <t>Self-emotion (classifying manually each comment into negative(e.g. frustrations) 1 emotion, non-negative comments(consisting of positive and neutral comments) and mixed(positive and negative)</t>
  </si>
  <si>
    <r>
      <rPr>
        <sz val="11"/>
        <color theme="1"/>
        <rFont val="Calibri"/>
        <family val="2"/>
      </rPr>
      <t xml:space="preserve">yes
"We argue that developer stress and burnout are important threats to open-source sustainability, and suggest a larger research program to find, understand, and mitigate unhealthy interactions. </t>
    </r>
    <r>
      <rPr>
        <b/>
        <sz val="11"/>
        <color theme="1"/>
        <rFont val="Calibri"/>
        <family val="2"/>
      </rPr>
      <t>As a key component of such a research program, we report on initial steps to detect toxic interactions in GitHub issue discussions, which seem particularly stressful to maintainers</t>
    </r>
    <r>
      <rPr>
        <sz val="11"/>
        <color theme="1"/>
        <rFont val="Calibri"/>
        <family val="2"/>
      </rPr>
      <t>"</t>
    </r>
  </si>
  <si>
    <t>Social Interaction (Toxic Language Detection)
Sentiment Analysis
Emotion Detection (Anger) - 1 emotion</t>
  </si>
  <si>
    <t>Toxicity Detector</t>
  </si>
  <si>
    <t>Social Interaction (Offensive Language Detection)</t>
  </si>
  <si>
    <t>Social Interaction</t>
  </si>
  <si>
    <t>Social Interaction (Toxicity Detection)</t>
  </si>
  <si>
    <r>
      <rPr>
        <sz val="11"/>
        <color theme="1"/>
        <rFont val="Calibri"/>
        <family val="2"/>
      </rPr>
      <t xml:space="preserve">In the discussion: "the key to mitigating the burnout problem in this specific case was to resolve the conflict between the analyst and the tools they use."
"Burnout occurs when a Security Operation Center gets stuck in a vicious cycle of negative causation involving the same factors."
"Burnoout sets in and analysts start to feel that they are not accomplishing anything in their job and the resulting repetitiveness of the job leads to exhaustion."
"Thus it is clear that burnout is a human capital mismanagement problem."
Solution offer:
tools need to be built and re-built on a frequent basis to enable analysts to engage in creative endeav- ors, by resolving the constantly emerging conflicts in the analysts’ workflow using reflection. </t>
    </r>
    <r>
      <rPr>
        <b/>
        <sz val="11"/>
        <color theme="1"/>
        <rFont val="Calibri"/>
        <family val="2"/>
      </rPr>
      <t>Since the conflicts are continuously evolving, the tools must continually evolve as well.</t>
    </r>
  </si>
  <si>
    <r>
      <rPr>
        <sz val="11"/>
        <color theme="1"/>
        <rFont val="Calibri"/>
        <family val="2"/>
      </rPr>
      <t xml:space="preserve">yes
</t>
    </r>
    <r>
      <rPr>
        <b/>
        <sz val="11"/>
        <color theme="1"/>
        <rFont val="Calibri"/>
        <family val="2"/>
      </rPr>
      <t>the key to mitigating the burnout problem in this specific case was to resolve the conflict between the analyst and the tools they use.</t>
    </r>
  </si>
  <si>
    <t>Human Factors and Tools used (Human and object)</t>
  </si>
  <si>
    <t>Interview</t>
  </si>
  <si>
    <r>
      <rPr>
        <sz val="11"/>
        <color theme="1"/>
        <rFont val="Calibri"/>
        <family val="2"/>
      </rPr>
      <t>"Some of the</t>
    </r>
    <r>
      <rPr>
        <b/>
        <sz val="11"/>
        <color theme="1"/>
        <rFont val="Calibri"/>
        <family val="2"/>
      </rPr>
      <t xml:space="preserve"> severe data cascades</t>
    </r>
    <r>
      <rPr>
        <sz val="11"/>
        <color theme="1"/>
        <rFont val="Calibri"/>
        <family val="2"/>
      </rPr>
      <t xml:space="preserve"> in our study led to harm to benefciary communities, burnout of relationships with stakeholders, discarding entire datasets, and performing costly iterations."</t>
    </r>
  </si>
  <si>
    <t>Human and Object (Severe data cascade)</t>
  </si>
  <si>
    <t>Human and Object (Anxiety cause by the information)</t>
  </si>
  <si>
    <t>feeling stress as the indirect impact of agile methodology applied in the organization</t>
  </si>
  <si>
    <t>Self-Emotion (Emotion detection: anger, happiness, sadness and the neutral state)</t>
  </si>
  <si>
    <t>Facial and Voice Modalities</t>
  </si>
  <si>
    <t xml:space="preserve">Biometric sensors
Computer Interaction Data: active windows, mouse and keyboard activities.
Surveys: two-times per work day
</t>
  </si>
  <si>
    <t>text and keystrokes</t>
  </si>
  <si>
    <t>the combination of a galvanic skin response device (GSR) and an eye tracker to measure arousal and valence.</t>
  </si>
  <si>
    <t>Stress Detection</t>
  </si>
  <si>
    <t>Category</t>
  </si>
  <si>
    <t>Mentioning burnout or related to early identification of burnout</t>
  </si>
  <si>
    <t>The total collection of the studies are 42 paper, but 1 paper is similar; therefore, we remove from the set</t>
  </si>
  <si>
    <t>Factors used as the early identification of burnout symptoms</t>
  </si>
  <si>
    <t>Internal Human Factors</t>
  </si>
  <si>
    <t>Continuos Emotion: Valence, Arousal, and/or Dominance</t>
  </si>
  <si>
    <t xml:space="preserve">Finite Emotion: anger, happy, neutral, sad, frustation, fear, disgust,  surprise </t>
  </si>
  <si>
    <r>
      <rPr>
        <sz val="11"/>
        <color theme="1"/>
        <rFont val="Calibri"/>
        <family val="2"/>
      </rPr>
      <t xml:space="preserve">6, 13, 21, 53, 54, 76, 90, 40, 65, 72, 26, </t>
    </r>
    <r>
      <rPr>
        <b/>
        <sz val="11"/>
        <color theme="1"/>
        <rFont val="Calibri"/>
        <family val="2"/>
      </rPr>
      <t>49, 50</t>
    </r>
    <r>
      <rPr>
        <sz val="11"/>
        <color theme="1"/>
        <rFont val="Calibri"/>
        <family val="2"/>
      </rPr>
      <t xml:space="preserve">, </t>
    </r>
    <r>
      <rPr>
        <b/>
        <sz val="11"/>
        <color theme="1"/>
        <rFont val="Calibri"/>
        <family val="2"/>
      </rPr>
      <t>57,</t>
    </r>
    <r>
      <rPr>
        <sz val="11"/>
        <color theme="1"/>
        <rFont val="Calibri"/>
        <family val="2"/>
      </rPr>
      <t xml:space="preserve"> </t>
    </r>
    <r>
      <rPr>
        <b/>
        <sz val="11"/>
        <color theme="1"/>
        <rFont val="Calibri"/>
        <family val="2"/>
      </rPr>
      <t>17,</t>
    </r>
    <r>
      <rPr>
        <sz val="11"/>
        <color theme="1"/>
        <rFont val="Calibri"/>
        <family val="2"/>
      </rPr>
      <t xml:space="preserve"> 91</t>
    </r>
  </si>
  <si>
    <t>Sentiment</t>
  </si>
  <si>
    <r>
      <rPr>
        <b/>
        <sz val="11"/>
        <color theme="1"/>
        <rFont val="Calibri"/>
        <family val="2"/>
      </rPr>
      <t>49,50</t>
    </r>
    <r>
      <rPr>
        <sz val="11"/>
        <color theme="1"/>
        <rFont val="Calibri"/>
        <family val="2"/>
      </rPr>
      <t>,</t>
    </r>
    <r>
      <rPr>
        <b/>
        <sz val="11"/>
        <color theme="1"/>
        <rFont val="Calibri"/>
        <family val="2"/>
      </rPr>
      <t>57</t>
    </r>
    <r>
      <rPr>
        <sz val="11"/>
        <color theme="1"/>
        <rFont val="Calibri"/>
        <family val="2"/>
      </rPr>
      <t>,</t>
    </r>
    <r>
      <rPr>
        <b/>
        <sz val="11"/>
        <color theme="1"/>
        <rFont val="Calibri"/>
        <family val="2"/>
      </rPr>
      <t>17</t>
    </r>
    <r>
      <rPr>
        <sz val="11"/>
        <color theme="1"/>
        <rFont val="Calibri"/>
        <family val="2"/>
      </rPr>
      <t>,38,12,47,39,41,48,84</t>
    </r>
  </si>
  <si>
    <t>93,95,96</t>
  </si>
  <si>
    <t>External Factors</t>
  </si>
  <si>
    <t>toxic/unhealthy interactions (problems in communication)</t>
  </si>
  <si>
    <t>certain methods used in the organization (e.g. Agile methods, tools used)</t>
  </si>
  <si>
    <t>8,25,58,35</t>
  </si>
  <si>
    <t>Paper</t>
  </si>
  <si>
    <t>Name of Approach</t>
  </si>
  <si>
    <t>Data Source</t>
  </si>
  <si>
    <t>Dataset Used</t>
  </si>
  <si>
    <t>Accuracy</t>
  </si>
  <si>
    <t>F-Score</t>
  </si>
  <si>
    <t>Notes</t>
  </si>
  <si>
    <t>SentiStrengh, SentiStrength-SE, SentiCR, Senti4SD, SEntiMoji</t>
  </si>
  <si>
    <t>propose an emoji-powered transfer learning approach for sentiment and emotion detection in SE, which utilizes Tweets to capture general sentiment knowledge and GitHub posts as well as manually labeled data to incorporate technical knowledge.</t>
  </si>
  <si>
    <t>Twitter and Github comments and emoji from both sources to build the classifier;
datasets used for the sentiment detection:
JIRA dataset, Stack Overflow dataset, Code Review dataset, Java Library dataset, and Unified-S dataset.
Datasets used for emotion detection:
JIRA-E1 dataset, SO-E dataset, JIRA-E2 dataset, and Unified-S dataset</t>
  </si>
  <si>
    <t>Independent Variables: sentence of the comments, emoji 
Dependent variables: sentimen polarity</t>
  </si>
  <si>
    <t>JIRA Dataset</t>
  </si>
  <si>
    <t>Sentistrength: 0.763
Sentistrength-SE: 0.846
SentiCR: 0.872
Senti4SD:0.830
SEntiMoji:0.904</t>
  </si>
  <si>
    <t>Sentistrength:0.742
SentiStrength-SE:0.832
SentiCR: 0.862
Senti4SD: 0.816
SEntiMoji:0.896</t>
  </si>
  <si>
    <t>Average Accuracy for all datasets(Sentimoji): 0.904+0.873+0.849+0.849+0.857 = 0.8664
Average F-Score: 0.896+0.872+0.778+0.679+0.851 = 0.8152</t>
  </si>
  <si>
    <t>Stack Overflow Dataset:</t>
  </si>
  <si>
    <t>Sentistrength: 0.815
Sentistrength-SE: 0.800
SentiCR: 0.826
Senti4SD:0.840
SEntiMoji:0.873</t>
  </si>
  <si>
    <t>Sentistrength:0.812
SentiStrength-SE:0.798
SentiCR: 0.819
Senti4SD: 0.839
SEntiMoji:0.872</t>
  </si>
  <si>
    <t>Code Review Dataset</t>
  </si>
  <si>
    <t>Sentistrength: 0.712
Sentistrength-SE: 0.761
SentiCR: 0.823
Senti4SD:0.804
SEntiMoji:0.849</t>
  </si>
  <si>
    <t>Sentistrength:0.610
SentiStrength-SE:0.612
SentiCR: 0.755
Senti4SD: 0.709
SEntiMoji:0.778</t>
  </si>
  <si>
    <t>Java Library Dataset</t>
  </si>
  <si>
    <t>Sentistrength:0.494
SentiStrength-SE:0.467
SentiCR: 0.621
Senti4SD: 0.546
SEntiMoji:0.679</t>
  </si>
  <si>
    <t>Unified-S dataset</t>
  </si>
  <si>
    <t>Sentistrength: 0.763
Sentistrength-SE: 0.805
SentiCR: 0.817
Senti4SD:0.819
SEntiMoji:0.857</t>
  </si>
  <si>
    <t>Sentistrength:0.773
SentiStrength-SE:0.794
SentiCR: 0.800
Senti4SD: 0.816
SEntiMoji:0.851</t>
  </si>
  <si>
    <t>Monitoring sentiment in open source mailing lists: exploratory study on the Apache ecosystem.</t>
  </si>
  <si>
    <t>Tourani P, Jiang Y, Adams B</t>
  </si>
  <si>
    <t>SentiStrength</t>
  </si>
  <si>
    <t>mailing lists of two major projects of the Apache Software Foundation, i.e., Tomcat and Ant</t>
  </si>
  <si>
    <t>-</t>
  </si>
  <si>
    <t>The Precision and Recall were calculated manually by two raters
F-score in the columns are represented from the average of total F-Score(see Agg. P77)</t>
  </si>
  <si>
    <t>NTUA-SLP</t>
  </si>
  <si>
    <t>An empirical study demonstrating the mismatches between
the dynamics of emotions extracted from the text reflect the
dynamics of true emotions in the SE context.</t>
  </si>
  <si>
    <t>Communication Text from Slack Channel</t>
  </si>
  <si>
    <t>Performances were measured with MAEs and Pearson correlation
82 cointegration of individual tests are significant: 63.4% individuals’ extracted joy emotion dynamics well reflected their true emotion dynamics
For the three negative emotions, the results are much worse. None of them achieves 50% matches anger: 27/82 ≈ 32.9%, sadness: 39/82 ≈ 47.6%, fear: 34/82≈ 41.5%).</t>
  </si>
  <si>
    <t>DEVA, Tensistrength</t>
  </si>
  <si>
    <t>propose techniques realized in a prototype tool for detecting excitement, stress, depression, and relaxation expressed in software engineering text and thus able to compute both valence and arousal.</t>
  </si>
  <si>
    <t>JIRA Comments (2M)</t>
  </si>
  <si>
    <t>Pletea D, Vasilescu B, and Serebrenik</t>
  </si>
  <si>
    <t>Naive Bayes Classifier and Hierarchical Classifier</t>
  </si>
  <si>
    <t>to assess the fraction of security-related discussions among commit or pull request discussions; to explore expressions of emotion in security-related discussions and compare these to the general atmosphere of non-security-related discussions.</t>
  </si>
  <si>
    <t>MSR 2014 Mining Challenge Dataset
(Commits and Pullrequests)</t>
  </si>
  <si>
    <t>There is no report on accuracy and F-score</t>
  </si>
  <si>
    <t>Naive Bayes (nb), K-Nearest Neighbor (knn), C4.5- like trees (J48), SVM with linear kernel (svm), Multi-layer Perceptron for neural network (mlp), and Random Forest (rf).</t>
  </si>
  <si>
    <t>present an empirical study aimed at (i) investigating the link between emotion and progress, (ii) understanding the triggers for developers’ emotions and the strategies to deal with negative ones, (iii) identifying the minimal set of non-invasive biometric sensors for emotion recognition during programming tasks.</t>
  </si>
  <si>
    <t>-experimental data from the participants: taken via biometric sensors and self-reported emotional dimension ratings</t>
  </si>
  <si>
    <r>
      <rPr>
        <sz val="11"/>
        <color rgb="FF000000"/>
        <rFont val="Calibri, Arial"/>
      </rPr>
      <t xml:space="preserve">Independent Variables:
-biometric sensors: 
NeuroSky BrainLink headset to record the </t>
    </r>
    <r>
      <rPr>
        <b/>
        <sz val="11"/>
        <color rgb="FF000000"/>
        <rFont val="Calibri, Arial"/>
      </rPr>
      <t>EEG waves</t>
    </r>
    <r>
      <rPr>
        <sz val="11"/>
        <color rgb="FF000000"/>
        <rFont val="Calibri, Arial"/>
      </rPr>
      <t xml:space="preserve"> and the Empatica E4 wristband for </t>
    </r>
    <r>
      <rPr>
        <b/>
        <sz val="11"/>
        <color rgb="FF000000"/>
        <rFont val="Calibri, Arial"/>
      </rPr>
      <t xml:space="preserve">EDA, BVP, and heart-related metrics
- self-reported valence and arousal ratings
FOR MACHINE LEARNING:
EEG, EDA, BVP and self-reported ratings(valence and arousal rating of SAM)
</t>
    </r>
    <r>
      <rPr>
        <sz val="11"/>
        <color rgb="FF000000"/>
        <rFont val="Calibri, Arial"/>
      </rPr>
      <t xml:space="preserve">Dependent Variables:
</t>
    </r>
    <r>
      <rPr>
        <b/>
        <sz val="11"/>
        <color rgb="FF000000"/>
        <rFont val="Calibri, Arial"/>
      </rPr>
      <t xml:space="preserve">emotion
</t>
    </r>
  </si>
  <si>
    <t>Devices: Fullset(Empatica + Brainlink)</t>
  </si>
  <si>
    <r>
      <rPr>
        <sz val="11"/>
        <color rgb="FF4A86E8"/>
        <rFont val="Calibri"/>
        <family val="2"/>
      </rPr>
      <t>Fullset devices:</t>
    </r>
    <r>
      <rPr>
        <sz val="11"/>
        <color theme="1"/>
        <rFont val="Calibri"/>
        <family val="2"/>
      </rPr>
      <t xml:space="preserve">
</t>
    </r>
    <r>
      <rPr>
        <b/>
        <sz val="11"/>
        <color theme="1"/>
        <rFont val="Calibri"/>
        <family val="2"/>
      </rPr>
      <t>Valence</t>
    </r>
    <r>
      <rPr>
        <sz val="11"/>
        <color theme="1"/>
        <rFont val="Calibri"/>
        <family val="2"/>
      </rPr>
      <t xml:space="preserve">
KNN: 0.72
SVM: 0.69
</t>
    </r>
    <r>
      <rPr>
        <b/>
        <sz val="11"/>
        <color theme="1"/>
        <rFont val="Calibri"/>
        <family val="2"/>
      </rPr>
      <t>Arousal</t>
    </r>
    <r>
      <rPr>
        <sz val="11"/>
        <color theme="1"/>
        <rFont val="Calibri"/>
        <family val="2"/>
      </rPr>
      <t xml:space="preserve">
RF: 0.65
SVM:0.65
</t>
    </r>
    <r>
      <rPr>
        <sz val="11"/>
        <color rgb="FF4A86E8"/>
        <rFont val="Calibri"/>
        <family val="2"/>
      </rPr>
      <t>Empatica</t>
    </r>
    <r>
      <rPr>
        <sz val="11"/>
        <color theme="1"/>
        <rFont val="Calibri"/>
        <family val="2"/>
      </rPr>
      <t xml:space="preserve">
</t>
    </r>
    <r>
      <rPr>
        <b/>
        <sz val="11"/>
        <color theme="1"/>
        <rFont val="Calibri"/>
        <family val="2"/>
      </rPr>
      <t>Valence</t>
    </r>
    <r>
      <rPr>
        <sz val="11"/>
        <color theme="1"/>
        <rFont val="Calibri"/>
        <family val="2"/>
      </rPr>
      <t xml:space="preserve">
KNN:o.71
SVM:0.68
</t>
    </r>
    <r>
      <rPr>
        <b/>
        <sz val="11"/>
        <color theme="1"/>
        <rFont val="Calibri"/>
        <family val="2"/>
      </rPr>
      <t xml:space="preserve">Arousal
</t>
    </r>
    <r>
      <rPr>
        <sz val="11"/>
        <color theme="1"/>
        <rFont val="Calibri"/>
        <family val="2"/>
      </rPr>
      <t xml:space="preserve">KNN:0.65
J48:0.62
</t>
    </r>
    <r>
      <rPr>
        <sz val="11"/>
        <color rgb="FF4A86E8"/>
        <rFont val="Calibri"/>
        <family val="2"/>
      </rPr>
      <t xml:space="preserve">Brainlink
</t>
    </r>
    <r>
      <rPr>
        <b/>
        <sz val="11"/>
        <color theme="1"/>
        <rFont val="Calibri"/>
        <family val="2"/>
      </rPr>
      <t>Valence</t>
    </r>
    <r>
      <rPr>
        <sz val="11"/>
        <color theme="1"/>
        <rFont val="Calibri"/>
        <family val="2"/>
      </rPr>
      <t xml:space="preserve">
Random Forest: 0.66
MLP(multi-layer perceptron): 0.71
</t>
    </r>
    <r>
      <rPr>
        <b/>
        <sz val="11"/>
        <color theme="1"/>
        <rFont val="Calibri"/>
        <family val="2"/>
      </rPr>
      <t>Arousal</t>
    </r>
    <r>
      <rPr>
        <sz val="11"/>
        <color theme="1"/>
        <rFont val="Calibri"/>
        <family val="2"/>
      </rPr>
      <t xml:space="preserve">
Random Forest: 0.63
Naive Bayes:0.63
</t>
    </r>
  </si>
  <si>
    <r>
      <rPr>
        <sz val="11"/>
        <color rgb="FF4A86E8"/>
        <rFont val="Calibri"/>
        <family val="2"/>
      </rPr>
      <t>Fullset devices:</t>
    </r>
    <r>
      <rPr>
        <sz val="11"/>
        <color theme="1"/>
        <rFont val="Calibri"/>
        <family val="2"/>
      </rPr>
      <t xml:space="preserve">
</t>
    </r>
    <r>
      <rPr>
        <b/>
        <sz val="11"/>
        <color theme="1"/>
        <rFont val="Calibri"/>
        <family val="2"/>
      </rPr>
      <t>Valence</t>
    </r>
    <r>
      <rPr>
        <sz val="11"/>
        <color theme="1"/>
        <rFont val="Calibri"/>
        <family val="2"/>
      </rPr>
      <t xml:space="preserve">
KNN: 0.6
SVM: 0.53
</t>
    </r>
    <r>
      <rPr>
        <b/>
        <sz val="11"/>
        <color theme="1"/>
        <rFont val="Calibri"/>
        <family val="2"/>
      </rPr>
      <t>Arousal</t>
    </r>
    <r>
      <rPr>
        <sz val="11"/>
        <color theme="1"/>
        <rFont val="Calibri"/>
        <family val="2"/>
      </rPr>
      <t xml:space="preserve">
RF: 0.59
SVM:0.61
</t>
    </r>
    <r>
      <rPr>
        <sz val="11"/>
        <color rgb="FF4A86E8"/>
        <rFont val="Calibri"/>
        <family val="2"/>
      </rPr>
      <t>Empatica</t>
    </r>
    <r>
      <rPr>
        <sz val="11"/>
        <color theme="1"/>
        <rFont val="Calibri"/>
        <family val="2"/>
      </rPr>
      <t xml:space="preserve">
</t>
    </r>
    <r>
      <rPr>
        <b/>
        <sz val="11"/>
        <color theme="1"/>
        <rFont val="Calibri"/>
        <family val="2"/>
      </rPr>
      <t>Valence</t>
    </r>
    <r>
      <rPr>
        <sz val="11"/>
        <color theme="1"/>
        <rFont val="Calibri"/>
        <family val="2"/>
      </rPr>
      <t xml:space="preserve">
KNN:0.59
SVM:0.50
</t>
    </r>
    <r>
      <rPr>
        <b/>
        <sz val="11"/>
        <color theme="1"/>
        <rFont val="Calibri"/>
        <family val="2"/>
      </rPr>
      <t xml:space="preserve">Arousal
</t>
    </r>
    <r>
      <rPr>
        <sz val="11"/>
        <color theme="1"/>
        <rFont val="Calibri"/>
        <family val="2"/>
      </rPr>
      <t xml:space="preserve">KNN:0.55
J48:0.49
</t>
    </r>
    <r>
      <rPr>
        <sz val="11"/>
        <color rgb="FF4A86E8"/>
        <rFont val="Calibri"/>
        <family val="2"/>
      </rPr>
      <t xml:space="preserve">Brainlink
</t>
    </r>
    <r>
      <rPr>
        <b/>
        <sz val="11"/>
        <color theme="1"/>
        <rFont val="Calibri"/>
        <family val="2"/>
      </rPr>
      <t>Valence</t>
    </r>
    <r>
      <rPr>
        <sz val="11"/>
        <color theme="1"/>
        <rFont val="Calibri"/>
        <family val="2"/>
      </rPr>
      <t xml:space="preserve">
Random Forest: 0.52
MLP(multi-layer perceptron): 0.64 
</t>
    </r>
    <r>
      <rPr>
        <b/>
        <sz val="11"/>
        <color theme="1"/>
        <rFont val="Calibri"/>
        <family val="2"/>
      </rPr>
      <t>Arousal</t>
    </r>
    <r>
      <rPr>
        <sz val="11"/>
        <color theme="1"/>
        <rFont val="Calibri"/>
        <family val="2"/>
      </rPr>
      <t xml:space="preserve">
Random Forest: 0.58
Naive Bayes: 0.61
</t>
    </r>
  </si>
  <si>
    <t>Deep Neural Network (DNN)
SVM</t>
  </si>
  <si>
    <t>propose to utilize deep neural networks (DNNs) to extract high level features from raw data and show that they are effective for speech emotion recognition.</t>
  </si>
  <si>
    <t>There is not report on accuracy and F-Score</t>
  </si>
  <si>
    <t>Human-like emotion recognition: Multi-label learning from noisy labeled audio-visual expressive speech</t>
  </si>
  <si>
    <t>ELM(neural network)</t>
  </si>
  <si>
    <t>to propose a multi-label learning and evaluation method that can employ the distribution of emotion labels generated by every human annotator.</t>
  </si>
  <si>
    <t>DT, NN, RF, SVM</t>
  </si>
  <si>
    <t>to develop a nonspecific method for emotional state classification in interactive environments.</t>
  </si>
  <si>
    <r>
      <rPr>
        <b/>
        <sz val="11"/>
        <color theme="1"/>
        <rFont val="Calibri"/>
        <family val="2"/>
      </rPr>
      <t>Arousal (with error margin=0.5 and 10-fold CV)</t>
    </r>
    <r>
      <rPr>
        <sz val="11"/>
        <color theme="1"/>
        <rFont val="Calibri"/>
        <family val="2"/>
      </rPr>
      <t xml:space="preserve">
DT: 0.89
NN: 95.5
SVM:95.7
RF:91.3
</t>
    </r>
    <r>
      <rPr>
        <b/>
        <sz val="11"/>
        <color theme="1"/>
        <rFont val="Calibri"/>
        <family val="2"/>
      </rPr>
      <t>Valence (with error margin=0.5 and 10-fold CV)</t>
    </r>
    <r>
      <rPr>
        <sz val="11"/>
        <color theme="1"/>
        <rFont val="Calibri"/>
        <family val="2"/>
      </rPr>
      <t xml:space="preserve">
DT: 76.2
NN:71.4
SVM:76.2
RF:84.8</t>
    </r>
  </si>
  <si>
    <t>Average of Accuracy(all methods):
0.89+0.955+0.957+0.913+0.762+0.714+0.762+0.848 = 0.850
Average of Arousal= 0.89+0.955+0.957+0.913 = 0.928
Average of Valence = 0.762+0.714+0.762+0.848 = 0.771</t>
  </si>
  <si>
    <t>Perspective API(PPA)
Strudel (using SVM classifier)
Deep Pyramid CNN
BERT with fast.ai(BFS)
Hate Speech Detection (HSD)</t>
  </si>
  <si>
    <t>to empirically evaluate the Strudel tool as well as four state-of-the-art general purpose toxicity detectors on a large scale SE dataset.</t>
  </si>
  <si>
    <t>Independent variables: Sentence of review, messages, chat
Dependent Variables: toxic, non toxic language</t>
  </si>
  <si>
    <t>Jigsaw Sample
Code Review
Gitter Ethereum</t>
  </si>
  <si>
    <r>
      <rPr>
        <b/>
        <sz val="11"/>
        <color theme="1"/>
        <rFont val="Calibri"/>
        <family val="2"/>
      </rPr>
      <t xml:space="preserve">Jigsaw Sample
</t>
    </r>
    <r>
      <rPr>
        <sz val="11"/>
        <color theme="1"/>
        <rFont val="Calibri"/>
        <family val="2"/>
      </rPr>
      <t xml:space="preserve">Perspective API(PPA): 0.893
Strudel (using SVM classifier):0.877
Deep Pyramid CNN:0.911
BERT with fast.ai(BFS):0.909
Hate Speech Detection (HSD):0.791
</t>
    </r>
    <r>
      <rPr>
        <b/>
        <sz val="11"/>
        <color theme="1"/>
        <rFont val="Calibri"/>
        <family val="2"/>
      </rPr>
      <t xml:space="preserve">Code Review
</t>
    </r>
    <r>
      <rPr>
        <sz val="11"/>
        <color theme="1"/>
        <rFont val="Calibri"/>
        <family val="2"/>
      </rPr>
      <t xml:space="preserve">Perspective API(PPA): 0.720
Strudel (using SVM classifier):0.648
Deep Pyramid CNN:0.833
BERT with fast.ai(BFS):0.824
Hate Speech Detection (HSD):0.805
</t>
    </r>
    <r>
      <rPr>
        <b/>
        <sz val="11"/>
        <color theme="1"/>
        <rFont val="Calibri"/>
        <family val="2"/>
      </rPr>
      <t xml:space="preserve">Gitter Ethereum
</t>
    </r>
    <r>
      <rPr>
        <sz val="11"/>
        <color theme="1"/>
        <rFont val="Calibri"/>
        <family val="2"/>
      </rPr>
      <t xml:space="preserve">Perspective API(PPA): 0.813
Strudel (using SVM classifier):0.771
Deep Pyramid CNN:0.806
BERT with fast.ai(BFS):0.809
Hate Speech Detection (HSD):0.728
</t>
    </r>
  </si>
  <si>
    <r>
      <rPr>
        <b/>
        <sz val="11"/>
        <color theme="1"/>
        <rFont val="Calibri"/>
        <family val="2"/>
      </rPr>
      <t xml:space="preserve">Jigsaw Sample
</t>
    </r>
    <r>
      <rPr>
        <sz val="11"/>
        <color theme="1"/>
        <rFont val="Calibri"/>
        <family val="2"/>
      </rPr>
      <t xml:space="preserve">Perspective API(PPA): 0.858
Strudel (using SVM classifier):0.843
Deep Pyramid CNN:0.861
BERT with fast.ai(BFS):0.9859
Hate Speech Detection (HSD):0.577
</t>
    </r>
    <r>
      <rPr>
        <b/>
        <sz val="11"/>
        <color theme="1"/>
        <rFont val="Calibri"/>
        <family val="2"/>
      </rPr>
      <t xml:space="preserve">Code Review
</t>
    </r>
    <r>
      <rPr>
        <sz val="11"/>
        <color theme="1"/>
        <rFont val="Calibri"/>
        <family val="2"/>
      </rPr>
      <t xml:space="preserve">Perspective API(PPA): 0.522
Strudel (using SVM classifier):0.495
Deep Pyramid CNN:0.406
BERT with fast.ai(BFS):0.366
Hate Speech Detection (HSD):0.095
</t>
    </r>
    <r>
      <rPr>
        <b/>
        <sz val="11"/>
        <color theme="1"/>
        <rFont val="Calibri"/>
        <family val="2"/>
      </rPr>
      <t xml:space="preserve">Gitter Ethereum
</t>
    </r>
    <r>
      <rPr>
        <sz val="11"/>
        <color theme="1"/>
        <rFont val="Calibri"/>
        <family val="2"/>
      </rPr>
      <t xml:space="preserve">Perspective API(PPA): 0.753
Strudel (using SVM classifier):0.732
Deep Pyramid CNN:0.652
BERT with fast.ai(BFS):0.660
Hate Speech Detection (HSD):0.382
</t>
    </r>
  </si>
  <si>
    <t>This is the Benchmark studies
Average of Accuracy(all methods):
0.893+0.877+0.911+0.909+0.791+0.720+0.648+0.822+0.824+0.805+0.720+0.648+0.833+0.824+0.805
Average of Perspective: 0.893+0.720+0.720
Average of Strudel: 0.877+0.648+0.771</t>
  </si>
  <si>
    <t>SVM</t>
  </si>
  <si>
    <t>analyzes (a) whether issue reports—a common development artifact, rich in content—convey emotional information and (b) whether humans agree on the presence of these emotions. From</t>
  </si>
  <si>
    <t>Love
0.88
Joy
0.44
Sadness
0.44</t>
  </si>
  <si>
    <t>Sentistrength, SentiStrength-SE, Senti4SD</t>
  </si>
  <si>
    <t>to address the problem of applying sentiment analysis to the software engineering discipline; to propose a sentiment analysis classifier, named Senti4SD, which
exploits a suite of lexicon-based, keyword-based, and semantic features (Basile and Novielli 2015) for appropriately dealing with the domain-dependent use of a lexicon.</t>
  </si>
  <si>
    <t>Senti4SD:0.87
SentiStrength-SE:0.78
SentiStregth:0.82</t>
  </si>
  <si>
    <t>RF, SVM, BERT</t>
  </si>
  <si>
    <t>propose a novel system called CRS, which detects and classifies offensive comments, signals the writer about the offensive contents and finally proposes a set of paraphrased statements to reduce potential conflict owing to abuse.</t>
  </si>
  <si>
    <r>
      <rPr>
        <b/>
        <sz val="11"/>
        <color theme="1"/>
        <rFont val="Calibri"/>
        <family val="2"/>
      </rPr>
      <t xml:space="preserve">Github
</t>
    </r>
    <r>
      <rPr>
        <sz val="11"/>
        <color theme="1"/>
        <rFont val="Calibri"/>
        <family val="2"/>
      </rPr>
      <t xml:space="preserve">RF: 76.1
SVM: 79.3
BERT: 97.4
</t>
    </r>
    <r>
      <rPr>
        <b/>
        <sz val="11"/>
        <color theme="1"/>
        <rFont val="Calibri"/>
        <family val="2"/>
      </rPr>
      <t xml:space="preserve">Gitter
</t>
    </r>
    <r>
      <rPr>
        <sz val="11"/>
        <color theme="1"/>
        <rFont val="Calibri"/>
        <family val="2"/>
      </rPr>
      <t xml:space="preserve">RF: 96.8
SVM: 97.5
BERT: 99.2
</t>
    </r>
    <r>
      <rPr>
        <b/>
        <sz val="11"/>
        <color theme="1"/>
        <rFont val="Calibri"/>
        <family val="2"/>
      </rPr>
      <t xml:space="preserve">Slack
</t>
    </r>
    <r>
      <rPr>
        <sz val="11"/>
        <color theme="1"/>
        <rFont val="Calibri"/>
        <family val="2"/>
      </rPr>
      <t xml:space="preserve">RF: 80.9
SVM: 85.1
BERT: 99.5
</t>
    </r>
    <r>
      <rPr>
        <b/>
        <sz val="11"/>
        <color theme="1"/>
        <rFont val="Calibri"/>
        <family val="2"/>
      </rPr>
      <t xml:space="preserve">SO
</t>
    </r>
    <r>
      <rPr>
        <sz val="11"/>
        <color theme="1"/>
        <rFont val="Calibri"/>
        <family val="2"/>
      </rPr>
      <t xml:space="preserve">RF:79.2
SVM:92.1
BERT:98.8
</t>
    </r>
  </si>
  <si>
    <t>SVM, J48, Naive Bayes</t>
  </si>
  <si>
    <t>Comments</t>
  </si>
  <si>
    <t>JIRA</t>
  </si>
  <si>
    <r>
      <rPr>
        <b/>
        <sz val="11"/>
        <color theme="1"/>
        <rFont val="Calibri"/>
        <family val="2"/>
      </rPr>
      <t>SVM</t>
    </r>
    <r>
      <rPr>
        <sz val="11"/>
        <color theme="1"/>
        <rFont val="Calibri"/>
        <family val="2"/>
      </rPr>
      <t xml:space="preserve">
Self: 0.72
Other: 0.30
object: 0.90
Overall: 0.81
</t>
    </r>
    <r>
      <rPr>
        <b/>
        <sz val="11"/>
        <color theme="1"/>
        <rFont val="Calibri"/>
        <family val="2"/>
      </rPr>
      <t>J48</t>
    </r>
    <r>
      <rPr>
        <sz val="11"/>
        <color theme="1"/>
        <rFont val="Calibri"/>
        <family val="2"/>
      </rPr>
      <t xml:space="preserve">
Self: 0.62
Other: 0.29
object: 0.87
Overall: 0.77
</t>
    </r>
    <r>
      <rPr>
        <b/>
        <sz val="11"/>
        <color theme="1"/>
        <rFont val="Calibri"/>
        <family val="2"/>
      </rPr>
      <t>Naive Bayes</t>
    </r>
    <r>
      <rPr>
        <sz val="11"/>
        <color theme="1"/>
        <rFont val="Calibri"/>
        <family val="2"/>
      </rPr>
      <t xml:space="preserve">
Self: 0.64
Other: 0.39
object: 0.78
Overall: 0.72</t>
    </r>
  </si>
  <si>
    <t>to develop and demonstrating a critical research instrument (a classifier) to detect toxic language in open-source issue discussions.</t>
  </si>
  <si>
    <t>- Length Comment length
- Frequency TF-IDF weighted word frequencies
- Politeness
- Toxicity
- Subjectivity
- Polarity
- Sentiment 
- Anger
Dependent variables: toxic, or non toxic class</t>
  </si>
  <si>
    <t>open-source toxicity using a combination of general pre-trained sentiment analysis, politeness, and abusive language detectors;</t>
  </si>
  <si>
    <t>resembles the work by Guzman et al. [1] with some important differences. First, we analyze developer sentiment in commit logs on a much larger set – 2,251,585 commit logs. Second, we also take a look at the number of files changed and map them to the sentiment expressed in the commits that the files were part of. We do this across the entire project’s lifetime up until 2015.</t>
  </si>
  <si>
    <t>There is no report about accuracy and f-score</t>
  </si>
  <si>
    <t>Sentiment analysis of commit comments in GitHub: an empirical study.</t>
  </si>
  <si>
    <t>propose to use lexical sentiment analysis on collaboration artifacts to measure expressed emotions and use statistical analysis tonmeasure their interplay with other factors.</t>
  </si>
  <si>
    <t>"Independent variables: programming language, time of day of week in which the commit was made, team distribution, project approval
Dependent variables: sentiment polarity</t>
  </si>
  <si>
    <t>Arsonists or firefighters? Affectiveness in agile software development.</t>
  </si>
  <si>
    <t>Ortu, M., Destefanis, G., Counsell, S., Swift, S., Tonelli, R., &amp; Marchesi, M.</t>
  </si>
  <si>
    <t>evaluated politeness, sentiment and emotions of comments posted by agile developers and studied the communication flow to understand how they interacted in the presence of impolite and negative comments (and vice versa).</t>
  </si>
  <si>
    <r>
      <rPr>
        <sz val="11"/>
        <color rgb="FF000000"/>
        <rFont val="Arial"/>
        <family val="2"/>
      </rPr>
      <t>ML Approach</t>
    </r>
    <r>
      <rPr>
        <sz val="11"/>
        <color rgb="FF000000"/>
        <rFont val="Arial"/>
        <family val="2"/>
      </rPr>
      <t xml:space="preserve">
Linear-SV</t>
    </r>
  </si>
  <si>
    <t xml:space="preserve">to use EEG signals to classify two emotions—happiness and sadness. </t>
  </si>
  <si>
    <t xml:space="preserve">experiment data
images/pictures showing happy and sad face
10 subjects(2 females and 8 males)
</t>
  </si>
  <si>
    <t>Features used: ERD/ERS features(EEG signals). These dimension were reduced with supervised Common Spatial Patterns(CSP)
Dependent Variables: Emotion</t>
  </si>
  <si>
    <t>Identifying Valence and Arousal Levels via Connectivity between EEG Channels.</t>
  </si>
  <si>
    <t xml:space="preserve">Mo Chen, Junwei Han, Lei Guo, Jiahui Wang, and Ioannis Patras. </t>
  </si>
  <si>
    <r>
      <rPr>
        <sz val="11"/>
        <color rgb="FF000000"/>
        <rFont val="Arial"/>
        <family val="2"/>
      </rPr>
      <t>ML Approach</t>
    </r>
    <r>
      <rPr>
        <sz val="11"/>
        <color rgb="FF000000"/>
        <rFont val="Arial"/>
        <family val="2"/>
      </rPr>
      <t xml:space="preserve">
Fisher linear discriminant is adopted for feature selection.
SVM to classify; RBF kernel is adopted with grid search method for parameter tuning.
</t>
    </r>
  </si>
  <si>
    <t xml:space="preserve">- to propose to identify affective levels by analyzing communication patterns extracted from signals of different EEG channels; </t>
  </si>
  <si>
    <t>Features: EEG signals(band alpha, beta, gamma, theta)
Dependent Varible: Arousal, Valence</t>
  </si>
  <si>
    <t>Arousal (with mutual information/MI)
all bands: 0.7617 ± 0.0681
alfa: 0.7211 ± 0.0831
betha: 0.7195 ± 0.0723 
gamma: 0.7102 ± 0.0813 
tetha: 0.7164 ± 0.0960
Valence
all bands: 0.7617 ± 0.0681
alfa: 0.7289 ± 0.0845
beta:  0.7312 ± 0.0946
gamma: 0.7430 ± 0.0763
tetha: 0.7234 ± 0.0546"</t>
  </si>
  <si>
    <t>Emotion detection using noninvasive low cost sensors.</t>
  </si>
  <si>
    <t xml:space="preserve">Daniela Girardi, Filippo Lanubile, and Nicole Novielli. </t>
  </si>
  <si>
    <t>ML Approach
SVM, J48, NB</t>
  </si>
  <si>
    <t>investigate the suitability of noninvasive low cost sensors for emotion recognition. Specifically, the recognition of emotional valence and arousal [14] for the recognition of emotional valence and arousal [24].</t>
  </si>
  <si>
    <t>Experiment data
DEAP daataset
19 subjects
Heart Related Measurements</t>
  </si>
  <si>
    <t>EEG (Electroencophalography)
GSR (Galvanic Skin Response)
EMG(Electromyoprahic)
Dependent Variable:
arousal, valence</t>
  </si>
  <si>
    <t>EEG (Electroencophalography)
GSR (Galvanic Skin Response)
EMG(Electromyoprahic)</t>
  </si>
  <si>
    <r>
      <rPr>
        <b/>
        <sz val="11"/>
        <color theme="1"/>
        <rFont val="Calibri"/>
        <family val="2"/>
      </rPr>
      <t>Arousal</t>
    </r>
    <r>
      <rPr>
        <sz val="11"/>
        <color theme="1"/>
        <rFont val="Calibri"/>
        <family val="2"/>
      </rPr>
      <t xml:space="preserve">
EEG with SVM 0.605 
GSR with J48 0.630 
EMG with NB 0.315
EEG+GSR with SVM 0.638 
GSR+EMG with J48 0.596
EEG+EMG with SVM/J48 0.618
All (EEG+GSR+EMG) with SVM 0.605
</t>
    </r>
    <r>
      <rPr>
        <b/>
        <sz val="11"/>
        <color theme="1"/>
        <rFont val="Calibri"/>
        <family val="2"/>
      </rPr>
      <t>Valence</t>
    </r>
    <r>
      <rPr>
        <sz val="11"/>
        <color theme="1"/>
        <rFont val="Calibri"/>
        <family val="2"/>
      </rPr>
      <t xml:space="preserve">
EEG with SVM 0.563
GSR with J48  0.359
EMG with NB  0.527
EEG+GSR with SVM  0.551 
GSR+EMG with J48 0.539 
EEG+EMG with SVM/J48 0.559 
All (EEG+GSR+EMG) with SVM 0.585
</t>
    </r>
  </si>
  <si>
    <t>ML approach
SentiCR for sentiment analysis on code reviews
Random forest for training the classifier</t>
  </si>
  <si>
    <t>to test how the toxicity detector and the pushback detector can be generalized beyond their respective contexts and discussion types, and how the combination of the two can help improve interpersonal conflict detection.</t>
  </si>
  <si>
    <t>"Independent Variables: sentence of the comments, emoji
Dependent variables: sentimen polarity"</t>
  </si>
  <si>
    <t>The precision-recall reported in graph
D1 Toxic Open-Source Issue Comments
D2 Toxic Open-Source Code Review Comments 
D3 Pushback in Corporate Code Review
D4 Pushback in Open-Source Code Review</t>
  </si>
  <si>
    <t xml:space="preserve">ML Approach
Random Forest, SVM, Naïve Bayes
Use Voting Classifier to combine the results of the three classifier for choosing the class for a sentence that was forecasted by the majority of the three approaches  </t>
  </si>
  <si>
    <t>analyze text-based communication, for example in e-mails or chats, in development teams with respect to its emotionality to detect development phases where the group mood is rather negative.</t>
  </si>
  <si>
    <t>Independent Variable: Comments
Dependent Variables:
Excitation
Stress
Depression
Relaxation
Neutral</t>
  </si>
  <si>
    <t>dataset by Islam and Zibran</t>
  </si>
  <si>
    <t>Excitation: 89.99 / 0.8999
Stress: 65.91/ 0.6591
Depression: 80.77 / 0.8077
Relaxation: 75.70 / 0.7570
Neutral: 86.08 / 0.8608
Overall: 79.69 / 0.7969</t>
  </si>
  <si>
    <t>Human emotion recognition through short time Electroencephalogram (EEG) signals using Fast Fourier Transform (FFT).</t>
  </si>
  <si>
    <t>audio-visual stimuli (video clips) is used for evoking five different emotions such as disgust, happy, fear, surprise and neutral</t>
  </si>
  <si>
    <t>Independent Variable:
frequency bands: alpha, beta, gamma
spectral entropy
spectal centroid
Dependent Variable:
Emotion Detection"</t>
  </si>
  <si>
    <t>frequency bands: alpha, beta, gamma
spectral entropy
spectal centroid</t>
  </si>
  <si>
    <t>Audiovisual emotion recognition using gaussian mixture models for face and voice.</t>
  </si>
  <si>
    <t xml:space="preserve">Angeliki Metallinou, Sungbok Lee, and Shrikanth Narayanan. 
</t>
  </si>
  <si>
    <t xml:space="preserve">ML Approach.
Bayesian Approach for multiple cue combination
Support Vector Classifier(SVC) and used post classifcation accuracies as features
Gaussian Mixture Model for Emotion Recognition(angry, happy, neutral, sad)
The Mel Frequency Cepstral Coefficients (MFCCs) are used for vocal analysis.
</t>
  </si>
  <si>
    <t>to investigate to what extent facial and vocal modalities can be used separately and in combination for emotion recognition.</t>
  </si>
  <si>
    <t>The confusion matrix of accuracy not clear enough to give the detail information</t>
  </si>
  <si>
    <t>Linear Regression, ZeroR</t>
  </si>
  <si>
    <t>explores the VAD metrics and their properties on 700,000 Jira issue reports containing over 2,000,000 comments, since issue reports keep track of a developer’s progress on addressing bugs or new features.</t>
  </si>
  <si>
    <r>
      <rPr>
        <sz val="11"/>
        <color theme="1"/>
        <rFont val="Calibri"/>
        <family val="2"/>
      </rPr>
      <t xml:space="preserve">700,000 </t>
    </r>
    <r>
      <rPr>
        <b/>
        <sz val="11"/>
        <color theme="1"/>
        <rFont val="Calibri"/>
        <family val="2"/>
      </rPr>
      <t>issue reports</t>
    </r>
    <r>
      <rPr>
        <sz val="11"/>
        <color theme="1"/>
        <rFont val="Calibri"/>
        <family val="2"/>
      </rPr>
      <t xml:space="preserve"> of the Apache Foundation open source projects, spanning 2 million</t>
    </r>
    <r>
      <rPr>
        <b/>
        <sz val="11"/>
        <color theme="1"/>
        <rFont val="Calibri"/>
        <family val="2"/>
      </rPr>
      <t xml:space="preserve"> comments</t>
    </r>
    <r>
      <rPr>
        <sz val="11"/>
        <color theme="1"/>
        <rFont val="Calibri"/>
        <family val="2"/>
      </rPr>
      <t xml:space="preserve"> across one thousand projects</t>
    </r>
  </si>
  <si>
    <t>Senti4SD, SentiStrength-SE, SentiCR</t>
  </si>
  <si>
    <t>to contribute to the first study that leverages the mature social construct of incivility as a lens to understand confrontational conflicts in open source code review discussions;
to focus on identifying the discussion characteristics, the causes, and the consequences of uncivil code review discussion comments from both maintainers and developers.</t>
  </si>
  <si>
    <t>Linux Kernel Mailing List (LKML) in the period between January 2018 and March 2019.
406, 719 review emails
55,396 email threads
After filtering:
262 email threads comprised 1,545 code review discussion emails</t>
  </si>
  <si>
    <t>to improve emotional climate awareness in software development
projects by means of a visualization prototype which includes
general and detailed views of the topics and emotions expressed in
software project collaboration artifacts.</t>
  </si>
  <si>
    <t>-face-to-face interviews
- in field observations
- email exchanges
- short questionnaires
- two participants: experienced software developers(final-semester students who have five years in software development)"</t>
  </si>
  <si>
    <t>P93</t>
  </si>
  <si>
    <t>random forest classifier</t>
  </si>
  <si>
    <r>
      <rPr>
        <b/>
        <sz val="11"/>
        <color theme="1"/>
        <rFont val="Calibri"/>
        <family val="2"/>
      </rPr>
      <t xml:space="preserve">Biometric sensors
</t>
    </r>
    <r>
      <rPr>
        <sz val="11"/>
        <color theme="1"/>
        <rFont val="Calibri"/>
        <family val="2"/>
      </rPr>
      <t xml:space="preserve">Physical Activity: Intensity of motion(no unit), Energy Expenditure(cal/s), Step counter(step)
Heart: Heart rate(beats per minute/bpm), Blood pulse wave(no unit), Heart rate variability: RMSSD(milliseconds (ms)), Blood oxygenation(%), Blood perfusion(no unit)
Skin: Galvanic skin response (kOhm), Skin temperature(Degree Celcius) 
Respiration: Respiratory rate(breaths per minute)
Computer Interaction Data: active windows, mouse and keyboard activities.
Surveys: two-times per work day
</t>
    </r>
  </si>
  <si>
    <r>
      <rPr>
        <sz val="12"/>
        <color theme="1"/>
        <rFont val="Calibri"/>
        <family val="2"/>
      </rPr>
      <t xml:space="preserve">features taken from </t>
    </r>
    <r>
      <rPr>
        <b/>
        <sz val="12"/>
        <color theme="1"/>
        <rFont val="Calibri"/>
        <family val="2"/>
      </rPr>
      <t>biometric features, time window, and statistical measurement.</t>
    </r>
    <r>
      <rPr>
        <sz val="12"/>
        <color theme="1"/>
        <rFont val="Calibri"/>
        <family val="2"/>
      </rPr>
      <t xml:space="preserve">
Time windows used: 10sec, 20sec, 30sec, 45sec, 1min, 2min, 3min, 5min, 7.5min, 10min, 20min, 30min, 45min, 1hour, 2hour, 3hour.
Calculations done within the time window that use statistics methods including: mean, stan- dard deviation, variance, median, 25th percentile, 75th percentile, interquartile range, maximum, minimum, and range.</t>
    </r>
  </si>
  <si>
    <t>P94</t>
  </si>
  <si>
    <t>KNN, SVM, RF</t>
  </si>
  <si>
    <t>P95</t>
  </si>
  <si>
    <t>Only reported accuracy</t>
  </si>
  <si>
    <t>P96</t>
  </si>
  <si>
    <t>electrocardiography (ECG) and respiration were measured using a wireless chest belt</t>
  </si>
  <si>
    <t>Not reported F-measure and accuracy</t>
  </si>
  <si>
    <t>Size of Datasets</t>
  </si>
  <si>
    <t>Features Selection Method</t>
  </si>
  <si>
    <t># of observations</t>
  </si>
  <si>
    <t xml:space="preserve">Performances </t>
  </si>
  <si>
    <r>
      <rPr>
        <sz val="11"/>
        <color theme="1"/>
        <rFont val="Calibri"/>
        <family val="2"/>
      </rPr>
      <t xml:space="preserve">- experiment data
tools used: </t>
    </r>
    <r>
      <rPr>
        <b/>
        <sz val="11"/>
        <color theme="1"/>
        <rFont val="Calibri"/>
        <family val="2"/>
      </rPr>
      <t>sensors</t>
    </r>
    <r>
      <rPr>
        <sz val="11"/>
        <color theme="1"/>
        <rFont val="Calibri"/>
        <family val="2"/>
      </rPr>
      <t xml:space="preserve"> for psychophysiological metrics: Skin Conductance, Heart Rate and Electromyography(EMG) measured at the corrugator supercilii and zygomaticus major muscles</t>
    </r>
  </si>
  <si>
    <t>Data from sensors</t>
  </si>
  <si>
    <r>
      <rPr>
        <b/>
        <sz val="11"/>
        <color theme="1"/>
        <rFont val="Calibri"/>
        <family val="2"/>
      </rPr>
      <t xml:space="preserve">mailing lists </t>
    </r>
    <r>
      <rPr>
        <sz val="11"/>
        <color theme="1"/>
        <rFont val="Calibri"/>
        <family val="2"/>
      </rPr>
      <t>of two major projects of the Apache Software Foundation, i.e., Tomcat and Ant</t>
    </r>
  </si>
  <si>
    <t>F-measure</t>
  </si>
  <si>
    <t>Experiment data
DEAP Dataset</t>
  </si>
  <si>
    <t>32 subjects whose reactions were recorded. 40 video clips of music videos were used as stimuli. In total 1280 trials were conducted in this database (32 × 40 = 1280).</t>
  </si>
  <si>
    <r>
      <rPr>
        <sz val="11"/>
        <color rgb="FF000000"/>
        <rFont val="Calibri"/>
        <family val="2"/>
      </rPr>
      <t>ML Approach</t>
    </r>
    <r>
      <rPr>
        <sz val="11"/>
        <color rgb="FF000000"/>
        <rFont val="Calibri"/>
        <family val="2"/>
      </rPr>
      <t xml:space="preserve">
Fisher linear discriminant is adopted for feature selection.
SVM to classify; RBF kernel is adopted with grid search method for parameter tuning.
</t>
    </r>
  </si>
  <si>
    <t xml:space="preserve">Twitter and Github comments and emoji 
JIRA dataset, Stack Overflow dataset, Code Review dataset, Java Library dataset, and Unified-S dataset.
</t>
  </si>
  <si>
    <r>
      <rPr>
        <sz val="11"/>
        <color theme="1"/>
        <rFont val="Calibri"/>
        <family val="2"/>
      </rPr>
      <t xml:space="preserve">Twitter and Github </t>
    </r>
    <r>
      <rPr>
        <b/>
        <sz val="11"/>
        <color theme="1"/>
        <rFont val="Calibri"/>
        <family val="2"/>
      </rPr>
      <t>comments</t>
    </r>
    <r>
      <rPr>
        <sz val="11"/>
        <color theme="1"/>
        <rFont val="Calibri"/>
        <family val="2"/>
      </rPr>
      <t xml:space="preserve"> and</t>
    </r>
    <r>
      <rPr>
        <b/>
        <sz val="11"/>
        <color theme="1"/>
        <rFont val="Calibri"/>
        <family val="2"/>
      </rPr>
      <t xml:space="preserve"> emoji</t>
    </r>
    <r>
      <rPr>
        <sz val="11"/>
        <color theme="1"/>
        <rFont val="Calibri"/>
        <family val="2"/>
      </rPr>
      <t xml:space="preserve"> 
JIRA dataset, Stack Overflow dataset, Code Review dataset, Java Library dataset, and Unified-S dataset</t>
    </r>
  </si>
  <si>
    <t>JIRA 2,573
Stack Overow 4,423
Code Review 1,600
Java Library 1,500</t>
  </si>
  <si>
    <t>sentence of the comments, emoji Dependent variables: sentimen polarity</t>
  </si>
  <si>
    <t>F-measure, accuracy</t>
  </si>
  <si>
    <r>
      <rPr>
        <sz val="11"/>
        <color theme="1"/>
        <rFont val="Calibri"/>
        <family val="2"/>
      </rPr>
      <t xml:space="preserve">700,000 </t>
    </r>
    <r>
      <rPr>
        <b/>
        <sz val="11"/>
        <color theme="1"/>
        <rFont val="Calibri"/>
        <family val="2"/>
      </rPr>
      <t>issue reports</t>
    </r>
    <r>
      <rPr>
        <sz val="11"/>
        <color theme="1"/>
        <rFont val="Calibri"/>
        <family val="2"/>
      </rPr>
      <t xml:space="preserve"> of the Apache Foundation open source projects, spanning 2 million</t>
    </r>
    <r>
      <rPr>
        <b/>
        <sz val="11"/>
        <color theme="1"/>
        <rFont val="Calibri"/>
        <family val="2"/>
      </rPr>
      <t xml:space="preserve"> comments</t>
    </r>
    <r>
      <rPr>
        <sz val="11"/>
        <color theme="1"/>
        <rFont val="Calibri"/>
        <family val="2"/>
      </rPr>
      <t xml:space="preserve"> across one thousand projects</t>
    </r>
  </si>
  <si>
    <t>JIRA/Apache Foundation open source projects</t>
  </si>
  <si>
    <t>700000 issues</t>
  </si>
  <si>
    <t>VAD Scores</t>
  </si>
  <si>
    <t>F-score</t>
  </si>
  <si>
    <t>TF-IDF</t>
  </si>
  <si>
    <r>
      <rPr>
        <sz val="11"/>
        <color theme="1"/>
        <rFont val="Calibri"/>
        <family val="2"/>
      </rPr>
      <t xml:space="preserve">Issue </t>
    </r>
    <r>
      <rPr>
        <b/>
        <sz val="11"/>
        <color theme="1"/>
        <rFont val="Calibri"/>
        <family val="2"/>
      </rPr>
      <t>Comments</t>
    </r>
    <r>
      <rPr>
        <sz val="11"/>
        <color theme="1"/>
        <rFont val="Calibri"/>
        <family val="2"/>
      </rPr>
      <t xml:space="preserve"> from Issue Tracking System (JIRA)</t>
    </r>
  </si>
  <si>
    <t>81532 issues; 271416 comments</t>
  </si>
  <si>
    <t>Heart Related Measurements</t>
  </si>
  <si>
    <t>DEAP daataset</t>
  </si>
  <si>
    <t xml:space="preserve">19 subjects
</t>
  </si>
  <si>
    <r>
      <rPr>
        <sz val="11"/>
        <color rgb="FF000000"/>
        <rFont val="Calibri, Arial"/>
      </rPr>
      <t xml:space="preserve">JIRA issue </t>
    </r>
    <r>
      <rPr>
        <b/>
        <sz val="11"/>
        <color rgb="FF000000"/>
        <rFont val="Calibri, Arial"/>
      </rPr>
      <t>comments</t>
    </r>
  </si>
  <si>
    <t>VAD Score, specifically Calculating Valence and Arousal with Software Engineering Arousal dictionary and Affective Norms for English Words</t>
  </si>
  <si>
    <r>
      <rPr>
        <sz val="11"/>
        <color theme="1"/>
        <rFont val="Calibri"/>
        <family val="2"/>
      </rPr>
      <t>Stack Overflow Documents/Posts(</t>
    </r>
    <r>
      <rPr>
        <b/>
        <sz val="11"/>
        <color theme="1"/>
        <rFont val="Calibri"/>
        <family val="2"/>
      </rPr>
      <t>comments, questions and answers</t>
    </r>
    <r>
      <rPr>
        <sz val="11"/>
        <color theme="1"/>
        <rFont val="Calibri"/>
        <family val="2"/>
      </rPr>
      <t>)</t>
    </r>
  </si>
  <si>
    <t>Stack Overflow</t>
  </si>
  <si>
    <t>4800 posts</t>
  </si>
  <si>
    <r>
      <rPr>
        <sz val="11"/>
        <color rgb="FF000000"/>
        <rFont val="Calibri, Arial"/>
      </rPr>
      <t xml:space="preserve">GITHUB issue </t>
    </r>
    <r>
      <rPr>
        <b/>
        <sz val="11"/>
        <color rgb="FF000000"/>
        <rFont val="Calibri, Arial"/>
      </rPr>
      <t>comments</t>
    </r>
  </si>
  <si>
    <t>-experimental data
from the participants(27 CS students (23 males, four females)): taken via biometric sensors and self-reported emotional dimension ratings</t>
  </si>
  <si>
    <t>sensor data taken from 23 subjects</t>
  </si>
  <si>
    <r>
      <rPr>
        <sz val="11"/>
        <color rgb="FF000000"/>
        <rFont val="Calibri, Arial"/>
      </rPr>
      <t xml:space="preserve">Independent Variables:
-biometric sensors: 
NeuroSky BrainLink headset to record the </t>
    </r>
    <r>
      <rPr>
        <b/>
        <sz val="11"/>
        <color rgb="FF000000"/>
        <rFont val="Calibri, Arial"/>
      </rPr>
      <t>EEG waves</t>
    </r>
    <r>
      <rPr>
        <sz val="11"/>
        <color rgb="FF000000"/>
        <rFont val="Calibri, Arial"/>
      </rPr>
      <t xml:space="preserve"> and the Empatica E4 wristband for </t>
    </r>
    <r>
      <rPr>
        <b/>
        <sz val="11"/>
        <color rgb="FF000000"/>
        <rFont val="Calibri, Arial"/>
      </rPr>
      <t xml:space="preserve">EDA, BVP, and heart-related metrics
- self-reported valence and arousal ratings
FOR MACHINE LEARNING:
EEG, EDA, BVP and self-reported ratings(valence and arousal rating of SAM)
</t>
    </r>
    <r>
      <rPr>
        <sz val="11"/>
        <color rgb="FF000000"/>
        <rFont val="Calibri, Arial"/>
      </rPr>
      <t xml:space="preserve">Dependent Variables:
</t>
    </r>
    <r>
      <rPr>
        <b/>
        <sz val="11"/>
        <color rgb="FF000000"/>
        <rFont val="Calibri, Arial"/>
      </rPr>
      <t xml:space="preserve">emotion
</t>
    </r>
  </si>
  <si>
    <r>
      <rPr>
        <sz val="11"/>
        <color theme="1"/>
        <rFont val="Calibri"/>
        <family val="2"/>
      </rPr>
      <t xml:space="preserve">Code </t>
    </r>
    <r>
      <rPr>
        <b/>
        <sz val="11"/>
        <color theme="1"/>
        <rFont val="Calibri"/>
        <family val="2"/>
      </rPr>
      <t>review</t>
    </r>
    <r>
      <rPr>
        <sz val="11"/>
        <color theme="1"/>
        <rFont val="Calibri"/>
        <family val="2"/>
      </rPr>
      <t xml:space="preserve"> from FOSS projects (i.e., Android, Chromium OS, and LibreOffice and </t>
    </r>
    <r>
      <rPr>
        <b/>
        <sz val="11"/>
        <color theme="1"/>
        <rFont val="Calibri"/>
        <family val="2"/>
      </rPr>
      <t>GITTER(</t>
    </r>
    <r>
      <rPr>
        <sz val="11"/>
        <color theme="1"/>
        <rFont val="Calibri"/>
        <family val="2"/>
      </rPr>
      <t>gitter channel of the Ethereum project): messages and chat</t>
    </r>
  </si>
  <si>
    <t>Android Code review:  152,065
Chromium OS Code review:  1,176,642 
LibreOffice Code review:  12,273 
Ethereum Gitter:  122,355</t>
  </si>
  <si>
    <t>- GitHub, Gitter and Slack</t>
  </si>
  <si>
    <t>Linux Kernel Mailing List (LKML)</t>
  </si>
  <si>
    <t>406, 719 review emails 55,396 email threads</t>
  </si>
  <si>
    <t>We found 20 Paper reported their ML's Performances</t>
  </si>
  <si>
    <t>Emotions and Perceived Productivity of Software Developers at the Workplace</t>
  </si>
  <si>
    <t>D Girardi, F Lanubile, N Novielli, ...</t>
  </si>
  <si>
    <t>- experimental data: self-reported answers and biometric sensors</t>
  </si>
  <si>
    <t>21 developers</t>
  </si>
  <si>
    <t>sensor data from 21 developers</t>
  </si>
  <si>
    <t>Independent Variables: productivity - self-report the valence, the arousal and the dominance scores using the Self-Assessment Manikin (SAM) - a report the activity - biometrics: Dependent Variables: Valence, Arousal and Dominance</t>
  </si>
  <si>
    <t>Support Vector Machine (SVM), k-nearest neighbor (knn), Decision Trees (J48) and Random Forest</t>
  </si>
  <si>
    <t>An empirical study of sentiments in code reviews</t>
  </si>
  <si>
    <t>I El Asri, N Kerzazi, G Uddin, F Khomh, …</t>
  </si>
  <si>
    <t>Code review's comments from four projects: 
open-source systems, OpenStack, Eclipse, Android and LibreOffice.</t>
  </si>
  <si>
    <t>Code Review from 4 projects</t>
  </si>
  <si>
    <t>335,626 reviews and contains over 5 million comments</t>
  </si>
  <si>
    <t>Independent Variables:amount of comments for the review; count of patchSets, number of edited files, distinct involved Contributors, churn
Dependent Variables: positive or negative review</t>
  </si>
  <si>
    <t>SentiStrengthSE, Senti4SD, SentiCR</t>
  </si>
  <si>
    <t>Stuck and frustrated or in flow and happy: Sensing developers’ emotions and progress.</t>
  </si>
  <si>
    <t xml:space="preserve">S. C. Muller and T. Fritz. </t>
  </si>
  <si>
    <r>
      <rPr>
        <sz val="11"/>
        <color theme="1"/>
        <rFont val="Calibri"/>
        <family val="2"/>
      </rPr>
      <t xml:space="preserve">- </t>
    </r>
    <r>
      <rPr>
        <b/>
        <sz val="11"/>
        <color theme="1"/>
        <rFont val="Calibri"/>
        <family val="2"/>
      </rPr>
      <t>experimental data</t>
    </r>
    <r>
      <rPr>
        <sz val="11"/>
        <color theme="1"/>
        <rFont val="Calibri"/>
        <family val="2"/>
      </rPr>
      <t xml:space="preserve">: </t>
    </r>
    <r>
      <rPr>
        <b/>
        <sz val="11"/>
        <color theme="1"/>
        <rFont val="Calibri"/>
        <family val="2"/>
      </rPr>
      <t>three different sensors</t>
    </r>
    <r>
      <rPr>
        <sz val="11"/>
        <color theme="1"/>
        <rFont val="Calibri"/>
        <family val="2"/>
      </rPr>
      <t xml:space="preserve">: an off-the-shelf Neurosky MindBand EEG sensor, an Empatica E3 wrist band, and the Eye Tribe eye tracking device
- </t>
    </r>
    <r>
      <rPr>
        <b/>
        <sz val="11"/>
        <color theme="1"/>
        <rFont val="Calibri"/>
        <family val="2"/>
      </rPr>
      <t>questionnaires</t>
    </r>
    <r>
      <rPr>
        <sz val="11"/>
        <color theme="1"/>
        <rFont val="Calibri"/>
        <family val="2"/>
      </rPr>
      <t xml:space="preserve"> about their feeling
- short </t>
    </r>
    <r>
      <rPr>
        <b/>
        <sz val="11"/>
        <color theme="1"/>
        <rFont val="Calibri"/>
        <family val="2"/>
      </rPr>
      <t>interview</t>
    </r>
    <r>
      <rPr>
        <sz val="11"/>
        <color theme="1"/>
        <rFont val="Calibri"/>
        <family val="2"/>
      </rPr>
      <t xml:space="preserve">
- 17 participants from professional developers and PhD students</t>
    </r>
  </si>
  <si>
    <t>Data taken from 17 subjects</t>
  </si>
  <si>
    <t>Independent Variables
- Eye-related Pupil: size excitement; Fixations
- Brain-related: Eye blinks, Frequency bands, Ratios of frequency bands, Attention and Meditation
- Skin-related: Electro-dermal activity (EDA), Skin temperature
- Heart-related: Blood volume pulse (BVP), Heart rate variability (HRV), Heart rate (HR)
- self-reported progress
Dependent Variable: negative, positif emotion</t>
  </si>
  <si>
    <t>J48</t>
  </si>
  <si>
    <t>Data taken from 14 participants (12 participants are invalid)</t>
  </si>
  <si>
    <t>precision, recall, accuracy</t>
  </si>
  <si>
    <t>Random Forest</t>
  </si>
  <si>
    <t>accuracy</t>
  </si>
  <si>
    <t>Study on detecting emotion</t>
  </si>
  <si>
    <t>Features</t>
  </si>
  <si>
    <t>Classifying Comment into several classes: positif, negative, or neutral (Sentiment Analysis)</t>
  </si>
  <si>
    <r>
      <rPr>
        <sz val="11"/>
        <color theme="1"/>
        <rFont val="Calibri"/>
        <family val="2"/>
      </rPr>
      <t xml:space="preserve">Twitter and Github </t>
    </r>
    <r>
      <rPr>
        <b/>
        <sz val="11"/>
        <color theme="1"/>
        <rFont val="Calibri"/>
        <family val="2"/>
      </rPr>
      <t>comments</t>
    </r>
    <r>
      <rPr>
        <sz val="11"/>
        <color theme="1"/>
        <rFont val="Calibri"/>
        <family val="2"/>
      </rPr>
      <t xml:space="preserve"> and</t>
    </r>
    <r>
      <rPr>
        <b/>
        <sz val="11"/>
        <color theme="1"/>
        <rFont val="Calibri"/>
        <family val="2"/>
      </rPr>
      <t xml:space="preserve"> emoji</t>
    </r>
    <r>
      <rPr>
        <sz val="11"/>
        <color theme="1"/>
        <rFont val="Calibri"/>
        <family val="2"/>
      </rPr>
      <t xml:space="preserve"> 
JIRA dataset, Stack Overflow dataset, Code Review dataset, Java Library dataset, and Unified-S dataset</t>
    </r>
  </si>
  <si>
    <t>sentence of the comments, emoji 
Dependent variables: sentimen polarity, emotions</t>
  </si>
  <si>
    <r>
      <rPr>
        <sz val="11"/>
        <color theme="1"/>
        <rFont val="Calibri"/>
        <family val="2"/>
      </rPr>
      <t>Stack Overflow Documents/Posts(</t>
    </r>
    <r>
      <rPr>
        <b/>
        <sz val="11"/>
        <color theme="1"/>
        <rFont val="Calibri"/>
        <family val="2"/>
      </rPr>
      <t>comments, questions and answers</t>
    </r>
    <r>
      <rPr>
        <sz val="11"/>
        <color theme="1"/>
        <rFont val="Calibri"/>
        <family val="2"/>
      </rPr>
      <t>)</t>
    </r>
  </si>
  <si>
    <t>Independent Variables:amount of comments for the review; count of patchSets, number of edited files, distinct involved Contributors, churn 
Dependent Variables: Sentiment Polarity(positive, negative)</t>
  </si>
  <si>
    <t>Linux Kernel Mailing List (LKML) in the period between January 2018 and March 2019.</t>
  </si>
  <si>
    <t>406, 719 review emails 55,396 email threads 
After filtering: 262 email threads comprised 1,545 code review discussion emails</t>
  </si>
  <si>
    <t>Independent Variables: email content, rejected patches, email threads 
Dependent Variables:</t>
  </si>
  <si>
    <t>Classifying comments into several different emotions(e.g. anger, emotional dimensions). 
Excitation, Stress, Depression, Relaxation, Neutral, Emotional shade</t>
  </si>
  <si>
    <r>
      <rPr>
        <sz val="11"/>
        <color theme="1"/>
        <rFont val="Calibri"/>
        <family val="2"/>
      </rPr>
      <t xml:space="preserve">700,000 </t>
    </r>
    <r>
      <rPr>
        <b/>
        <sz val="11"/>
        <color theme="1"/>
        <rFont val="Calibri"/>
        <family val="2"/>
      </rPr>
      <t>issue reports</t>
    </r>
    <r>
      <rPr>
        <sz val="11"/>
        <color theme="1"/>
        <rFont val="Calibri"/>
        <family val="2"/>
      </rPr>
      <t xml:space="preserve"> of the Apache Foundation open source projects, spanning 2 million</t>
    </r>
    <r>
      <rPr>
        <b/>
        <sz val="11"/>
        <color theme="1"/>
        <rFont val="Calibri"/>
        <family val="2"/>
      </rPr>
      <t xml:space="preserve"> comments</t>
    </r>
    <r>
      <rPr>
        <sz val="11"/>
        <color theme="1"/>
        <rFont val="Calibri"/>
        <family val="2"/>
      </rPr>
      <t xml:space="preserve"> across one thousand projects</t>
    </r>
  </si>
  <si>
    <t>Apache Foundation open source projects</t>
  </si>
  <si>
    <r>
      <rPr>
        <sz val="11"/>
        <color theme="1"/>
        <rFont val="Calibri"/>
        <family val="2"/>
      </rPr>
      <t xml:space="preserve">Independent variable: </t>
    </r>
    <r>
      <rPr>
        <b/>
        <sz val="11"/>
        <color theme="1"/>
        <rFont val="Calibri"/>
        <family val="2"/>
      </rPr>
      <t>comments</t>
    </r>
    <r>
      <rPr>
        <sz val="11"/>
        <color theme="1"/>
        <rFont val="Calibri"/>
        <family val="2"/>
      </rPr>
      <t xml:space="preserve">
Dependent variable: Valence, Arousal, and Dominance
</t>
    </r>
  </si>
  <si>
    <r>
      <rPr>
        <sz val="11"/>
        <color theme="1"/>
        <rFont val="Calibri"/>
        <family val="2"/>
      </rPr>
      <t xml:space="preserve">Independent Variables: </t>
    </r>
    <r>
      <rPr>
        <b/>
        <sz val="11"/>
        <color theme="1"/>
        <rFont val="Calibri"/>
        <family val="2"/>
      </rPr>
      <t>sentences</t>
    </r>
    <r>
      <rPr>
        <sz val="11"/>
        <color theme="1"/>
        <rFont val="Calibri"/>
        <family val="2"/>
      </rPr>
      <t xml:space="preserve">
Dependent Variables: anger direction</t>
    </r>
  </si>
  <si>
    <r>
      <rPr>
        <sz val="11"/>
        <color theme="1"/>
        <rFont val="Calibri"/>
        <family val="2"/>
      </rPr>
      <t xml:space="preserve">Issue </t>
    </r>
    <r>
      <rPr>
        <b/>
        <sz val="11"/>
        <color theme="1"/>
        <rFont val="Calibri"/>
        <family val="2"/>
      </rPr>
      <t>Comments</t>
    </r>
    <r>
      <rPr>
        <sz val="11"/>
        <color theme="1"/>
        <rFont val="Calibri"/>
        <family val="2"/>
      </rPr>
      <t xml:space="preserve"> from Issue Tracking System (JIRA)</t>
    </r>
  </si>
  <si>
    <r>
      <rPr>
        <sz val="11"/>
        <color theme="1"/>
        <rFont val="Calibri"/>
        <family val="2"/>
      </rPr>
      <t xml:space="preserve">Independent Variable: </t>
    </r>
    <r>
      <rPr>
        <b/>
        <sz val="11"/>
        <color theme="1"/>
        <rFont val="Calibri"/>
        <family val="2"/>
      </rPr>
      <t>comments</t>
    </r>
    <r>
      <rPr>
        <sz val="11"/>
        <color theme="1"/>
        <rFont val="Calibri"/>
        <family val="2"/>
      </rPr>
      <t xml:space="preserve">
Dependent Variable: emotions
</t>
    </r>
  </si>
  <si>
    <r>
      <rPr>
        <sz val="11"/>
        <color theme="1"/>
        <rFont val="Calibri"/>
        <family val="2"/>
      </rPr>
      <t xml:space="preserve">- SEA dictionary, ANEW dictionary, JIRA issue </t>
    </r>
    <r>
      <rPr>
        <b/>
        <sz val="11"/>
        <color theme="1"/>
        <rFont val="Calibri"/>
        <family val="2"/>
      </rPr>
      <t>comments</t>
    </r>
  </si>
  <si>
    <r>
      <rPr>
        <sz val="11"/>
        <color theme="1"/>
        <rFont val="Calibri"/>
        <family val="2"/>
      </rPr>
      <t xml:space="preserve">Independent Variables: </t>
    </r>
    <r>
      <rPr>
        <b/>
        <sz val="11"/>
        <color theme="1"/>
        <rFont val="Calibri"/>
        <family val="2"/>
      </rPr>
      <t>sentence</t>
    </r>
    <r>
      <rPr>
        <sz val="11"/>
        <color theme="1"/>
        <rFont val="Calibri"/>
        <family val="2"/>
      </rPr>
      <t xml:space="preserve">
Dependent Variables: emotional states</t>
    </r>
  </si>
  <si>
    <t xml:space="preserve">MarValous: Machine learning based detection of emotions in the valence-arousal space in software engineering text. </t>
  </si>
  <si>
    <r>
      <rPr>
        <sz val="11"/>
        <color theme="1"/>
        <rFont val="Calibri"/>
        <family val="2"/>
      </rPr>
      <t xml:space="preserve">Independent Variable: </t>
    </r>
    <r>
      <rPr>
        <b/>
        <sz val="11"/>
        <color theme="1"/>
        <rFont val="Calibri"/>
        <family val="2"/>
      </rPr>
      <t>Comments</t>
    </r>
    <r>
      <rPr>
        <sz val="11"/>
        <color theme="1"/>
        <rFont val="Calibri"/>
        <family val="2"/>
      </rPr>
      <t xml:space="preserve">
Dependent Variables:
Excitation
Stress
Depression
Relaxation
Neutral</t>
    </r>
  </si>
  <si>
    <r>
      <rPr>
        <sz val="11"/>
        <color theme="1"/>
        <rFont val="Calibri"/>
        <family val="2"/>
      </rPr>
      <t xml:space="preserve">the length of each </t>
    </r>
    <r>
      <rPr>
        <b/>
        <sz val="11"/>
        <color theme="1"/>
        <rFont val="Calibri"/>
        <family val="2"/>
      </rPr>
      <t>message</t>
    </r>
    <r>
      <rPr>
        <sz val="11"/>
        <color theme="1"/>
        <rFont val="Calibri"/>
        <family val="2"/>
      </rPr>
      <t xml:space="preserve"> or the average length of the used words; counting adjectives, </t>
    </r>
    <r>
      <rPr>
        <b/>
        <sz val="11"/>
        <color theme="1"/>
        <rFont val="Calibri"/>
        <family val="2"/>
      </rPr>
      <t>emoticons</t>
    </r>
    <r>
      <rPr>
        <sz val="11"/>
        <color theme="1"/>
        <rFont val="Calibri"/>
        <family val="2"/>
      </rPr>
      <t xml:space="preserve"> and the number of punctuation characters.
Emotional shade
</t>
    </r>
  </si>
  <si>
    <r>
      <rPr>
        <sz val="11"/>
        <color rgb="FF000000"/>
        <rFont val="Calibri,Arial"/>
      </rPr>
      <t xml:space="preserve">Twitter and Github </t>
    </r>
    <r>
      <rPr>
        <b/>
        <sz val="11"/>
        <color rgb="FF000000"/>
        <rFont val="Calibri,Arial"/>
      </rPr>
      <t>comments</t>
    </r>
    <r>
      <rPr>
        <sz val="11"/>
        <color rgb="FF000000"/>
        <rFont val="Calibri,Arial"/>
      </rPr>
      <t xml:space="preserve"> and</t>
    </r>
    <r>
      <rPr>
        <b/>
        <sz val="11"/>
        <color rgb="FF000000"/>
        <rFont val="Calibri,Arial"/>
      </rPr>
      <t xml:space="preserve"> emoji</t>
    </r>
    <r>
      <rPr>
        <sz val="11"/>
        <color rgb="FF000000"/>
        <rFont val="Calibri,Arial"/>
      </rPr>
      <t xml:space="preserve"> 
JIRA dataset, Stack Overflow dataset, Code Review dataset, Java Library dataset, and Unified-S dataset</t>
    </r>
  </si>
  <si>
    <t>Classifying Sensor data into Emotion</t>
  </si>
  <si>
    <t>- experiment data
tools used: sensors for psychophysiological metrics: Skin Conductance, Heart Rate and Electromyography(EMG) measured at the corrugator supercilii and zygomaticus major muscles</t>
  </si>
  <si>
    <r>
      <rPr>
        <sz val="11"/>
        <color theme="1"/>
        <rFont val="Calibri"/>
        <family val="2"/>
      </rPr>
      <t xml:space="preserve">- </t>
    </r>
    <r>
      <rPr>
        <b/>
        <sz val="11"/>
        <color theme="1"/>
        <rFont val="Calibri"/>
        <family val="2"/>
      </rPr>
      <t>experimental data</t>
    </r>
    <r>
      <rPr>
        <sz val="11"/>
        <color theme="1"/>
        <rFont val="Calibri"/>
        <family val="2"/>
      </rPr>
      <t xml:space="preserve">: three different sensors: an off-the-shelf Neurosky MindBand EEG sensor, an Empatica E3 wrist band, and the Eye Tribe eye tracking device
- </t>
    </r>
    <r>
      <rPr>
        <b/>
        <sz val="11"/>
        <color theme="1"/>
        <rFont val="Calibri"/>
        <family val="2"/>
      </rPr>
      <t>questionnaires</t>
    </r>
    <r>
      <rPr>
        <sz val="11"/>
        <color theme="1"/>
        <rFont val="Calibri"/>
        <family val="2"/>
      </rPr>
      <t xml:space="preserve"> about their feeling
- short </t>
    </r>
    <r>
      <rPr>
        <b/>
        <sz val="11"/>
        <color theme="1"/>
        <rFont val="Calibri"/>
        <family val="2"/>
      </rPr>
      <t>interview</t>
    </r>
    <r>
      <rPr>
        <sz val="11"/>
        <color theme="1"/>
        <rFont val="Calibri"/>
        <family val="2"/>
      </rPr>
      <t xml:space="preserve">
- 17 participants from professional developers and PhD students</t>
    </r>
  </si>
  <si>
    <t>DEAP dataset</t>
  </si>
  <si>
    <r>
      <rPr>
        <sz val="11"/>
        <color rgb="FF000000"/>
        <rFont val="Calibri, Arial"/>
      </rPr>
      <t xml:space="preserve">Independent Variables:
-biometric sensors: 
NeuroSky BrainLink headset to record the </t>
    </r>
    <r>
      <rPr>
        <b/>
        <sz val="11"/>
        <color rgb="FF000000"/>
        <rFont val="Calibri, Arial"/>
      </rPr>
      <t>EEG waves</t>
    </r>
    <r>
      <rPr>
        <sz val="11"/>
        <color rgb="FF000000"/>
        <rFont val="Calibri, Arial"/>
      </rPr>
      <t xml:space="preserve"> and the Empatica E4 wristband for </t>
    </r>
    <r>
      <rPr>
        <b/>
        <sz val="11"/>
        <color rgb="FF000000"/>
        <rFont val="Calibri, Arial"/>
      </rPr>
      <t xml:space="preserve">EDA, BVP, and heart-related metrics
- self-reported valence and arousal ratings
FOR MACHINE LEARNING:
EEG, EDA, BVP and self-reported ratings(valence and arousal rating of SAM)
</t>
    </r>
    <r>
      <rPr>
        <sz val="11"/>
        <color rgb="FF000000"/>
        <rFont val="Calibri, Arial"/>
      </rPr>
      <t xml:space="preserve">Dependent Variables:
</t>
    </r>
    <r>
      <rPr>
        <b/>
        <sz val="11"/>
        <color rgb="FF000000"/>
        <rFont val="Calibri, Arial"/>
      </rPr>
      <t xml:space="preserve">emotion
</t>
    </r>
  </si>
  <si>
    <r>
      <rPr>
        <sz val="11"/>
        <color rgb="FF000000"/>
        <rFont val="Calibri"/>
        <family val="2"/>
      </rPr>
      <t>ML Approach</t>
    </r>
    <r>
      <rPr>
        <sz val="11"/>
        <color rgb="FF000000"/>
        <rFont val="Calibri"/>
        <family val="2"/>
      </rPr>
      <t xml:space="preserve">
Fisher linear discriminant is adopted for feature selection.
SVM to classify; RBF kernel is adopted with grid search method for parameter tuning.
</t>
    </r>
  </si>
  <si>
    <t>self-reported answers and biometric sensors</t>
  </si>
  <si>
    <t>Independent Variables: 
EDA - tonic: mean, phasic: AUC, min, max, mean, sum peaks amplitudes
BVP - min, max, sum peaks amplitudes
- mean peak amplitude (diff. between baseline and task)
HR - mean, sd. deviation (diff. between baseline and task)
Dependent Variables:
Valence
Positive Valence/Negative Valence</t>
  </si>
  <si>
    <t>SVM, KNN, J48, RF</t>
  </si>
  <si>
    <r>
      <rPr>
        <sz val="12"/>
        <color theme="1"/>
        <rFont val="Calibri"/>
        <family val="2"/>
      </rPr>
      <t xml:space="preserve">features taken from </t>
    </r>
    <r>
      <rPr>
        <b/>
        <sz val="12"/>
        <color theme="1"/>
        <rFont val="Calibri"/>
        <family val="2"/>
      </rPr>
      <t>biometric features, time window, and statistical measurement.</t>
    </r>
    <r>
      <rPr>
        <sz val="12"/>
        <color theme="1"/>
        <rFont val="Calibri"/>
        <family val="2"/>
      </rPr>
      <t xml:space="preserve">
Time windows used: 10sec, 20sec, 30sec, 45sec, 1min, 2min, 3min, 5min, 7.5min, 10min, 20min, 30min, 45min, 1hour, 2hour, 3hour.
Calculations done within the time window that use statistics methods including: mean, stan- dard deviation, variance, median, 25th percentile, 75th percentile, interquartile range, maximum, minimum, and range.</t>
    </r>
  </si>
  <si>
    <t>not included in the boxplots</t>
  </si>
  <si>
    <t>Classifying comments into  classes: toxic or non-toxic class</t>
  </si>
  <si>
    <r>
      <rPr>
        <sz val="11"/>
        <color rgb="FF000000"/>
        <rFont val="Calibri, Arial"/>
      </rPr>
      <t xml:space="preserve">GITHUB issue </t>
    </r>
    <r>
      <rPr>
        <b/>
        <sz val="11"/>
        <color rgb="FF000000"/>
        <rFont val="Calibri, Arial"/>
      </rPr>
      <t>comments</t>
    </r>
  </si>
  <si>
    <t>Github</t>
  </si>
  <si>
    <t>386 issue threads</t>
  </si>
  <si>
    <r>
      <rPr>
        <sz val="11"/>
        <color theme="1"/>
        <rFont val="Calibri"/>
        <family val="2"/>
      </rPr>
      <t xml:space="preserve">Code </t>
    </r>
    <r>
      <rPr>
        <b/>
        <sz val="11"/>
        <color theme="1"/>
        <rFont val="Calibri"/>
        <family val="2"/>
      </rPr>
      <t>review</t>
    </r>
    <r>
      <rPr>
        <sz val="11"/>
        <color theme="1"/>
        <rFont val="Calibri"/>
        <family val="2"/>
      </rPr>
      <t xml:space="preserve"> from FOSS projects (i.e., Android, Chromium OS, and LibreOffice and </t>
    </r>
    <r>
      <rPr>
        <b/>
        <sz val="11"/>
        <color theme="1"/>
        <rFont val="Calibri"/>
        <family val="2"/>
      </rPr>
      <t>GITTER(</t>
    </r>
    <r>
      <rPr>
        <sz val="11"/>
        <color theme="1"/>
        <rFont val="Calibri"/>
        <family val="2"/>
      </rPr>
      <t>gitter channel of the Ethereum project): messages and chat</t>
    </r>
  </si>
  <si>
    <t>Human Emotion</t>
  </si>
  <si>
    <t>Sentiment Polarity</t>
  </si>
  <si>
    <t>Emotion</t>
  </si>
  <si>
    <t>Toxic Detection(Language or Relationdhip)</t>
  </si>
  <si>
    <t>Sensor</t>
  </si>
  <si>
    <t>facial expression/images</t>
  </si>
  <si>
    <t>Approach</t>
  </si>
  <si>
    <t>Pos</t>
  </si>
  <si>
    <t>Neg</t>
  </si>
  <si>
    <t>Neutral</t>
  </si>
  <si>
    <t>Anger</t>
  </si>
  <si>
    <t>Sadness</t>
  </si>
  <si>
    <t>Fear</t>
  </si>
  <si>
    <t>Surprise</t>
  </si>
  <si>
    <t>Joy/Happy</t>
  </si>
  <si>
    <t>Love</t>
  </si>
  <si>
    <t>Excit.</t>
  </si>
  <si>
    <t>Stress/Frustration</t>
  </si>
  <si>
    <t>Depress</t>
  </si>
  <si>
    <t>Relax.</t>
  </si>
  <si>
    <t>Disgust</t>
  </si>
  <si>
    <t>Emotional Dimension(Arousal, Valence, Dominance)</t>
  </si>
  <si>
    <t>bipolar(toxic, non-toxic)</t>
  </si>
  <si>
    <t>SA</t>
  </si>
  <si>
    <t>Emotion Detection/Emotional Dimension Detection</t>
  </si>
  <si>
    <t>SA, Emotion Detection, Politeness Detection</t>
  </si>
  <si>
    <t>Emotion Detection</t>
  </si>
  <si>
    <t>Toxic Relationship</t>
  </si>
  <si>
    <t>Emotional Dimension Detection</t>
  </si>
  <si>
    <t>2 paper used more than type of features</t>
  </si>
  <si>
    <t>Percentage</t>
  </si>
  <si>
    <t>Utterances&amp;Faciak Exp</t>
  </si>
  <si>
    <t>Sentiment Analysis</t>
  </si>
  <si>
    <t>One paper discussed SA and ED</t>
  </si>
  <si>
    <t>Facial Expressions</t>
  </si>
  <si>
    <t>* one paper used two types of features</t>
  </si>
  <si>
    <t>*two papers discussing about SA and ED or using two types of input</t>
  </si>
  <si>
    <t>Sentiment Analysis SentiStrength, Senti4SD,</t>
  </si>
  <si>
    <t>Complete</t>
  </si>
  <si>
    <t>Imcomplete</t>
  </si>
  <si>
    <t>Notes for incompete</t>
  </si>
  <si>
    <t>SentiCR, SentiMoji, NB</t>
  </si>
  <si>
    <t>P12</t>
  </si>
  <si>
    <t>P48</t>
  </si>
  <si>
    <t>using SS only</t>
  </si>
  <si>
    <t>Classifier, Hierarchical</t>
  </si>
  <si>
    <t>P26</t>
  </si>
  <si>
    <t>P39</t>
  </si>
  <si>
    <t>Classifier</t>
  </si>
  <si>
    <t>P14</t>
  </si>
  <si>
    <t>P49</t>
  </si>
  <si>
    <t>P28</t>
  </si>
  <si>
    <t>P38</t>
  </si>
  <si>
    <t>P47</t>
  </si>
  <si>
    <t>using NLTK only</t>
  </si>
  <si>
    <t>Detecting emotions</t>
  </si>
  <si>
    <t>Emotions</t>
  </si>
  <si>
    <t>P5</t>
  </si>
  <si>
    <t>P21</t>
  </si>
  <si>
    <t>using MAE and Pearson to measure the performance (NTUA-SLP)</t>
  </si>
  <si>
    <t>with text</t>
  </si>
  <si>
    <t>P6</t>
  </si>
  <si>
    <t>P9</t>
  </si>
  <si>
    <t>DEVA and Tensistrength</t>
  </si>
  <si>
    <t>AB, DT, J48, KNN,</t>
  </si>
  <si>
    <t>P13</t>
  </si>
  <si>
    <t>Logistic, MLP, Naive</t>
  </si>
  <si>
    <t>P85</t>
  </si>
  <si>
    <t>Bayes, RF, SLP, SVM,</t>
  </si>
  <si>
    <t>P84</t>
  </si>
  <si>
    <t>ZeroR, SLP, DEVA, Ten-</t>
  </si>
  <si>
    <t>sistrength, NTUA-SLP</t>
  </si>
  <si>
    <t>Emotion w/ Sensor</t>
  </si>
  <si>
    <t>P56</t>
  </si>
  <si>
    <t>P53</t>
  </si>
  <si>
    <t>Using DNN, DNN+SVM, DNN+ELM, DNN+KELM</t>
  </si>
  <si>
    <t>P78</t>
  </si>
  <si>
    <t>P54</t>
  </si>
  <si>
    <t>Using ELM(NN)</t>
  </si>
  <si>
    <t>P23</t>
  </si>
  <si>
    <t>P76</t>
  </si>
  <si>
    <t>P77</t>
  </si>
  <si>
    <t>P90</t>
  </si>
  <si>
    <t>KNN &amp; PNN</t>
  </si>
  <si>
    <t>with sensor data</t>
  </si>
  <si>
    <t>P91</t>
  </si>
  <si>
    <t>SVC</t>
  </si>
  <si>
    <t>DT, J48, KNN, MLP,</t>
  </si>
  <si>
    <t>NB, RF, SVM, DNN</t>
  </si>
  <si>
    <t>Toxic</t>
  </si>
  <si>
    <t>P17</t>
  </si>
  <si>
    <t>P80</t>
  </si>
  <si>
    <t>Use SentiCR for analysing sentiments; Trained RF classifier for each classification; P-R was reported in Grapgh</t>
  </si>
  <si>
    <t>P27</t>
  </si>
  <si>
    <t>P24</t>
  </si>
  <si>
    <t>Detecting Toxicity CNN, Logistic Regression</t>
  </si>
  <si>
    <t>Text-Based SA</t>
  </si>
  <si>
    <t>Sensor-based</t>
  </si>
  <si>
    <t>paper ID</t>
  </si>
  <si>
    <t>Text-based Anger</t>
  </si>
  <si>
    <t>Text-based Sadness</t>
  </si>
  <si>
    <t>Text-based fear</t>
  </si>
  <si>
    <t>Text-based surprise</t>
  </si>
  <si>
    <t>Text-bases Joy/Happiness</t>
  </si>
  <si>
    <t>Text-based Joy/Happiness</t>
  </si>
  <si>
    <t>Text-based love</t>
  </si>
  <si>
    <t xml:space="preserve">Text-based Stress, Depression, </t>
  </si>
  <si>
    <t>Depression</t>
  </si>
  <si>
    <t>Excitement</t>
  </si>
  <si>
    <t>Text-based Toxic Detection</t>
  </si>
  <si>
    <t>Features (Independent Variables)</t>
  </si>
  <si>
    <t>Size of datasets in details</t>
  </si>
  <si>
    <t>Total Size of samples(population)</t>
  </si>
  <si>
    <t>#number of projects</t>
  </si>
  <si>
    <t># of observations (number of scenario used to test the model)</t>
  </si>
  <si>
    <t># of polarity</t>
  </si>
  <si>
    <t>Twitter</t>
  </si>
  <si>
    <t>Code Review</t>
  </si>
  <si>
    <t>Java Library</t>
  </si>
  <si>
    <t>Unified-S</t>
  </si>
  <si>
    <t>Mailing Lists</t>
  </si>
  <si>
    <t>Zulip</t>
  </si>
  <si>
    <t>other</t>
  </si>
  <si>
    <t>Sentences</t>
  </si>
  <si>
    <t>Emoji</t>
  </si>
  <si>
    <t>Whole Text</t>
  </si>
  <si>
    <t>Arousal Score</t>
  </si>
  <si>
    <t>Dominance Score</t>
  </si>
  <si>
    <t>Valence Score</t>
  </si>
  <si>
    <t>message characteristics: length, #ofAdjectives, emoticons, #punctuationUsed</t>
  </si>
  <si>
    <t xml:space="preserve">Other </t>
  </si>
  <si>
    <t>v
(inbalanced)</t>
  </si>
  <si>
    <t>v(relatively balanced)</t>
  </si>
  <si>
    <t>v (imbalanced)</t>
  </si>
  <si>
    <t>JIRA 5992 issue comments
Stack Overow 4423 posts(e.g., questions, answers, question comments, answer comments)
Code Review 1600 review comments
Java Library 1500 sentences about Java Library</t>
  </si>
  <si>
    <t>sentences, emoji</t>
  </si>
  <si>
    <t>positive, neutral, negative</t>
  </si>
  <si>
    <t>v(well-balanced)</t>
  </si>
  <si>
    <t>4800 posts(comments, questions, and answers)</t>
  </si>
  <si>
    <t>lexicon-based (19 features),
keyword-based (8 features),
semantic features</t>
  </si>
  <si>
    <t xml:space="preserve">Open Stack: 228099
Eclipse 15887 
Android 63610 
LibreOffice 28030
</t>
  </si>
  <si>
    <t>4 (OpenStack, Eclipse, Android and LibreOffice.)</t>
  </si>
  <si>
    <t xml:space="preserve">Independent Variables:amount of comments for the review; count of patchSets, number of edited files, distinct involved Contributors, churn 
</t>
  </si>
  <si>
    <t>v (small size of dataset)</t>
  </si>
  <si>
    <t xml:space="preserve">Ant Developer 20292 
Ant User 169329 
Tomcat Developer 360733 
Tomcat User 45319 
</t>
  </si>
  <si>
    <t>2 (Tomcat, Ant)</t>
  </si>
  <si>
    <t>sentence of the comments</t>
  </si>
  <si>
    <t>262 email threads: 1,545 code review discussion emails</t>
  </si>
  <si>
    <t>262 emails,
1,545 review discussion emails</t>
  </si>
  <si>
    <t>email content</t>
  </si>
  <si>
    <t>Senti4SD, SentiStrngth-SE, SentiCR</t>
  </si>
  <si>
    <t>positive, neutral, negative OR
negative, non-negative</t>
  </si>
  <si>
    <t>Total Size of samples</t>
  </si>
  <si>
    <t>Emotion Dimension/Classes</t>
  </si>
  <si>
    <t># of dimensions/classes</t>
  </si>
  <si>
    <t>v (calculating VAD scores of each word)</t>
  </si>
  <si>
    <t>700000 issue reports</t>
  </si>
  <si>
    <t xml:space="preserve">Arousal, Valence, Dominance
</t>
  </si>
  <si>
    <t>valence, arousal and dominance</t>
  </si>
  <si>
    <t>700K Anger Comment
1K Anger Sentences</t>
  </si>
  <si>
    <t>subject/object personal, possessive pronouns, possessive adjectives
Linguistic Inquiry and Word Count (LIWC)-Self and LIWC-Other</t>
  </si>
  <si>
    <t>LIWC</t>
  </si>
  <si>
    <t>anger self, other, object</t>
  </si>
  <si>
    <t>v (iimbalance)</t>
  </si>
  <si>
    <t>81532 issues</t>
  </si>
  <si>
    <t>used uni-/bi-gram</t>
  </si>
  <si>
    <t>love, joy, surprise, anger, sadness, fear</t>
  </si>
  <si>
    <t>2000 issue</t>
  </si>
  <si>
    <t>excitement, stress, depression, relaxation</t>
  </si>
  <si>
    <t>JIRA: 5,122 comments collected from  
Stack Overflow: 4,800 questions, answers, and comments
dataset by Islam and Zibra</t>
  </si>
  <si>
    <t>SVM(chose for building Marvelous)
AB, DT, GBT, MLP, RF, SVM, KNN, NB</t>
  </si>
  <si>
    <t>Excitation Stress Depression Relaxation Neutral</t>
  </si>
  <si>
    <t xml:space="preserve">1947 messages </t>
  </si>
  <si>
    <t xml:space="preserve">the length of each message or the average length of the used words; counting adjectives, emoticons and the number of punctuation characters, formality language
Emotional shade
</t>
  </si>
  <si>
    <t>Emotional Shade</t>
  </si>
  <si>
    <t>ML Approach
Random Forest, SVM, Naïve Bayes
Use Voting Classifier to combine the results of the three classifier</t>
  </si>
  <si>
    <t>positif, negatif, neutral</t>
  </si>
  <si>
    <t>DEVA, EmoTxt-Down, EmoTxt-No, MarValous, and ESEM-E</t>
  </si>
  <si>
    <t>love, joy, surprise, anger, sadness
excitement, relaxation, stress, depression, neutral</t>
  </si>
  <si>
    <t>Classifying Comment into several classes: toxic, non-toxic class</t>
  </si>
  <si>
    <t>Toxicity Polarity</t>
  </si>
  <si>
    <t>Gitter</t>
  </si>
  <si>
    <t>Slack</t>
  </si>
  <si>
    <t>JIgswaw</t>
  </si>
  <si>
    <t>1,732,124 issues (for toxicity overtime)
949,739 issue (corporate vs non-corporate)
872 565 issues (toxicity in community)</t>
  </si>
  <si>
    <t>toxic, non toxic</t>
  </si>
  <si>
    <t>GitHub 237000
Gitter 229250
Slack 408100
SO 280400</t>
  </si>
  <si>
    <t>Regex status and sentiment features along with TF-IDF Vectorizer. The sentiment-related features used are sentiment polarity
at the comment level, which can be positive, negative or neutral, and polarity score,</t>
  </si>
  <si>
    <t>PPA uses a phrase
Strudel use text-level classification
DPCNN: word-level classification
HSD: text level classification</t>
  </si>
  <si>
    <t>PPA, Strudel, DPCNN, BGS, HSD</t>
  </si>
  <si>
    <t>Dataset used</t>
  </si>
  <si>
    <t>#number of participants and demographic</t>
  </si>
  <si>
    <t>Independent Variables</t>
  </si>
  <si>
    <t>Dependent Variables</t>
  </si>
  <si>
    <t>Type of performance</t>
  </si>
  <si>
    <t>Features Selection Methods</t>
  </si>
  <si>
    <t>Feature Extraction</t>
  </si>
  <si>
    <t>Skin Conductance</t>
  </si>
  <si>
    <t>Heart related sensors</t>
  </si>
  <si>
    <t>muscle and nerve(EMG) signals</t>
  </si>
  <si>
    <t>Neural signals (EEG)</t>
  </si>
  <si>
    <t>eye tracking</t>
  </si>
  <si>
    <t>self-report/
questionnaires</t>
  </si>
  <si>
    <t>interview</t>
  </si>
  <si>
    <t>22 participants (undergraduate students - senior researchers with age ranging from 22-31 yo)</t>
  </si>
  <si>
    <t xml:space="preserve">
heart rate variability,
skin conductance,
facial EMG,
</t>
  </si>
  <si>
    <r>
      <rPr>
        <b/>
        <sz val="12"/>
        <color theme="1"/>
        <rFont val="Calibri"/>
        <family val="2"/>
      </rPr>
      <t xml:space="preserve">Objective player experience modelling tachniques(OPEM) </t>
    </r>
    <r>
      <rPr>
        <sz val="12"/>
        <color theme="1"/>
        <rFont val="Calibri"/>
        <family val="2"/>
      </rPr>
      <t>to extract features: skin condunctance, corrugator supercilii(brow), and zygomaticus major(cheek)</t>
    </r>
  </si>
  <si>
    <t>17 participants from professional developers and PhD students</t>
  </si>
  <si>
    <t xml:space="preserve">- Eye-related Pupil: size excitement; Fixations
- Brain-related: Eye blinks, Frequency bands, Ratios of frequency bands, Attention and Meditation
- Skin-related: Electro-dermal activity (EDA), Skin temperature
- Heart-related: Blood volume pulse (BVP), Heart rate variability (HRV), Heart rate (HR)
- self-reported progress
</t>
  </si>
  <si>
    <t>negative, positif emotion</t>
  </si>
  <si>
    <r>
      <rPr>
        <sz val="12"/>
        <color theme="1"/>
        <rFont val="Calibri"/>
        <family val="2"/>
      </rPr>
      <t xml:space="preserve">For feature selection
</t>
    </r>
    <r>
      <rPr>
        <b/>
        <sz val="12"/>
        <color theme="1"/>
        <rFont val="Calibri"/>
        <family val="2"/>
      </rPr>
      <t>ConsistencySubsetEval,</t>
    </r>
    <r>
      <rPr>
        <sz val="12"/>
        <color theme="1"/>
        <rFont val="Calibri"/>
        <family val="2"/>
      </rPr>
      <t xml:space="preserve"> a Weka implementation of an algorithm that chooses a feature subset based on the consistency between the data</t>
    </r>
  </si>
  <si>
    <r>
      <rPr>
        <b/>
        <sz val="11"/>
        <color theme="1"/>
        <rFont val="Calibri"/>
        <family val="2"/>
      </rPr>
      <t xml:space="preserve">a low-pass and a high-pass Butterworth filter </t>
    </r>
    <r>
      <rPr>
        <sz val="11"/>
        <color theme="1"/>
        <rFont val="Calibri"/>
        <family val="2"/>
      </rPr>
      <t>to extract the phasic and tonic part from the
EDA signal.</t>
    </r>
  </si>
  <si>
    <t>SVM, J48, NB</t>
  </si>
  <si>
    <t>All data from the extracted features used</t>
  </si>
  <si>
    <r>
      <rPr>
        <b/>
        <sz val="11"/>
        <color theme="1"/>
        <rFont val="Calibri"/>
        <family val="2"/>
      </rPr>
      <t>Weka’s CfsSubsetEval algorithm</t>
    </r>
    <r>
      <rPr>
        <sz val="11"/>
        <color theme="1"/>
        <rFont val="Calibri"/>
        <family val="2"/>
      </rPr>
      <t xml:space="preserve"> to extract alpha, beta, gamma, delta, and theta frequencies from EEG signal
Statistical descriptive features (i.e., mean,median, standard deviation, minimum, and maximum values) are computed for all EEG, GSR, and EMG measures.
For GSR, further features are extracted from the derivative of the phasic signal, after applying the Wavelet transform to further remove noise in the long-rang low frequency signal</t>
    </r>
  </si>
  <si>
    <t>23 subjects(undergraduate, graduate, and post-graduate)</t>
  </si>
  <si>
    <t xml:space="preserve">EEG, EDA, BVP and self-reported ratings(valence and arousal rating of SAM)
</t>
  </si>
  <si>
    <r>
      <rPr>
        <sz val="11"/>
        <color theme="1"/>
        <rFont val="Calibri"/>
        <family val="2"/>
      </rPr>
      <t>Using</t>
    </r>
    <r>
      <rPr>
        <b/>
        <sz val="11"/>
        <color theme="1"/>
        <rFont val="Calibri"/>
        <family val="2"/>
      </rPr>
      <t xml:space="preserve"> multiple filtering techniques</t>
    </r>
    <r>
      <rPr>
        <sz val="11"/>
        <color theme="1"/>
        <rFont val="Calibri"/>
        <family val="2"/>
      </rPr>
      <t xml:space="preserve"> to maximize the signal information and reduce noise.
For EEG and BVP,  using </t>
    </r>
    <r>
      <rPr>
        <b/>
        <sz val="11"/>
        <color theme="1"/>
        <rFont val="Calibri"/>
        <family val="2"/>
      </rPr>
      <t>a band-pass filter algorithm</t>
    </r>
    <r>
      <rPr>
        <sz val="11"/>
        <color theme="1"/>
        <rFont val="Calibri"/>
        <family val="2"/>
      </rPr>
      <t xml:space="preserve"> at different intervals [5]. 
Apply the</t>
    </r>
    <r>
      <rPr>
        <b/>
        <sz val="11"/>
        <color theme="1"/>
        <rFont val="Calibri"/>
        <family val="2"/>
      </rPr>
      <t xml:space="preserve"> filter to extract the distinct cerebral waves  
</t>
    </r>
    <r>
      <rPr>
        <sz val="11"/>
        <color theme="1"/>
        <rFont val="Calibri"/>
        <family val="2"/>
      </rPr>
      <t xml:space="preserve">A tonic component (i.e., the level of electrical con-
ductivity of the skin) and a phasic one representing phasic changes in electrical conductivity or skin conductance response (SCR)
We extract the two components using the </t>
    </r>
    <r>
      <rPr>
        <b/>
        <sz val="11"/>
        <color theme="1"/>
        <rFont val="Calibri"/>
        <family val="2"/>
      </rPr>
      <t>cvxEDA algorithm</t>
    </r>
    <r>
      <rPr>
        <sz val="11"/>
        <color theme="1"/>
        <rFont val="Calibri"/>
        <family val="2"/>
      </rPr>
      <t>.</t>
    </r>
  </si>
  <si>
    <t>32 subjects</t>
  </si>
  <si>
    <t>EEG signals(band alpha, beta, gamma, theta)</t>
  </si>
  <si>
    <t>Dependent Varible: Arousal, Valence</t>
  </si>
  <si>
    <t xml:space="preserve">SVM
</t>
  </si>
  <si>
    <r>
      <rPr>
        <b/>
        <sz val="12"/>
        <color theme="1"/>
        <rFont val="Calibri"/>
        <family val="2"/>
      </rPr>
      <t>Fisher linear discriminant.</t>
    </r>
    <r>
      <rPr>
        <sz val="12"/>
        <color theme="1"/>
        <rFont val="Calibri"/>
        <family val="2"/>
      </rPr>
      <t xml:space="preserve">
A filter selection is applied on each validation step </t>
    </r>
  </si>
  <si>
    <r>
      <rPr>
        <sz val="11"/>
        <color theme="1"/>
        <rFont val="Calibri"/>
        <family val="2"/>
      </rPr>
      <t>to filter EEG signal, it used open source t</t>
    </r>
    <r>
      <rPr>
        <b/>
        <sz val="11"/>
        <color theme="1"/>
        <rFont val="Calibri"/>
        <family val="2"/>
      </rPr>
      <t>oolbox EEGLAB</t>
    </r>
  </si>
  <si>
    <t>EDA - tonic: mean, phasic: AUC, min, max, mean, sum peaks amplitudes
BVP - min, max, sum peaks amplitudes
- mean peak amplitude (diff. between baseline and task)
HR - mean, sd. deviation (diff. between baseline and task)</t>
  </si>
  <si>
    <r>
      <rPr>
        <sz val="12"/>
        <color theme="1"/>
        <rFont val="Calibri"/>
        <family val="2"/>
      </rPr>
      <t xml:space="preserve">extract the tonic and phasic EDA components using the
</t>
    </r>
    <r>
      <rPr>
        <b/>
        <sz val="12"/>
        <color theme="1"/>
        <rFont val="Calibri"/>
        <family val="2"/>
      </rPr>
      <t>cvxEDA algorithm</t>
    </r>
    <r>
      <rPr>
        <sz val="12"/>
        <color theme="1"/>
        <rFont val="Calibri"/>
        <family val="2"/>
      </rPr>
      <t>. As for heart-related metrics, we
filter the BVP signal using</t>
    </r>
    <r>
      <rPr>
        <b/>
        <sz val="12"/>
        <color theme="1"/>
        <rFont val="Calibri"/>
        <family val="2"/>
      </rPr>
      <t xml:space="preserve"> a band-pass filter</t>
    </r>
  </si>
  <si>
    <r>
      <rPr>
        <b/>
        <sz val="12"/>
        <color theme="1"/>
        <rFont val="Calibri"/>
        <family val="2"/>
      </rPr>
      <t>Common Spatial Patterns (CSP)</t>
    </r>
    <r>
      <rPr>
        <sz val="12"/>
        <color theme="1"/>
        <rFont val="Calibri"/>
        <family val="2"/>
      </rPr>
      <t xml:space="preserve"> [17] is a surpervised
dimension reduction method that is suitable for extracting
ERD/ERS features.</t>
    </r>
  </si>
  <si>
    <r>
      <rPr>
        <sz val="12"/>
        <color theme="1"/>
        <rFont val="Calibri"/>
        <family val="2"/>
      </rPr>
      <t xml:space="preserve">The EEG signal was filtered into a specific frequency band after removing artifacts. We utilized </t>
    </r>
    <r>
      <rPr>
        <b/>
        <sz val="12"/>
        <color theme="1"/>
        <rFont val="Calibri"/>
        <family val="2"/>
      </rPr>
      <t>Fourier transform (FT)</t>
    </r>
    <r>
      <rPr>
        <sz val="12"/>
        <color theme="1"/>
        <rFont val="Calibri"/>
        <family val="2"/>
      </rPr>
      <t xml:space="preserve"> to filter instead of using the widely used IIR or FIR filters.</t>
    </r>
  </si>
  <si>
    <r>
      <rPr>
        <sz val="12"/>
        <color theme="1"/>
        <rFont val="Calibri"/>
        <family val="2"/>
      </rPr>
      <t xml:space="preserve">Using </t>
    </r>
    <r>
      <rPr>
        <b/>
        <sz val="12"/>
        <color theme="1"/>
        <rFont val="Calibri"/>
        <family val="2"/>
      </rPr>
      <t>Fast Fourier Tranform</t>
    </r>
    <r>
      <rPr>
        <sz val="12"/>
        <color theme="1"/>
        <rFont val="Calibri"/>
        <family val="2"/>
      </rPr>
      <t xml:space="preserve"> to extract stastitifal features: spectral entropy and spectral centroid.
Using </t>
    </r>
    <r>
      <rPr>
        <b/>
        <sz val="12"/>
        <color theme="1"/>
        <rFont val="Calibri"/>
        <family val="2"/>
      </rPr>
      <t>a Butterworth 4th order filter</t>
    </r>
    <r>
      <rPr>
        <sz val="12"/>
        <color theme="1"/>
        <rFont val="Calibri"/>
        <family val="2"/>
      </rPr>
      <t xml:space="preserve"> to extract four different frequency bands</t>
    </r>
  </si>
  <si>
    <t>from subset of 33 studies.</t>
  </si>
  <si>
    <t>audio-visual emotion dataset, IEMOCAP</t>
  </si>
  <si>
    <t>audio</t>
  </si>
  <si>
    <t>visual</t>
  </si>
  <si>
    <t>transcripts</t>
  </si>
  <si>
    <t>Feature Extraction consists of two levels: segment-level feature extraction and utterance-level feature extraction.
The first level was used to contruct features that were used as features in the classifier of utterance level.
The features in the utterance-level classification are computed from statistics of the segment-level probabilities.</t>
  </si>
  <si>
    <t>55 markers on the faces and speech data that include pitch, energy Mel filter bank features</t>
  </si>
  <si>
    <t>anger  happiness , neutrality , frustration, surprise , fear, disgust</t>
  </si>
  <si>
    <r>
      <rPr>
        <sz val="12"/>
        <color theme="1"/>
        <rFont val="Calibri"/>
        <family val="2"/>
      </rPr>
      <t xml:space="preserve">8 statistical functionals (mean, standard deviation, lower quantile, upper quantile, quantile range, and polyno-
mial regression coefficients of degree three) at </t>
    </r>
    <r>
      <rPr>
        <b/>
        <sz val="12"/>
        <color theme="1"/>
        <rFont val="Calibri"/>
        <family val="2"/>
      </rPr>
      <t>the utterance level.</t>
    </r>
  </si>
  <si>
    <t xml:space="preserve">marker point coordinates(face features)
voice features: the feature vector consists of 12 MFCCs and energy.
</t>
  </si>
  <si>
    <t>BERT</t>
  </si>
  <si>
    <t>Dict-Based</t>
  </si>
  <si>
    <t>Tree-based Classifiers(RF, DT, Boosting, Gradient Boosting, J48)</t>
  </si>
  <si>
    <t>Naive Bayes</t>
  </si>
  <si>
    <t>NN(MLP, DNN)</t>
  </si>
  <si>
    <t>KNN</t>
  </si>
  <si>
    <t>Logistic Regression</t>
  </si>
  <si>
    <t>ZeroR</t>
  </si>
  <si>
    <t>#obs of f-scores</t>
  </si>
  <si>
    <t>#obs of accuracy</t>
  </si>
  <si>
    <t>Total Obs. (n)</t>
  </si>
  <si>
    <t>Nueral Network</t>
  </si>
  <si>
    <t>F-Scores</t>
  </si>
  <si>
    <t>P42</t>
  </si>
  <si>
    <t>NB</t>
  </si>
  <si>
    <t>NN</t>
  </si>
  <si>
    <t>Log Regression</t>
  </si>
  <si>
    <t>TOTAL N</t>
  </si>
  <si>
    <t>Tree-Based</t>
  </si>
  <si>
    <t>Dictionary based lexical appr:</t>
  </si>
  <si>
    <t>SentiStrength, Senti4SD, SentiCR, SentiSE, SentiStrengthSE -- implemented sentiment analysis(classifying into postive and negative)</t>
  </si>
  <si>
    <t>tools build by one of these approaches</t>
  </si>
  <si>
    <t>SentiStrengh</t>
  </si>
  <si>
    <t>SentiStrength-SE</t>
  </si>
  <si>
    <t>SentiCR</t>
  </si>
  <si>
    <t>Senti4SD</t>
  </si>
  <si>
    <t>SentiMoji(developed by the authors)</t>
  </si>
  <si>
    <t>P15</t>
  </si>
  <si>
    <t>SentiStrength (Positive)</t>
  </si>
  <si>
    <t>SentiStrength(Negative)</t>
  </si>
  <si>
    <t>SentiStregnth(Average)</t>
  </si>
  <si>
    <t>P41</t>
  </si>
  <si>
    <t>Classifying Emotion with DEVA, TensiStrength, and Mantyla approach</t>
  </si>
  <si>
    <t>DEVA</t>
  </si>
  <si>
    <t>TensiStrength</t>
  </si>
  <si>
    <t>Baseline</t>
  </si>
  <si>
    <t>SentiStrength, Senti4SD, SentiCR, SentiSE, SentiStrengthSE</t>
  </si>
  <si>
    <t>SentiMoji</t>
  </si>
  <si>
    <t>Total N</t>
  </si>
  <si>
    <t>Precision</t>
  </si>
  <si>
    <t>Recall</t>
  </si>
  <si>
    <t xml:space="preserve">Short </t>
  </si>
  <si>
    <t xml:space="preserve">Long </t>
  </si>
  <si>
    <t>Weighted Avg</t>
  </si>
  <si>
    <t>Logistic with
control metrics
only</t>
  </si>
  <si>
    <t xml:space="preserve">Weighted Avg. </t>
  </si>
  <si>
    <t>Logistic with
control and
affective metrics</t>
  </si>
  <si>
    <t>Weighted Avg.</t>
  </si>
  <si>
    <t>Logistic with all
metrics</t>
  </si>
  <si>
    <t>F-Measure</t>
  </si>
  <si>
    <t>Self</t>
  </si>
  <si>
    <t>Object</t>
  </si>
  <si>
    <t>All</t>
  </si>
  <si>
    <t>ZeroR Majority Class</t>
  </si>
  <si>
    <t>ZeroR Random Guessing</t>
  </si>
  <si>
    <t>Deva Vs TensiStrength</t>
  </si>
  <si>
    <t xml:space="preserve">Deva vs Baseline </t>
  </si>
  <si>
    <t>Deva</t>
  </si>
  <si>
    <t>Baseline(Mantyla et. al.)</t>
  </si>
  <si>
    <t>Precison</t>
  </si>
  <si>
    <t xml:space="preserve">Recall </t>
  </si>
  <si>
    <t>Relaxation</t>
  </si>
  <si>
    <t>Average</t>
  </si>
  <si>
    <t>Sentistrength</t>
  </si>
  <si>
    <t xml:space="preserve">Precision </t>
  </si>
  <si>
    <t>Positif</t>
  </si>
  <si>
    <t>Negative</t>
  </si>
  <si>
    <t>Machine Learning Classifiers</t>
  </si>
  <si>
    <t>AUC</t>
  </si>
  <si>
    <t>Love MLC 92% 85% 0.83 ZeroR 41 100</t>
  </si>
  <si>
    <t>Non Love</t>
  </si>
  <si>
    <t>Non Love 90% 95% 0 0</t>
  </si>
  <si>
    <t>Joy</t>
  </si>
  <si>
    <t>Joy MLC 88% 25% 0.93 ZeroR 41 100</t>
  </si>
  <si>
    <t>Non Joy</t>
  </si>
  <si>
    <t>Non Joy 65% 98% 0 0</t>
  </si>
  <si>
    <t>Sadness MLC 98% 28% 0.94 ZeroR 28 100</t>
  </si>
  <si>
    <t>Non Sadness</t>
  </si>
  <si>
    <t>Non Sadness 78% 100% 0 0</t>
  </si>
  <si>
    <t>Love Classifier</t>
  </si>
  <si>
    <t xml:space="preserve">precision </t>
  </si>
  <si>
    <t>recall</t>
  </si>
  <si>
    <t>F1</t>
  </si>
  <si>
    <t xml:space="preserve">KNN </t>
  </si>
  <si>
    <t xml:space="preserve">SVM </t>
  </si>
  <si>
    <t>Joy Classifier</t>
  </si>
  <si>
    <t>SLP</t>
  </si>
  <si>
    <t>Sadness Classifier</t>
  </si>
  <si>
    <t xml:space="preserve">NB </t>
  </si>
  <si>
    <t>Tools</t>
  </si>
  <si>
    <t>Datasets</t>
  </si>
  <si>
    <t>SentiStrengthSE(dataset)</t>
  </si>
  <si>
    <t>1,200 comments</t>
  </si>
  <si>
    <t>Positive</t>
  </si>
  <si>
    <t>360 comments</t>
  </si>
  <si>
    <t>Random</t>
  </si>
  <si>
    <t>300 random</t>
  </si>
  <si>
    <t>comments.</t>
  </si>
  <si>
    <t xml:space="preserve">Precison </t>
  </si>
  <si>
    <t>MLP</t>
  </si>
  <si>
    <t>Bayes</t>
  </si>
  <si>
    <t>Fullset device</t>
  </si>
  <si>
    <t>Valence</t>
  </si>
  <si>
    <t>Empatica Band</t>
  </si>
  <si>
    <t>Brainlink</t>
  </si>
  <si>
    <t>Arousal</t>
  </si>
  <si>
    <t>RF</t>
  </si>
  <si>
    <t>NBayes</t>
  </si>
  <si>
    <t>Average of all accuracies</t>
  </si>
  <si>
    <t>Jigsaw sample</t>
  </si>
  <si>
    <t>Perspective API (API build by Google</t>
  </si>
  <si>
    <t>Strudel(SVM method)</t>
  </si>
  <si>
    <t>Deep Pyramid CNN</t>
  </si>
  <si>
    <r>
      <rPr>
        <sz val="12"/>
        <rFont val="Calibri"/>
        <family val="2"/>
      </rPr>
      <t xml:space="preserve">BERT with </t>
    </r>
    <r>
      <rPr>
        <u/>
        <sz val="12"/>
        <color rgb="FF1155CC"/>
        <rFont val="Calibri"/>
        <family val="2"/>
      </rPr>
      <t>fast.ai</t>
    </r>
  </si>
  <si>
    <t>Hate Speech(Logistic Regression)</t>
  </si>
  <si>
    <r>
      <rPr>
        <sz val="12"/>
        <rFont val="Calibri"/>
        <family val="2"/>
      </rPr>
      <t xml:space="preserve">BERT with </t>
    </r>
    <r>
      <rPr>
        <u/>
        <sz val="12"/>
        <color rgb="FF1155CC"/>
        <rFont val="Calibri"/>
        <family val="2"/>
      </rPr>
      <t>fast.ai</t>
    </r>
  </si>
  <si>
    <r>
      <rPr>
        <sz val="12"/>
        <rFont val="Calibri"/>
        <family val="2"/>
      </rPr>
      <t xml:space="preserve">BERT with </t>
    </r>
    <r>
      <rPr>
        <u/>
        <sz val="12"/>
        <color rgb="FF1155CC"/>
        <rFont val="Calibri"/>
        <family val="2"/>
      </rPr>
      <t>fast.ai</t>
    </r>
  </si>
  <si>
    <t>P</t>
  </si>
  <si>
    <t>R</t>
  </si>
  <si>
    <t>Non-Neg</t>
  </si>
  <si>
    <t>Unified</t>
  </si>
  <si>
    <t>All averages of accuracy by dataset</t>
  </si>
  <si>
    <t>Average of accuracies each method</t>
  </si>
  <si>
    <t>SentiSD</t>
  </si>
  <si>
    <t>Non Negative</t>
  </si>
  <si>
    <t>F-1</t>
  </si>
  <si>
    <t>neg</t>
  </si>
  <si>
    <t>neutral</t>
  </si>
  <si>
    <t>pos</t>
  </si>
  <si>
    <t>non-negative</t>
  </si>
  <si>
    <t>Negatif</t>
  </si>
  <si>
    <t>Total Precision</t>
  </si>
  <si>
    <t>Total Recall</t>
  </si>
  <si>
    <t>Total F-Score</t>
  </si>
  <si>
    <t>Average of F-score</t>
  </si>
  <si>
    <t>Developer</t>
  </si>
  <si>
    <t>User</t>
  </si>
  <si>
    <t>Total(Developer+User)</t>
  </si>
  <si>
    <t>Progress</t>
  </si>
  <si>
    <t>DNN</t>
  </si>
  <si>
    <t>na</t>
  </si>
  <si>
    <t>0.510</t>
  </si>
  <si>
    <t>0.541</t>
  </si>
  <si>
    <t>0.543</t>
  </si>
  <si>
    <t>0.450</t>
  </si>
  <si>
    <t>0.480</t>
  </si>
  <si>
    <t>0.482</t>
  </si>
  <si>
    <t>ELM(NN)</t>
  </si>
  <si>
    <t xml:space="preserve">0.4196 </t>
  </si>
  <si>
    <t>0.4859</t>
  </si>
  <si>
    <t>0.4020</t>
  </si>
  <si>
    <t>0.2744</t>
  </si>
  <si>
    <t>0.4022</t>
  </si>
  <si>
    <t>0.4459</t>
  </si>
  <si>
    <t>0.3720</t>
  </si>
  <si>
    <t>0.3258</t>
  </si>
  <si>
    <t>0.2301</t>
  </si>
  <si>
    <t>0.2267</t>
  </si>
  <si>
    <t>0.2264</t>
  </si>
  <si>
    <t>0.2139</t>
  </si>
  <si>
    <t>0.4458</t>
  </si>
  <si>
    <t>0.5137</t>
  </si>
  <si>
    <t>0.4280</t>
  </si>
  <si>
    <t>0.2899</t>
  </si>
  <si>
    <t>0.4445</t>
  </si>
  <si>
    <t>0.5276</t>
  </si>
  <si>
    <t>0.4070</t>
  </si>
  <si>
    <t>0.2862</t>
  </si>
  <si>
    <t>DT</t>
  </si>
  <si>
    <t>Average of all methods</t>
  </si>
  <si>
    <t>Average of each methods</t>
  </si>
  <si>
    <t>0.99</t>
  </si>
  <si>
    <t>1.0</t>
  </si>
  <si>
    <t>0.917</t>
  </si>
  <si>
    <t>0.91</t>
  </si>
  <si>
    <t>0.829</t>
  </si>
  <si>
    <t>0.814</t>
  </si>
  <si>
    <t>0.978</t>
  </si>
  <si>
    <t>0.953</t>
  </si>
  <si>
    <t>0.897</t>
  </si>
  <si>
    <t>0.871</t>
  </si>
  <si>
    <t>0.862</t>
  </si>
  <si>
    <t>0.981</t>
  </si>
  <si>
    <t>0.986</t>
  </si>
  <si>
    <t>0.972</t>
  </si>
  <si>
    <t>0.838</t>
  </si>
  <si>
    <t>0.914</t>
  </si>
  <si>
    <t>0.938</t>
  </si>
  <si>
    <t>All bands</t>
  </si>
  <si>
    <t>Alfa</t>
  </si>
  <si>
    <t>betha</t>
  </si>
  <si>
    <t>gamma</t>
  </si>
  <si>
    <t>tetha</t>
  </si>
  <si>
    <t>Average of accuracies of each dimension</t>
  </si>
  <si>
    <t>F-score SVM</t>
  </si>
  <si>
    <t>F-Scores J48</t>
  </si>
  <si>
    <t>EEG</t>
  </si>
  <si>
    <t>GSR</t>
  </si>
  <si>
    <t>EMG</t>
  </si>
  <si>
    <t>EEG+GSR</t>
  </si>
  <si>
    <t>GSR+EMG</t>
  </si>
  <si>
    <t>EEG+EMG</t>
  </si>
  <si>
    <t>ALL(EEG+GS+EMG)</t>
  </si>
  <si>
    <t>Average of all f-scores Arousal</t>
  </si>
  <si>
    <t>Average of all f-scores Valence</t>
  </si>
  <si>
    <t>Average f-scores of all dimension</t>
  </si>
  <si>
    <t>Methods (SVM, Random Forest, Naive Bayes)  with Voting Classifier to combine all the results from three methods</t>
  </si>
  <si>
    <t>F1-Score</t>
  </si>
  <si>
    <t>Averaga of F-Score</t>
  </si>
  <si>
    <t>Methods(this methods used for developing tools)</t>
  </si>
  <si>
    <t>Marvalous</t>
  </si>
  <si>
    <t>Excitation</t>
  </si>
  <si>
    <t>All methods for classification</t>
  </si>
  <si>
    <t>AB</t>
  </si>
  <si>
    <t>GBT</t>
  </si>
  <si>
    <t>SVM GD</t>
  </si>
  <si>
    <t>Participant</t>
  </si>
  <si>
    <t>STRESS</t>
  </si>
  <si>
    <t>FOCUS</t>
  </si>
  <si>
    <t>AWAKENESS</t>
  </si>
  <si>
    <t>Precision 'stressed'</t>
  </si>
  <si>
    <t>Recall 'stressed'</t>
  </si>
  <si>
    <t>Precision class of 'not focused'</t>
  </si>
  <si>
    <t>Recall class of 'not focused'</t>
  </si>
  <si>
    <t>Precision class of 'not awaked'</t>
  </si>
  <si>
    <t>Recall class of 'not awaked'</t>
  </si>
  <si>
    <t>S1</t>
  </si>
  <si>
    <t>S2</t>
  </si>
  <si>
    <t>S3</t>
  </si>
  <si>
    <t>S4</t>
  </si>
  <si>
    <t>S5</t>
  </si>
  <si>
    <t>S6</t>
  </si>
  <si>
    <t>S7</t>
  </si>
  <si>
    <t>S8</t>
  </si>
  <si>
    <t>S9</t>
  </si>
  <si>
    <t>S10</t>
  </si>
  <si>
    <t>S11</t>
  </si>
  <si>
    <t>S12</t>
  </si>
  <si>
    <t>S13</t>
  </si>
  <si>
    <t>S14</t>
  </si>
  <si>
    <t>DT, SCM, ANN, kNN, AdaBoost</t>
  </si>
  <si>
    <t>Cognitive Stress</t>
  </si>
  <si>
    <t>Physical stress</t>
  </si>
  <si>
    <t>Raw Data</t>
  </si>
  <si>
    <t>Normalised Data</t>
  </si>
  <si>
    <t>ANN</t>
  </si>
  <si>
    <t>kNN</t>
  </si>
  <si>
    <t>AdaBoost</t>
  </si>
  <si>
    <t>Human-like emotion recognition:multi-label learning from noisy labeled audio-visual expressive speech</t>
  </si>
  <si>
    <t>MarValous: Machine learning based detection of emotions in the valence-arousal space in software engineering teks</t>
  </si>
  <si>
    <t xml:space="preserve"> Waiting around or job half-done? Sentiment in self-admitted technical debt.</t>
  </si>
  <si>
    <t>AR1</t>
  </si>
  <si>
    <t>Automated Identification of Toxic Code Reviews Using ToxiCR</t>
  </si>
  <si>
    <t>JAYDEB SARKER, ASIF KAMAL TURZO, MING DONG, and AMIANGSHU BOSU,</t>
  </si>
  <si>
    <t>In the background, the study mention that toxic communication may contribute to stress and burnout (cited Raman work)</t>
  </si>
  <si>
    <t>We empirically evaluated various optional preprocessing combinations for each of the 10 algo- rithms to identify the best-performing combination</t>
  </si>
  <si>
    <t>Two datasets built by the authors: code review toxicity and code review push back from open source(GITHUB)</t>
  </si>
  <si>
    <t>state-of-the-art toxic detectors: 
10 supervised Machine Learning (ML) algorithms, including five Classical and Ensemble (CLE) based, four Deep Neural Network (DNN) based, and one that is Bidirectional Encoder Rep- resentations from Transformers (BERT) based</t>
  </si>
  <si>
    <t>Using state-of-the-art toxic detectors</t>
  </si>
  <si>
    <t>AR2</t>
  </si>
  <si>
    <t>ToxiSpanSE: An Explainable Toxicity Detection in Code Review Comments</t>
  </si>
  <si>
    <t>Jaydeb Sarker, Sayma Sultana, Steven R. Wilson, Amiangshu Bosu</t>
  </si>
  <si>
    <t>In the background, the study mention that toxic communication may contribute to stress and burnout (cited Raman work). 
The study developed a toxicity detector for SE domain, which can precisely identify toxic excerpts from a text to assit FOSS moderators.</t>
  </si>
  <si>
    <t>not used (explainable toxicity detector).
The classifier built is to be able to highlight the words/phrases responsible for a text's toxic classification.
Explainable refers to the ability of the classifier to pinpoint the words/phrases responsible for a text's toxic classification.</t>
  </si>
  <si>
    <r>
      <rPr>
        <sz val="11"/>
        <color theme="1"/>
        <rFont val="Calibri"/>
        <family val="2"/>
      </rPr>
      <t xml:space="preserve">Since automatically classifying an entire text as toxic or non-toxic does not help human moderators to understand the specific reason(s) for toxicity, we worked to develop an </t>
    </r>
    <r>
      <rPr>
        <b/>
        <sz val="11"/>
        <color theme="1"/>
        <rFont val="Calibri"/>
        <family val="2"/>
      </rPr>
      <t>explainable toxicity detector</t>
    </r>
    <r>
      <rPr>
        <sz val="11"/>
        <color theme="1"/>
        <rFont val="Calibri"/>
        <family val="2"/>
      </rPr>
      <t xml:space="preserve"> for the SE domain.</t>
    </r>
  </si>
  <si>
    <t>Sarker et al.’s dataset (2023)</t>
  </si>
  <si>
    <t>Lexicon-based approach
transformer-based encoders</t>
  </si>
  <si>
    <t>fine-tuned five different transformers based on encoders that predict the probability of a word being toxic in a given context.;
identified optimum probability thresholds for each of the five models; 
found a RoBERTa model achieving the best performance with 88% F11 score.</t>
  </si>
  <si>
    <t>text</t>
  </si>
  <si>
    <t>5, 9, 56, 23, 77, 85, 71</t>
  </si>
  <si>
    <r>
      <rPr>
        <sz val="11"/>
        <color theme="1"/>
        <rFont val="Calibri"/>
        <family val="2"/>
      </rPr>
      <t>27,28,80,29,24,</t>
    </r>
    <r>
      <rPr>
        <b/>
        <sz val="11"/>
        <color theme="1"/>
        <rFont val="Calibri"/>
        <family val="2"/>
      </rPr>
      <t xml:space="preserve">17, </t>
    </r>
    <r>
      <rPr>
        <sz val="11"/>
        <color theme="1"/>
        <rFont val="Calibri"/>
        <family val="2"/>
      </rPr>
      <t>AR1, AR2</t>
    </r>
  </si>
  <si>
    <t>Paper used more than factors</t>
  </si>
  <si>
    <t>2 factors</t>
  </si>
  <si>
    <t>3 factors</t>
  </si>
  <si>
    <t>ML algorithm</t>
  </si>
  <si>
    <t>Code Review comments</t>
  </si>
  <si>
    <t>Lexicon-based approach</t>
  </si>
  <si>
    <t>Since automatically classifying an entire text as toxic or non-toxic does not help human moderators to understand the specific reason(s) for toxicity, we worked to develop an explainable toxicity detector for the SE domain.</t>
  </si>
  <si>
    <t>FOSS projects (Android, Chromium OS, LibreOffice, OpenSlack) 
Code Review comments ± 2.1 million comments</t>
  </si>
  <si>
    <t>two datasets: (i) 19,651 code review comments
(ii) 4,140 Gitter messages (Gitter Enthereum)</t>
  </si>
  <si>
    <t>Independent Variable: comments
Dependent Variables: toxic or non-toxic</t>
  </si>
  <si>
    <t>Implemented 8 steps preprocessing to remove unneccessary features</t>
  </si>
  <si>
    <t xml:space="preserve">10 ML approaches:
5 Classical and Ensemble (CLE) based: Classical methods (Decision Tree(DT), Logistic Regression (LR), Support Vector Machine (SVM)), Ensemble Methods: Random Forest(RT) and Gradient-Boosted Decision Tree (GBT)
4 Deep Neural Network (DNN) based: Long Short-Term Memory (LSTM), Bidirectional LSTM (BilLSTM), Gated Recurrent Unit (GRU), Deep Pyramid CNN (DPCNN)
1 that is Bidirectional Encoder Rep- resentations from Transformers (BERT) based: Transformer Model
</t>
  </si>
  <si>
    <t>Sarker's dataset</t>
  </si>
  <si>
    <t>Sarker datasets: Code Review Comments</t>
  </si>
  <si>
    <t>19,651 code review comments</t>
  </si>
  <si>
    <t>Independent Variable: comments/paragraph(excerpt)
Dependent Variables: toxic words/phrases or toxic spans</t>
  </si>
  <si>
    <t>in lexicon-based model, the feature extraction is only by identifying and analyzing specific words or phrases that are pre-defined in a lexicon.
in transformer-based model, features selection method is content-based embedding (which is automatic/the default of exctraction method of this model)</t>
  </si>
  <si>
    <t>Lexicon-based model
Transformer-based model:BERT, DistilBERT, RoBERTa, ALBERT, XLNet</t>
  </si>
  <si>
    <t>Jaydeb Sarker, Asif Kamal Turzo, Ming Dong, and Amaingshu Bosu</t>
  </si>
  <si>
    <t>code review 1: 6,533 texts
code review 2: 13,118 texts
gitter dataset: 4,140 texts</t>
  </si>
  <si>
    <t>As the input of the models are sentences, the authors implemented 8 pre-processing steps to remove unneccesary features, e.g.: URL terms, contraction expansion, symbol removal, repetition elimination, advesarial pattern identification, identifier splitting, programming keywords removal, count progane words</t>
  </si>
  <si>
    <r>
      <rPr>
        <b/>
        <sz val="12"/>
        <color theme="1"/>
        <rFont val="Calibri"/>
        <family val="2"/>
      </rPr>
      <t>Baseline performances</t>
    </r>
    <r>
      <rPr>
        <sz val="12"/>
        <color theme="1"/>
        <rFont val="Calibri"/>
        <family val="2"/>
      </rPr>
      <t xml:space="preserve"> (Perspective API, Strudel Tool, Strudel(retrain), and DPCNN): Non-Toxic classication-F-Measures: 16; Toxic classification-F-Measures:12; Accuracy:4
</t>
    </r>
    <r>
      <rPr>
        <b/>
        <sz val="12"/>
        <color theme="1"/>
        <rFont val="Calibri"/>
        <family val="2"/>
      </rPr>
      <t>Experiment of 10 ML algorithms:</t>
    </r>
    <r>
      <rPr>
        <sz val="12"/>
        <color theme="1"/>
        <rFont val="Calibri"/>
        <family val="2"/>
      </rPr>
      <t xml:space="preserve"> Non-toxic: 54 obsearvations: Toxic: 54 observations; accuracy:18 observations
</t>
    </r>
    <r>
      <rPr>
        <b/>
        <sz val="12"/>
        <color theme="1"/>
        <rFont val="Calibri"/>
        <family val="2"/>
      </rPr>
      <t>Experiments of 10 ML algorithms with Optional Preprocessing steps:</t>
    </r>
    <r>
      <rPr>
        <sz val="12"/>
        <color theme="1"/>
        <rFont val="Calibri"/>
        <family val="2"/>
      </rPr>
      <t xml:space="preserve"> Non-Toxic: 30 observations; Toxic: 30 obsvs; Accu: 10 observations
Experiments of </t>
    </r>
    <r>
      <rPr>
        <b/>
        <sz val="12"/>
        <color theme="1"/>
        <rFont val="Calibri"/>
        <family val="2"/>
      </rPr>
      <t>ToxiCR on the Gitter datasets:</t>
    </r>
    <r>
      <rPr>
        <sz val="12"/>
        <color theme="1"/>
        <rFont val="Calibri"/>
        <family val="2"/>
      </rPr>
      <t xml:space="preserve"> Non-Toxic: 12; Toxic: 12; Accuracy: 4</t>
    </r>
  </si>
  <si>
    <t>10 ML approaches:
5 Classical and Ensemble (CLE) based: Classical methods (Decision Tree(DT), Logistic Regression (LR), Support Vector Machine (SVM)), Ensemble Methods: Random Forest(RT) and Gradient-Boosted Decision Tree (GBT)
4 Deep Neural Network (DNN) based: Long Short-Term Memory (LSTM), Bidirectional LSTM (BilLSTM), Gated Recurrent Unit (GRU), Deep Pyramid CNN (DPCNN)
1 that is Bidirectional Encoder Rep- resentations from Transformers (BERT) based: Transformer Model</t>
  </si>
  <si>
    <t>Sarker Dataset</t>
  </si>
  <si>
    <t>19,651 comments</t>
  </si>
  <si>
    <t>words</t>
  </si>
  <si>
    <t>Non-Toxic words: 18 (P,R,F-scores)
Toxic-words: 18 (P, R, F-scores)</t>
  </si>
  <si>
    <t>f-measure</t>
  </si>
  <si>
    <t>toxic spans</t>
  </si>
  <si>
    <t>V</t>
  </si>
  <si>
    <t>Emotion  and Stress Detection</t>
  </si>
  <si>
    <t>40Beste mevrouw Rahayu Tulili,
Alstublieft, uw maandelijkse energierapport voor april - mei 2024.
T. rahayu Tulili
Hanzeplein 105
9713GW GRONINGEN
Datum: 11-05-2024
Klantnummer: 6007210
Vergelijk hiermee uw verbruik en kijk hoe u kunt besparen op uw energie.
Kosten indicatie
De kosten zijn een schatting. De uiteindelijke kosten kunt u vinden op uw jaar- of eindnota. De tarieven zijn inclusief energiebelasting en btw.
Vaste kosten zijn niet meegenomen, hieronder vindt u ze voor deze maand.
Vaste kosten deze maand
Vaste leveringskosten stroom	€ 6,87
Vaste leveringskosten gas	€ 6,87
Netbeheerkosten stroom	€ 34,99
Netbeheerkosten gas	€ 18,32
Vermindering energiebelasting	€ -51,75
Eventuele geschatte terugleverkosten kunt u vinden op uw tariefblad.
Lees hier meer over de belastingen voor energie.</t>
  </si>
  <si>
    <t>*14</t>
  </si>
  <si>
    <t>P14 and P26 are similiar papers. We disregarded paper P14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</si>
</sst>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69">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font>
    <font>
      <sz val="11"/>
      <color theme="1"/>
      <name val="Calibri"/>
      <family val="2"/>
    </font>
    <font>
      <sz val="11"/>
      <color rgb="FF000000"/>
      <name val="Calibri"/>
      <family val="2"/>
    </font>
    <font>
      <sz val="12"/>
      <color theme="1"/>
      <name val="Calibri"/>
      <family val="2"/>
      <scheme val="minor"/>
    </font>
    <font>
      <sz val="11"/>
      <color theme="1"/>
      <name val="Calibri"/>
      <family val="2"/>
      <scheme val="minor"/>
    </font>
    <font>
      <b/>
      <sz val="11"/>
      <color rgb="FF000000"/>
      <name val="Calibri"/>
      <family val="2"/>
    </font>
    <font>
      <sz val="9"/>
      <color rgb="FF1F1F1F"/>
      <name val="&quot;Google Sans&quot;"/>
    </font>
    <font>
      <sz val="12"/>
      <color rgb="FF000000"/>
      <name val="Calibri"/>
      <family val="2"/>
    </font>
    <font>
      <sz val="12"/>
      <color theme="1"/>
      <name val="Calibri"/>
      <family val="2"/>
    </font>
    <font>
      <sz val="12"/>
      <color rgb="FF000000"/>
      <name val="Calibri"/>
      <family val="2"/>
    </font>
    <font>
      <b/>
      <sz val="12"/>
      <color theme="1"/>
      <name val="Calibri"/>
      <family val="2"/>
      <scheme val="minor"/>
    </font>
    <font>
      <b/>
      <sz val="11"/>
      <color theme="1"/>
      <name val="Calibri"/>
      <family val="2"/>
      <scheme val="minor"/>
    </font>
    <font>
      <sz val="12"/>
      <name val="Calibri"/>
      <family val="2"/>
    </font>
    <font>
      <sz val="11"/>
      <color rgb="FF000000"/>
      <name val="Inconsolata"/>
    </font>
    <font>
      <sz val="11"/>
      <color rgb="FF000000"/>
      <name val="Helvetica Neue"/>
      <family val="2"/>
    </font>
    <font>
      <sz val="11"/>
      <color rgb="FF000000"/>
      <name val="Roboto"/>
    </font>
    <font>
      <sz val="11"/>
      <color theme="1"/>
      <name val="Arial"/>
      <family val="2"/>
    </font>
    <font>
      <sz val="11"/>
      <color rgb="FF000000"/>
      <name val="Arial"/>
      <family val="2"/>
    </font>
    <font>
      <sz val="10"/>
      <color theme="1"/>
      <name val="Calibri"/>
      <family val="2"/>
    </font>
    <font>
      <sz val="10"/>
      <color theme="1"/>
      <name val="Arial"/>
      <family val="2"/>
    </font>
    <font>
      <sz val="11"/>
      <color theme="1"/>
      <name val="Inconsolata"/>
    </font>
    <font>
      <sz val="12"/>
      <color rgb="FF000000"/>
      <name val="Roboto"/>
    </font>
    <font>
      <sz val="12"/>
      <color theme="1"/>
      <name val="NimbusRomNo9L"/>
    </font>
    <font>
      <sz val="10"/>
      <color rgb="FF000000"/>
      <name val="Calibri"/>
      <family val="2"/>
    </font>
    <font>
      <b/>
      <sz val="12"/>
      <color theme="1"/>
      <name val="Calibri"/>
      <family val="2"/>
    </font>
    <font>
      <sz val="10"/>
      <color rgb="FF000000"/>
      <name val="Roboto"/>
    </font>
    <font>
      <sz val="12"/>
      <color rgb="FFFF0000"/>
      <name val="Calibri"/>
      <family val="2"/>
    </font>
    <font>
      <sz val="9"/>
      <color theme="1"/>
      <name val="Calibri"/>
      <family val="2"/>
    </font>
    <font>
      <sz val="12"/>
      <color theme="1"/>
      <name val="Arial"/>
      <family val="2"/>
    </font>
    <font>
      <sz val="12"/>
      <color theme="4"/>
      <name val="Calibri"/>
      <family val="2"/>
    </font>
    <font>
      <sz val="9"/>
      <color rgb="FF000000"/>
      <name val="Roboto"/>
    </font>
    <font>
      <sz val="12"/>
      <color rgb="FF4472C4"/>
      <name val="Calibri"/>
      <family val="2"/>
    </font>
    <font>
      <sz val="9"/>
      <color theme="1"/>
      <name val="Times New Roman"/>
      <family val="1"/>
    </font>
    <font>
      <b/>
      <sz val="12"/>
      <color theme="4"/>
      <name val="Calibri"/>
      <family val="2"/>
    </font>
    <font>
      <b/>
      <sz val="12"/>
      <color rgb="FF000000"/>
      <name val="Calibri"/>
      <family val="2"/>
    </font>
    <font>
      <sz val="12"/>
      <color rgb="FFBFBFBF"/>
      <name val="Calibri"/>
      <family val="2"/>
    </font>
    <font>
      <b/>
      <sz val="11"/>
      <color rgb="FF000000"/>
      <name val="Inconsolata"/>
    </font>
    <font>
      <u/>
      <sz val="12"/>
      <color rgb="FF0000FF"/>
      <name val="Calibri"/>
      <family val="2"/>
    </font>
    <font>
      <b/>
      <sz val="11"/>
      <color theme="1"/>
      <name val="Inconsolata"/>
    </font>
    <font>
      <b/>
      <sz val="12"/>
      <color rgb="FF0000FF"/>
      <name val="Calibri"/>
      <family val="2"/>
    </font>
    <font>
      <sz val="9"/>
      <color theme="1"/>
      <name val="Cmr9"/>
    </font>
    <font>
      <sz val="9"/>
      <color theme="1"/>
      <name val="Arial"/>
      <family val="2"/>
    </font>
    <font>
      <sz val="9"/>
      <color theme="1"/>
      <name val="Linlibertinet"/>
    </font>
    <font>
      <sz val="9"/>
      <color theme="1"/>
      <name val="Linlibertinetb"/>
    </font>
    <font>
      <sz val="12"/>
      <color rgb="FF000000"/>
      <name val="Calibri"/>
      <family val="2"/>
      <scheme val="minor"/>
    </font>
    <font>
      <sz val="10"/>
      <color rgb="FF000000"/>
      <name val="Arial"/>
      <family val="2"/>
    </font>
    <font>
      <sz val="10"/>
      <color rgb="FF000000"/>
      <name val="Inconsolata"/>
    </font>
    <font>
      <sz val="10"/>
      <color rgb="FF000000"/>
      <name val="Calibri"/>
      <family val="2"/>
      <scheme val="minor"/>
    </font>
    <font>
      <sz val="8"/>
      <color theme="1"/>
      <name val="Arial"/>
      <family val="2"/>
    </font>
    <font>
      <sz val="8"/>
      <color theme="1"/>
      <name val="AdvTimes"/>
    </font>
    <font>
      <sz val="8"/>
      <color rgb="FF000000"/>
      <name val="Calibri"/>
      <family val="2"/>
    </font>
    <font>
      <sz val="11"/>
      <color rgb="FF000000"/>
      <name val="Calibri, Arial"/>
    </font>
    <font>
      <b/>
      <sz val="11"/>
      <color rgb="FF000000"/>
      <name val="Calibri, Arial"/>
    </font>
    <font>
      <b/>
      <sz val="10"/>
      <color theme="1"/>
      <name val="Calibri"/>
      <family val="2"/>
    </font>
    <font>
      <i/>
      <sz val="11"/>
      <color theme="1"/>
      <name val="Calibri"/>
      <family val="2"/>
    </font>
    <font>
      <b/>
      <i/>
      <sz val="11"/>
      <color theme="1"/>
      <name val="Calibri"/>
      <family val="2"/>
    </font>
    <font>
      <sz val="11"/>
      <color rgb="FF4A86E8"/>
      <name val="Calibri"/>
      <family val="2"/>
    </font>
    <font>
      <sz val="11"/>
      <color rgb="FF000000"/>
      <name val="Calibri,Arial"/>
    </font>
    <font>
      <b/>
      <sz val="11"/>
      <color rgb="FF000000"/>
      <name val="Calibri,Arial"/>
    </font>
    <font>
      <u/>
      <sz val="12"/>
      <color rgb="FF1155CC"/>
      <name val="Calibri"/>
      <family val="2"/>
    </font>
    <font>
      <sz val="12"/>
      <color theme="1"/>
      <name val="Calibri"/>
      <family val="2"/>
    </font>
    <font>
      <sz val="11"/>
      <color theme="1"/>
      <name val="Calibri"/>
      <family val="2"/>
      <scheme val="minor"/>
    </font>
    <font>
      <sz val="11"/>
      <color theme="1"/>
      <name val="Calibri"/>
      <family val="2"/>
    </font>
    <font>
      <sz val="12"/>
      <color rgb="FFFF0000"/>
      <name val="Calibri (Body)"/>
    </font>
  </fonts>
  <fills count="29">
    <fill>
      <patternFill patternType="none"/>
    </fill>
    <fill>
      <patternFill patternType="gray125"/>
    </fill>
    <fill>
      <patternFill patternType="solid">
        <fgColor rgb="FFFEF2CB"/>
        <bgColor rgb="FFFEF2CB"/>
      </patternFill>
    </fill>
    <fill>
      <patternFill patternType="solid">
        <fgColor rgb="FF00FFFF"/>
        <bgColor rgb="FF00FFFF"/>
      </patternFill>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
      <patternFill patternType="solid">
        <fgColor rgb="FF666666"/>
        <bgColor rgb="FF666666"/>
      </patternFill>
    </fill>
    <fill>
      <patternFill patternType="solid">
        <fgColor rgb="FFFFF2CC"/>
        <bgColor rgb="FFFFF2CC"/>
      </patternFill>
    </fill>
    <fill>
      <patternFill patternType="solid">
        <fgColor rgb="FFCFE2F3"/>
        <bgColor rgb="FFCFE2F3"/>
      </patternFill>
    </fill>
    <fill>
      <patternFill patternType="solid">
        <fgColor rgb="FFCCCCCC"/>
        <bgColor rgb="FFCCCCCC"/>
      </patternFill>
    </fill>
    <fill>
      <patternFill patternType="solid">
        <fgColor theme="0"/>
        <bgColor theme="0"/>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595959"/>
        <bgColor rgb="FF595959"/>
      </patternFill>
    </fill>
    <fill>
      <patternFill patternType="solid">
        <fgColor rgb="FFFCE5CD"/>
        <bgColor rgb="FFFCE5CD"/>
      </patternFill>
    </fill>
    <fill>
      <patternFill patternType="solid">
        <fgColor rgb="FFFFE599"/>
        <bgColor rgb="FFFFE599"/>
      </patternFill>
    </fill>
    <fill>
      <patternFill patternType="solid">
        <fgColor rgb="FFD8D8D8"/>
        <bgColor rgb="FFD8D8D8"/>
      </patternFill>
    </fill>
    <fill>
      <patternFill patternType="solid">
        <fgColor rgb="FFD9D9D9"/>
        <bgColor rgb="FFD9D9D9"/>
      </patternFill>
    </fill>
    <fill>
      <patternFill patternType="solid">
        <fgColor rgb="FFE2EFD9"/>
        <bgColor rgb="FFE2EFD9"/>
      </patternFill>
    </fill>
    <fill>
      <patternFill patternType="solid">
        <fgColor rgb="FFB7B7B7"/>
        <bgColor rgb="FFB7B7B7"/>
      </patternFill>
    </fill>
    <fill>
      <patternFill patternType="solid">
        <fgColor rgb="FFFFBDD4"/>
        <bgColor indexed="64"/>
      </patternFill>
    </fill>
    <fill>
      <patternFill patternType="solid">
        <fgColor theme="1"/>
        <bgColor indexed="64"/>
      </patternFill>
    </fill>
    <fill>
      <patternFill patternType="solid">
        <fgColor theme="1"/>
        <bgColor rgb="FFFF9900"/>
      </patternFill>
    </fill>
    <fill>
      <patternFill patternType="solid">
        <fgColor theme="3" tint="0.34998626667073579"/>
        <bgColor rgb="FFFFFFFF"/>
      </patternFill>
    </fill>
    <fill>
      <patternFill patternType="solid">
        <fgColor theme="3" tint="0.34998626667073579"/>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2" fillId="0" borderId="11"/>
  </cellStyleXfs>
  <cellXfs count="529">
    <xf numFmtId="0" fontId="0" fillId="0" borderId="0" xfId="0"/>
    <xf numFmtId="0" fontId="5" fillId="2" borderId="0" xfId="0" applyFont="1" applyFill="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3" xfId="0" applyFont="1" applyFill="1" applyBorder="1" applyAlignment="1">
      <alignment horizontal="center"/>
    </xf>
    <xf numFmtId="0" fontId="5" fillId="2" borderId="2" xfId="0" applyFont="1" applyFill="1" applyBorder="1" applyAlignment="1">
      <alignment horizontal="center"/>
    </xf>
    <xf numFmtId="0" fontId="6" fillId="0" borderId="0" xfId="0" applyFont="1"/>
    <xf numFmtId="0" fontId="6" fillId="3" borderId="0" xfId="0" applyFont="1" applyFill="1" applyAlignment="1">
      <alignment horizontal="right" vertical="top"/>
    </xf>
    <xf numFmtId="0" fontId="6" fillId="3" borderId="1" xfId="0" applyFont="1" applyFill="1" applyBorder="1" applyAlignment="1">
      <alignment horizontal="right" vertical="top"/>
    </xf>
    <xf numFmtId="0" fontId="6" fillId="3" borderId="3" xfId="0" applyFont="1" applyFill="1" applyBorder="1" applyAlignment="1">
      <alignment vertical="top" wrapText="1"/>
    </xf>
    <xf numFmtId="0" fontId="6" fillId="3" borderId="3" xfId="0" applyFont="1" applyFill="1" applyBorder="1" applyAlignment="1">
      <alignment horizontal="right" vertical="top"/>
    </xf>
    <xf numFmtId="0" fontId="6" fillId="3" borderId="3" xfId="0" quotePrefix="1" applyFont="1" applyFill="1" applyBorder="1" applyAlignment="1">
      <alignment vertical="top" wrapText="1"/>
    </xf>
    <xf numFmtId="0" fontId="7" fillId="3" borderId="3" xfId="0" applyFont="1" applyFill="1" applyBorder="1" applyAlignment="1">
      <alignment vertical="top" wrapText="1"/>
    </xf>
    <xf numFmtId="0" fontId="6" fillId="3" borderId="0" xfId="0" applyFont="1" applyFill="1"/>
    <xf numFmtId="0" fontId="8" fillId="3" borderId="0" xfId="0" applyFont="1" applyFill="1"/>
    <xf numFmtId="0" fontId="6" fillId="4" borderId="0" xfId="0" applyFont="1" applyFill="1" applyAlignment="1">
      <alignment horizontal="right" vertical="top"/>
    </xf>
    <xf numFmtId="0" fontId="6" fillId="4" borderId="1" xfId="0" applyFont="1" applyFill="1" applyBorder="1" applyAlignment="1">
      <alignment horizontal="right" vertical="top"/>
    </xf>
    <xf numFmtId="0" fontId="6" fillId="4" borderId="3" xfId="0" applyFont="1" applyFill="1" applyBorder="1" applyAlignment="1">
      <alignment vertical="top" wrapText="1"/>
    </xf>
    <xf numFmtId="0" fontId="6" fillId="4" borderId="3" xfId="0" applyFont="1" applyFill="1" applyBorder="1" applyAlignment="1">
      <alignment horizontal="left" vertical="top" wrapText="1"/>
    </xf>
    <xf numFmtId="0" fontId="9" fillId="0" borderId="0" xfId="0" applyFont="1" applyAlignment="1">
      <alignment vertical="top"/>
    </xf>
    <xf numFmtId="0" fontId="6" fillId="4" borderId="0" xfId="0" applyFont="1" applyFill="1" applyAlignment="1">
      <alignment vertical="top" wrapText="1"/>
    </xf>
    <xf numFmtId="0" fontId="6" fillId="4" borderId="3" xfId="0" quotePrefix="1" applyFont="1" applyFill="1" applyBorder="1" applyAlignment="1">
      <alignment vertical="top" wrapText="1"/>
    </xf>
    <xf numFmtId="0" fontId="7" fillId="4" borderId="3" xfId="0" applyFont="1" applyFill="1" applyBorder="1" applyAlignment="1">
      <alignment vertical="top" wrapText="1"/>
    </xf>
    <xf numFmtId="0" fontId="9" fillId="0" borderId="0" xfId="0" applyFont="1"/>
    <xf numFmtId="0" fontId="6" fillId="4" borderId="3" xfId="0" applyFont="1" applyFill="1" applyBorder="1" applyAlignment="1">
      <alignment vertical="top"/>
    </xf>
    <xf numFmtId="0" fontId="8" fillId="0" borderId="0" xfId="0" applyFont="1" applyAlignment="1">
      <alignment horizontal="left" vertical="top" wrapText="1"/>
    </xf>
    <xf numFmtId="0" fontId="10" fillId="4" borderId="3" xfId="0" applyFont="1" applyFill="1" applyBorder="1" applyAlignment="1">
      <alignment vertical="top" wrapText="1"/>
    </xf>
    <xf numFmtId="0" fontId="6" fillId="4" borderId="3" xfId="0" applyFont="1" applyFill="1" applyBorder="1" applyAlignment="1">
      <alignment horizontal="right" vertical="top"/>
    </xf>
    <xf numFmtId="0" fontId="9" fillId="0" borderId="0" xfId="0" applyFont="1" applyAlignment="1">
      <alignment vertical="top" wrapText="1"/>
    </xf>
    <xf numFmtId="0" fontId="5" fillId="4" borderId="3" xfId="0" applyFont="1" applyFill="1" applyBorder="1" applyAlignment="1">
      <alignment vertical="top" wrapText="1"/>
    </xf>
    <xf numFmtId="0" fontId="7" fillId="4" borderId="3" xfId="0" quotePrefix="1" applyFont="1" applyFill="1" applyBorder="1" applyAlignment="1">
      <alignment vertical="top" wrapText="1"/>
    </xf>
    <xf numFmtId="0" fontId="6" fillId="3" borderId="3" xfId="0" applyFont="1" applyFill="1" applyBorder="1" applyAlignment="1">
      <alignment vertical="top"/>
    </xf>
    <xf numFmtId="0" fontId="9" fillId="3" borderId="0" xfId="0" applyFont="1" applyFill="1" applyAlignment="1">
      <alignment vertical="top" wrapText="1"/>
    </xf>
    <xf numFmtId="0" fontId="6" fillId="3" borderId="0" xfId="0" applyFont="1" applyFill="1" applyAlignment="1">
      <alignment vertical="top"/>
    </xf>
    <xf numFmtId="0" fontId="6" fillId="5" borderId="1" xfId="0" applyFont="1" applyFill="1" applyBorder="1" applyAlignment="1">
      <alignment horizontal="right" vertical="top"/>
    </xf>
    <xf numFmtId="0" fontId="6" fillId="5" borderId="3" xfId="0" applyFont="1" applyFill="1" applyBorder="1" applyAlignment="1">
      <alignment vertical="top" wrapText="1"/>
    </xf>
    <xf numFmtId="0" fontId="6" fillId="5" borderId="3" xfId="0" applyFont="1" applyFill="1" applyBorder="1" applyAlignment="1">
      <alignment horizontal="right" vertical="top"/>
    </xf>
    <xf numFmtId="0" fontId="6" fillId="5" borderId="3" xfId="0" applyFont="1" applyFill="1" applyBorder="1" applyAlignment="1">
      <alignment vertical="top"/>
    </xf>
    <xf numFmtId="0" fontId="8" fillId="5" borderId="0" xfId="0" applyFont="1" applyFill="1"/>
    <xf numFmtId="0" fontId="9" fillId="5" borderId="0" xfId="0" applyFont="1" applyFill="1" applyAlignment="1">
      <alignment vertical="top" wrapText="1"/>
    </xf>
    <xf numFmtId="0" fontId="6" fillId="5" borderId="0" xfId="0" applyFont="1" applyFill="1" applyAlignment="1">
      <alignment vertical="top" wrapText="1"/>
    </xf>
    <xf numFmtId="0" fontId="7" fillId="5" borderId="3" xfId="0" applyFont="1" applyFill="1" applyBorder="1" applyAlignment="1">
      <alignment vertical="top" wrapText="1"/>
    </xf>
    <xf numFmtId="0" fontId="5" fillId="5" borderId="3" xfId="0" applyFont="1" applyFill="1" applyBorder="1" applyAlignment="1">
      <alignment vertical="top" wrapText="1"/>
    </xf>
    <xf numFmtId="0" fontId="6" fillId="5" borderId="3" xfId="0" quotePrefix="1" applyFont="1" applyFill="1" applyBorder="1" applyAlignment="1">
      <alignment vertical="top" wrapText="1"/>
    </xf>
    <xf numFmtId="0" fontId="6" fillId="5" borderId="0" xfId="0" applyFont="1" applyFill="1"/>
    <xf numFmtId="0" fontId="8" fillId="5" borderId="0" xfId="0" applyFont="1" applyFill="1" applyAlignment="1">
      <alignment vertical="top"/>
    </xf>
    <xf numFmtId="0" fontId="6" fillId="4" borderId="3" xfId="0" quotePrefix="1" applyFont="1" applyFill="1" applyBorder="1" applyAlignment="1">
      <alignment vertical="top"/>
    </xf>
    <xf numFmtId="0" fontId="6" fillId="6" borderId="1" xfId="0" applyFont="1" applyFill="1" applyBorder="1" applyAlignment="1">
      <alignment horizontal="right" vertical="top"/>
    </xf>
    <xf numFmtId="0" fontId="6" fillId="6" borderId="3" xfId="0" applyFont="1" applyFill="1" applyBorder="1" applyAlignment="1">
      <alignment vertical="top" wrapText="1"/>
    </xf>
    <xf numFmtId="0" fontId="6" fillId="6" borderId="3" xfId="0" applyFont="1" applyFill="1" applyBorder="1" applyAlignment="1">
      <alignment horizontal="right" vertical="top"/>
    </xf>
    <xf numFmtId="0" fontId="6" fillId="6" borderId="3" xfId="0" applyFont="1" applyFill="1" applyBorder="1" applyAlignment="1">
      <alignment vertical="top"/>
    </xf>
    <xf numFmtId="0" fontId="8" fillId="6" borderId="0" xfId="0" applyFont="1" applyFill="1"/>
    <xf numFmtId="0" fontId="9" fillId="6" borderId="0" xfId="0" applyFont="1" applyFill="1" applyAlignment="1">
      <alignment vertical="top" wrapText="1"/>
    </xf>
    <xf numFmtId="0" fontId="6" fillId="6" borderId="0" xfId="0" applyFont="1" applyFill="1" applyAlignment="1">
      <alignment vertical="top" wrapText="1"/>
    </xf>
    <xf numFmtId="0" fontId="6" fillId="6" borderId="3" xfId="0" quotePrefix="1" applyFont="1" applyFill="1" applyBorder="1" applyAlignment="1">
      <alignment vertical="top" wrapText="1"/>
    </xf>
    <xf numFmtId="0" fontId="5" fillId="6" borderId="3" xfId="0" applyFont="1" applyFill="1" applyBorder="1" applyAlignment="1">
      <alignment vertical="top" wrapText="1"/>
    </xf>
    <xf numFmtId="0" fontId="6" fillId="6" borderId="0" xfId="0" applyFont="1" applyFill="1"/>
    <xf numFmtId="0" fontId="5" fillId="6" borderId="3" xfId="0" quotePrefix="1" applyFont="1" applyFill="1" applyBorder="1" applyAlignment="1">
      <alignment vertical="top" wrapText="1"/>
    </xf>
    <xf numFmtId="0" fontId="6" fillId="3" borderId="0" xfId="0" applyFont="1" applyFill="1" applyAlignment="1">
      <alignment vertical="top" wrapText="1"/>
    </xf>
    <xf numFmtId="0" fontId="5" fillId="3" borderId="3" xfId="0" applyFont="1" applyFill="1" applyBorder="1" applyAlignment="1">
      <alignment vertical="top" wrapText="1"/>
    </xf>
    <xf numFmtId="0" fontId="6" fillId="7" borderId="1" xfId="0" applyFont="1" applyFill="1" applyBorder="1" applyAlignment="1">
      <alignment horizontal="right" vertical="top"/>
    </xf>
    <xf numFmtId="0" fontId="6" fillId="7" borderId="3" xfId="0" applyFont="1" applyFill="1" applyBorder="1" applyAlignment="1">
      <alignment vertical="top"/>
    </xf>
    <xf numFmtId="0" fontId="6" fillId="7" borderId="3" xfId="0" applyFont="1" applyFill="1" applyBorder="1" applyAlignment="1">
      <alignment vertical="top" wrapText="1"/>
    </xf>
    <xf numFmtId="0" fontId="6" fillId="7" borderId="3" xfId="0" applyFont="1" applyFill="1" applyBorder="1" applyAlignment="1">
      <alignment horizontal="right" vertical="top"/>
    </xf>
    <xf numFmtId="0" fontId="8" fillId="7" borderId="0" xfId="0" applyFont="1" applyFill="1"/>
    <xf numFmtId="0" fontId="9" fillId="7" borderId="0" xfId="0" applyFont="1" applyFill="1" applyAlignment="1">
      <alignment vertical="top" wrapText="1"/>
    </xf>
    <xf numFmtId="0" fontId="6" fillId="7" borderId="0" xfId="0" applyFont="1" applyFill="1" applyAlignment="1">
      <alignment vertical="top" wrapText="1"/>
    </xf>
    <xf numFmtId="0" fontId="10" fillId="4" borderId="3" xfId="0" applyFont="1" applyFill="1" applyBorder="1" applyAlignment="1">
      <alignment vertical="top"/>
    </xf>
    <xf numFmtId="0" fontId="6" fillId="0" borderId="3" xfId="0" applyFont="1" applyBorder="1" applyAlignment="1">
      <alignment horizontal="right" vertical="top"/>
    </xf>
    <xf numFmtId="0" fontId="11" fillId="4" borderId="0" xfId="0" applyFont="1" applyFill="1" applyAlignment="1">
      <alignment vertical="top" wrapText="1"/>
    </xf>
    <xf numFmtId="0" fontId="6" fillId="0" borderId="0" xfId="0" applyFont="1" applyAlignment="1">
      <alignment vertical="top" wrapText="1"/>
    </xf>
    <xf numFmtId="0" fontId="6" fillId="0" borderId="3" xfId="0" applyFont="1" applyBorder="1" applyAlignment="1">
      <alignment vertical="top" wrapText="1"/>
    </xf>
    <xf numFmtId="0" fontId="6" fillId="0" borderId="3" xfId="0" quotePrefix="1" applyFont="1" applyBorder="1" applyAlignment="1">
      <alignment vertical="top" wrapText="1"/>
    </xf>
    <xf numFmtId="0" fontId="6" fillId="0" borderId="3" xfId="0" applyFont="1" applyBorder="1" applyAlignment="1">
      <alignment vertical="top"/>
    </xf>
    <xf numFmtId="0" fontId="6" fillId="3" borderId="3" xfId="0" applyFont="1" applyFill="1" applyBorder="1" applyAlignment="1">
      <alignment horizontal="right" vertical="top" wrapText="1"/>
    </xf>
    <xf numFmtId="0" fontId="8" fillId="3" borderId="0" xfId="0" applyFont="1" applyFill="1" applyAlignment="1">
      <alignment vertical="top" wrapText="1"/>
    </xf>
    <xf numFmtId="0" fontId="12" fillId="3" borderId="3" xfId="0" applyFont="1" applyFill="1" applyBorder="1" applyAlignment="1">
      <alignment vertical="top" wrapText="1"/>
    </xf>
    <xf numFmtId="0" fontId="13" fillId="0" borderId="3" xfId="0" applyFont="1" applyBorder="1" applyAlignment="1">
      <alignment vertical="top" wrapText="1"/>
    </xf>
    <xf numFmtId="0" fontId="13" fillId="4" borderId="1" xfId="0" applyFont="1" applyFill="1" applyBorder="1" applyAlignment="1">
      <alignment horizontal="right" vertical="top"/>
    </xf>
    <xf numFmtId="0" fontId="13" fillId="4" borderId="3" xfId="0" applyFont="1" applyFill="1" applyBorder="1" applyAlignment="1">
      <alignment vertical="top" wrapText="1"/>
    </xf>
    <xf numFmtId="0" fontId="13" fillId="4" borderId="3" xfId="0" applyFont="1" applyFill="1" applyBorder="1" applyAlignment="1">
      <alignment horizontal="right" vertical="top"/>
    </xf>
    <xf numFmtId="0" fontId="13" fillId="4" borderId="0" xfId="0" applyFont="1" applyFill="1" applyAlignment="1">
      <alignment vertical="top"/>
    </xf>
    <xf numFmtId="0" fontId="13" fillId="4" borderId="3" xfId="0" applyFont="1" applyFill="1" applyBorder="1" applyAlignment="1">
      <alignment vertical="top"/>
    </xf>
    <xf numFmtId="0" fontId="14" fillId="4" borderId="3" xfId="0" applyFont="1" applyFill="1" applyBorder="1" applyAlignment="1">
      <alignment vertical="top" wrapText="1"/>
    </xf>
    <xf numFmtId="0" fontId="13" fillId="4" borderId="3" xfId="0" quotePrefix="1" applyFont="1" applyFill="1" applyBorder="1" applyAlignment="1">
      <alignment vertical="top" wrapText="1"/>
    </xf>
    <xf numFmtId="0" fontId="6" fillId="4" borderId="0" xfId="0" applyFont="1" applyFill="1" applyAlignment="1">
      <alignment vertical="top"/>
    </xf>
    <xf numFmtId="0" fontId="7" fillId="6" borderId="3" xfId="0" applyFont="1" applyFill="1" applyBorder="1" applyAlignment="1">
      <alignment vertical="top" wrapText="1"/>
    </xf>
    <xf numFmtId="0" fontId="6" fillId="8" borderId="1" xfId="0" applyFont="1" applyFill="1" applyBorder="1" applyAlignment="1">
      <alignment horizontal="right" vertical="top"/>
    </xf>
    <xf numFmtId="0" fontId="6" fillId="8" borderId="3" xfId="0" applyFont="1" applyFill="1" applyBorder="1" applyAlignment="1">
      <alignment vertical="top" wrapText="1"/>
    </xf>
    <xf numFmtId="0" fontId="6" fillId="8" borderId="3" xfId="0" applyFont="1" applyFill="1" applyBorder="1" applyAlignment="1">
      <alignment horizontal="right" vertical="top"/>
    </xf>
    <xf numFmtId="0" fontId="8" fillId="8" borderId="0" xfId="0" applyFont="1" applyFill="1"/>
    <xf numFmtId="0" fontId="9" fillId="8" borderId="0" xfId="0" applyFont="1" applyFill="1" applyAlignment="1">
      <alignment vertical="top" wrapText="1"/>
    </xf>
    <xf numFmtId="0" fontId="6" fillId="8" borderId="0" xfId="0" applyFont="1" applyFill="1" applyAlignment="1">
      <alignment vertical="top" wrapText="1"/>
    </xf>
    <xf numFmtId="0" fontId="7" fillId="8" borderId="3" xfId="0" applyFont="1" applyFill="1" applyBorder="1" applyAlignment="1">
      <alignment vertical="top" wrapText="1"/>
    </xf>
    <xf numFmtId="0" fontId="6" fillId="8" borderId="3" xfId="0" quotePrefix="1" applyFont="1" applyFill="1" applyBorder="1" applyAlignment="1">
      <alignment vertical="top" wrapText="1"/>
    </xf>
    <xf numFmtId="0" fontId="6" fillId="8" borderId="3" xfId="0" applyFont="1" applyFill="1" applyBorder="1" applyAlignment="1">
      <alignment vertical="top"/>
    </xf>
    <xf numFmtId="0" fontId="6" fillId="8" borderId="0" xfId="0" applyFont="1" applyFill="1"/>
    <xf numFmtId="0" fontId="6" fillId="8" borderId="0" xfId="0" applyFont="1" applyFill="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wrapText="1"/>
    </xf>
    <xf numFmtId="0" fontId="8" fillId="0" borderId="0" xfId="0" applyFont="1"/>
    <xf numFmtId="0" fontId="9" fillId="0" borderId="0" xfId="0" applyFont="1" applyAlignment="1">
      <alignment wrapText="1"/>
    </xf>
    <xf numFmtId="0" fontId="8" fillId="9" borderId="0" xfId="0" applyFont="1" applyFill="1"/>
    <xf numFmtId="0" fontId="15" fillId="10"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16" fillId="0" borderId="0" xfId="0" applyFont="1" applyAlignment="1">
      <alignment horizontal="center" vertical="center" wrapText="1"/>
    </xf>
    <xf numFmtId="0" fontId="16" fillId="9" borderId="0" xfId="0" applyFont="1" applyFill="1" applyAlignment="1">
      <alignment horizontal="center" vertical="center"/>
    </xf>
    <xf numFmtId="0" fontId="15" fillId="0" borderId="0" xfId="0" applyFont="1" applyAlignment="1">
      <alignment horizontal="center" vertical="center"/>
    </xf>
    <xf numFmtId="0" fontId="8" fillId="8" borderId="1" xfId="0" applyFont="1" applyFill="1" applyBorder="1" applyAlignment="1">
      <alignment horizontal="left" vertical="top" wrapText="1"/>
    </xf>
    <xf numFmtId="0" fontId="6" fillId="8" borderId="1" xfId="0" quotePrefix="1" applyFont="1" applyFill="1" applyBorder="1" applyAlignment="1">
      <alignment horizontal="left" vertical="top" wrapText="1"/>
    </xf>
    <xf numFmtId="0" fontId="9" fillId="8" borderId="1" xfId="0" applyFont="1" applyFill="1" applyBorder="1" applyAlignment="1">
      <alignment horizontal="left" vertical="top" wrapText="1"/>
    </xf>
    <xf numFmtId="0" fontId="9" fillId="8" borderId="0" xfId="0" applyFont="1" applyFill="1"/>
    <xf numFmtId="0" fontId="6" fillId="8" borderId="1" xfId="0" applyFont="1" applyFill="1" applyBorder="1" applyAlignment="1">
      <alignment horizontal="left" vertical="top" wrapText="1"/>
    </xf>
    <xf numFmtId="0" fontId="8" fillId="0" borderId="1" xfId="0" applyFont="1" applyBorder="1" applyAlignment="1">
      <alignment horizontal="left" vertical="top" wrapText="1"/>
    </xf>
    <xf numFmtId="0" fontId="6" fillId="4" borderId="1" xfId="0" applyFont="1" applyFill="1" applyBorder="1" applyAlignment="1">
      <alignment horizontal="left" vertical="top" wrapText="1"/>
    </xf>
    <xf numFmtId="0" fontId="9" fillId="0" borderId="1" xfId="0" applyFont="1" applyBorder="1" applyAlignment="1">
      <alignment horizontal="left" vertical="top" wrapText="1"/>
    </xf>
    <xf numFmtId="0" fontId="11"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8" fillId="11" borderId="1" xfId="0" applyFont="1" applyFill="1" applyBorder="1" applyAlignment="1">
      <alignment horizontal="left" vertical="top" wrapText="1"/>
    </xf>
    <xf numFmtId="0" fontId="9" fillId="11" borderId="1" xfId="0" applyFont="1" applyFill="1" applyBorder="1" applyAlignment="1">
      <alignment horizontal="left" vertical="top" wrapText="1"/>
    </xf>
    <xf numFmtId="0" fontId="9" fillId="11" borderId="0" xfId="0" applyFont="1" applyFill="1"/>
    <xf numFmtId="0" fontId="8" fillId="11" borderId="0" xfId="0" applyFont="1" applyFill="1"/>
    <xf numFmtId="0" fontId="8" fillId="9" borderId="1" xfId="0" applyFont="1" applyFill="1" applyBorder="1" applyAlignment="1">
      <alignment horizontal="left" vertical="top" wrapText="1"/>
    </xf>
    <xf numFmtId="0" fontId="9" fillId="9" borderId="1" xfId="0" applyFont="1" applyFill="1" applyBorder="1" applyAlignment="1">
      <alignment horizontal="left" vertical="top" wrapText="1"/>
    </xf>
    <xf numFmtId="0" fontId="9" fillId="9" borderId="0" xfId="0" applyFont="1" applyFill="1"/>
    <xf numFmtId="0" fontId="9" fillId="12" borderId="0" xfId="0" applyFont="1" applyFill="1"/>
    <xf numFmtId="0" fontId="8" fillId="12" borderId="0" xfId="0" applyFont="1" applyFill="1"/>
    <xf numFmtId="0" fontId="16" fillId="0" borderId="0" xfId="0" applyFont="1"/>
    <xf numFmtId="0" fontId="6" fillId="0" borderId="0" xfId="0" applyFont="1" applyAlignment="1">
      <alignment wrapText="1"/>
    </xf>
    <xf numFmtId="0" fontId="6" fillId="0" borderId="0" xfId="0" applyFont="1" applyAlignment="1">
      <alignment horizontal="left"/>
    </xf>
    <xf numFmtId="0" fontId="6" fillId="0" borderId="0" xfId="0" applyFont="1" applyAlignment="1">
      <alignment horizontal="center" vertical="top" wrapText="1"/>
    </xf>
    <xf numFmtId="0" fontId="6" fillId="0" borderId="0" xfId="0" applyFont="1" applyAlignment="1">
      <alignment horizontal="left" vertical="top" wrapText="1"/>
    </xf>
    <xf numFmtId="0" fontId="6" fillId="0" borderId="0" xfId="0" applyFont="1" applyAlignment="1">
      <alignment vertical="top"/>
    </xf>
    <xf numFmtId="0" fontId="6" fillId="13" borderId="7" xfId="0" applyFont="1" applyFill="1" applyBorder="1" applyAlignment="1">
      <alignment vertical="top" wrapText="1"/>
    </xf>
    <xf numFmtId="0" fontId="6" fillId="0" borderId="0" xfId="0" quotePrefix="1" applyFont="1" applyAlignment="1">
      <alignment vertical="top"/>
    </xf>
    <xf numFmtId="0" fontId="6" fillId="14" borderId="7" xfId="0" applyFont="1" applyFill="1" applyBorder="1" applyAlignment="1">
      <alignment vertical="top"/>
    </xf>
    <xf numFmtId="0" fontId="6" fillId="14" borderId="7" xfId="0" applyFont="1" applyFill="1" applyBorder="1" applyAlignment="1">
      <alignment vertical="top" wrapText="1"/>
    </xf>
    <xf numFmtId="0" fontId="6" fillId="14" borderId="7" xfId="0" applyFont="1" applyFill="1" applyBorder="1" applyAlignment="1">
      <alignment horizontal="left" vertical="top"/>
    </xf>
    <xf numFmtId="0" fontId="6" fillId="14" borderId="7" xfId="0" quotePrefix="1" applyFont="1" applyFill="1" applyBorder="1" applyAlignment="1">
      <alignment vertical="top"/>
    </xf>
    <xf numFmtId="0" fontId="6" fillId="14" borderId="7" xfId="0" quotePrefix="1" applyFont="1" applyFill="1" applyBorder="1" applyAlignment="1">
      <alignment vertical="top" wrapText="1"/>
    </xf>
    <xf numFmtId="0" fontId="6" fillId="0" borderId="0" xfId="0" applyFont="1" applyAlignment="1">
      <alignment horizontal="left" vertical="top"/>
    </xf>
    <xf numFmtId="0" fontId="6" fillId="4" borderId="7" xfId="0" quotePrefix="1" applyFont="1" applyFill="1" applyBorder="1" applyAlignment="1">
      <alignment vertical="top" wrapText="1"/>
    </xf>
    <xf numFmtId="0" fontId="18" fillId="4" borderId="7" xfId="0" applyFont="1" applyFill="1" applyBorder="1"/>
    <xf numFmtId="0" fontId="6" fillId="15" borderId="7" xfId="0" applyFont="1" applyFill="1" applyBorder="1" applyAlignment="1">
      <alignment vertical="top"/>
    </xf>
    <xf numFmtId="0" fontId="6" fillId="15" borderId="7" xfId="0" applyFont="1" applyFill="1" applyBorder="1" applyAlignment="1">
      <alignment vertical="top" wrapText="1"/>
    </xf>
    <xf numFmtId="0" fontId="6" fillId="15" borderId="7" xfId="0" applyFont="1" applyFill="1" applyBorder="1" applyAlignment="1">
      <alignment horizontal="left" vertical="top" wrapText="1"/>
    </xf>
    <xf numFmtId="0" fontId="6" fillId="15" borderId="7" xfId="0" quotePrefix="1" applyFont="1" applyFill="1" applyBorder="1" applyAlignment="1">
      <alignment vertical="top"/>
    </xf>
    <xf numFmtId="0" fontId="6" fillId="0" borderId="0" xfId="0" applyFont="1" applyAlignment="1">
      <alignment horizontal="right" vertical="top"/>
    </xf>
    <xf numFmtId="0" fontId="19" fillId="0" borderId="0" xfId="0" applyFont="1" applyAlignment="1">
      <alignment horizontal="left" vertical="top" wrapText="1"/>
    </xf>
    <xf numFmtId="0" fontId="7" fillId="4" borderId="7" xfId="0" applyFont="1" applyFill="1" applyBorder="1" applyAlignment="1">
      <alignment vertical="top" wrapText="1"/>
    </xf>
    <xf numFmtId="0" fontId="6" fillId="15" borderId="1" xfId="0" applyFont="1" applyFill="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horizontal="right" vertical="top"/>
    </xf>
    <xf numFmtId="0" fontId="6" fillId="4" borderId="7" xfId="0" applyFont="1" applyFill="1" applyBorder="1" applyAlignment="1">
      <alignment vertical="top" wrapText="1"/>
    </xf>
    <xf numFmtId="0" fontId="6" fillId="4" borderId="1" xfId="0" applyFont="1" applyFill="1" applyBorder="1" applyAlignment="1">
      <alignment vertical="top" wrapText="1"/>
    </xf>
    <xf numFmtId="0" fontId="6" fillId="13" borderId="1" xfId="0" applyFont="1" applyFill="1" applyBorder="1" applyAlignment="1">
      <alignment vertical="top" wrapText="1"/>
    </xf>
    <xf numFmtId="0" fontId="20" fillId="14" borderId="7" xfId="0" applyFont="1" applyFill="1" applyBorder="1" applyAlignment="1">
      <alignment vertical="top" wrapText="1"/>
    </xf>
    <xf numFmtId="0" fontId="6" fillId="14" borderId="7" xfId="0" applyFont="1" applyFill="1" applyBorder="1" applyAlignment="1">
      <alignment horizontal="left" vertical="top" wrapText="1"/>
    </xf>
    <xf numFmtId="0" fontId="6" fillId="14" borderId="1" xfId="0" applyFont="1" applyFill="1" applyBorder="1" applyAlignment="1">
      <alignment horizontal="right" vertical="top"/>
    </xf>
    <xf numFmtId="0" fontId="21" fillId="14" borderId="7" xfId="0" applyFont="1" applyFill="1" applyBorder="1" applyAlignment="1">
      <alignment vertical="top" wrapText="1"/>
    </xf>
    <xf numFmtId="0" fontId="21" fillId="14" borderId="1" xfId="0" applyFont="1" applyFill="1" applyBorder="1" applyAlignment="1">
      <alignment vertical="top"/>
    </xf>
    <xf numFmtId="0" fontId="21" fillId="14" borderId="7" xfId="0" applyFont="1" applyFill="1" applyBorder="1" applyAlignment="1">
      <alignment vertical="top"/>
    </xf>
    <xf numFmtId="0" fontId="21" fillId="14" borderId="1" xfId="0" applyFont="1" applyFill="1" applyBorder="1" applyAlignment="1">
      <alignment vertical="top" wrapText="1"/>
    </xf>
    <xf numFmtId="0" fontId="21" fillId="14" borderId="1" xfId="0" applyFont="1" applyFill="1" applyBorder="1" applyAlignment="1">
      <alignment horizontal="left" vertical="top" wrapText="1"/>
    </xf>
    <xf numFmtId="0" fontId="22" fillId="14" borderId="1" xfId="0" applyFont="1" applyFill="1" applyBorder="1" applyAlignment="1">
      <alignment vertical="top"/>
    </xf>
    <xf numFmtId="0" fontId="23" fillId="14" borderId="1" xfId="0" applyFont="1" applyFill="1" applyBorder="1" applyAlignment="1">
      <alignment vertical="top" wrapText="1"/>
    </xf>
    <xf numFmtId="0" fontId="24" fillId="14" borderId="1" xfId="0" applyFont="1" applyFill="1" applyBorder="1" applyAlignment="1">
      <alignment vertical="top" wrapText="1"/>
    </xf>
    <xf numFmtId="0" fontId="20" fillId="4" borderId="7" xfId="0" applyFont="1" applyFill="1" applyBorder="1" applyAlignment="1">
      <alignment vertical="top"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22" fillId="0" borderId="1" xfId="0" applyFont="1" applyBorder="1" applyAlignment="1">
      <alignment vertical="top" wrapText="1"/>
    </xf>
    <xf numFmtId="0" fontId="21" fillId="0" borderId="1" xfId="0" quotePrefix="1" applyFont="1" applyBorder="1" applyAlignment="1">
      <alignment vertical="top" wrapText="1"/>
    </xf>
    <xf numFmtId="0" fontId="25" fillId="4" borderId="1" xfId="0" applyFont="1" applyFill="1" applyBorder="1" applyAlignment="1">
      <alignment vertical="top" wrapText="1"/>
    </xf>
    <xf numFmtId="0" fontId="25" fillId="4" borderId="1" xfId="0" applyFont="1" applyFill="1" applyBorder="1" applyAlignment="1">
      <alignment horizontal="left" vertical="top"/>
    </xf>
    <xf numFmtId="0" fontId="21" fillId="0" borderId="1" xfId="0" applyFont="1" applyBorder="1" applyAlignment="1">
      <alignment vertical="top"/>
    </xf>
    <xf numFmtId="0" fontId="21" fillId="14" borderId="1" xfId="0" applyFont="1" applyFill="1" applyBorder="1" applyAlignment="1">
      <alignment horizontal="left" vertical="top"/>
    </xf>
    <xf numFmtId="0" fontId="25" fillId="4" borderId="1" xfId="0" applyFont="1" applyFill="1" applyBorder="1" applyAlignment="1">
      <alignment horizontal="left" vertical="top" wrapText="1"/>
    </xf>
    <xf numFmtId="0" fontId="25" fillId="14" borderId="1" xfId="0" applyFont="1" applyFill="1" applyBorder="1" applyAlignment="1">
      <alignment vertical="top" wrapText="1"/>
    </xf>
    <xf numFmtId="0" fontId="25" fillId="14" borderId="1" xfId="0" applyFont="1" applyFill="1" applyBorder="1" applyAlignment="1">
      <alignment horizontal="left" vertical="top"/>
    </xf>
    <xf numFmtId="0" fontId="6" fillId="4" borderId="1" xfId="0" applyFont="1" applyFill="1" applyBorder="1" applyAlignment="1">
      <alignment horizontal="left" vertical="top"/>
    </xf>
    <xf numFmtId="0" fontId="6" fillId="4" borderId="1" xfId="0" applyFont="1" applyFill="1" applyBorder="1" applyAlignment="1">
      <alignment vertical="top"/>
    </xf>
    <xf numFmtId="0" fontId="7" fillId="4" borderId="1" xfId="0" applyFont="1" applyFill="1" applyBorder="1" applyAlignment="1">
      <alignment vertical="top" wrapText="1"/>
    </xf>
    <xf numFmtId="0" fontId="6" fillId="4" borderId="8" xfId="0" applyFont="1" applyFill="1" applyBorder="1" applyAlignment="1">
      <alignment vertical="top" wrapText="1"/>
    </xf>
    <xf numFmtId="0" fontId="6" fillId="4" borderId="8" xfId="0" applyFont="1" applyFill="1" applyBorder="1" applyAlignment="1">
      <alignment horizontal="right" vertical="top"/>
    </xf>
    <xf numFmtId="0" fontId="6" fillId="14" borderId="8" xfId="0" applyFont="1" applyFill="1" applyBorder="1" applyAlignment="1">
      <alignment vertical="top" wrapText="1"/>
    </xf>
    <xf numFmtId="0" fontId="6" fillId="14" borderId="8" xfId="0" applyFont="1" applyFill="1" applyBorder="1" applyAlignment="1">
      <alignment horizontal="right" vertical="top"/>
    </xf>
    <xf numFmtId="0" fontId="6" fillId="13" borderId="1" xfId="0" quotePrefix="1" applyFont="1" applyFill="1" applyBorder="1" applyAlignment="1">
      <alignment vertical="top" wrapText="1"/>
    </xf>
    <xf numFmtId="0" fontId="13" fillId="14" borderId="7" xfId="0" applyFont="1" applyFill="1" applyBorder="1" applyAlignment="1">
      <alignment vertical="top"/>
    </xf>
    <xf numFmtId="0" fontId="13" fillId="0" borderId="0" xfId="0" applyFont="1"/>
    <xf numFmtId="0" fontId="13" fillId="0" borderId="0" xfId="0" applyFont="1" applyAlignment="1">
      <alignment wrapText="1"/>
    </xf>
    <xf numFmtId="0" fontId="26" fillId="4" borderId="7" xfId="0" applyFont="1" applyFill="1" applyBorder="1"/>
    <xf numFmtId="0" fontId="26" fillId="4" borderId="7" xfId="0" applyFont="1" applyFill="1" applyBorder="1" applyAlignment="1">
      <alignment horizontal="left"/>
    </xf>
    <xf numFmtId="0" fontId="13" fillId="0" borderId="0" xfId="0" applyFont="1" applyAlignment="1">
      <alignment horizontal="left"/>
    </xf>
    <xf numFmtId="0" fontId="9" fillId="16" borderId="0" xfId="0" applyFont="1" applyFill="1"/>
    <xf numFmtId="0" fontId="8" fillId="16" borderId="0" xfId="0" applyFont="1" applyFill="1"/>
    <xf numFmtId="0" fontId="8" fillId="16" borderId="0" xfId="0" applyFont="1" applyFill="1" applyAlignment="1">
      <alignment wrapText="1"/>
    </xf>
    <xf numFmtId="0" fontId="8" fillId="0" borderId="0" xfId="0" quotePrefix="1" applyFont="1"/>
    <xf numFmtId="0" fontId="27" fillId="0" borderId="0" xfId="0" applyFont="1"/>
    <xf numFmtId="0" fontId="6" fillId="0" borderId="0" xfId="0" applyFont="1" applyAlignment="1">
      <alignment horizontal="center" wrapText="1"/>
    </xf>
    <xf numFmtId="0" fontId="6" fillId="0" borderId="0" xfId="0" applyFont="1" applyAlignment="1">
      <alignment horizontal="center"/>
    </xf>
    <xf numFmtId="0" fontId="5" fillId="0" borderId="0" xfId="0" applyFont="1" applyAlignment="1">
      <alignment vertical="top"/>
    </xf>
    <xf numFmtId="0" fontId="6" fillId="0" borderId="0" xfId="0" applyFont="1" applyAlignment="1">
      <alignment horizontal="center" vertical="top"/>
    </xf>
    <xf numFmtId="0" fontId="7" fillId="4" borderId="7" xfId="0" applyFont="1" applyFill="1" applyBorder="1" applyAlignment="1">
      <alignment wrapText="1"/>
    </xf>
    <xf numFmtId="0" fontId="7" fillId="0" borderId="0" xfId="0" applyFont="1" applyAlignment="1">
      <alignment horizontal="center" vertical="top"/>
    </xf>
    <xf numFmtId="0" fontId="7" fillId="0" borderId="0" xfId="0" applyFont="1" applyAlignment="1">
      <alignment horizontal="left" vertical="top"/>
    </xf>
    <xf numFmtId="0" fontId="7" fillId="0" borderId="0" xfId="0" applyFont="1" applyAlignment="1">
      <alignment vertical="top" wrapText="1"/>
    </xf>
    <xf numFmtId="0" fontId="5" fillId="0" borderId="0" xfId="0" applyFont="1" applyAlignment="1">
      <alignment vertical="top" wrapText="1"/>
    </xf>
    <xf numFmtId="0" fontId="5" fillId="4" borderId="7" xfId="0" applyFont="1" applyFill="1" applyBorder="1" applyAlignment="1">
      <alignment vertical="top" wrapText="1"/>
    </xf>
    <xf numFmtId="0" fontId="6" fillId="4" borderId="7" xfId="0" applyFont="1" applyFill="1" applyBorder="1" applyAlignment="1">
      <alignment horizontal="left" vertical="top"/>
    </xf>
    <xf numFmtId="0" fontId="6" fillId="4" borderId="7" xfId="0" applyFont="1" applyFill="1" applyBorder="1" applyAlignment="1">
      <alignment vertical="top"/>
    </xf>
    <xf numFmtId="0" fontId="7" fillId="4" borderId="7" xfId="0" applyFont="1" applyFill="1" applyBorder="1" applyAlignment="1">
      <alignment vertical="top"/>
    </xf>
    <xf numFmtId="0" fontId="6" fillId="4" borderId="7" xfId="0" applyFont="1" applyFill="1" applyBorder="1" applyAlignment="1">
      <alignment horizontal="left" vertical="top" wrapText="1"/>
    </xf>
    <xf numFmtId="0" fontId="5" fillId="0" borderId="0" xfId="0" applyFont="1" applyAlignment="1">
      <alignment horizontal="right" vertical="top"/>
    </xf>
    <xf numFmtId="0" fontId="7" fillId="0" borderId="0" xfId="0" applyFont="1" applyAlignment="1">
      <alignment horizontal="left" vertical="top" wrapText="1"/>
    </xf>
    <xf numFmtId="0" fontId="23" fillId="0" borderId="0" xfId="0" applyFont="1"/>
    <xf numFmtId="0" fontId="5" fillId="0" borderId="1" xfId="0" applyFont="1" applyBorder="1" applyAlignment="1">
      <alignment vertical="top"/>
    </xf>
    <xf numFmtId="0" fontId="6" fillId="0" borderId="1" xfId="0" applyFont="1" applyBorder="1" applyAlignment="1">
      <alignment vertical="top"/>
    </xf>
    <xf numFmtId="0" fontId="6" fillId="0" borderId="1" xfId="0" applyFont="1" applyBorder="1" applyAlignment="1">
      <alignment horizontal="left" vertical="top"/>
    </xf>
    <xf numFmtId="0" fontId="5" fillId="4" borderId="8" xfId="0" applyFont="1" applyFill="1" applyBorder="1" applyAlignment="1">
      <alignment vertical="top" wrapText="1"/>
    </xf>
    <xf numFmtId="0" fontId="6" fillId="4" borderId="8" xfId="0" applyFont="1" applyFill="1" applyBorder="1" applyAlignment="1">
      <alignment horizontal="left" vertical="top"/>
    </xf>
    <xf numFmtId="0" fontId="26" fillId="4" borderId="7" xfId="0" applyFont="1" applyFill="1" applyBorder="1" applyAlignment="1">
      <alignment vertical="top"/>
    </xf>
    <xf numFmtId="0" fontId="26" fillId="4" borderId="7" xfId="0" applyFont="1" applyFill="1" applyBorder="1" applyAlignment="1">
      <alignment vertical="top" wrapText="1"/>
    </xf>
    <xf numFmtId="0" fontId="13" fillId="0" borderId="0" xfId="0" applyFont="1" applyAlignment="1">
      <alignment vertical="top"/>
    </xf>
    <xf numFmtId="0" fontId="6" fillId="4" borderId="8" xfId="0" applyFont="1" applyFill="1" applyBorder="1" applyAlignment="1">
      <alignment vertical="top"/>
    </xf>
    <xf numFmtId="0" fontId="28" fillId="4" borderId="7" xfId="0" applyFont="1" applyFill="1" applyBorder="1" applyAlignment="1">
      <alignment vertical="top" wrapText="1"/>
    </xf>
    <xf numFmtId="0" fontId="6" fillId="16" borderId="0" xfId="0" applyFont="1" applyFill="1"/>
    <xf numFmtId="0" fontId="8" fillId="16" borderId="0" xfId="0" applyFont="1" applyFill="1" applyAlignment="1">
      <alignment vertical="top" wrapText="1"/>
    </xf>
    <xf numFmtId="0" fontId="7" fillId="16" borderId="7" xfId="0" applyFont="1" applyFill="1" applyBorder="1" applyAlignment="1">
      <alignment horizontal="left"/>
    </xf>
    <xf numFmtId="0" fontId="6" fillId="16" borderId="0" xfId="0" applyFont="1" applyFill="1" applyAlignment="1">
      <alignment wrapText="1"/>
    </xf>
    <xf numFmtId="0" fontId="6" fillId="16" borderId="0" xfId="0" applyFont="1" applyFill="1" applyAlignment="1">
      <alignment horizontal="center"/>
    </xf>
    <xf numFmtId="0" fontId="6" fillId="16" borderId="0" xfId="0" applyFont="1" applyFill="1" applyAlignment="1">
      <alignment horizontal="left"/>
    </xf>
    <xf numFmtId="0" fontId="29" fillId="0" borderId="0" xfId="0" applyFont="1"/>
    <xf numFmtId="0" fontId="29" fillId="0" borderId="0" xfId="0" applyFont="1" applyAlignment="1">
      <alignment vertical="top"/>
    </xf>
    <xf numFmtId="0" fontId="6" fillId="17" borderId="7" xfId="0" applyFont="1" applyFill="1" applyBorder="1" applyAlignment="1">
      <alignment vertical="top"/>
    </xf>
    <xf numFmtId="0" fontId="6" fillId="17" borderId="7" xfId="0" applyFont="1" applyFill="1" applyBorder="1" applyAlignment="1">
      <alignment vertical="top" wrapText="1"/>
    </xf>
    <xf numFmtId="0" fontId="6" fillId="17" borderId="7" xfId="0" applyFont="1" applyFill="1" applyBorder="1" applyAlignment="1">
      <alignment horizontal="left" vertical="top" wrapText="1"/>
    </xf>
    <xf numFmtId="0" fontId="6" fillId="17" borderId="7" xfId="0" applyFont="1" applyFill="1" applyBorder="1"/>
    <xf numFmtId="0" fontId="6" fillId="17" borderId="7" xfId="0" applyFont="1" applyFill="1" applyBorder="1" applyAlignment="1">
      <alignment horizontal="center" vertical="top" wrapText="1"/>
    </xf>
    <xf numFmtId="0" fontId="20" fillId="4" borderId="7" xfId="0" applyFont="1" applyFill="1" applyBorder="1" applyAlignment="1">
      <alignment wrapText="1"/>
    </xf>
    <xf numFmtId="0" fontId="30" fillId="4" borderId="7" xfId="0" applyFont="1" applyFill="1" applyBorder="1" applyAlignment="1">
      <alignment wrapText="1"/>
    </xf>
    <xf numFmtId="0" fontId="6" fillId="10" borderId="7" xfId="0" applyFont="1" applyFill="1" applyBorder="1" applyAlignment="1">
      <alignment vertical="top"/>
    </xf>
    <xf numFmtId="0" fontId="6" fillId="10" borderId="7" xfId="0" applyFont="1" applyFill="1" applyBorder="1" applyAlignment="1">
      <alignment vertical="top" wrapText="1"/>
    </xf>
    <xf numFmtId="0" fontId="6" fillId="10" borderId="7" xfId="0" applyFont="1" applyFill="1" applyBorder="1" applyAlignment="1">
      <alignment horizontal="left" vertical="top"/>
    </xf>
    <xf numFmtId="0" fontId="7" fillId="10" borderId="7" xfId="0" applyFont="1" applyFill="1" applyBorder="1" applyAlignment="1">
      <alignment vertical="top" wrapText="1"/>
    </xf>
    <xf numFmtId="0" fontId="13" fillId="10" borderId="7" xfId="0" applyFont="1" applyFill="1" applyBorder="1"/>
    <xf numFmtId="0" fontId="6" fillId="10" borderId="7" xfId="0" applyFont="1" applyFill="1" applyBorder="1" applyAlignment="1">
      <alignment horizontal="center" vertical="top"/>
    </xf>
    <xf numFmtId="0" fontId="6" fillId="10" borderId="7" xfId="0" applyFont="1" applyFill="1" applyBorder="1" applyAlignment="1">
      <alignment horizontal="left" vertical="top" wrapText="1"/>
    </xf>
    <xf numFmtId="0" fontId="6" fillId="10" borderId="7" xfId="0" applyFont="1" applyFill="1" applyBorder="1" applyAlignment="1">
      <alignment horizontal="center" vertical="top" wrapText="1"/>
    </xf>
    <xf numFmtId="0" fontId="5" fillId="10" borderId="7" xfId="0" applyFont="1" applyFill="1" applyBorder="1" applyAlignment="1">
      <alignment vertical="top"/>
    </xf>
    <xf numFmtId="0" fontId="7" fillId="10" borderId="7" xfId="0" applyFont="1" applyFill="1" applyBorder="1" applyAlignment="1">
      <alignment vertical="top"/>
    </xf>
    <xf numFmtId="0" fontId="5" fillId="0" borderId="0" xfId="0" applyFont="1" applyAlignment="1">
      <alignment horizontal="right" vertical="top" wrapText="1"/>
    </xf>
    <xf numFmtId="0" fontId="6" fillId="13" borderId="7" xfId="0" quotePrefix="1" applyFont="1" applyFill="1" applyBorder="1" applyAlignment="1">
      <alignment vertical="top" wrapText="1"/>
    </xf>
    <xf numFmtId="0" fontId="30" fillId="4" borderId="7" xfId="0" applyFont="1" applyFill="1" applyBorder="1" applyAlignment="1">
      <alignment vertical="top"/>
    </xf>
    <xf numFmtId="0" fontId="6" fillId="18" borderId="7" xfId="0" applyFont="1" applyFill="1" applyBorder="1" applyAlignment="1">
      <alignment vertical="top"/>
    </xf>
    <xf numFmtId="0" fontId="6" fillId="18" borderId="8" xfId="0" applyFont="1" applyFill="1" applyBorder="1" applyAlignment="1">
      <alignment vertical="top"/>
    </xf>
    <xf numFmtId="0" fontId="6" fillId="18" borderId="8" xfId="0" applyFont="1" applyFill="1" applyBorder="1" applyAlignment="1">
      <alignment vertical="top" wrapText="1"/>
    </xf>
    <xf numFmtId="0" fontId="6" fillId="18" borderId="1" xfId="0" applyFont="1" applyFill="1" applyBorder="1" applyAlignment="1">
      <alignment horizontal="left" vertical="top" wrapText="1"/>
    </xf>
    <xf numFmtId="0" fontId="7" fillId="18" borderId="7" xfId="0" applyFont="1" applyFill="1" applyBorder="1" applyAlignment="1">
      <alignment vertical="top" wrapText="1"/>
    </xf>
    <xf numFmtId="0" fontId="7" fillId="18" borderId="7" xfId="0" applyFont="1" applyFill="1" applyBorder="1" applyAlignment="1">
      <alignment vertical="top"/>
    </xf>
    <xf numFmtId="0" fontId="6" fillId="18" borderId="7" xfId="0" applyFont="1" applyFill="1" applyBorder="1" applyAlignment="1">
      <alignment vertical="top" wrapText="1"/>
    </xf>
    <xf numFmtId="0" fontId="6" fillId="18" borderId="7" xfId="0" applyFont="1" applyFill="1" applyBorder="1" applyAlignment="1">
      <alignment horizontal="left" vertical="top"/>
    </xf>
    <xf numFmtId="0" fontId="13" fillId="18" borderId="0" xfId="0" applyFont="1" applyFill="1"/>
    <xf numFmtId="0" fontId="13" fillId="18" borderId="7" xfId="0" applyFont="1" applyFill="1" applyBorder="1"/>
    <xf numFmtId="0" fontId="13" fillId="0" borderId="0" xfId="0" applyFont="1" applyAlignment="1">
      <alignment vertical="top" wrapText="1"/>
    </xf>
    <xf numFmtId="0" fontId="33" fillId="0" borderId="0" xfId="0" applyFont="1" applyAlignment="1">
      <alignment horizontal="right" vertical="top"/>
    </xf>
    <xf numFmtId="0" fontId="33" fillId="0" borderId="0" xfId="0" applyFont="1" applyAlignment="1">
      <alignment horizontal="right" vertical="top" wrapText="1"/>
    </xf>
    <xf numFmtId="0" fontId="34" fillId="0" borderId="0" xfId="0" applyFont="1"/>
    <xf numFmtId="0" fontId="20" fillId="0" borderId="0" xfId="0" applyFont="1" applyAlignment="1">
      <alignment vertical="top" wrapText="1"/>
    </xf>
    <xf numFmtId="0" fontId="29" fillId="0" borderId="0" xfId="0" applyFont="1" applyAlignment="1">
      <alignment wrapText="1"/>
    </xf>
    <xf numFmtId="0" fontId="35" fillId="4" borderId="7" xfId="0" applyFont="1" applyFill="1" applyBorder="1" applyAlignment="1">
      <alignment vertical="top" wrapText="1"/>
    </xf>
    <xf numFmtId="0" fontId="30" fillId="4" borderId="7" xfId="0" applyFont="1" applyFill="1" applyBorder="1" applyAlignment="1">
      <alignment vertical="top" wrapText="1"/>
    </xf>
    <xf numFmtId="0" fontId="21" fillId="0" borderId="0" xfId="0" applyFont="1"/>
    <xf numFmtId="0" fontId="37" fillId="0" borderId="0" xfId="0" applyFont="1"/>
    <xf numFmtId="0" fontId="13" fillId="0" borderId="1" xfId="0" applyFont="1" applyBorder="1"/>
    <xf numFmtId="0" fontId="29" fillId="0" borderId="1" xfId="0" applyFont="1" applyBorder="1"/>
    <xf numFmtId="0" fontId="38" fillId="0" borderId="0" xfId="0" applyFont="1"/>
    <xf numFmtId="0" fontId="13" fillId="15" borderId="7" xfId="0" applyFont="1" applyFill="1" applyBorder="1"/>
    <xf numFmtId="0" fontId="6" fillId="14" borderId="7" xfId="0" applyFont="1" applyFill="1" applyBorder="1" applyAlignment="1">
      <alignment horizontal="center"/>
    </xf>
    <xf numFmtId="0" fontId="6" fillId="14" borderId="7" xfId="0" applyFont="1" applyFill="1" applyBorder="1"/>
    <xf numFmtId="0" fontId="13" fillId="14" borderId="7" xfId="0" applyFont="1" applyFill="1" applyBorder="1"/>
    <xf numFmtId="0" fontId="13" fillId="0" borderId="0" xfId="0" applyFont="1" applyAlignment="1">
      <alignment horizontal="center"/>
    </xf>
    <xf numFmtId="0" fontId="6" fillId="14" borderId="7" xfId="0" applyFont="1" applyFill="1" applyBorder="1" applyAlignment="1">
      <alignment wrapText="1"/>
    </xf>
    <xf numFmtId="0" fontId="5" fillId="0" borderId="0" xfId="0" applyFont="1" applyAlignment="1">
      <alignment horizontal="left" vertical="top" wrapText="1"/>
    </xf>
    <xf numFmtId="0" fontId="6" fillId="13" borderId="7" xfId="0" applyFont="1" applyFill="1" applyBorder="1" applyAlignment="1">
      <alignment horizontal="center" vertical="top" wrapText="1"/>
    </xf>
    <xf numFmtId="0" fontId="6" fillId="15" borderId="7" xfId="0" applyFont="1" applyFill="1" applyBorder="1" applyAlignment="1">
      <alignment horizontal="center" vertical="top" wrapText="1"/>
    </xf>
    <xf numFmtId="0" fontId="6" fillId="14" borderId="7" xfId="0" applyFont="1" applyFill="1" applyBorder="1" applyAlignment="1">
      <alignment horizontal="center" vertical="top" wrapText="1"/>
    </xf>
    <xf numFmtId="0" fontId="6" fillId="0" borderId="0" xfId="0" quotePrefix="1" applyFont="1" applyAlignment="1">
      <alignment horizontal="center" vertical="top" wrapText="1"/>
    </xf>
    <xf numFmtId="0" fontId="7" fillId="15" borderId="7" xfId="0" quotePrefix="1" applyFont="1" applyFill="1" applyBorder="1" applyAlignment="1">
      <alignment vertical="top" wrapText="1"/>
    </xf>
    <xf numFmtId="0" fontId="7" fillId="4" borderId="7" xfId="0" quotePrefix="1" applyFont="1" applyFill="1" applyBorder="1" applyAlignment="1">
      <alignment vertical="top" wrapText="1"/>
    </xf>
    <xf numFmtId="4" fontId="6" fillId="14" borderId="7" xfId="0" applyNumberFormat="1" applyFont="1" applyFill="1" applyBorder="1" applyAlignment="1">
      <alignment horizontal="left" vertical="top" wrapText="1"/>
    </xf>
    <xf numFmtId="4" fontId="6" fillId="0" borderId="0" xfId="0" applyNumberFormat="1" applyFont="1" applyAlignment="1">
      <alignment horizontal="left" vertical="top" wrapText="1"/>
    </xf>
    <xf numFmtId="3" fontId="13" fillId="0" borderId="0" xfId="0" applyNumberFormat="1" applyFont="1"/>
    <xf numFmtId="0" fontId="13" fillId="0" borderId="0" xfId="0" quotePrefix="1" applyFont="1"/>
    <xf numFmtId="0" fontId="7" fillId="4" borderId="7" xfId="0" quotePrefix="1" applyFont="1" applyFill="1" applyBorder="1" applyAlignment="1">
      <alignment wrapText="1"/>
    </xf>
    <xf numFmtId="0" fontId="6" fillId="15" borderId="7" xfId="0" quotePrefix="1" applyFont="1" applyFill="1" applyBorder="1" applyAlignment="1">
      <alignment vertical="top" wrapText="1"/>
    </xf>
    <xf numFmtId="0" fontId="6" fillId="17" borderId="7" xfId="0" applyFont="1" applyFill="1" applyBorder="1" applyAlignment="1">
      <alignment horizontal="center" vertical="top"/>
    </xf>
    <xf numFmtId="0" fontId="6" fillId="17" borderId="7" xfId="0" quotePrefix="1" applyFont="1" applyFill="1" applyBorder="1" applyAlignment="1">
      <alignment vertical="top" wrapText="1"/>
    </xf>
    <xf numFmtId="3" fontId="20" fillId="17" borderId="7" xfId="0" applyNumberFormat="1" applyFont="1" applyFill="1" applyBorder="1"/>
    <xf numFmtId="0" fontId="6" fillId="17" borderId="7" xfId="0" applyFont="1" applyFill="1" applyBorder="1" applyAlignment="1">
      <alignment wrapText="1"/>
    </xf>
    <xf numFmtId="0" fontId="13" fillId="17" borderId="7" xfId="0" applyFont="1" applyFill="1" applyBorder="1" applyAlignment="1">
      <alignment vertical="top" wrapText="1"/>
    </xf>
    <xf numFmtId="0" fontId="7" fillId="17" borderId="7" xfId="0" quotePrefix="1" applyFont="1" applyFill="1" applyBorder="1" applyAlignment="1">
      <alignment wrapText="1"/>
    </xf>
    <xf numFmtId="0" fontId="13" fillId="17" borderId="7" xfId="0" applyFont="1" applyFill="1" applyBorder="1"/>
    <xf numFmtId="0" fontId="13" fillId="17" borderId="7" xfId="0" applyFont="1" applyFill="1" applyBorder="1" applyAlignment="1">
      <alignment wrapText="1"/>
    </xf>
    <xf numFmtId="0" fontId="13" fillId="17" borderId="7" xfId="0" applyFont="1" applyFill="1" applyBorder="1" applyAlignment="1">
      <alignment horizontal="center"/>
    </xf>
    <xf numFmtId="0" fontId="13" fillId="15" borderId="7" xfId="0" applyFont="1" applyFill="1" applyBorder="1" applyAlignment="1">
      <alignment vertical="top"/>
    </xf>
    <xf numFmtId="0" fontId="5" fillId="0" borderId="0" xfId="0" applyFont="1" applyAlignment="1">
      <alignment wrapText="1"/>
    </xf>
    <xf numFmtId="0" fontId="5" fillId="0" borderId="0" xfId="0" applyFont="1"/>
    <xf numFmtId="0" fontId="5" fillId="14" borderId="7" xfId="0" applyFont="1" applyFill="1" applyBorder="1" applyAlignment="1">
      <alignment wrapText="1"/>
    </xf>
    <xf numFmtId="0" fontId="5" fillId="0" borderId="0" xfId="0" applyFont="1" applyAlignment="1">
      <alignment horizontal="center" wrapText="1"/>
    </xf>
    <xf numFmtId="0" fontId="29" fillId="0" borderId="0" xfId="0" applyFont="1" applyAlignment="1">
      <alignment horizontal="center" wrapText="1"/>
    </xf>
    <xf numFmtId="0" fontId="13" fillId="15" borderId="7" xfId="0" quotePrefix="1" applyFont="1" applyFill="1" applyBorder="1"/>
    <xf numFmtId="0" fontId="13" fillId="14" borderId="7" xfId="0" quotePrefix="1" applyFont="1" applyFill="1" applyBorder="1"/>
    <xf numFmtId="0" fontId="7" fillId="14" borderId="7" xfId="0" applyFont="1" applyFill="1" applyBorder="1" applyAlignment="1">
      <alignment vertical="top" wrapText="1"/>
    </xf>
    <xf numFmtId="0" fontId="6" fillId="0" borderId="0" xfId="0" quotePrefix="1" applyFont="1" applyAlignment="1">
      <alignment horizontal="left" vertical="top" wrapText="1"/>
    </xf>
    <xf numFmtId="0" fontId="13" fillId="0" borderId="0" xfId="0" quotePrefix="1" applyFont="1" applyAlignment="1">
      <alignment vertical="top"/>
    </xf>
    <xf numFmtId="0" fontId="13" fillId="15" borderId="7" xfId="0" quotePrefix="1" applyFont="1" applyFill="1" applyBorder="1" applyAlignment="1">
      <alignment vertical="top"/>
    </xf>
    <xf numFmtId="0" fontId="13" fillId="14" borderId="7" xfId="0" quotePrefix="1" applyFont="1" applyFill="1" applyBorder="1" applyAlignment="1">
      <alignment vertical="top"/>
    </xf>
    <xf numFmtId="0" fontId="6" fillId="13" borderId="7" xfId="0" quotePrefix="1" applyFont="1" applyFill="1" applyBorder="1" applyAlignment="1">
      <alignment horizontal="center" vertical="top" wrapText="1"/>
    </xf>
    <xf numFmtId="3" fontId="13" fillId="0" borderId="0" xfId="0" applyNumberFormat="1" applyFont="1" applyAlignment="1">
      <alignment vertical="top"/>
    </xf>
    <xf numFmtId="0" fontId="23" fillId="0" borderId="0" xfId="0" applyFont="1" applyAlignment="1">
      <alignment vertical="top"/>
    </xf>
    <xf numFmtId="3" fontId="20" fillId="4" borderId="7" xfId="0" applyNumberFormat="1" applyFont="1" applyFill="1" applyBorder="1" applyAlignment="1">
      <alignment vertical="top"/>
    </xf>
    <xf numFmtId="0" fontId="26" fillId="4" borderId="7" xfId="0" applyFont="1" applyFill="1" applyBorder="1" applyAlignment="1">
      <alignment wrapText="1"/>
    </xf>
    <xf numFmtId="0" fontId="13" fillId="19" borderId="7" xfId="0" applyFont="1" applyFill="1" applyBorder="1"/>
    <xf numFmtId="0" fontId="13" fillId="19" borderId="7" xfId="0" applyFont="1" applyFill="1" applyBorder="1" applyAlignment="1">
      <alignment wrapText="1"/>
    </xf>
    <xf numFmtId="0" fontId="29" fillId="0" borderId="0" xfId="0" applyFont="1" applyAlignment="1">
      <alignment horizontal="center"/>
    </xf>
    <xf numFmtId="0" fontId="13" fillId="0" borderId="0" xfId="0" applyFont="1" applyAlignment="1">
      <alignment horizontal="center" vertical="center"/>
    </xf>
    <xf numFmtId="164" fontId="13" fillId="0" borderId="0" xfId="0" applyNumberFormat="1" applyFont="1"/>
    <xf numFmtId="164" fontId="14" fillId="0" borderId="0" xfId="0" applyNumberFormat="1" applyFont="1"/>
    <xf numFmtId="0" fontId="13" fillId="0" borderId="0" xfId="0" applyFont="1" applyAlignment="1">
      <alignment vertical="center"/>
    </xf>
    <xf numFmtId="164" fontId="25" fillId="20" borderId="7" xfId="0" applyNumberFormat="1" applyFont="1" applyFill="1" applyBorder="1"/>
    <xf numFmtId="164" fontId="18" fillId="21" borderId="7" xfId="0" applyNumberFormat="1" applyFont="1" applyFill="1" applyBorder="1"/>
    <xf numFmtId="164" fontId="18" fillId="4" borderId="7" xfId="0" applyNumberFormat="1" applyFont="1" applyFill="1" applyBorder="1"/>
    <xf numFmtId="164" fontId="14" fillId="21" borderId="7" xfId="0" applyNumberFormat="1" applyFont="1" applyFill="1" applyBorder="1"/>
    <xf numFmtId="164" fontId="26" fillId="4" borderId="7" xfId="0" applyNumberFormat="1" applyFont="1" applyFill="1" applyBorder="1"/>
    <xf numFmtId="164" fontId="39" fillId="0" borderId="0" xfId="0" applyNumberFormat="1" applyFont="1"/>
    <xf numFmtId="165" fontId="13" fillId="0" borderId="0" xfId="0" applyNumberFormat="1" applyFont="1" applyAlignment="1">
      <alignment horizontal="right"/>
    </xf>
    <xf numFmtId="165" fontId="40" fillId="0" borderId="0" xfId="0" applyNumberFormat="1" applyFont="1"/>
    <xf numFmtId="165" fontId="14" fillId="0" borderId="0" xfId="0" applyNumberFormat="1" applyFont="1"/>
    <xf numFmtId="165" fontId="13" fillId="0" borderId="0" xfId="0" applyNumberFormat="1" applyFont="1"/>
    <xf numFmtId="1" fontId="14" fillId="0" borderId="0" xfId="0" applyNumberFormat="1" applyFont="1"/>
    <xf numFmtId="1" fontId="13" fillId="0" borderId="0" xfId="0" applyNumberFormat="1" applyFont="1"/>
    <xf numFmtId="164" fontId="6" fillId="0" borderId="0" xfId="0" applyNumberFormat="1" applyFont="1" applyAlignment="1">
      <alignment vertical="top" wrapText="1"/>
    </xf>
    <xf numFmtId="164" fontId="13" fillId="0" borderId="0" xfId="0" applyNumberFormat="1" applyFont="1" applyAlignment="1">
      <alignment vertical="top"/>
    </xf>
    <xf numFmtId="164" fontId="13" fillId="0" borderId="0" xfId="0" applyNumberFormat="1" applyFont="1" applyAlignment="1">
      <alignment vertical="top" wrapText="1"/>
    </xf>
    <xf numFmtId="164" fontId="6" fillId="0" borderId="1" xfId="0" applyNumberFormat="1" applyFont="1" applyBorder="1" applyAlignment="1">
      <alignment vertical="top" wrapText="1"/>
    </xf>
    <xf numFmtId="164" fontId="13" fillId="0" borderId="1" xfId="0" applyNumberFormat="1" applyFont="1" applyBorder="1"/>
    <xf numFmtId="164" fontId="18" fillId="4" borderId="1" xfId="0" applyNumberFormat="1" applyFont="1" applyFill="1" applyBorder="1"/>
    <xf numFmtId="0" fontId="13" fillId="0" borderId="0" xfId="0" applyFont="1" applyAlignment="1">
      <alignment horizontal="center" vertical="top"/>
    </xf>
    <xf numFmtId="164" fontId="39" fillId="4" borderId="7" xfId="0" applyNumberFormat="1" applyFont="1" applyFill="1" applyBorder="1"/>
    <xf numFmtId="0" fontId="18" fillId="4" borderId="1" xfId="0" applyFont="1" applyFill="1" applyBorder="1"/>
    <xf numFmtId="166" fontId="13" fillId="0" borderId="1" xfId="0" applyNumberFormat="1" applyFont="1" applyBorder="1"/>
    <xf numFmtId="166" fontId="6" fillId="0" borderId="1" xfId="0" applyNumberFormat="1" applyFont="1" applyBorder="1" applyAlignment="1">
      <alignment vertical="top" wrapText="1"/>
    </xf>
    <xf numFmtId="0" fontId="13" fillId="0" borderId="15" xfId="0" applyFont="1" applyBorder="1"/>
    <xf numFmtId="164" fontId="29" fillId="0" borderId="1" xfId="0" applyNumberFormat="1" applyFont="1" applyBorder="1"/>
    <xf numFmtId="2" fontId="13" fillId="0" borderId="0" xfId="0" applyNumberFormat="1" applyFont="1"/>
    <xf numFmtId="164" fontId="29" fillId="0" borderId="0" xfId="0" applyNumberFormat="1" applyFont="1"/>
    <xf numFmtId="164" fontId="41" fillId="4" borderId="7" xfId="0" applyNumberFormat="1" applyFont="1" applyFill="1" applyBorder="1"/>
    <xf numFmtId="0" fontId="42" fillId="0" borderId="0" xfId="0" applyFont="1" applyAlignment="1">
      <alignment wrapText="1"/>
    </xf>
    <xf numFmtId="164" fontId="43" fillId="20" borderId="7" xfId="0" applyNumberFormat="1" applyFont="1" applyFill="1" applyBorder="1"/>
    <xf numFmtId="164" fontId="13" fillId="20" borderId="7" xfId="0" applyNumberFormat="1" applyFont="1" applyFill="1" applyBorder="1"/>
    <xf numFmtId="166" fontId="18" fillId="4" borderId="7" xfId="0" applyNumberFormat="1" applyFont="1" applyFill="1" applyBorder="1"/>
    <xf numFmtId="166" fontId="26" fillId="4" borderId="7" xfId="0" applyNumberFormat="1" applyFont="1" applyFill="1" applyBorder="1"/>
    <xf numFmtId="166" fontId="13" fillId="0" borderId="0" xfId="0" applyNumberFormat="1" applyFont="1"/>
    <xf numFmtId="0" fontId="26" fillId="4" borderId="7" xfId="0" quotePrefix="1" applyFont="1" applyFill="1" applyBorder="1"/>
    <xf numFmtId="0" fontId="45" fillId="0" borderId="0" xfId="0" applyFont="1"/>
    <xf numFmtId="164" fontId="46" fillId="4" borderId="1" xfId="0" applyNumberFormat="1" applyFont="1" applyFill="1" applyBorder="1"/>
    <xf numFmtId="164" fontId="47" fillId="4" borderId="1" xfId="0" applyNumberFormat="1" applyFont="1" applyFill="1" applyBorder="1"/>
    <xf numFmtId="164" fontId="48" fillId="4" borderId="1" xfId="0" applyNumberFormat="1" applyFont="1" applyFill="1" applyBorder="1"/>
    <xf numFmtId="0" fontId="29" fillId="22" borderId="7" xfId="0" applyFont="1" applyFill="1" applyBorder="1" applyAlignment="1">
      <alignment horizontal="center"/>
    </xf>
    <xf numFmtId="0" fontId="8" fillId="0" borderId="0" xfId="0" applyFont="1" applyAlignment="1">
      <alignment horizontal="right"/>
    </xf>
    <xf numFmtId="0" fontId="13" fillId="0" borderId="0" xfId="0" applyFont="1" applyAlignment="1">
      <alignment horizontal="right"/>
    </xf>
    <xf numFmtId="0" fontId="28" fillId="0" borderId="1" xfId="0" applyFont="1" applyBorder="1"/>
    <xf numFmtId="164" fontId="50" fillId="0" borderId="1" xfId="0" applyNumberFormat="1" applyFont="1" applyBorder="1"/>
    <xf numFmtId="164" fontId="50" fillId="0" borderId="1" xfId="0" applyNumberFormat="1" applyFont="1" applyBorder="1" applyAlignment="1">
      <alignment horizontal="right"/>
    </xf>
    <xf numFmtId="164" fontId="50" fillId="23" borderId="1" xfId="0" applyNumberFormat="1" applyFont="1" applyFill="1" applyBorder="1" applyAlignment="1">
      <alignment horizontal="left"/>
    </xf>
    <xf numFmtId="0" fontId="49" fillId="23" borderId="1" xfId="0" applyFont="1" applyFill="1" applyBorder="1" applyAlignment="1">
      <alignment horizontal="left"/>
    </xf>
    <xf numFmtId="164" fontId="51" fillId="0" borderId="1" xfId="0" applyNumberFormat="1" applyFont="1" applyBorder="1"/>
    <xf numFmtId="164" fontId="28" fillId="0" borderId="1" xfId="0" applyNumberFormat="1" applyFont="1" applyBorder="1" applyAlignment="1">
      <alignment horizontal="right"/>
    </xf>
    <xf numFmtId="164" fontId="28" fillId="0" borderId="1" xfId="0" applyNumberFormat="1" applyFont="1" applyBorder="1"/>
    <xf numFmtId="164" fontId="28" fillId="23" borderId="1" xfId="0" applyNumberFormat="1" applyFont="1" applyFill="1" applyBorder="1" applyAlignment="1">
      <alignment horizontal="left"/>
    </xf>
    <xf numFmtId="0" fontId="52" fillId="0" borderId="1" xfId="0" applyFont="1" applyBorder="1"/>
    <xf numFmtId="0" fontId="52" fillId="0" borderId="1" xfId="0" applyFont="1" applyBorder="1" applyAlignment="1">
      <alignment horizontal="right"/>
    </xf>
    <xf numFmtId="0" fontId="52" fillId="23" borderId="1" xfId="0" applyFont="1" applyFill="1" applyBorder="1" applyAlignment="1">
      <alignment horizontal="left"/>
    </xf>
    <xf numFmtId="0" fontId="28" fillId="0" borderId="1" xfId="0" applyFont="1" applyBorder="1" applyAlignment="1">
      <alignment horizontal="right"/>
    </xf>
    <xf numFmtId="0" fontId="28" fillId="23" borderId="1" xfId="0" applyFont="1" applyFill="1" applyBorder="1" applyAlignment="1">
      <alignment horizontal="left"/>
    </xf>
    <xf numFmtId="0" fontId="14" fillId="23" borderId="1" xfId="0" applyFont="1" applyFill="1" applyBorder="1" applyAlignment="1">
      <alignment horizontal="left"/>
    </xf>
    <xf numFmtId="165" fontId="28" fillId="0" borderId="1" xfId="0" applyNumberFormat="1" applyFont="1" applyBorder="1" applyAlignment="1">
      <alignment horizontal="right"/>
    </xf>
    <xf numFmtId="165" fontId="28" fillId="23" borderId="1" xfId="0" applyNumberFormat="1" applyFont="1" applyFill="1" applyBorder="1" applyAlignment="1">
      <alignment horizontal="left"/>
    </xf>
    <xf numFmtId="165" fontId="14" fillId="23" borderId="1" xfId="0" applyNumberFormat="1" applyFont="1" applyFill="1" applyBorder="1" applyAlignment="1">
      <alignment horizontal="left"/>
    </xf>
    <xf numFmtId="0" fontId="14" fillId="23" borderId="1" xfId="0" quotePrefix="1" applyFont="1" applyFill="1" applyBorder="1" applyAlignment="1">
      <alignment horizontal="left"/>
    </xf>
    <xf numFmtId="165" fontId="14" fillId="0" borderId="0" xfId="0" applyNumberFormat="1" applyFont="1" applyAlignment="1">
      <alignment horizontal="right"/>
    </xf>
    <xf numFmtId="165" fontId="40" fillId="0" borderId="0" xfId="0" applyNumberFormat="1" applyFont="1" applyAlignment="1">
      <alignment horizontal="right"/>
    </xf>
    <xf numFmtId="164" fontId="13" fillId="0" borderId="0" xfId="0" applyNumberFormat="1" applyFont="1" applyAlignment="1">
      <alignment horizontal="right"/>
    </xf>
    <xf numFmtId="164" fontId="8" fillId="0" borderId="0" xfId="0" applyNumberFormat="1" applyFont="1"/>
    <xf numFmtId="164" fontId="53" fillId="0" borderId="0" xfId="0" applyNumberFormat="1" applyFont="1"/>
    <xf numFmtId="164" fontId="54" fillId="0" borderId="0" xfId="0" applyNumberFormat="1" applyFont="1"/>
    <xf numFmtId="164" fontId="55" fillId="4" borderId="0" xfId="0" applyNumberFormat="1" applyFont="1" applyFill="1" applyAlignment="1">
      <alignment horizontal="left"/>
    </xf>
    <xf numFmtId="164" fontId="11" fillId="4" borderId="0" xfId="0" applyNumberFormat="1" applyFont="1" applyFill="1"/>
    <xf numFmtId="0" fontId="54" fillId="0" borderId="0" xfId="0" applyFont="1"/>
    <xf numFmtId="165" fontId="8" fillId="0" borderId="0" xfId="0" applyNumberFormat="1" applyFont="1"/>
    <xf numFmtId="0" fontId="4" fillId="0" borderId="0" xfId="0" applyFont="1" applyAlignment="1">
      <alignment wrapText="1"/>
    </xf>
    <xf numFmtId="0" fontId="67" fillId="3" borderId="3" xfId="0" applyFont="1" applyFill="1" applyBorder="1" applyAlignment="1">
      <alignment vertical="top" wrapText="1"/>
    </xf>
    <xf numFmtId="0" fontId="67" fillId="4" borderId="3" xfId="0" applyFont="1" applyFill="1" applyBorder="1" applyAlignment="1">
      <alignment vertical="top" wrapText="1"/>
    </xf>
    <xf numFmtId="0" fontId="67" fillId="5" borderId="3" xfId="0" applyFont="1" applyFill="1" applyBorder="1" applyAlignment="1">
      <alignment vertical="top" wrapText="1"/>
    </xf>
    <xf numFmtId="0" fontId="66" fillId="0" borderId="0" xfId="0" applyFont="1" applyAlignment="1">
      <alignment vertical="top" wrapText="1"/>
    </xf>
    <xf numFmtId="0" fontId="67" fillId="6" borderId="3" xfId="0" applyFont="1" applyFill="1" applyBorder="1" applyAlignment="1">
      <alignment vertical="top" wrapText="1"/>
    </xf>
    <xf numFmtId="0" fontId="66" fillId="24" borderId="0" xfId="0" applyFont="1" applyFill="1" applyAlignment="1">
      <alignment vertical="top" wrapText="1"/>
    </xf>
    <xf numFmtId="0" fontId="67" fillId="7" borderId="3" xfId="0" applyFont="1" applyFill="1" applyBorder="1" applyAlignment="1">
      <alignment vertical="top" wrapText="1"/>
    </xf>
    <xf numFmtId="0" fontId="67" fillId="0" borderId="3" xfId="0" applyFont="1" applyBorder="1" applyAlignment="1">
      <alignment vertical="top" wrapText="1"/>
    </xf>
    <xf numFmtId="0" fontId="65" fillId="4" borderId="3" xfId="0" applyFont="1" applyFill="1" applyBorder="1" applyAlignment="1">
      <alignment vertical="top" wrapText="1"/>
    </xf>
    <xf numFmtId="0" fontId="67" fillId="8" borderId="3" xfId="0" applyFont="1" applyFill="1" applyBorder="1" applyAlignment="1">
      <alignment vertical="top" wrapText="1"/>
    </xf>
    <xf numFmtId="0" fontId="4" fillId="0" borderId="0" xfId="0" applyFont="1" applyAlignment="1">
      <alignment vertical="top" wrapText="1"/>
    </xf>
    <xf numFmtId="0" fontId="9" fillId="25" borderId="0" xfId="0" applyFont="1" applyFill="1"/>
    <xf numFmtId="0" fontId="68" fillId="25" borderId="0" xfId="0" applyFont="1" applyFill="1" applyAlignment="1">
      <alignment wrapText="1"/>
    </xf>
    <xf numFmtId="0" fontId="8" fillId="25" borderId="0" xfId="0" applyFont="1" applyFill="1"/>
    <xf numFmtId="0" fontId="0" fillId="25" borderId="0" xfId="0" applyFill="1"/>
    <xf numFmtId="0" fontId="66" fillId="25" borderId="0" xfId="0" applyFont="1" applyFill="1" applyAlignment="1">
      <alignment vertical="top"/>
    </xf>
    <xf numFmtId="0" fontId="9" fillId="25" borderId="0" xfId="0" applyFont="1" applyFill="1" applyAlignment="1">
      <alignment wrapText="1"/>
    </xf>
    <xf numFmtId="0" fontId="8" fillId="25" borderId="0" xfId="0" applyFont="1" applyFill="1" applyAlignment="1">
      <alignment wrapText="1"/>
    </xf>
    <xf numFmtId="0" fontId="3" fillId="16" borderId="0" xfId="0" applyFont="1" applyFill="1" applyAlignment="1">
      <alignment wrapText="1"/>
    </xf>
    <xf numFmtId="0" fontId="3" fillId="25" borderId="0" xfId="0" applyFont="1" applyFill="1"/>
    <xf numFmtId="0" fontId="2" fillId="0" borderId="0" xfId="0" applyFont="1" applyAlignment="1">
      <alignment vertical="top" wrapText="1"/>
    </xf>
    <xf numFmtId="0" fontId="2" fillId="0" borderId="0" xfId="0" applyFont="1" applyAlignment="1">
      <alignment vertical="top"/>
    </xf>
    <xf numFmtId="0" fontId="2" fillId="0" borderId="1" xfId="0" applyFont="1" applyBorder="1" applyAlignment="1">
      <alignment horizontal="left" vertical="top" wrapText="1"/>
    </xf>
    <xf numFmtId="0" fontId="9" fillId="0" borderId="0" xfId="0" applyFont="1" applyAlignment="1">
      <alignment horizontal="left" vertical="top"/>
    </xf>
    <xf numFmtId="0" fontId="2" fillId="0" borderId="0" xfId="0" applyFont="1"/>
    <xf numFmtId="0" fontId="9" fillId="26" borderId="0" xfId="0" applyFont="1" applyFill="1"/>
    <xf numFmtId="0" fontId="8" fillId="26" borderId="0" xfId="0" applyFont="1" applyFill="1"/>
    <xf numFmtId="0" fontId="8" fillId="26" borderId="0" xfId="0" applyFont="1" applyFill="1" applyAlignment="1">
      <alignment wrapText="1"/>
    </xf>
    <xf numFmtId="0" fontId="3" fillId="26" borderId="0" xfId="0" applyFont="1" applyFill="1"/>
    <xf numFmtId="0" fontId="7" fillId="4" borderId="11" xfId="0" applyFont="1" applyFill="1" applyBorder="1" applyAlignment="1">
      <alignment horizontal="left" vertical="top"/>
    </xf>
    <xf numFmtId="0" fontId="2" fillId="0" borderId="0" xfId="0" applyFont="1" applyAlignment="1">
      <alignment horizontal="left" vertical="top"/>
    </xf>
    <xf numFmtId="0" fontId="2" fillId="0" borderId="11" xfId="1"/>
    <xf numFmtId="0" fontId="13" fillId="0" borderId="11" xfId="1" applyFont="1"/>
    <xf numFmtId="0" fontId="13" fillId="0" borderId="11" xfId="1" applyFont="1" applyAlignment="1">
      <alignment vertical="top" wrapText="1"/>
    </xf>
    <xf numFmtId="0" fontId="31" fillId="0" borderId="11" xfId="1" applyFont="1"/>
    <xf numFmtId="0" fontId="31" fillId="0" borderId="11" xfId="1" applyFont="1" applyAlignment="1">
      <alignment wrapText="1"/>
    </xf>
    <xf numFmtId="0" fontId="32" fillId="0" borderId="11" xfId="1" applyFont="1" applyAlignment="1">
      <alignment wrapText="1"/>
    </xf>
    <xf numFmtId="0" fontId="13" fillId="0" borderId="11" xfId="1" applyFont="1" applyAlignment="1">
      <alignment wrapText="1"/>
    </xf>
    <xf numFmtId="0" fontId="33" fillId="0" borderId="11" xfId="1" applyFont="1" applyAlignment="1">
      <alignment horizontal="right" vertical="top"/>
    </xf>
    <xf numFmtId="0" fontId="33" fillId="0" borderId="11" xfId="1" applyFont="1" applyAlignment="1">
      <alignment horizontal="right" vertical="top" wrapText="1"/>
    </xf>
    <xf numFmtId="0" fontId="34" fillId="0" borderId="11" xfId="1" applyFont="1"/>
    <xf numFmtId="0" fontId="5" fillId="0" borderId="11" xfId="1" applyFont="1" applyAlignment="1">
      <alignment vertical="top"/>
    </xf>
    <xf numFmtId="0" fontId="5" fillId="4" borderId="11" xfId="1" applyFont="1" applyFill="1" applyAlignment="1">
      <alignment vertical="top" wrapText="1"/>
    </xf>
    <xf numFmtId="0" fontId="5" fillId="0" borderId="11" xfId="1" applyFont="1" applyAlignment="1">
      <alignment vertical="top" wrapText="1"/>
    </xf>
    <xf numFmtId="0" fontId="20" fillId="0" borderId="11" xfId="1" applyFont="1" applyAlignment="1">
      <alignment vertical="top" wrapText="1"/>
    </xf>
    <xf numFmtId="0" fontId="29" fillId="0" borderId="11" xfId="1" applyFont="1"/>
    <xf numFmtId="0" fontId="29" fillId="0" borderId="11" xfId="1" applyFont="1" applyAlignment="1">
      <alignment wrapText="1"/>
    </xf>
    <xf numFmtId="0" fontId="35" fillId="4" borderId="11" xfId="1" applyFont="1" applyFill="1" applyAlignment="1">
      <alignment vertical="top" wrapText="1"/>
    </xf>
    <xf numFmtId="0" fontId="30" fillId="4" borderId="11" xfId="1" applyFont="1" applyFill="1" applyAlignment="1">
      <alignment vertical="top" wrapText="1"/>
    </xf>
    <xf numFmtId="0" fontId="6" fillId="0" borderId="11" xfId="1" applyFont="1" applyAlignment="1">
      <alignment vertical="top"/>
    </xf>
    <xf numFmtId="0" fontId="30" fillId="4" borderId="11" xfId="1" applyFont="1" applyFill="1" applyAlignment="1">
      <alignment wrapText="1"/>
    </xf>
    <xf numFmtId="0" fontId="5" fillId="0" borderId="8" xfId="1" applyFont="1" applyBorder="1" applyAlignment="1">
      <alignment vertical="top"/>
    </xf>
    <xf numFmtId="0" fontId="6" fillId="0" borderId="1" xfId="1" applyFont="1" applyBorder="1" applyAlignment="1">
      <alignment vertical="top"/>
    </xf>
    <xf numFmtId="0" fontId="36" fillId="0" borderId="11" xfId="1" applyFont="1"/>
    <xf numFmtId="0" fontId="6" fillId="0" borderId="11" xfId="1" applyFont="1" applyAlignment="1">
      <alignment horizontal="right" vertical="top"/>
    </xf>
    <xf numFmtId="10" fontId="13" fillId="0" borderId="11" xfId="1" applyNumberFormat="1" applyFont="1"/>
    <xf numFmtId="0" fontId="6" fillId="4" borderId="11" xfId="1" applyFont="1" applyFill="1" applyAlignment="1">
      <alignment vertical="top"/>
    </xf>
    <xf numFmtId="0" fontId="6" fillId="0" borderId="0" xfId="0" applyFont="1" applyAlignment="1">
      <alignment horizontal="center" vertical="top" wrapText="1"/>
    </xf>
    <xf numFmtId="0" fontId="0" fillId="0" borderId="0" xfId="0"/>
    <xf numFmtId="0" fontId="7" fillId="4" borderId="4" xfId="0" applyFont="1" applyFill="1" applyBorder="1" applyAlignment="1">
      <alignment vertical="top" wrapText="1"/>
    </xf>
    <xf numFmtId="0" fontId="17" fillId="0" borderId="5" xfId="0" applyFont="1" applyBorder="1"/>
    <xf numFmtId="0" fontId="17" fillId="0" borderId="6" xfId="0" applyFont="1" applyBorder="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29" fillId="0" borderId="0" xfId="0" applyFont="1" applyAlignment="1">
      <alignment vertical="top"/>
    </xf>
    <xf numFmtId="0" fontId="5" fillId="0" borderId="0" xfId="0" applyFont="1" applyAlignment="1">
      <alignment vertical="top"/>
    </xf>
    <xf numFmtId="0" fontId="13" fillId="0" borderId="11" xfId="1" applyFont="1"/>
    <xf numFmtId="0" fontId="2" fillId="0" borderId="11" xfId="1"/>
    <xf numFmtId="0" fontId="13" fillId="0" borderId="0" xfId="0" applyFont="1" applyAlignment="1">
      <alignment horizontal="center"/>
    </xf>
    <xf numFmtId="0" fontId="5" fillId="0" borderId="0" xfId="0" applyFont="1" applyAlignment="1">
      <alignment horizontal="center"/>
    </xf>
    <xf numFmtId="0" fontId="13" fillId="0" borderId="0" xfId="0" applyFont="1"/>
    <xf numFmtId="0" fontId="6" fillId="0" borderId="0" xfId="0" applyFont="1" applyAlignment="1">
      <alignment wrapText="1"/>
    </xf>
    <xf numFmtId="0" fontId="6" fillId="0" borderId="0" xfId="0" applyFont="1"/>
    <xf numFmtId="0" fontId="6" fillId="0" borderId="0" xfId="0" applyFont="1" applyAlignment="1">
      <alignment horizontal="center"/>
    </xf>
    <xf numFmtId="0" fontId="13" fillId="0" borderId="0" xfId="0" applyFont="1" applyAlignment="1">
      <alignment wrapText="1"/>
    </xf>
    <xf numFmtId="0" fontId="6" fillId="0" borderId="0" xfId="0" applyFont="1" applyAlignment="1">
      <alignment horizontal="center" wrapText="1"/>
    </xf>
    <xf numFmtId="0" fontId="6" fillId="13" borderId="9" xfId="0" applyFont="1" applyFill="1" applyBorder="1" applyAlignment="1">
      <alignment horizontal="center" vertical="top" wrapText="1"/>
    </xf>
    <xf numFmtId="0" fontId="17" fillId="0" borderId="10" xfId="0" applyFont="1" applyBorder="1"/>
    <xf numFmtId="0" fontId="17" fillId="0" borderId="11" xfId="0" applyFont="1" applyBorder="1"/>
    <xf numFmtId="0" fontId="13" fillId="0" borderId="0" xfId="0" applyFont="1" applyAlignment="1">
      <alignment horizontal="center" vertical="center"/>
    </xf>
    <xf numFmtId="0" fontId="29" fillId="0" borderId="0" xfId="0" applyFont="1" applyAlignment="1">
      <alignment horizontal="center" vertical="center"/>
    </xf>
    <xf numFmtId="0" fontId="29" fillId="0" borderId="0" xfId="0" applyFont="1" applyAlignment="1">
      <alignment horizontal="center"/>
    </xf>
    <xf numFmtId="0" fontId="29" fillId="0" borderId="0" xfId="0" applyFont="1" applyAlignment="1">
      <alignment horizontal="center" vertical="center" wrapText="1"/>
    </xf>
    <xf numFmtId="0" fontId="13" fillId="0" borderId="12" xfId="0" applyFont="1" applyBorder="1" applyAlignment="1">
      <alignment horizontal="center" vertical="center"/>
    </xf>
    <xf numFmtId="0" fontId="17" fillId="0" borderId="12" xfId="0" applyFont="1" applyBorder="1"/>
    <xf numFmtId="0" fontId="13" fillId="0" borderId="0" xfId="0" applyFont="1" applyAlignment="1">
      <alignment vertical="center"/>
    </xf>
    <xf numFmtId="0" fontId="13" fillId="0" borderId="17" xfId="0" applyFont="1" applyBorder="1"/>
    <xf numFmtId="0" fontId="17" fillId="0" borderId="18" xfId="0" applyFont="1" applyBorder="1"/>
    <xf numFmtId="0" fontId="17" fillId="0" borderId="2" xfId="0" applyFont="1" applyBorder="1"/>
    <xf numFmtId="0" fontId="17" fillId="0" borderId="19" xfId="0" applyFont="1" applyBorder="1"/>
    <xf numFmtId="0" fontId="17" fillId="0" borderId="20" xfId="0" applyFont="1" applyBorder="1"/>
    <xf numFmtId="0" fontId="17" fillId="0" borderId="21" xfId="0" applyFont="1" applyBorder="1"/>
    <xf numFmtId="0" fontId="13" fillId="0" borderId="15" xfId="0" applyFont="1" applyBorder="1"/>
    <xf numFmtId="0" fontId="17" fillId="0" borderId="16" xfId="0" applyFont="1" applyBorder="1"/>
    <xf numFmtId="0" fontId="29" fillId="0" borderId="13" xfId="0" applyFont="1" applyBorder="1"/>
    <xf numFmtId="0" fontId="17" fillId="0" borderId="14" xfId="0" applyFont="1" applyBorder="1"/>
    <xf numFmtId="0" fontId="17" fillId="0" borderId="3" xfId="0" applyFont="1" applyBorder="1"/>
    <xf numFmtId="0" fontId="13" fillId="0" borderId="13" xfId="0" applyFont="1" applyBorder="1"/>
    <xf numFmtId="0" fontId="29" fillId="0" borderId="15" xfId="0" applyFont="1" applyBorder="1"/>
    <xf numFmtId="0" fontId="44" fillId="0" borderId="13" xfId="0" applyFont="1" applyBorder="1"/>
    <xf numFmtId="0" fontId="29" fillId="0" borderId="0" xfId="0" applyFont="1"/>
    <xf numFmtId="164" fontId="29" fillId="0" borderId="0" xfId="0" applyNumberFormat="1" applyFont="1"/>
    <xf numFmtId="0" fontId="14" fillId="23" borderId="15" xfId="0" applyFont="1" applyFill="1" applyBorder="1" applyAlignment="1">
      <alignment horizontal="left"/>
    </xf>
    <xf numFmtId="0" fontId="14" fillId="23" borderId="15" xfId="0" applyFont="1" applyFill="1" applyBorder="1" applyAlignment="1">
      <alignment horizontal="left" wrapText="1"/>
    </xf>
    <xf numFmtId="0" fontId="13" fillId="0" borderId="15" xfId="0" applyFont="1" applyBorder="1" applyAlignment="1">
      <alignment horizontal="center" vertical="center"/>
    </xf>
    <xf numFmtId="0" fontId="17" fillId="0" borderId="22" xfId="0" applyFont="1" applyBorder="1"/>
    <xf numFmtId="0" fontId="13" fillId="0" borderId="13" xfId="0" applyFont="1" applyBorder="1" applyAlignment="1">
      <alignment horizontal="center"/>
    </xf>
    <xf numFmtId="0" fontId="14" fillId="23" borderId="13" xfId="0" applyFont="1" applyFill="1" applyBorder="1" applyAlignment="1">
      <alignment horizontal="left"/>
    </xf>
    <xf numFmtId="0" fontId="49" fillId="23" borderId="13" xfId="0" applyFont="1" applyFill="1" applyBorder="1" applyAlignment="1">
      <alignment horizontal="left"/>
    </xf>
    <xf numFmtId="0" fontId="13" fillId="0" borderId="15" xfId="0" applyFont="1" applyBorder="1" applyAlignment="1">
      <alignment wrapText="1"/>
    </xf>
    <xf numFmtId="0" fontId="13" fillId="0" borderId="15" xfId="0" applyFont="1" applyBorder="1" applyAlignment="1">
      <alignment horizontal="right" wrapText="1"/>
    </xf>
    <xf numFmtId="0" fontId="8" fillId="0" borderId="0" xfId="0" applyFont="1"/>
    <xf numFmtId="0" fontId="6" fillId="27" borderId="1" xfId="0" applyFont="1" applyFill="1" applyBorder="1" applyAlignment="1">
      <alignment horizontal="right" vertical="top"/>
    </xf>
    <xf numFmtId="0" fontId="6" fillId="27" borderId="3" xfId="0" applyFont="1" applyFill="1" applyBorder="1" applyAlignment="1">
      <alignment vertical="top" wrapText="1"/>
    </xf>
    <xf numFmtId="0" fontId="67" fillId="27" borderId="3" xfId="0" applyFont="1" applyFill="1" applyBorder="1" applyAlignment="1">
      <alignment vertical="top" wrapText="1"/>
    </xf>
    <xf numFmtId="0" fontId="6" fillId="27" borderId="3" xfId="0" applyFont="1" applyFill="1" applyBorder="1" applyAlignment="1">
      <alignment horizontal="right" vertical="top"/>
    </xf>
    <xf numFmtId="0" fontId="0" fillId="28" borderId="0" xfId="0" applyFill="1"/>
    <xf numFmtId="0" fontId="9" fillId="28" borderId="0" xfId="0" applyFont="1" applyFill="1" applyAlignment="1">
      <alignment vertical="top" wrapText="1"/>
    </xf>
    <xf numFmtId="0" fontId="6" fillId="27" borderId="0" xfId="0" applyFont="1" applyFill="1" applyAlignment="1">
      <alignment vertical="top" wrapText="1"/>
    </xf>
    <xf numFmtId="0" fontId="7" fillId="27" borderId="3" xfId="0" applyFont="1" applyFill="1" applyBorder="1" applyAlignment="1">
      <alignment vertical="top" wrapText="1"/>
    </xf>
    <xf numFmtId="0" fontId="6" fillId="27" borderId="3" xfId="0" quotePrefix="1" applyFont="1" applyFill="1" applyBorder="1" applyAlignment="1">
      <alignment vertical="top" wrapText="1"/>
    </xf>
    <xf numFmtId="0" fontId="6" fillId="27" borderId="3" xfId="0" quotePrefix="1" applyFont="1" applyFill="1" applyBorder="1" applyAlignment="1">
      <alignment vertical="top"/>
    </xf>
    <xf numFmtId="0" fontId="6" fillId="28" borderId="0" xfId="0" applyFont="1" applyFill="1"/>
    <xf numFmtId="0" fontId="1" fillId="0" borderId="0" xfId="0" applyFont="1"/>
  </cellXfs>
  <cellStyles count="2">
    <cellStyle name="Normal" xfId="0" builtinId="0"/>
    <cellStyle name="Normal 2" xfId="1" xr:uid="{B4B887A6-C272-CF46-BECB-46AE12F03E94}"/>
  </cellStyles>
  <dxfs count="0"/>
  <tableStyles count="0" defaultTableStyle="TableStyleMedium2" defaultPivotStyle="PivotStyleLight16"/>
  <colors>
    <mruColors>
      <color rgb="FFFFBD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4472C4"/>
              </a:solidFill>
            </c:spPr>
            <c:extLst>
              <c:ext xmlns:c16="http://schemas.microsoft.com/office/drawing/2014/chart" uri="{C3380CC4-5D6E-409C-BE32-E72D297353CC}">
                <c16:uniqueId val="{00000001-B220-8641-B54A-E44789C384A8}"/>
              </c:ext>
            </c:extLst>
          </c:dPt>
          <c:dPt>
            <c:idx val="1"/>
            <c:bubble3D val="0"/>
            <c:spPr>
              <a:solidFill>
                <a:srgbClr val="ED7D31"/>
              </a:solidFill>
            </c:spPr>
            <c:extLst>
              <c:ext xmlns:c16="http://schemas.microsoft.com/office/drawing/2014/chart" uri="{C3380CC4-5D6E-409C-BE32-E72D297353CC}">
                <c16:uniqueId val="{00000003-B220-8641-B54A-E44789C384A8}"/>
              </c:ext>
            </c:extLst>
          </c:dPt>
          <c:dPt>
            <c:idx val="2"/>
            <c:bubble3D val="0"/>
            <c:spPr>
              <a:solidFill>
                <a:srgbClr val="A5A5A5"/>
              </a:solidFill>
            </c:spPr>
            <c:extLst>
              <c:ext xmlns:c16="http://schemas.microsoft.com/office/drawing/2014/chart" uri="{C3380CC4-5D6E-409C-BE32-E72D297353CC}">
                <c16:uniqueId val="{00000005-B220-8641-B54A-E44789C384A8}"/>
              </c:ext>
            </c:extLst>
          </c:dPt>
          <c:dPt>
            <c:idx val="3"/>
            <c:bubble3D val="0"/>
            <c:spPr>
              <a:solidFill>
                <a:srgbClr val="FFC000"/>
              </a:solidFill>
            </c:spPr>
            <c:extLst>
              <c:ext xmlns:c16="http://schemas.microsoft.com/office/drawing/2014/chart" uri="{C3380CC4-5D6E-409C-BE32-E72D297353CC}">
                <c16:uniqueId val="{00000007-B220-8641-B54A-E44789C384A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'Fig 1-RQ2 emo merged'!$B$41:$B$43</c:f>
              <c:strCache>
                <c:ptCount val="3"/>
                <c:pt idx="0">
                  <c:v>Text</c:v>
                </c:pt>
                <c:pt idx="1">
                  <c:v>Sensor</c:v>
                </c:pt>
                <c:pt idx="2">
                  <c:v>Utterances&amp;Faciak Exp</c:v>
                </c:pt>
              </c:strCache>
            </c:strRef>
          </c:cat>
          <c:val>
            <c:numRef>
              <c:f>'Fig 1-RQ2 emo merged'!$D$41:$D$44</c:f>
              <c:numCache>
                <c:formatCode>0.00%</c:formatCode>
                <c:ptCount val="4"/>
                <c:pt idx="0">
                  <c:v>0.75862068965517238</c:v>
                </c:pt>
                <c:pt idx="1">
                  <c:v>0.20689655172413793</c:v>
                </c:pt>
                <c:pt idx="2">
                  <c:v>0.17241379310344829</c:v>
                </c:pt>
                <c:pt idx="3">
                  <c:v>1.1379310344827585</c:v>
                </c:pt>
              </c:numCache>
            </c:numRef>
          </c:val>
          <c:extLst>
            <c:ext xmlns:c16="http://schemas.microsoft.com/office/drawing/2014/chart" uri="{C3380CC4-5D6E-409C-BE32-E72D297353CC}">
              <c16:uniqueId val="{00000008-B220-8641-B54A-E44789C384A8}"/>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b="0" i="0">
              <a:solidFill>
                <a:srgbClr val="1A1A1A"/>
              </a:solidFill>
              <a:latin typeface="+mn-lt"/>
            </a:defRPr>
          </a:pPr>
          <a:endParaRPr lang="en-NL"/>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018343860863547E-2"/>
          <c:y val="5.2398300309173154E-2"/>
          <c:w val="0.90180583196331232"/>
          <c:h val="0.66592058971351986"/>
        </c:manualLayout>
      </c:layout>
      <c:barChart>
        <c:barDir val="col"/>
        <c:grouping val="stacked"/>
        <c:varyColors val="0"/>
        <c:ser>
          <c:idx val="0"/>
          <c:order val="0"/>
          <c:tx>
            <c:strRef>
              <c:f>'Fig 1-RQ2 emo merged'!$E$46</c:f>
              <c:strCache>
                <c:ptCount val="1"/>
                <c:pt idx="0">
                  <c:v>Sentiment Analysis</c:v>
                </c:pt>
              </c:strCache>
            </c:strRef>
          </c:tx>
          <c:spPr>
            <a:solidFill>
              <a:schemeClr val="tx1">
                <a:lumMod val="75000"/>
                <a:lumOff val="25000"/>
              </a:schemeClr>
            </a:solidFill>
            <a:ln>
              <a:noFill/>
            </a:ln>
            <a:effectLst/>
          </c:spPr>
          <c:invertIfNegative val="0"/>
          <c:cat>
            <c:strRef>
              <c:f>'Fig 1-RQ2 emo merged'!$D$47:$D$50</c:f>
              <c:strCache>
                <c:ptCount val="4"/>
                <c:pt idx="0">
                  <c:v>Text</c:v>
                </c:pt>
                <c:pt idx="1">
                  <c:v>Sensor</c:v>
                </c:pt>
                <c:pt idx="2">
                  <c:v>Utterances</c:v>
                </c:pt>
                <c:pt idx="3">
                  <c:v>Facial Expressions</c:v>
                </c:pt>
              </c:strCache>
            </c:strRef>
          </c:cat>
          <c:val>
            <c:numRef>
              <c:f>'Fig 1-RQ2 emo merged'!$E$47:$E$50</c:f>
              <c:numCache>
                <c:formatCode>General</c:formatCode>
                <c:ptCount val="4"/>
                <c:pt idx="0">
                  <c:v>11</c:v>
                </c:pt>
                <c:pt idx="1">
                  <c:v>0</c:v>
                </c:pt>
                <c:pt idx="2">
                  <c:v>0</c:v>
                </c:pt>
                <c:pt idx="3">
                  <c:v>0</c:v>
                </c:pt>
              </c:numCache>
            </c:numRef>
          </c:val>
          <c:extLst>
            <c:ext xmlns:c16="http://schemas.microsoft.com/office/drawing/2014/chart" uri="{C3380CC4-5D6E-409C-BE32-E72D297353CC}">
              <c16:uniqueId val="{00000000-9D5F-3748-ACA6-EB3FFB528D3B}"/>
            </c:ext>
          </c:extLst>
        </c:ser>
        <c:ser>
          <c:idx val="1"/>
          <c:order val="1"/>
          <c:tx>
            <c:strRef>
              <c:f>'Fig 1-RQ2 emo merged'!$F$46</c:f>
              <c:strCache>
                <c:ptCount val="1"/>
                <c:pt idx="0">
                  <c:v>Emotion  and Stress Detection</c:v>
                </c:pt>
              </c:strCache>
            </c:strRef>
          </c:tx>
          <c:spPr>
            <a:solidFill>
              <a:schemeClr val="tx1">
                <a:lumMod val="50000"/>
                <a:lumOff val="50000"/>
              </a:schemeClr>
            </a:solidFill>
            <a:ln>
              <a:noFill/>
            </a:ln>
            <a:effectLst/>
          </c:spPr>
          <c:invertIfNegative val="0"/>
          <c:cat>
            <c:strRef>
              <c:f>'Fig 1-RQ2 emo merged'!$D$47:$D$50</c:f>
              <c:strCache>
                <c:ptCount val="4"/>
                <c:pt idx="0">
                  <c:v>Text</c:v>
                </c:pt>
                <c:pt idx="1">
                  <c:v>Sensor</c:v>
                </c:pt>
                <c:pt idx="2">
                  <c:v>Utterances</c:v>
                </c:pt>
                <c:pt idx="3">
                  <c:v>Facial Expressions</c:v>
                </c:pt>
              </c:strCache>
            </c:strRef>
          </c:cat>
          <c:val>
            <c:numRef>
              <c:f>'Fig 1-RQ2 emo merged'!$F$47:$F$50</c:f>
              <c:numCache>
                <c:formatCode>General</c:formatCode>
                <c:ptCount val="4"/>
                <c:pt idx="0">
                  <c:v>7</c:v>
                </c:pt>
                <c:pt idx="1">
                  <c:v>10</c:v>
                </c:pt>
                <c:pt idx="2">
                  <c:v>3</c:v>
                </c:pt>
                <c:pt idx="3">
                  <c:v>2</c:v>
                </c:pt>
              </c:numCache>
            </c:numRef>
          </c:val>
          <c:extLst>
            <c:ext xmlns:c16="http://schemas.microsoft.com/office/drawing/2014/chart" uri="{C3380CC4-5D6E-409C-BE32-E72D297353CC}">
              <c16:uniqueId val="{00000001-9D5F-3748-ACA6-EB3FFB528D3B}"/>
            </c:ext>
          </c:extLst>
        </c:ser>
        <c:ser>
          <c:idx val="2"/>
          <c:order val="2"/>
          <c:tx>
            <c:strRef>
              <c:f>'Fig 1-RQ2 emo merged'!$G$46</c:f>
              <c:strCache>
                <c:ptCount val="1"/>
                <c:pt idx="0">
                  <c:v>Toxic Relationship</c:v>
                </c:pt>
              </c:strCache>
            </c:strRef>
          </c:tx>
          <c:spPr>
            <a:solidFill>
              <a:schemeClr val="accent3"/>
            </a:solidFill>
            <a:ln>
              <a:noFill/>
            </a:ln>
            <a:effectLst/>
          </c:spPr>
          <c:invertIfNegative val="0"/>
          <c:cat>
            <c:strRef>
              <c:f>'Fig 1-RQ2 emo merged'!$D$47:$D$50</c:f>
              <c:strCache>
                <c:ptCount val="4"/>
                <c:pt idx="0">
                  <c:v>Text</c:v>
                </c:pt>
                <c:pt idx="1">
                  <c:v>Sensor</c:v>
                </c:pt>
                <c:pt idx="2">
                  <c:v>Utterances</c:v>
                </c:pt>
                <c:pt idx="3">
                  <c:v>Facial Expressions</c:v>
                </c:pt>
              </c:strCache>
            </c:strRef>
          </c:cat>
          <c:val>
            <c:numRef>
              <c:f>'Fig 1-RQ2 emo merged'!$G$47:$G$50</c:f>
              <c:numCache>
                <c:formatCode>General</c:formatCode>
                <c:ptCount val="4"/>
                <c:pt idx="0">
                  <c:v>5</c:v>
                </c:pt>
                <c:pt idx="1">
                  <c:v>0</c:v>
                </c:pt>
                <c:pt idx="2">
                  <c:v>0</c:v>
                </c:pt>
                <c:pt idx="3">
                  <c:v>0</c:v>
                </c:pt>
              </c:numCache>
            </c:numRef>
          </c:val>
          <c:extLst>
            <c:ext xmlns:c16="http://schemas.microsoft.com/office/drawing/2014/chart" uri="{C3380CC4-5D6E-409C-BE32-E72D297353CC}">
              <c16:uniqueId val="{00000002-9D5F-3748-ACA6-EB3FFB528D3B}"/>
            </c:ext>
          </c:extLst>
        </c:ser>
        <c:dLbls>
          <c:showLegendKey val="0"/>
          <c:showVal val="0"/>
          <c:showCatName val="0"/>
          <c:showSerName val="0"/>
          <c:showPercent val="0"/>
          <c:showBubbleSize val="0"/>
        </c:dLbls>
        <c:gapWidth val="25"/>
        <c:overlap val="100"/>
        <c:axId val="384297568"/>
        <c:axId val="384299248"/>
      </c:barChart>
      <c:catAx>
        <c:axId val="38429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84299248"/>
        <c:crosses val="autoZero"/>
        <c:auto val="1"/>
        <c:lblAlgn val="ctr"/>
        <c:lblOffset val="100"/>
        <c:noMultiLvlLbl val="0"/>
      </c:catAx>
      <c:valAx>
        <c:axId val="38429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84297568"/>
        <c:crosses val="autoZero"/>
        <c:crossBetween val="between"/>
      </c:valAx>
      <c:spPr>
        <a:noFill/>
        <a:ln>
          <a:noFill/>
        </a:ln>
        <a:effectLst/>
      </c:spPr>
    </c:plotArea>
    <c:legend>
      <c:legendPos val="b"/>
      <c:layout>
        <c:manualLayout>
          <c:xMode val="edge"/>
          <c:yMode val="edge"/>
          <c:x val="1.8182746387470795E-2"/>
          <c:y val="0.84008528914543323"/>
          <c:w val="0.9614367050272562"/>
          <c:h val="0.1057561035044700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17</xdr:col>
      <xdr:colOff>66675</xdr:colOff>
      <xdr:row>55</xdr:row>
      <xdr:rowOff>47625</xdr:rowOff>
    </xdr:from>
    <xdr:ext cx="3095625" cy="2600325"/>
    <xdr:graphicFrame macro="">
      <xdr:nvGraphicFramePr>
        <xdr:cNvPr id="2" name="Chart 1" title="Chart">
          <a:extLst>
            <a:ext uri="{FF2B5EF4-FFF2-40B4-BE49-F238E27FC236}">
              <a16:creationId xmlns:a16="http://schemas.microsoft.com/office/drawing/2014/main" id="{D6B58DA1-7C12-DC4C-87D5-C62EE897C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3</xdr:col>
      <xdr:colOff>381000</xdr:colOff>
      <xdr:row>53</xdr:row>
      <xdr:rowOff>107950</xdr:rowOff>
    </xdr:from>
    <xdr:to>
      <xdr:col>12</xdr:col>
      <xdr:colOff>292100</xdr:colOff>
      <xdr:row>70</xdr:row>
      <xdr:rowOff>152400</xdr:rowOff>
    </xdr:to>
    <xdr:graphicFrame macro="">
      <xdr:nvGraphicFramePr>
        <xdr:cNvPr id="3" name="Chart 2">
          <a:extLst>
            <a:ext uri="{FF2B5EF4-FFF2-40B4-BE49-F238E27FC236}">
              <a16:creationId xmlns:a16="http://schemas.microsoft.com/office/drawing/2014/main" id="{E4FF6AB3-C8A1-7641-95BA-F978128E1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tientulili/Downloads/List%20of%20Papers%20SLR%20(1).xlsx" TargetMode="External"/><Relationship Id="rId1" Type="http://schemas.openxmlformats.org/officeDocument/2006/relationships/externalLinkPath" Target="/Users/tientulili/Downloads/List%20of%20Papers%20SLR%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pers for analysis"/>
      <sheetName val="Regarding early identification "/>
      <sheetName val="Summary Early Identification"/>
      <sheetName val="Papers employing ML"/>
      <sheetName val="New papers from new query-use M"/>
      <sheetName val="Addl. papers after revision ASE"/>
      <sheetName val="Studies reported performances"/>
      <sheetName val="Emotion Detection(ED)"/>
      <sheetName val="Toxicity Detection"/>
      <sheetName val="Fig 1-RQ2 emo merged"/>
      <sheetName val="table RQ3"/>
      <sheetName val="RQ2"/>
      <sheetName val="Datasets in SA and ED"/>
      <sheetName val="Datasets Toxic Detec"/>
      <sheetName val="Datasets in ED with sensors"/>
      <sheetName val="Datasets in ED with utterances "/>
      <sheetName val="Recap. of Total Observations"/>
      <sheetName val="ML F-Scores"/>
      <sheetName val="ML Accurcy"/>
      <sheetName val="Dictionary-based Lexical F-Scor"/>
      <sheetName val="Dictionary-based Lexical Accry"/>
      <sheetName val="BERT Accry"/>
      <sheetName val="BERT F-scores"/>
      <sheetName val="Agg P5 F"/>
      <sheetName val="Agg. P6 F"/>
      <sheetName val="Agg. P9 F"/>
      <sheetName val="Agg. 12 F"/>
      <sheetName val="Agg. P13 F &amp; A"/>
      <sheetName val="Agg. 15 F (excluded)"/>
      <sheetName val="Agg. P17 F"/>
      <sheetName val="Agg. 23 A&amp;F"/>
      <sheetName val="Agg. P24 F&amp;A"/>
      <sheetName val="Agg. 26 F"/>
      <sheetName val="Agg. P27 A"/>
      <sheetName val="Agg. 28 F"/>
      <sheetName val="Agg. P29 F"/>
      <sheetName val="Agg. P41 F"/>
      <sheetName val="Agg. 42 A&amp;F (exclude)"/>
      <sheetName val="Agg. P53 A"/>
      <sheetName val="Agg. P54 A"/>
      <sheetName val="Agg. P56 A"/>
      <sheetName val="Agg. P76 Acc"/>
      <sheetName val="Agg. 77 Accry"/>
      <sheetName val="Agg. 78 F"/>
      <sheetName val="Agg. 84 F "/>
      <sheetName val="Agg. 85 F"/>
      <sheetName val="Agg. 93"/>
      <sheetName val="Agg. 95"/>
      <sheetName val="temp"/>
    </sheetNames>
    <sheetDataSet>
      <sheetData sheetId="0" refreshError="1"/>
      <sheetData sheetId="1">
        <row r="4">
          <cell r="G4" t="str">
            <v>yes
"Based on these observations, the information given by Table 10 could be a starting point for prediction of burnout in a software engineering context."</v>
          </cell>
        </row>
        <row r="5">
          <cell r="G5" t="str">
            <v>yes</v>
          </cell>
        </row>
        <row r="6">
          <cell r="G6" t="str">
            <v>no</v>
          </cell>
        </row>
        <row r="7">
          <cell r="G7" t="str">
            <v>no</v>
          </cell>
        </row>
        <row r="8">
          <cell r="G8" t="str">
            <v>no</v>
          </cell>
        </row>
        <row r="9">
          <cell r="G9" t="str">
            <v>no</v>
          </cell>
        </row>
        <row r="10">
          <cell r="G10" t="str">
            <v>no</v>
          </cell>
        </row>
        <row r="11">
          <cell r="G11" t="str">
            <v>no</v>
          </cell>
        </row>
        <row r="12">
          <cell r="G12" t="str">
            <v>no</v>
          </cell>
        </row>
        <row r="13">
          <cell r="G13" t="str">
            <v>no</v>
          </cell>
        </row>
        <row r="14">
          <cell r="G14" t="str">
            <v>no</v>
          </cell>
        </row>
        <row r="15">
          <cell r="G15" t="str">
            <v>no</v>
          </cell>
        </row>
        <row r="16">
          <cell r="G16" t="str">
            <v>no</v>
          </cell>
        </row>
        <row r="17">
          <cell r="G17" t="str">
            <v>no</v>
          </cell>
        </row>
        <row r="18">
          <cell r="G18" t="str">
            <v>no</v>
          </cell>
        </row>
        <row r="19">
          <cell r="G19" t="str">
            <v>no</v>
          </cell>
        </row>
        <row r="20">
          <cell r="G20" t="str">
            <v>yes
"By analyzing the affective scores of texts from three different groups (Burnout, Depression and Control group), it was found that both Burnout and Depression show significantly higher arousal than the Control group. This gives first indication that this research direction is promising to enable new methods for clinical intervention in the future using text-based data."</v>
          </cell>
        </row>
        <row r="21">
          <cell r="G21" t="str">
            <v>no</v>
          </cell>
        </row>
        <row r="22">
          <cell r="G22" t="str">
            <v>no</v>
          </cell>
        </row>
        <row r="23">
          <cell r="G23" t="str">
            <v>no</v>
          </cell>
        </row>
        <row r="24">
          <cell r="G24" t="str">
            <v>no</v>
          </cell>
        </row>
        <row r="25">
          <cell r="G25" t="str">
            <v>no</v>
          </cell>
        </row>
        <row r="26">
          <cell r="G26" t="str">
            <v>no</v>
          </cell>
        </row>
        <row r="27">
          <cell r="G27" t="str">
            <v>no</v>
          </cell>
        </row>
        <row r="28">
          <cell r="G28" t="str">
            <v>no</v>
          </cell>
        </row>
        <row r="29">
          <cell r="G29" t="str">
            <v>no</v>
          </cell>
        </row>
        <row r="30">
          <cell r="G30" t="str">
            <v>no</v>
          </cell>
        </row>
        <row r="31">
          <cell r="G31" t="str">
            <v>no</v>
          </cell>
        </row>
        <row r="32">
          <cell r="G32" t="str">
            <v>no</v>
          </cell>
        </row>
        <row r="33">
          <cell r="G33" t="str">
            <v>yes
"We argue that developer stress and burnout are important threats to open-source sustainability, and suggest a larger research program to find, understand, and mitigate unhealthy interactions. As a key component of such a research program, we report on initial steps to detect toxic interactions in GitHub issue discussions, which seem particularly stressful to maintainers"</v>
          </cell>
        </row>
        <row r="34">
          <cell r="G34" t="str">
            <v>no</v>
          </cell>
        </row>
        <row r="35">
          <cell r="G35" t="str">
            <v>no</v>
          </cell>
        </row>
        <row r="36">
          <cell r="G36" t="str">
            <v>no</v>
          </cell>
        </row>
        <row r="37">
          <cell r="G37" t="str">
            <v>no</v>
          </cell>
        </row>
        <row r="38">
          <cell r="G38" t="str">
            <v>no</v>
          </cell>
        </row>
        <row r="39">
          <cell r="G39" t="str">
            <v>yes
the key to mitigating the burnout problem in this specific case was to resolve the conflict between the analyst and the tools they use.</v>
          </cell>
        </row>
        <row r="40">
          <cell r="G40" t="str">
            <v>yes</v>
          </cell>
        </row>
        <row r="41">
          <cell r="G41" t="str">
            <v>yes</v>
          </cell>
        </row>
        <row r="42">
          <cell r="G42" t="str">
            <v>no</v>
          </cell>
        </row>
        <row r="43">
          <cell r="G43" t="str">
            <v>no</v>
          </cell>
        </row>
        <row r="44">
          <cell r="G44" t="str">
            <v>no</v>
          </cell>
        </row>
        <row r="45">
          <cell r="G45" t="str">
            <v>no</v>
          </cell>
        </row>
        <row r="46">
          <cell r="G46" t="str">
            <v>no</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2.xml.rels><?xml version="1.0" encoding="UTF-8" standalone="yes"?>
<Relationships xmlns="http://schemas.openxmlformats.org/package/2006/relationships"><Relationship Id="rId3" Type="http://schemas.openxmlformats.org/officeDocument/2006/relationships/hyperlink" Target="http://fast.ai/" TargetMode="External"/><Relationship Id="rId2" Type="http://schemas.openxmlformats.org/officeDocument/2006/relationships/hyperlink" Target="http://fast.ai/" TargetMode="External"/><Relationship Id="rId1" Type="http://schemas.openxmlformats.org/officeDocument/2006/relationships/hyperlink" Target="http://fast.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49"/>
  <sheetViews>
    <sheetView workbookViewId="0">
      <pane ySplit="1" topLeftCell="A45" activePane="bottomLeft" state="frozen"/>
      <selection pane="bottomLeft" activeCell="A50" sqref="A50"/>
    </sheetView>
  </sheetViews>
  <sheetFormatPr baseColWidth="10" defaultColWidth="11.1640625" defaultRowHeight="15" customHeight="1"/>
  <cols>
    <col min="3" max="3" width="27" customWidth="1"/>
    <col min="6" max="6" width="60.33203125" customWidth="1"/>
    <col min="7" max="7" width="39.83203125" customWidth="1"/>
    <col min="8" max="8" width="44.5" customWidth="1"/>
    <col min="9" max="10" width="35.83203125" customWidth="1"/>
    <col min="11" max="11" width="47.5" customWidth="1"/>
    <col min="12" max="12" width="81.6640625" customWidth="1"/>
    <col min="13" max="13" width="87.83203125" customWidth="1"/>
    <col min="14" max="14" width="69.6640625" customWidth="1"/>
    <col min="15" max="15" width="71.5" customWidth="1"/>
    <col min="16" max="16" width="59.83203125" customWidth="1"/>
    <col min="17" max="17" width="98.1640625" customWidth="1"/>
  </cols>
  <sheetData>
    <row r="1" spans="1:30" ht="16">
      <c r="A1" s="1" t="s">
        <v>0</v>
      </c>
      <c r="B1" s="2" t="s">
        <v>1</v>
      </c>
      <c r="C1" s="3" t="s">
        <v>2</v>
      </c>
      <c r="D1" s="4" t="s">
        <v>3</v>
      </c>
      <c r="E1" s="5" t="s">
        <v>4</v>
      </c>
      <c r="F1" s="4" t="s">
        <v>5</v>
      </c>
      <c r="G1" s="4" t="s">
        <v>6</v>
      </c>
      <c r="H1" s="4" t="s">
        <v>7</v>
      </c>
      <c r="I1" s="4" t="s">
        <v>8</v>
      </c>
      <c r="J1" s="4" t="s">
        <v>9</v>
      </c>
      <c r="K1" s="4" t="s">
        <v>10</v>
      </c>
      <c r="L1" s="5" t="s">
        <v>11</v>
      </c>
      <c r="M1" s="5" t="s">
        <v>12</v>
      </c>
      <c r="N1" s="5" t="s">
        <v>13</v>
      </c>
      <c r="O1" s="5" t="s">
        <v>14</v>
      </c>
      <c r="P1" s="5" t="s">
        <v>15</v>
      </c>
      <c r="Q1" s="6" t="s">
        <v>16</v>
      </c>
      <c r="R1" s="7"/>
      <c r="S1" s="7"/>
      <c r="T1" s="7"/>
      <c r="U1" s="7"/>
      <c r="V1" s="7"/>
      <c r="W1" s="7"/>
      <c r="X1" s="7"/>
      <c r="Y1" s="7"/>
      <c r="Z1" s="7"/>
      <c r="AA1" s="7"/>
      <c r="AB1" s="7"/>
    </row>
    <row r="2" spans="1:30" ht="272">
      <c r="A2" s="8">
        <v>1</v>
      </c>
      <c r="B2" s="9">
        <v>5</v>
      </c>
      <c r="C2" s="404" t="s">
        <v>17</v>
      </c>
      <c r="D2" s="10" t="s">
        <v>18</v>
      </c>
      <c r="E2" s="11">
        <v>2016</v>
      </c>
      <c r="F2" s="10" t="s">
        <v>19</v>
      </c>
      <c r="G2" s="12" t="s">
        <v>20</v>
      </c>
      <c r="H2" s="12" t="s">
        <v>21</v>
      </c>
      <c r="I2" s="10" t="s">
        <v>22</v>
      </c>
      <c r="J2" s="12" t="s">
        <v>23</v>
      </c>
      <c r="K2" s="13" t="s">
        <v>24</v>
      </c>
      <c r="L2" s="10" t="s">
        <v>25</v>
      </c>
      <c r="M2" s="12" t="s">
        <v>26</v>
      </c>
      <c r="N2" s="10" t="s">
        <v>27</v>
      </c>
      <c r="O2" s="10" t="s">
        <v>28</v>
      </c>
      <c r="P2" s="12" t="s">
        <v>29</v>
      </c>
      <c r="Q2" s="10" t="s">
        <v>30</v>
      </c>
      <c r="R2" s="14"/>
      <c r="S2" s="14"/>
      <c r="T2" s="14"/>
      <c r="U2" s="14"/>
      <c r="V2" s="14"/>
      <c r="W2" s="14"/>
      <c r="X2" s="14"/>
      <c r="Y2" s="14"/>
      <c r="Z2" s="14"/>
      <c r="AA2" s="14"/>
      <c r="AB2" s="14"/>
      <c r="AC2" s="15"/>
      <c r="AD2" s="15"/>
    </row>
    <row r="3" spans="1:30" ht="96">
      <c r="A3" s="16">
        <v>2</v>
      </c>
      <c r="B3" s="17">
        <v>6</v>
      </c>
      <c r="C3" s="405" t="s">
        <v>31</v>
      </c>
      <c r="D3" s="18" t="s">
        <v>32</v>
      </c>
      <c r="E3" s="18">
        <v>2017</v>
      </c>
      <c r="F3" s="19" t="s">
        <v>33</v>
      </c>
      <c r="G3" s="18"/>
      <c r="H3" s="20" t="s">
        <v>34</v>
      </c>
      <c r="I3" s="21" t="s">
        <v>35</v>
      </c>
      <c r="J3" s="22" t="s">
        <v>36</v>
      </c>
      <c r="K3" s="23" t="s">
        <v>37</v>
      </c>
      <c r="L3" s="18" t="s">
        <v>38</v>
      </c>
      <c r="M3" s="18" t="s">
        <v>39</v>
      </c>
      <c r="N3" s="18" t="s">
        <v>40</v>
      </c>
      <c r="O3" s="18" t="s">
        <v>41</v>
      </c>
      <c r="P3" s="22" t="s">
        <v>42</v>
      </c>
      <c r="Q3" s="18" t="s">
        <v>43</v>
      </c>
      <c r="R3" s="7"/>
      <c r="S3" s="7"/>
      <c r="T3" s="7"/>
      <c r="U3" s="7"/>
      <c r="V3" s="7"/>
      <c r="W3" s="7"/>
      <c r="X3" s="7"/>
      <c r="Y3" s="7"/>
      <c r="Z3" s="7"/>
      <c r="AA3" s="7"/>
    </row>
    <row r="4" spans="1:30" ht="128">
      <c r="A4" s="16">
        <v>3</v>
      </c>
      <c r="B4" s="17">
        <v>9</v>
      </c>
      <c r="C4" s="405" t="s">
        <v>44</v>
      </c>
      <c r="D4" s="18" t="s">
        <v>45</v>
      </c>
      <c r="E4" s="24">
        <v>2018</v>
      </c>
      <c r="F4" s="19" t="s">
        <v>46</v>
      </c>
      <c r="G4" s="25"/>
      <c r="H4" s="26" t="s">
        <v>47</v>
      </c>
      <c r="I4" s="21" t="s">
        <v>48</v>
      </c>
      <c r="J4" s="22" t="s">
        <v>49</v>
      </c>
      <c r="K4" s="23" t="s">
        <v>50</v>
      </c>
      <c r="L4" s="22" t="s">
        <v>51</v>
      </c>
      <c r="M4" s="22" t="s">
        <v>52</v>
      </c>
      <c r="N4" s="27" t="s">
        <v>53</v>
      </c>
      <c r="O4" s="23" t="s">
        <v>54</v>
      </c>
      <c r="P4" s="22" t="s">
        <v>55</v>
      </c>
      <c r="Q4" s="18" t="s">
        <v>56</v>
      </c>
      <c r="R4" s="7"/>
      <c r="S4" s="7"/>
      <c r="T4" s="7"/>
      <c r="U4" s="7"/>
      <c r="V4" s="7"/>
      <c r="W4" s="7"/>
      <c r="X4" s="7"/>
      <c r="Y4" s="7"/>
      <c r="Z4" s="7"/>
      <c r="AA4" s="7"/>
    </row>
    <row r="5" spans="1:30" ht="192">
      <c r="A5" s="16">
        <v>4</v>
      </c>
      <c r="B5" s="17">
        <v>56</v>
      </c>
      <c r="C5" s="405" t="s">
        <v>57</v>
      </c>
      <c r="D5" s="18" t="s">
        <v>58</v>
      </c>
      <c r="E5" s="20">
        <v>2013</v>
      </c>
      <c r="F5" s="28"/>
      <c r="G5" s="25"/>
      <c r="H5" s="29" t="s">
        <v>59</v>
      </c>
      <c r="I5" s="21" t="s">
        <v>60</v>
      </c>
      <c r="J5" s="18" t="s">
        <v>61</v>
      </c>
      <c r="K5" s="22" t="s">
        <v>62</v>
      </c>
      <c r="L5" s="18" t="s">
        <v>63</v>
      </c>
      <c r="M5" s="30" t="s">
        <v>64</v>
      </c>
      <c r="N5" s="22" t="s">
        <v>65</v>
      </c>
      <c r="O5" s="23" t="s">
        <v>66</v>
      </c>
      <c r="P5" s="25" t="s">
        <v>67</v>
      </c>
      <c r="Q5" s="7"/>
      <c r="R5" s="7"/>
      <c r="S5" s="7"/>
      <c r="T5" s="7"/>
      <c r="U5" s="7"/>
      <c r="V5" s="7"/>
      <c r="W5" s="7"/>
      <c r="X5" s="7"/>
      <c r="Y5" s="7"/>
      <c r="Z5" s="7"/>
      <c r="AA5" s="7"/>
    </row>
    <row r="6" spans="1:30" ht="176">
      <c r="A6" s="17">
        <v>5</v>
      </c>
      <c r="B6" s="18">
        <v>13</v>
      </c>
      <c r="C6" s="405" t="s">
        <v>68</v>
      </c>
      <c r="D6" s="18" t="s">
        <v>69</v>
      </c>
      <c r="E6" s="28">
        <v>2018</v>
      </c>
      <c r="F6" s="25" t="s">
        <v>70</v>
      </c>
      <c r="H6" s="18" t="s">
        <v>71</v>
      </c>
      <c r="I6" s="23" t="s">
        <v>72</v>
      </c>
      <c r="J6" s="23" t="s">
        <v>73</v>
      </c>
      <c r="K6" s="18" t="s">
        <v>74</v>
      </c>
      <c r="L6" s="22" t="s">
        <v>75</v>
      </c>
      <c r="M6" s="22" t="s">
        <v>76</v>
      </c>
      <c r="N6" s="22" t="s">
        <v>77</v>
      </c>
      <c r="O6" s="18" t="s">
        <v>78</v>
      </c>
      <c r="P6" s="7"/>
      <c r="Q6" s="7"/>
      <c r="R6" s="7"/>
      <c r="S6" s="7"/>
      <c r="T6" s="7"/>
      <c r="U6" s="7"/>
      <c r="V6" s="7"/>
      <c r="W6" s="7"/>
      <c r="X6" s="7"/>
      <c r="Y6" s="7"/>
      <c r="Z6" s="7"/>
    </row>
    <row r="7" spans="1:30" ht="242">
      <c r="A7" s="24">
        <v>6</v>
      </c>
      <c r="B7" s="17">
        <v>21</v>
      </c>
      <c r="C7" s="405" t="s">
        <v>79</v>
      </c>
      <c r="D7" s="18" t="s">
        <v>80</v>
      </c>
      <c r="E7" s="28">
        <v>2019</v>
      </c>
      <c r="G7" s="25"/>
      <c r="H7" s="18" t="s">
        <v>81</v>
      </c>
      <c r="I7" s="23" t="s">
        <v>72</v>
      </c>
      <c r="J7" s="23" t="s">
        <v>82</v>
      </c>
      <c r="K7" s="22" t="s">
        <v>83</v>
      </c>
      <c r="L7" s="22" t="s">
        <v>84</v>
      </c>
      <c r="M7" s="18" t="s">
        <v>85</v>
      </c>
      <c r="N7" s="18" t="s">
        <v>28</v>
      </c>
      <c r="O7" s="31" t="s">
        <v>86</v>
      </c>
      <c r="P7" s="25"/>
      <c r="Q7" s="7"/>
      <c r="R7" s="7"/>
      <c r="S7" s="7"/>
      <c r="T7" s="7"/>
      <c r="U7" s="7"/>
      <c r="V7" s="7"/>
      <c r="W7" s="7"/>
      <c r="X7" s="7"/>
      <c r="Y7" s="7"/>
      <c r="Z7" s="7"/>
      <c r="AA7" s="7"/>
    </row>
    <row r="8" spans="1:30" ht="304">
      <c r="A8" s="9">
        <v>7</v>
      </c>
      <c r="B8" s="10">
        <v>23</v>
      </c>
      <c r="C8" s="404" t="s">
        <v>87</v>
      </c>
      <c r="D8" s="10" t="s">
        <v>88</v>
      </c>
      <c r="E8" s="11">
        <v>2020</v>
      </c>
      <c r="F8" s="32"/>
      <c r="G8" s="15"/>
      <c r="H8" s="33" t="s">
        <v>89</v>
      </c>
      <c r="I8" s="34" t="s">
        <v>22</v>
      </c>
      <c r="J8" s="32" t="s">
        <v>90</v>
      </c>
      <c r="K8" s="13" t="s">
        <v>91</v>
      </c>
      <c r="L8" s="13" t="s">
        <v>92</v>
      </c>
      <c r="M8" s="10" t="s">
        <v>93</v>
      </c>
      <c r="N8" s="10" t="s">
        <v>94</v>
      </c>
      <c r="O8" s="10" t="s">
        <v>95</v>
      </c>
      <c r="P8" s="14"/>
      <c r="Q8" s="14"/>
      <c r="R8" s="14"/>
      <c r="S8" s="14"/>
      <c r="T8" s="14"/>
      <c r="U8" s="14"/>
      <c r="V8" s="14"/>
      <c r="W8" s="14"/>
      <c r="X8" s="14"/>
      <c r="Y8" s="14"/>
      <c r="Z8" s="14"/>
      <c r="AA8" s="15"/>
      <c r="AB8" s="15"/>
      <c r="AC8" s="15"/>
      <c r="AD8" s="15"/>
    </row>
    <row r="9" spans="1:30" ht="100.5" customHeight="1">
      <c r="A9" s="35">
        <f t="shared" ref="A9:A41" si="0">A8+1</f>
        <v>8</v>
      </c>
      <c r="B9" s="36">
        <v>53</v>
      </c>
      <c r="C9" s="406" t="s">
        <v>96</v>
      </c>
      <c r="D9" s="36" t="s">
        <v>97</v>
      </c>
      <c r="E9" s="37">
        <v>2014</v>
      </c>
      <c r="F9" s="38"/>
      <c r="G9" s="39"/>
      <c r="H9" s="40" t="s">
        <v>98</v>
      </c>
      <c r="I9" s="41" t="s">
        <v>99</v>
      </c>
      <c r="J9" s="36" t="s">
        <v>100</v>
      </c>
      <c r="K9" s="42" t="s">
        <v>101</v>
      </c>
      <c r="L9" s="36" t="s">
        <v>102</v>
      </c>
      <c r="M9" s="43" t="s">
        <v>103</v>
      </c>
      <c r="N9" s="44" t="s">
        <v>104</v>
      </c>
      <c r="O9" s="44" t="s">
        <v>105</v>
      </c>
      <c r="P9" s="38" t="s">
        <v>106</v>
      </c>
      <c r="Q9" s="45"/>
      <c r="R9" s="45"/>
      <c r="S9" s="45"/>
      <c r="T9" s="45"/>
      <c r="U9" s="45"/>
      <c r="V9" s="45"/>
      <c r="W9" s="45"/>
      <c r="X9" s="45"/>
      <c r="Y9" s="45"/>
      <c r="Z9" s="45"/>
      <c r="AA9" s="46"/>
      <c r="AB9" s="46"/>
      <c r="AC9" s="46"/>
      <c r="AD9" s="46"/>
    </row>
    <row r="10" spans="1:30" ht="144">
      <c r="A10" s="17">
        <f t="shared" si="0"/>
        <v>9</v>
      </c>
      <c r="B10" s="18">
        <v>38</v>
      </c>
      <c r="C10" s="405" t="s">
        <v>107</v>
      </c>
      <c r="D10" s="18" t="s">
        <v>108</v>
      </c>
      <c r="E10" s="28">
        <v>2013</v>
      </c>
      <c r="F10" s="18" t="s">
        <v>109</v>
      </c>
      <c r="H10" s="29" t="s">
        <v>110</v>
      </c>
      <c r="I10" s="21" t="s">
        <v>99</v>
      </c>
      <c r="J10" s="18" t="s">
        <v>111</v>
      </c>
      <c r="K10" s="23" t="s">
        <v>112</v>
      </c>
      <c r="L10" s="22" t="s">
        <v>113</v>
      </c>
      <c r="M10" s="27" t="s">
        <v>114</v>
      </c>
      <c r="N10" s="47" t="s">
        <v>115</v>
      </c>
      <c r="O10" s="27" t="s">
        <v>116</v>
      </c>
      <c r="P10" s="47" t="s">
        <v>117</v>
      </c>
      <c r="Q10" s="7"/>
      <c r="R10" s="7"/>
      <c r="S10" s="7"/>
      <c r="T10" s="7"/>
      <c r="U10" s="7"/>
      <c r="V10" s="7"/>
      <c r="W10" s="7"/>
      <c r="X10" s="7"/>
      <c r="Y10" s="7"/>
      <c r="Z10" s="7"/>
    </row>
    <row r="11" spans="1:30" ht="144">
      <c r="A11" s="48">
        <f t="shared" si="0"/>
        <v>10</v>
      </c>
      <c r="B11" s="49">
        <v>54</v>
      </c>
      <c r="C11" s="409" t="s">
        <v>1274</v>
      </c>
      <c r="D11" s="408" t="s">
        <v>119</v>
      </c>
      <c r="E11" s="50">
        <v>2018</v>
      </c>
      <c r="F11" s="51"/>
      <c r="G11" s="52"/>
      <c r="H11" s="53" t="s">
        <v>120</v>
      </c>
      <c r="I11" s="54" t="s">
        <v>99</v>
      </c>
      <c r="J11" s="49" t="s">
        <v>121</v>
      </c>
      <c r="K11" s="55" t="s">
        <v>122</v>
      </c>
      <c r="L11" s="49" t="s">
        <v>123</v>
      </c>
      <c r="M11" s="56" t="s">
        <v>124</v>
      </c>
      <c r="N11" s="55" t="s">
        <v>125</v>
      </c>
      <c r="O11" s="55" t="s">
        <v>126</v>
      </c>
      <c r="P11" s="51" t="s">
        <v>106</v>
      </c>
      <c r="Q11" s="57"/>
      <c r="R11" s="57"/>
      <c r="S11" s="57"/>
      <c r="T11" s="57"/>
      <c r="U11" s="57"/>
      <c r="V11" s="57"/>
      <c r="W11" s="57"/>
      <c r="X11" s="57"/>
      <c r="Y11" s="57"/>
      <c r="Z11" s="57"/>
      <c r="AA11" s="52"/>
      <c r="AB11" s="52"/>
      <c r="AC11" s="52"/>
      <c r="AD11" s="52"/>
    </row>
    <row r="12" spans="1:30" ht="80">
      <c r="A12" s="48">
        <f t="shared" si="0"/>
        <v>11</v>
      </c>
      <c r="B12" s="51">
        <v>76</v>
      </c>
      <c r="C12" s="49" t="s">
        <v>127</v>
      </c>
      <c r="D12" s="49" t="s">
        <v>128</v>
      </c>
      <c r="E12" s="50">
        <v>2009</v>
      </c>
      <c r="F12" s="51"/>
      <c r="G12" s="52"/>
      <c r="H12" s="53" t="s">
        <v>129</v>
      </c>
      <c r="I12" s="54" t="s">
        <v>99</v>
      </c>
      <c r="J12" s="49" t="s">
        <v>130</v>
      </c>
      <c r="K12" s="49" t="s">
        <v>131</v>
      </c>
      <c r="L12" s="49" t="s">
        <v>132</v>
      </c>
      <c r="M12" s="58" t="s">
        <v>133</v>
      </c>
      <c r="N12" s="49" t="s">
        <v>134</v>
      </c>
      <c r="O12" s="49" t="s">
        <v>135</v>
      </c>
      <c r="P12" s="49" t="s">
        <v>136</v>
      </c>
      <c r="Q12" s="49" t="s">
        <v>137</v>
      </c>
      <c r="R12" s="51"/>
      <c r="S12" s="51"/>
      <c r="T12" s="51"/>
      <c r="U12" s="51"/>
      <c r="V12" s="51"/>
      <c r="W12" s="51"/>
      <c r="X12" s="51"/>
      <c r="Y12" s="51"/>
      <c r="Z12" s="51"/>
      <c r="AA12" s="52"/>
      <c r="AB12" s="52"/>
      <c r="AC12" s="52"/>
      <c r="AD12" s="52"/>
    </row>
    <row r="13" spans="1:30" ht="128">
      <c r="A13" s="9">
        <f t="shared" si="0"/>
        <v>12</v>
      </c>
      <c r="B13" s="32">
        <v>77</v>
      </c>
      <c r="C13" s="10" t="s">
        <v>138</v>
      </c>
      <c r="D13" s="10" t="s">
        <v>139</v>
      </c>
      <c r="E13" s="11">
        <v>2015</v>
      </c>
      <c r="F13" s="32"/>
      <c r="G13" s="15"/>
      <c r="H13" s="33" t="s">
        <v>140</v>
      </c>
      <c r="I13" s="59" t="s">
        <v>22</v>
      </c>
      <c r="J13" s="10" t="s">
        <v>141</v>
      </c>
      <c r="K13" s="10" t="s">
        <v>142</v>
      </c>
      <c r="L13" s="32" t="s">
        <v>143</v>
      </c>
      <c r="M13" s="60" t="s">
        <v>144</v>
      </c>
      <c r="N13" s="32" t="s">
        <v>145</v>
      </c>
      <c r="O13" s="32" t="s">
        <v>146</v>
      </c>
      <c r="P13" s="10" t="s">
        <v>147</v>
      </c>
      <c r="Q13" s="10" t="s">
        <v>148</v>
      </c>
      <c r="R13" s="32"/>
      <c r="S13" s="32"/>
      <c r="T13" s="32"/>
      <c r="U13" s="32"/>
      <c r="V13" s="32"/>
      <c r="W13" s="32"/>
      <c r="X13" s="32"/>
      <c r="Y13" s="32"/>
      <c r="Z13" s="32"/>
      <c r="AA13" s="15"/>
      <c r="AB13" s="15"/>
      <c r="AC13" s="15"/>
      <c r="AD13" s="15"/>
    </row>
    <row r="14" spans="1:30" ht="176">
      <c r="A14" s="61">
        <f t="shared" si="0"/>
        <v>13</v>
      </c>
      <c r="B14" s="62">
        <v>85</v>
      </c>
      <c r="C14" s="410" t="s">
        <v>1275</v>
      </c>
      <c r="D14" s="63" t="s">
        <v>150</v>
      </c>
      <c r="E14" s="64">
        <v>2019</v>
      </c>
      <c r="F14" s="62"/>
      <c r="G14" s="65"/>
      <c r="H14" s="66" t="s">
        <v>151</v>
      </c>
      <c r="I14" s="67" t="s">
        <v>152</v>
      </c>
      <c r="J14" s="63" t="s">
        <v>153</v>
      </c>
      <c r="K14" s="63" t="s">
        <v>154</v>
      </c>
      <c r="L14" s="63" t="s">
        <v>155</v>
      </c>
      <c r="M14" s="63" t="s">
        <v>156</v>
      </c>
      <c r="N14" s="62"/>
      <c r="O14" s="63" t="s">
        <v>157</v>
      </c>
      <c r="P14" s="62"/>
      <c r="Q14" s="63" t="s">
        <v>158</v>
      </c>
      <c r="R14" s="62"/>
      <c r="S14" s="62"/>
      <c r="T14" s="62"/>
      <c r="U14" s="62"/>
      <c r="V14" s="62"/>
      <c r="W14" s="62"/>
      <c r="X14" s="62"/>
      <c r="Y14" s="62"/>
      <c r="Z14" s="62"/>
      <c r="AA14" s="65"/>
      <c r="AB14" s="65"/>
      <c r="AC14" s="65"/>
      <c r="AD14" s="65"/>
    </row>
    <row r="15" spans="1:30" ht="160">
      <c r="A15" s="48">
        <f t="shared" si="0"/>
        <v>14</v>
      </c>
      <c r="B15" s="51">
        <v>90</v>
      </c>
      <c r="C15" s="408" t="s">
        <v>159</v>
      </c>
      <c r="D15" s="49" t="s">
        <v>160</v>
      </c>
      <c r="E15" s="50">
        <v>2013</v>
      </c>
      <c r="F15" s="51"/>
      <c r="G15" s="52"/>
      <c r="H15" s="53" t="s">
        <v>161</v>
      </c>
      <c r="I15" s="54" t="s">
        <v>99</v>
      </c>
      <c r="J15" s="49" t="s">
        <v>162</v>
      </c>
      <c r="K15" s="49" t="s">
        <v>163</v>
      </c>
      <c r="L15" s="51" t="s">
        <v>164</v>
      </c>
      <c r="M15" s="51" t="s">
        <v>165</v>
      </c>
      <c r="N15" s="51"/>
      <c r="O15" s="49" t="s">
        <v>166</v>
      </c>
      <c r="P15" s="49" t="s">
        <v>167</v>
      </c>
      <c r="Q15" s="49" t="s">
        <v>168</v>
      </c>
      <c r="R15" s="51"/>
      <c r="S15" s="51"/>
      <c r="T15" s="51"/>
      <c r="U15" s="51"/>
      <c r="V15" s="51"/>
      <c r="W15" s="51"/>
      <c r="X15" s="51"/>
      <c r="Y15" s="51"/>
      <c r="Z15" s="51"/>
      <c r="AA15" s="52"/>
      <c r="AB15" s="52"/>
      <c r="AC15" s="52"/>
      <c r="AD15" s="52"/>
    </row>
    <row r="16" spans="1:30" ht="112">
      <c r="A16" s="17">
        <f t="shared" si="0"/>
        <v>15</v>
      </c>
      <c r="B16" s="18">
        <v>40</v>
      </c>
      <c r="C16" s="405" t="s">
        <v>169</v>
      </c>
      <c r="D16" s="18" t="s">
        <v>170</v>
      </c>
      <c r="E16" s="28">
        <v>2014</v>
      </c>
      <c r="F16" s="25"/>
      <c r="H16" s="29" t="s">
        <v>171</v>
      </c>
      <c r="I16" s="21" t="s">
        <v>99</v>
      </c>
      <c r="J16" s="18" t="s">
        <v>172</v>
      </c>
      <c r="K16" s="23" t="s">
        <v>173</v>
      </c>
      <c r="L16" s="18" t="s">
        <v>174</v>
      </c>
      <c r="M16" s="68" t="s">
        <v>175</v>
      </c>
      <c r="N16" s="22" t="s">
        <v>176</v>
      </c>
      <c r="O16" s="22" t="s">
        <v>177</v>
      </c>
      <c r="P16" s="22" t="s">
        <v>178</v>
      </c>
      <c r="R16" s="7"/>
      <c r="S16" s="7"/>
      <c r="T16" s="7"/>
      <c r="U16" s="7"/>
      <c r="V16" s="7"/>
      <c r="W16" s="7"/>
      <c r="X16" s="7"/>
      <c r="Y16" s="7"/>
      <c r="Z16" s="7"/>
    </row>
    <row r="17" spans="1:30" ht="144">
      <c r="A17" s="17">
        <f t="shared" si="0"/>
        <v>16</v>
      </c>
      <c r="B17" s="18">
        <v>65</v>
      </c>
      <c r="C17" s="405" t="s">
        <v>179</v>
      </c>
      <c r="D17" s="18" t="s">
        <v>180</v>
      </c>
      <c r="E17" s="69">
        <v>2017</v>
      </c>
      <c r="F17" s="70" t="s">
        <v>181</v>
      </c>
      <c r="H17" s="29" t="s">
        <v>182</v>
      </c>
      <c r="I17" s="71" t="s">
        <v>99</v>
      </c>
      <c r="J17" s="72" t="s">
        <v>183</v>
      </c>
      <c r="K17" s="72" t="s">
        <v>184</v>
      </c>
      <c r="L17" s="73" t="s">
        <v>185</v>
      </c>
      <c r="M17" s="72" t="s">
        <v>186</v>
      </c>
      <c r="N17" s="72" t="s">
        <v>187</v>
      </c>
      <c r="O17" s="72" t="s">
        <v>188</v>
      </c>
      <c r="P17" s="74"/>
      <c r="Q17" s="72" t="s">
        <v>189</v>
      </c>
      <c r="R17" s="74"/>
      <c r="S17" s="74"/>
      <c r="T17" s="74"/>
      <c r="U17" s="74"/>
      <c r="V17" s="74"/>
      <c r="W17" s="74"/>
      <c r="X17" s="74"/>
      <c r="Y17" s="74"/>
      <c r="Z17" s="74"/>
    </row>
    <row r="18" spans="1:30" ht="112">
      <c r="A18" s="9">
        <f t="shared" si="0"/>
        <v>17</v>
      </c>
      <c r="B18" s="32">
        <v>71</v>
      </c>
      <c r="C18" s="10" t="s">
        <v>190</v>
      </c>
      <c r="D18" s="10" t="s">
        <v>191</v>
      </c>
      <c r="E18" s="75">
        <v>2022</v>
      </c>
      <c r="F18" s="32"/>
      <c r="G18" s="76" t="s">
        <v>192</v>
      </c>
      <c r="H18" s="33" t="s">
        <v>118</v>
      </c>
      <c r="I18" s="59" t="s">
        <v>193</v>
      </c>
      <c r="J18" s="10" t="s">
        <v>194</v>
      </c>
      <c r="K18" s="10" t="s">
        <v>195</v>
      </c>
      <c r="L18" s="32" t="s">
        <v>196</v>
      </c>
      <c r="M18" s="10" t="s">
        <v>197</v>
      </c>
      <c r="N18" s="10" t="s">
        <v>198</v>
      </c>
      <c r="O18" s="77" t="s">
        <v>199</v>
      </c>
      <c r="P18" s="32"/>
      <c r="Q18" s="32" t="s">
        <v>200</v>
      </c>
      <c r="R18" s="32"/>
      <c r="S18" s="32"/>
      <c r="T18" s="32"/>
      <c r="U18" s="32"/>
      <c r="V18" s="32"/>
      <c r="W18" s="32"/>
      <c r="X18" s="32"/>
      <c r="Y18" s="32"/>
      <c r="Z18" s="32"/>
      <c r="AA18" s="15"/>
      <c r="AB18" s="15"/>
      <c r="AC18" s="15"/>
      <c r="AD18" s="15"/>
    </row>
    <row r="19" spans="1:30" ht="160">
      <c r="A19" s="17">
        <f t="shared" si="0"/>
        <v>18</v>
      </c>
      <c r="B19" s="74">
        <v>72</v>
      </c>
      <c r="C19" s="411" t="s">
        <v>201</v>
      </c>
      <c r="D19" s="78" t="s">
        <v>202</v>
      </c>
      <c r="E19" s="69">
        <v>2022</v>
      </c>
      <c r="F19" s="74"/>
      <c r="H19" s="29" t="s">
        <v>203</v>
      </c>
      <c r="I19" s="71" t="s">
        <v>99</v>
      </c>
      <c r="J19" s="72" t="s">
        <v>204</v>
      </c>
      <c r="K19" s="72" t="s">
        <v>205</v>
      </c>
      <c r="L19" s="72" t="s">
        <v>206</v>
      </c>
      <c r="M19" s="74" t="s">
        <v>207</v>
      </c>
      <c r="N19" s="73" t="s">
        <v>208</v>
      </c>
      <c r="O19" s="72" t="s">
        <v>209</v>
      </c>
      <c r="P19" s="72" t="s">
        <v>210</v>
      </c>
      <c r="Q19" s="72" t="s">
        <v>211</v>
      </c>
      <c r="R19" s="74"/>
      <c r="S19" s="74"/>
      <c r="T19" s="74"/>
      <c r="U19" s="74"/>
      <c r="V19" s="74"/>
      <c r="W19" s="74"/>
      <c r="X19" s="74"/>
      <c r="Y19" s="74"/>
      <c r="Z19" s="74"/>
    </row>
    <row r="20" spans="1:30" ht="102">
      <c r="A20" s="79">
        <f t="shared" si="0"/>
        <v>19</v>
      </c>
      <c r="B20" s="80">
        <v>12</v>
      </c>
      <c r="C20" s="412" t="s">
        <v>212</v>
      </c>
      <c r="D20" s="80" t="s">
        <v>213</v>
      </c>
      <c r="E20" s="81">
        <v>2018</v>
      </c>
      <c r="F20" s="25"/>
      <c r="H20" s="29" t="s">
        <v>214</v>
      </c>
      <c r="I20" s="82" t="s">
        <v>99</v>
      </c>
      <c r="J20" s="83" t="s">
        <v>215</v>
      </c>
      <c r="K20" s="84" t="s">
        <v>216</v>
      </c>
      <c r="L20" s="80" t="s">
        <v>217</v>
      </c>
      <c r="M20" s="85" t="s">
        <v>218</v>
      </c>
      <c r="N20" s="85" t="s">
        <v>219</v>
      </c>
      <c r="O20" s="84" t="s">
        <v>220</v>
      </c>
      <c r="P20" s="85" t="s">
        <v>221</v>
      </c>
      <c r="R20" s="7"/>
      <c r="S20" s="7"/>
      <c r="T20" s="7"/>
      <c r="U20" s="7"/>
      <c r="V20" s="7"/>
      <c r="W20" s="7"/>
      <c r="X20" s="7"/>
      <c r="Y20" s="7"/>
      <c r="Z20" s="7"/>
    </row>
    <row r="21" spans="1:30" s="521" customFormat="1" ht="144">
      <c r="A21" s="517">
        <f>A20+1</f>
        <v>20</v>
      </c>
      <c r="B21" s="518" t="s">
        <v>1329</v>
      </c>
      <c r="C21" s="519" t="s">
        <v>222</v>
      </c>
      <c r="D21" s="518" t="s">
        <v>223</v>
      </c>
      <c r="E21" s="520">
        <v>2019</v>
      </c>
      <c r="F21" s="518" t="s">
        <v>224</v>
      </c>
      <c r="H21" s="522" t="s">
        <v>214</v>
      </c>
      <c r="I21" s="523" t="s">
        <v>99</v>
      </c>
      <c r="J21" s="518" t="s">
        <v>225</v>
      </c>
      <c r="K21" s="524" t="s">
        <v>226</v>
      </c>
      <c r="L21" s="518" t="s">
        <v>227</v>
      </c>
      <c r="M21" s="525" t="s">
        <v>228</v>
      </c>
      <c r="N21" s="518" t="s">
        <v>229</v>
      </c>
      <c r="O21" s="518" t="s">
        <v>230</v>
      </c>
      <c r="P21" s="526" t="s">
        <v>231</v>
      </c>
      <c r="Q21" s="527"/>
      <c r="R21" s="527"/>
      <c r="S21" s="527"/>
      <c r="T21" s="527"/>
      <c r="U21" s="527"/>
      <c r="V21" s="527"/>
      <c r="W21" s="527"/>
      <c r="X21" s="527"/>
      <c r="Y21" s="527"/>
      <c r="Z21" s="527"/>
    </row>
    <row r="22" spans="1:30" ht="208">
      <c r="A22" s="17">
        <f>20</f>
        <v>20</v>
      </c>
      <c r="B22" s="18">
        <v>26</v>
      </c>
      <c r="C22" s="405" t="s">
        <v>232</v>
      </c>
      <c r="D22" s="18" t="s">
        <v>233</v>
      </c>
      <c r="E22" s="28">
        <v>2021</v>
      </c>
      <c r="F22" s="25"/>
      <c r="H22" s="29" t="s">
        <v>234</v>
      </c>
      <c r="I22" s="86" t="s">
        <v>99</v>
      </c>
      <c r="J22" s="25" t="s">
        <v>235</v>
      </c>
      <c r="K22" s="23" t="s">
        <v>236</v>
      </c>
      <c r="L22" s="18" t="s">
        <v>237</v>
      </c>
      <c r="M22" s="22" t="s">
        <v>238</v>
      </c>
      <c r="N22" s="18" t="s">
        <v>239</v>
      </c>
      <c r="O22" s="22" t="s">
        <v>240</v>
      </c>
      <c r="P22" s="22" t="s">
        <v>241</v>
      </c>
      <c r="Q22" s="7"/>
      <c r="R22" s="7"/>
      <c r="S22" s="7"/>
      <c r="T22" s="7"/>
      <c r="U22" s="7"/>
      <c r="V22" s="7"/>
      <c r="W22" s="7"/>
      <c r="X22" s="7"/>
      <c r="Y22" s="7"/>
      <c r="Z22" s="7"/>
    </row>
    <row r="23" spans="1:30" ht="128">
      <c r="A23" s="17">
        <f t="shared" si="0"/>
        <v>21</v>
      </c>
      <c r="B23" s="18">
        <v>47</v>
      </c>
      <c r="C23" s="405" t="s">
        <v>242</v>
      </c>
      <c r="D23" s="18" t="s">
        <v>243</v>
      </c>
      <c r="E23" s="28">
        <v>2014</v>
      </c>
      <c r="F23" s="25"/>
      <c r="H23" s="29" t="s">
        <v>244</v>
      </c>
      <c r="I23" s="21" t="s">
        <v>99</v>
      </c>
      <c r="J23" s="18" t="s">
        <v>245</v>
      </c>
      <c r="K23" s="23" t="s">
        <v>246</v>
      </c>
      <c r="L23" s="18" t="s">
        <v>247</v>
      </c>
      <c r="M23" s="30" t="s">
        <v>248</v>
      </c>
      <c r="N23" s="22" t="s">
        <v>249</v>
      </c>
      <c r="O23" s="22" t="s">
        <v>250</v>
      </c>
      <c r="P23" s="25" t="s">
        <v>106</v>
      </c>
      <c r="Q23" s="7"/>
      <c r="R23" s="7"/>
      <c r="S23" s="7"/>
      <c r="T23" s="7"/>
      <c r="U23" s="7"/>
      <c r="V23" s="7"/>
      <c r="W23" s="7"/>
      <c r="X23" s="7"/>
      <c r="Y23" s="7"/>
      <c r="Z23" s="7"/>
    </row>
    <row r="24" spans="1:30" ht="128">
      <c r="A24" s="17">
        <f t="shared" si="0"/>
        <v>22</v>
      </c>
      <c r="B24" s="18">
        <v>39</v>
      </c>
      <c r="C24" s="405" t="s">
        <v>251</v>
      </c>
      <c r="D24" s="18" t="s">
        <v>252</v>
      </c>
      <c r="E24" s="28">
        <v>2014</v>
      </c>
      <c r="F24" s="18" t="s">
        <v>253</v>
      </c>
      <c r="H24" s="29" t="s">
        <v>244</v>
      </c>
      <c r="I24" s="21" t="s">
        <v>99</v>
      </c>
      <c r="J24" s="18" t="s">
        <v>254</v>
      </c>
      <c r="K24" s="23" t="s">
        <v>255</v>
      </c>
      <c r="L24" s="18" t="s">
        <v>256</v>
      </c>
      <c r="M24" s="23" t="s">
        <v>257</v>
      </c>
      <c r="N24" s="22" t="s">
        <v>258</v>
      </c>
      <c r="O24" s="22" t="s">
        <v>28</v>
      </c>
      <c r="P24" s="22" t="s">
        <v>259</v>
      </c>
      <c r="Q24" s="7"/>
      <c r="R24" s="7"/>
      <c r="S24" s="7"/>
      <c r="T24" s="7"/>
      <c r="U24" s="7"/>
      <c r="V24" s="7"/>
      <c r="W24" s="7"/>
      <c r="X24" s="7"/>
      <c r="Y24" s="7"/>
      <c r="Z24" s="7"/>
    </row>
    <row r="25" spans="1:30" ht="48">
      <c r="A25" s="17">
        <f t="shared" si="0"/>
        <v>23</v>
      </c>
      <c r="B25" s="18">
        <v>41</v>
      </c>
      <c r="C25" s="405" t="s">
        <v>260</v>
      </c>
      <c r="D25" s="18" t="s">
        <v>261</v>
      </c>
      <c r="E25" s="28">
        <v>2014</v>
      </c>
      <c r="F25" s="25"/>
      <c r="H25" s="29" t="s">
        <v>244</v>
      </c>
      <c r="I25" s="21" t="s">
        <v>99</v>
      </c>
      <c r="J25" s="18" t="s">
        <v>262</v>
      </c>
      <c r="K25" s="23" t="s">
        <v>263</v>
      </c>
      <c r="L25" s="18" t="s">
        <v>264</v>
      </c>
      <c r="M25" s="30" t="s">
        <v>265</v>
      </c>
      <c r="N25" s="47" t="s">
        <v>266</v>
      </c>
      <c r="O25" s="22" t="s">
        <v>267</v>
      </c>
      <c r="P25" s="25"/>
      <c r="Q25" s="18" t="s">
        <v>268</v>
      </c>
      <c r="R25" s="7"/>
      <c r="S25" s="7"/>
      <c r="T25" s="7"/>
      <c r="U25" s="7"/>
      <c r="V25" s="7"/>
      <c r="W25" s="7"/>
      <c r="X25" s="7"/>
      <c r="Y25" s="7"/>
      <c r="Z25" s="7"/>
    </row>
    <row r="26" spans="1:30" ht="80">
      <c r="A26" s="17">
        <f t="shared" si="0"/>
        <v>24</v>
      </c>
      <c r="B26" s="18">
        <v>48</v>
      </c>
      <c r="C26" s="405" t="s">
        <v>269</v>
      </c>
      <c r="D26" s="18" t="s">
        <v>270</v>
      </c>
      <c r="E26" s="28">
        <v>2016</v>
      </c>
      <c r="F26" s="18" t="s">
        <v>271</v>
      </c>
      <c r="H26" s="29" t="s">
        <v>244</v>
      </c>
      <c r="I26" s="86" t="s">
        <v>99</v>
      </c>
      <c r="J26" s="25" t="s">
        <v>272</v>
      </c>
      <c r="K26" s="23" t="s">
        <v>273</v>
      </c>
      <c r="L26" s="18" t="s">
        <v>274</v>
      </c>
      <c r="M26" s="30" t="s">
        <v>275</v>
      </c>
      <c r="N26" s="25" t="s">
        <v>276</v>
      </c>
      <c r="O26" s="18" t="s">
        <v>177</v>
      </c>
      <c r="P26" s="18" t="s">
        <v>277</v>
      </c>
      <c r="Q26" s="7"/>
      <c r="R26" s="7"/>
      <c r="S26" s="7"/>
      <c r="T26" s="7"/>
      <c r="U26" s="7"/>
      <c r="V26" s="7"/>
      <c r="W26" s="7"/>
      <c r="X26" s="7"/>
      <c r="Y26" s="7"/>
      <c r="Z26" s="7"/>
    </row>
    <row r="27" spans="1:30" ht="112">
      <c r="A27" s="17">
        <f t="shared" si="0"/>
        <v>25</v>
      </c>
      <c r="B27" s="18">
        <v>49</v>
      </c>
      <c r="C27" s="405" t="s">
        <v>278</v>
      </c>
      <c r="D27" s="18" t="s">
        <v>279</v>
      </c>
      <c r="E27" s="28">
        <v>2016</v>
      </c>
      <c r="F27" s="72" t="s">
        <v>280</v>
      </c>
      <c r="H27" s="29" t="s">
        <v>244</v>
      </c>
      <c r="I27" s="21" t="s">
        <v>99</v>
      </c>
      <c r="J27" s="18" t="s">
        <v>281</v>
      </c>
      <c r="K27" s="27" t="s">
        <v>282</v>
      </c>
      <c r="L27" s="18" t="s">
        <v>283</v>
      </c>
      <c r="M27" s="27" t="s">
        <v>284</v>
      </c>
      <c r="N27" s="22" t="s">
        <v>285</v>
      </c>
      <c r="O27" s="22" t="s">
        <v>286</v>
      </c>
      <c r="P27" s="25" t="s">
        <v>106</v>
      </c>
      <c r="Q27" s="7"/>
      <c r="R27" s="7"/>
      <c r="S27" s="7"/>
      <c r="T27" s="7"/>
      <c r="U27" s="7"/>
      <c r="V27" s="7"/>
      <c r="W27" s="7"/>
      <c r="X27" s="7"/>
      <c r="Y27" s="7"/>
      <c r="Z27" s="7"/>
    </row>
    <row r="28" spans="1:30" ht="144">
      <c r="A28" s="17">
        <f t="shared" si="0"/>
        <v>26</v>
      </c>
      <c r="B28" s="74">
        <v>84</v>
      </c>
      <c r="C28" s="411" t="s">
        <v>287</v>
      </c>
      <c r="D28" s="72" t="s">
        <v>288</v>
      </c>
      <c r="E28" s="69">
        <v>2020</v>
      </c>
      <c r="H28" s="29" t="s">
        <v>244</v>
      </c>
      <c r="I28" s="71" t="s">
        <v>99</v>
      </c>
      <c r="J28" s="72" t="s">
        <v>289</v>
      </c>
      <c r="K28" s="72" t="s">
        <v>290</v>
      </c>
      <c r="L28" s="72" t="s">
        <v>291</v>
      </c>
      <c r="M28" s="72" t="s">
        <v>292</v>
      </c>
      <c r="N28" s="74"/>
      <c r="O28" s="72" t="s">
        <v>293</v>
      </c>
      <c r="P28" s="72" t="s">
        <v>294</v>
      </c>
      <c r="Q28" s="74"/>
      <c r="R28" s="74"/>
      <c r="S28" s="74"/>
      <c r="T28" s="74"/>
      <c r="U28" s="74"/>
      <c r="V28" s="74"/>
      <c r="W28" s="74"/>
      <c r="X28" s="74"/>
      <c r="Y28" s="74"/>
      <c r="Z28" s="74"/>
    </row>
    <row r="29" spans="1:30" ht="176">
      <c r="A29" s="48">
        <f t="shared" si="0"/>
        <v>27</v>
      </c>
      <c r="B29" s="49">
        <v>50</v>
      </c>
      <c r="C29" s="408" t="s">
        <v>295</v>
      </c>
      <c r="D29" s="49" t="s">
        <v>296</v>
      </c>
      <c r="E29" s="50">
        <v>2017</v>
      </c>
      <c r="F29" s="51"/>
      <c r="G29" s="52"/>
      <c r="H29" s="53" t="s">
        <v>244</v>
      </c>
      <c r="I29" s="54" t="s">
        <v>99</v>
      </c>
      <c r="J29" s="49" t="s">
        <v>297</v>
      </c>
      <c r="K29" s="87" t="s">
        <v>298</v>
      </c>
      <c r="L29" s="49" t="s">
        <v>299</v>
      </c>
      <c r="M29" s="58" t="s">
        <v>300</v>
      </c>
      <c r="N29" s="55" t="s">
        <v>301</v>
      </c>
      <c r="O29" s="49" t="s">
        <v>302</v>
      </c>
      <c r="P29" s="55" t="s">
        <v>303</v>
      </c>
      <c r="Q29" s="57"/>
      <c r="R29" s="57"/>
      <c r="S29" s="57"/>
      <c r="T29" s="57"/>
      <c r="U29" s="57"/>
      <c r="V29" s="57"/>
      <c r="W29" s="57"/>
      <c r="X29" s="57"/>
      <c r="Y29" s="57"/>
      <c r="Z29" s="57"/>
      <c r="AA29" s="52"/>
      <c r="AB29" s="52"/>
      <c r="AC29" s="52"/>
      <c r="AD29" s="52"/>
    </row>
    <row r="30" spans="1:30" ht="112">
      <c r="A30" s="17">
        <f t="shared" si="0"/>
        <v>28</v>
      </c>
      <c r="B30" s="18">
        <v>57</v>
      </c>
      <c r="C30" s="405" t="s">
        <v>1276</v>
      </c>
      <c r="D30" s="18" t="s">
        <v>304</v>
      </c>
      <c r="E30" s="28">
        <v>2021</v>
      </c>
      <c r="F30" s="18" t="s">
        <v>305</v>
      </c>
      <c r="H30" s="20" t="s">
        <v>306</v>
      </c>
      <c r="I30" s="21" t="s">
        <v>99</v>
      </c>
      <c r="J30" s="18" t="s">
        <v>307</v>
      </c>
      <c r="K30" s="18" t="s">
        <v>308</v>
      </c>
      <c r="L30" s="18" t="s">
        <v>309</v>
      </c>
      <c r="M30" s="30" t="s">
        <v>310</v>
      </c>
      <c r="N30" s="22" t="s">
        <v>311</v>
      </c>
      <c r="O30" s="18" t="s">
        <v>28</v>
      </c>
      <c r="P30" s="22" t="s">
        <v>312</v>
      </c>
      <c r="Q30" s="7"/>
      <c r="R30" s="7"/>
      <c r="S30" s="7"/>
      <c r="T30" s="7"/>
      <c r="U30" s="7"/>
      <c r="V30" s="7"/>
      <c r="W30" s="7"/>
      <c r="X30" s="7"/>
      <c r="Y30" s="7"/>
      <c r="Z30" s="7"/>
    </row>
    <row r="31" spans="1:30" ht="128">
      <c r="A31" s="88">
        <f t="shared" si="0"/>
        <v>29</v>
      </c>
      <c r="B31" s="89">
        <v>17</v>
      </c>
      <c r="C31" s="413" t="s">
        <v>313</v>
      </c>
      <c r="D31" s="89" t="s">
        <v>314</v>
      </c>
      <c r="E31" s="90">
        <v>2020</v>
      </c>
      <c r="F31" s="89" t="s">
        <v>315</v>
      </c>
      <c r="G31" s="91"/>
      <c r="H31" s="92" t="s">
        <v>316</v>
      </c>
      <c r="I31" s="93" t="s">
        <v>317</v>
      </c>
      <c r="J31" s="89" t="s">
        <v>318</v>
      </c>
      <c r="K31" s="94" t="s">
        <v>319</v>
      </c>
      <c r="L31" s="95" t="s">
        <v>320</v>
      </c>
      <c r="M31" s="95" t="s">
        <v>321</v>
      </c>
      <c r="N31" s="96" t="s">
        <v>322</v>
      </c>
      <c r="O31" s="95" t="s">
        <v>323</v>
      </c>
      <c r="P31" s="95" t="s">
        <v>324</v>
      </c>
      <c r="Q31" s="97"/>
      <c r="R31" s="97"/>
      <c r="S31" s="97"/>
      <c r="T31" s="97"/>
      <c r="U31" s="97"/>
      <c r="V31" s="97"/>
      <c r="W31" s="97"/>
      <c r="X31" s="97"/>
      <c r="Y31" s="97"/>
      <c r="Z31" s="97"/>
      <c r="AA31" s="91"/>
      <c r="AB31" s="91"/>
      <c r="AC31" s="91"/>
      <c r="AD31" s="91"/>
    </row>
    <row r="32" spans="1:30" ht="176">
      <c r="A32" s="88">
        <f t="shared" si="0"/>
        <v>30</v>
      </c>
      <c r="B32" s="89">
        <v>24</v>
      </c>
      <c r="C32" s="413" t="s">
        <v>325</v>
      </c>
      <c r="D32" s="89" t="s">
        <v>326</v>
      </c>
      <c r="E32" s="90">
        <v>2020</v>
      </c>
      <c r="F32" s="96"/>
      <c r="G32" s="91"/>
      <c r="H32" s="92" t="s">
        <v>327</v>
      </c>
      <c r="I32" s="98" t="s">
        <v>328</v>
      </c>
      <c r="J32" s="96" t="s">
        <v>329</v>
      </c>
      <c r="K32" s="94" t="s">
        <v>330</v>
      </c>
      <c r="L32" s="89" t="s">
        <v>331</v>
      </c>
      <c r="M32" s="95" t="s">
        <v>332</v>
      </c>
      <c r="N32" s="95" t="s">
        <v>333</v>
      </c>
      <c r="O32" s="95" t="s">
        <v>94</v>
      </c>
      <c r="P32" s="89" t="s">
        <v>334</v>
      </c>
      <c r="Q32" s="97"/>
      <c r="R32" s="97"/>
      <c r="S32" s="97"/>
      <c r="T32" s="97"/>
      <c r="U32" s="97"/>
      <c r="V32" s="97"/>
      <c r="W32" s="97"/>
      <c r="X32" s="97"/>
      <c r="Y32" s="97"/>
      <c r="Z32" s="97"/>
      <c r="AA32" s="91"/>
      <c r="AB32" s="91"/>
      <c r="AC32" s="91"/>
      <c r="AD32" s="91"/>
    </row>
    <row r="33" spans="1:30" ht="208">
      <c r="A33" s="17">
        <f t="shared" si="0"/>
        <v>31</v>
      </c>
      <c r="B33" s="18">
        <v>27</v>
      </c>
      <c r="C33" s="405" t="s">
        <v>335</v>
      </c>
      <c r="D33" s="18" t="s">
        <v>336</v>
      </c>
      <c r="E33" s="28">
        <v>2021</v>
      </c>
      <c r="F33" s="25"/>
      <c r="H33" s="29" t="s">
        <v>337</v>
      </c>
      <c r="I33" s="21" t="s">
        <v>338</v>
      </c>
      <c r="J33" s="18" t="s">
        <v>339</v>
      </c>
      <c r="K33" s="23" t="s">
        <v>340</v>
      </c>
      <c r="L33" s="18" t="s">
        <v>341</v>
      </c>
      <c r="M33" s="22" t="s">
        <v>342</v>
      </c>
      <c r="N33" s="22" t="s">
        <v>343</v>
      </c>
      <c r="O33" s="22" t="s">
        <v>94</v>
      </c>
      <c r="P33" s="22" t="s">
        <v>344</v>
      </c>
      <c r="Q33" s="7"/>
      <c r="R33" s="7"/>
      <c r="S33" s="7"/>
      <c r="T33" s="7"/>
      <c r="U33" s="7"/>
      <c r="V33" s="7"/>
      <c r="W33" s="7"/>
      <c r="X33" s="7"/>
      <c r="Y33" s="7"/>
      <c r="Z33" s="7"/>
    </row>
    <row r="34" spans="1:30" ht="176">
      <c r="A34" s="17">
        <f t="shared" si="0"/>
        <v>32</v>
      </c>
      <c r="B34" s="18">
        <v>28</v>
      </c>
      <c r="C34" s="405" t="s">
        <v>345</v>
      </c>
      <c r="D34" s="18" t="s">
        <v>346</v>
      </c>
      <c r="E34" s="28">
        <v>2021</v>
      </c>
      <c r="F34" s="25"/>
      <c r="H34" s="29" t="s">
        <v>327</v>
      </c>
      <c r="I34" s="21" t="s">
        <v>99</v>
      </c>
      <c r="J34" s="18" t="s">
        <v>347</v>
      </c>
      <c r="K34" s="23" t="s">
        <v>348</v>
      </c>
      <c r="L34" s="18" t="s">
        <v>349</v>
      </c>
      <c r="M34" s="27" t="s">
        <v>350</v>
      </c>
      <c r="N34" s="22" t="s">
        <v>351</v>
      </c>
      <c r="O34" s="22" t="s">
        <v>28</v>
      </c>
      <c r="P34" s="22" t="s">
        <v>352</v>
      </c>
      <c r="Q34" s="7"/>
      <c r="R34" s="7"/>
      <c r="S34" s="7"/>
      <c r="T34" s="7"/>
      <c r="U34" s="7"/>
      <c r="V34" s="7"/>
      <c r="W34" s="7"/>
      <c r="X34" s="7"/>
      <c r="Y34" s="7"/>
      <c r="Z34" s="7"/>
    </row>
    <row r="35" spans="1:30" ht="176">
      <c r="A35" s="88">
        <f t="shared" si="0"/>
        <v>33</v>
      </c>
      <c r="B35" s="96">
        <v>80</v>
      </c>
      <c r="C35" s="89" t="s">
        <v>353</v>
      </c>
      <c r="D35" s="89" t="s">
        <v>354</v>
      </c>
      <c r="E35" s="90">
        <v>2022</v>
      </c>
      <c r="F35" s="96"/>
      <c r="G35" s="91"/>
      <c r="H35" s="92" t="s">
        <v>337</v>
      </c>
      <c r="I35" s="93" t="s">
        <v>328</v>
      </c>
      <c r="J35" s="89" t="s">
        <v>355</v>
      </c>
      <c r="K35" s="89" t="s">
        <v>356</v>
      </c>
      <c r="L35" s="89" t="s">
        <v>357</v>
      </c>
      <c r="M35" s="89" t="s">
        <v>358</v>
      </c>
      <c r="N35" s="96"/>
      <c r="O35" s="89" t="s">
        <v>359</v>
      </c>
      <c r="P35" s="89" t="s">
        <v>360</v>
      </c>
      <c r="Q35" s="89" t="s">
        <v>361</v>
      </c>
      <c r="R35" s="96"/>
      <c r="S35" s="96"/>
      <c r="T35" s="96"/>
      <c r="U35" s="96"/>
      <c r="V35" s="96"/>
      <c r="W35" s="96"/>
      <c r="X35" s="96"/>
      <c r="Y35" s="96"/>
      <c r="Z35" s="96"/>
      <c r="AA35" s="91"/>
      <c r="AB35" s="91"/>
      <c r="AC35" s="91"/>
      <c r="AD35" s="91"/>
    </row>
    <row r="36" spans="1:30" ht="112">
      <c r="A36" s="17">
        <f t="shared" si="0"/>
        <v>34</v>
      </c>
      <c r="B36" s="18">
        <v>29</v>
      </c>
      <c r="C36" s="405" t="s">
        <v>362</v>
      </c>
      <c r="D36" s="18" t="s">
        <v>363</v>
      </c>
      <c r="E36" s="28">
        <v>2021</v>
      </c>
      <c r="F36" s="18" t="s">
        <v>364</v>
      </c>
      <c r="H36" s="29" t="s">
        <v>337</v>
      </c>
      <c r="I36" s="21" t="s">
        <v>328</v>
      </c>
      <c r="J36" s="18" t="s">
        <v>365</v>
      </c>
      <c r="K36" s="23" t="s">
        <v>366</v>
      </c>
      <c r="L36" s="18" t="s">
        <v>367</v>
      </c>
      <c r="M36" s="18" t="s">
        <v>368</v>
      </c>
      <c r="N36" s="22" t="s">
        <v>369</v>
      </c>
      <c r="O36" s="22" t="s">
        <v>28</v>
      </c>
      <c r="P36" s="22" t="s">
        <v>370</v>
      </c>
      <c r="Q36" s="7"/>
      <c r="R36" s="7"/>
      <c r="S36" s="7"/>
      <c r="T36" s="7"/>
      <c r="U36" s="7"/>
      <c r="V36" s="7"/>
      <c r="W36" s="7"/>
      <c r="X36" s="7"/>
      <c r="Y36" s="7"/>
      <c r="Z36" s="7"/>
    </row>
    <row r="37" spans="1:30" ht="176">
      <c r="A37" s="17">
        <f t="shared" si="0"/>
        <v>35</v>
      </c>
      <c r="B37" s="18">
        <v>8</v>
      </c>
      <c r="C37" s="405" t="s">
        <v>371</v>
      </c>
      <c r="D37" s="18" t="s">
        <v>372</v>
      </c>
      <c r="E37" s="28">
        <v>2017</v>
      </c>
      <c r="F37" s="47" t="s">
        <v>373</v>
      </c>
      <c r="H37" s="29" t="s">
        <v>374</v>
      </c>
      <c r="I37" s="21" t="s">
        <v>99</v>
      </c>
      <c r="J37" s="22" t="s">
        <v>375</v>
      </c>
      <c r="K37" s="27" t="s">
        <v>376</v>
      </c>
      <c r="L37" s="22" t="s">
        <v>377</v>
      </c>
      <c r="M37" s="22" t="s">
        <v>378</v>
      </c>
      <c r="N37" s="22" t="s">
        <v>379</v>
      </c>
      <c r="O37" s="23" t="s">
        <v>380</v>
      </c>
      <c r="P37" s="47" t="s">
        <v>381</v>
      </c>
      <c r="Q37" s="18" t="s">
        <v>382</v>
      </c>
      <c r="R37" s="7"/>
      <c r="S37" s="7"/>
      <c r="T37" s="7"/>
      <c r="U37" s="7"/>
      <c r="V37" s="7"/>
      <c r="W37" s="7"/>
      <c r="X37" s="7"/>
      <c r="Y37" s="7"/>
      <c r="Z37" s="7"/>
    </row>
    <row r="38" spans="1:30" ht="96">
      <c r="A38" s="17">
        <f t="shared" si="0"/>
        <v>36</v>
      </c>
      <c r="B38" s="18">
        <v>25</v>
      </c>
      <c r="C38" s="405" t="s">
        <v>383</v>
      </c>
      <c r="D38" s="18" t="s">
        <v>384</v>
      </c>
      <c r="E38" s="28">
        <v>2021</v>
      </c>
      <c r="F38" s="25"/>
      <c r="H38" s="29" t="s">
        <v>385</v>
      </c>
      <c r="I38" s="86" t="s">
        <v>99</v>
      </c>
      <c r="J38" s="25" t="s">
        <v>386</v>
      </c>
      <c r="K38" s="23" t="s">
        <v>387</v>
      </c>
      <c r="L38" s="18" t="s">
        <v>388</v>
      </c>
      <c r="M38" s="22" t="s">
        <v>389</v>
      </c>
      <c r="N38" s="22" t="s">
        <v>390</v>
      </c>
      <c r="O38" s="22" t="s">
        <v>391</v>
      </c>
      <c r="P38" s="47" t="s">
        <v>392</v>
      </c>
      <c r="Q38" s="7"/>
      <c r="R38" s="7"/>
      <c r="S38" s="7"/>
      <c r="T38" s="7"/>
      <c r="U38" s="7"/>
      <c r="V38" s="7"/>
      <c r="W38" s="7"/>
      <c r="X38" s="7"/>
      <c r="Y38" s="7"/>
      <c r="Z38" s="7"/>
    </row>
    <row r="39" spans="1:30" ht="80">
      <c r="A39" s="17">
        <f t="shared" si="0"/>
        <v>37</v>
      </c>
      <c r="B39" s="18">
        <v>58</v>
      </c>
      <c r="C39" s="18" t="s">
        <v>393</v>
      </c>
      <c r="D39" s="18" t="s">
        <v>394</v>
      </c>
      <c r="E39" s="28">
        <v>2019</v>
      </c>
      <c r="F39" s="25"/>
      <c r="H39" s="29" t="s">
        <v>395</v>
      </c>
      <c r="I39" s="21" t="s">
        <v>99</v>
      </c>
      <c r="J39" s="18" t="s">
        <v>396</v>
      </c>
      <c r="K39" s="18" t="s">
        <v>397</v>
      </c>
      <c r="L39" s="18" t="s">
        <v>398</v>
      </c>
      <c r="M39" s="25" t="s">
        <v>399</v>
      </c>
      <c r="N39" s="22" t="s">
        <v>400</v>
      </c>
      <c r="O39" s="25" t="s">
        <v>401</v>
      </c>
      <c r="P39" s="47" t="s">
        <v>402</v>
      </c>
      <c r="Q39" s="7"/>
      <c r="R39" s="7"/>
      <c r="S39" s="7"/>
      <c r="T39" s="7"/>
      <c r="U39" s="7"/>
      <c r="V39" s="7"/>
      <c r="W39" s="7"/>
      <c r="X39" s="7"/>
      <c r="Y39" s="7"/>
      <c r="Z39" s="7"/>
    </row>
    <row r="40" spans="1:30" ht="96">
      <c r="A40" s="17">
        <f t="shared" si="0"/>
        <v>38</v>
      </c>
      <c r="B40" s="18">
        <v>35</v>
      </c>
      <c r="C40" s="407" t="s">
        <v>403</v>
      </c>
      <c r="D40" s="18" t="s">
        <v>404</v>
      </c>
      <c r="E40" s="28">
        <v>2007</v>
      </c>
      <c r="F40" s="25"/>
      <c r="G40" s="29" t="s">
        <v>405</v>
      </c>
      <c r="H40" s="20" t="s">
        <v>406</v>
      </c>
      <c r="I40" s="21" t="s">
        <v>99</v>
      </c>
      <c r="J40" s="18" t="s">
        <v>407</v>
      </c>
      <c r="K40" s="23" t="s">
        <v>408</v>
      </c>
      <c r="L40" s="22" t="s">
        <v>409</v>
      </c>
      <c r="M40" s="30" t="s">
        <v>410</v>
      </c>
      <c r="N40" s="22" t="s">
        <v>411</v>
      </c>
      <c r="O40" s="22" t="s">
        <v>412</v>
      </c>
      <c r="P40" s="7"/>
      <c r="Q40" s="7"/>
      <c r="R40" s="7"/>
      <c r="S40" s="7"/>
      <c r="T40" s="7"/>
      <c r="U40" s="7"/>
      <c r="V40" s="7"/>
      <c r="W40" s="7"/>
      <c r="X40" s="7"/>
      <c r="Y40" s="7"/>
      <c r="Z40" s="7"/>
    </row>
    <row r="41" spans="1:30" ht="126" customHeight="1">
      <c r="A41" s="17">
        <f t="shared" si="0"/>
        <v>39</v>
      </c>
      <c r="B41" s="74">
        <v>91</v>
      </c>
      <c r="C41" s="411" t="s">
        <v>413</v>
      </c>
      <c r="D41" s="72" t="s">
        <v>414</v>
      </c>
      <c r="E41" s="69">
        <v>2008</v>
      </c>
      <c r="F41" s="74"/>
      <c r="H41" s="20" t="s">
        <v>415</v>
      </c>
      <c r="I41" s="71" t="s">
        <v>99</v>
      </c>
      <c r="J41" s="72" t="s">
        <v>416</v>
      </c>
      <c r="K41" s="72" t="s">
        <v>417</v>
      </c>
      <c r="L41" s="74" t="s">
        <v>418</v>
      </c>
      <c r="M41" s="72" t="s">
        <v>419</v>
      </c>
      <c r="N41" s="72" t="s">
        <v>420</v>
      </c>
      <c r="O41" s="74" t="s">
        <v>421</v>
      </c>
      <c r="P41" s="74"/>
      <c r="Q41" s="72" t="s">
        <v>422</v>
      </c>
      <c r="R41" s="74"/>
      <c r="S41" s="74"/>
      <c r="T41" s="74"/>
      <c r="U41" s="74"/>
      <c r="V41" s="74"/>
      <c r="W41" s="74"/>
      <c r="X41" s="74"/>
      <c r="Y41" s="74"/>
      <c r="Z41" s="74"/>
    </row>
    <row r="42" spans="1:30" ht="409.6">
      <c r="A42" s="29" t="s">
        <v>1328</v>
      </c>
      <c r="B42" s="20">
        <v>93</v>
      </c>
      <c r="C42" s="414" t="s">
        <v>423</v>
      </c>
      <c r="D42" s="99" t="s">
        <v>424</v>
      </c>
      <c r="E42" s="100">
        <v>2021</v>
      </c>
      <c r="F42" s="100"/>
      <c r="H42" s="20" t="s">
        <v>415</v>
      </c>
      <c r="I42" s="24" t="s">
        <v>99</v>
      </c>
      <c r="J42" s="99" t="s">
        <v>425</v>
      </c>
      <c r="K42" s="99" t="s">
        <v>426</v>
      </c>
      <c r="L42" s="99" t="s">
        <v>427</v>
      </c>
      <c r="M42" s="99" t="s">
        <v>428</v>
      </c>
      <c r="N42" s="100"/>
      <c r="O42" s="100"/>
      <c r="P42" s="100"/>
      <c r="Q42" s="100"/>
      <c r="R42" s="100"/>
      <c r="S42" s="100"/>
      <c r="T42" s="100"/>
      <c r="U42" s="100"/>
      <c r="V42" s="100"/>
      <c r="W42" s="100"/>
      <c r="X42" s="100"/>
      <c r="Y42" s="100"/>
      <c r="Z42" s="100"/>
      <c r="AA42" s="100"/>
      <c r="AB42" s="100"/>
      <c r="AC42" s="100"/>
      <c r="AD42" s="100"/>
    </row>
    <row r="43" spans="1:30" ht="85">
      <c r="A43" s="24">
        <v>41</v>
      </c>
      <c r="B43" s="24">
        <v>95</v>
      </c>
      <c r="C43" s="403" t="s">
        <v>429</v>
      </c>
      <c r="D43" s="403" t="s">
        <v>430</v>
      </c>
      <c r="E43" s="102">
        <v>2009</v>
      </c>
      <c r="H43" s="24" t="s">
        <v>431</v>
      </c>
      <c r="J43" s="101" t="s">
        <v>432</v>
      </c>
      <c r="K43" s="101" t="s">
        <v>433</v>
      </c>
      <c r="L43" s="101" t="s">
        <v>434</v>
      </c>
      <c r="M43" s="102" t="s">
        <v>435</v>
      </c>
    </row>
    <row r="44" spans="1:30" s="418" customFormat="1" ht="51">
      <c r="A44" s="415">
        <v>43</v>
      </c>
      <c r="B44" s="415">
        <v>94</v>
      </c>
      <c r="C44" s="416" t="s">
        <v>436</v>
      </c>
      <c r="D44" s="423" t="s">
        <v>437</v>
      </c>
      <c r="E44" s="417">
        <v>2018</v>
      </c>
      <c r="H44" s="419" t="s">
        <v>415</v>
      </c>
      <c r="I44" s="415" t="s">
        <v>438</v>
      </c>
      <c r="K44" s="420" t="s">
        <v>439</v>
      </c>
      <c r="M44" s="421" t="s">
        <v>440</v>
      </c>
    </row>
    <row r="45" spans="1:30" ht="153">
      <c r="A45" s="29">
        <v>42</v>
      </c>
      <c r="B45" s="29">
        <v>96</v>
      </c>
      <c r="C45" s="414" t="s">
        <v>441</v>
      </c>
      <c r="D45" s="99" t="s">
        <v>442</v>
      </c>
      <c r="E45" s="99">
        <v>2011</v>
      </c>
      <c r="F45" s="100"/>
      <c r="G45" s="99"/>
      <c r="H45" s="20" t="s">
        <v>415</v>
      </c>
      <c r="I45" s="29" t="s">
        <v>99</v>
      </c>
      <c r="J45" s="99" t="s">
        <v>443</v>
      </c>
      <c r="K45" s="99"/>
      <c r="L45" s="99"/>
      <c r="M45" s="99" t="s">
        <v>444</v>
      </c>
      <c r="N45" s="99"/>
      <c r="O45" s="99"/>
      <c r="P45" s="99"/>
      <c r="Q45" s="99"/>
      <c r="R45" s="99"/>
      <c r="S45" s="99"/>
      <c r="T45" s="99"/>
      <c r="U45" s="99"/>
      <c r="V45" s="99"/>
      <c r="W45" s="99"/>
      <c r="X45" s="99"/>
      <c r="Y45" s="99"/>
      <c r="Z45" s="99"/>
      <c r="AA45" s="99"/>
      <c r="AB45" s="99"/>
      <c r="AC45" s="99"/>
      <c r="AD45" s="99"/>
    </row>
    <row r="46" spans="1:30" ht="128">
      <c r="A46" s="20">
        <v>43</v>
      </c>
      <c r="B46" s="20" t="s">
        <v>1277</v>
      </c>
      <c r="C46" s="29" t="s">
        <v>1278</v>
      </c>
      <c r="D46" s="29" t="s">
        <v>1279</v>
      </c>
      <c r="E46" s="20">
        <v>2023</v>
      </c>
      <c r="F46" s="424" t="s">
        <v>1280</v>
      </c>
      <c r="G46" s="425"/>
      <c r="H46" s="20" t="s">
        <v>431</v>
      </c>
      <c r="I46" s="135" t="s">
        <v>328</v>
      </c>
      <c r="J46" s="29" t="s">
        <v>1281</v>
      </c>
      <c r="K46" s="29" t="s">
        <v>1282</v>
      </c>
      <c r="L46" s="425"/>
      <c r="M46" s="29" t="s">
        <v>1283</v>
      </c>
      <c r="N46" s="425" t="s">
        <v>1284</v>
      </c>
      <c r="O46" s="425"/>
      <c r="P46" s="425"/>
      <c r="Q46" s="425"/>
      <c r="R46" s="425"/>
      <c r="S46" s="425"/>
      <c r="T46" s="425"/>
      <c r="U46" s="425"/>
      <c r="V46" s="425"/>
      <c r="W46" s="425"/>
      <c r="X46" s="425"/>
      <c r="Y46" s="425"/>
      <c r="Z46" s="425"/>
      <c r="AA46" s="425"/>
      <c r="AB46" s="425"/>
      <c r="AC46" s="425"/>
      <c r="AD46" s="425"/>
    </row>
    <row r="47" spans="1:30" ht="128">
      <c r="A47" s="20">
        <v>44</v>
      </c>
      <c r="B47" s="20" t="s">
        <v>1285</v>
      </c>
      <c r="C47" s="29" t="s">
        <v>1286</v>
      </c>
      <c r="D47" s="29" t="s">
        <v>1287</v>
      </c>
      <c r="E47" s="20">
        <v>2023</v>
      </c>
      <c r="F47" s="424" t="s">
        <v>1288</v>
      </c>
      <c r="G47" s="425"/>
      <c r="H47" s="20" t="s">
        <v>431</v>
      </c>
      <c r="I47" s="71" t="s">
        <v>1289</v>
      </c>
      <c r="J47" s="29" t="s">
        <v>1290</v>
      </c>
      <c r="K47" s="20" t="s">
        <v>1291</v>
      </c>
      <c r="L47" s="425"/>
      <c r="M47" s="29" t="s">
        <v>1292</v>
      </c>
      <c r="N47" s="425"/>
      <c r="O47" s="29" t="s">
        <v>1293</v>
      </c>
      <c r="P47" s="425"/>
      <c r="Q47" s="425"/>
      <c r="R47" s="425"/>
      <c r="S47" s="425"/>
      <c r="T47" s="425"/>
      <c r="U47" s="425"/>
      <c r="V47" s="425"/>
      <c r="W47" s="425"/>
      <c r="X47" s="425"/>
      <c r="Y47" s="425"/>
      <c r="Z47" s="425"/>
      <c r="AA47" s="425"/>
      <c r="AB47" s="425"/>
      <c r="AC47" s="425"/>
      <c r="AD47" s="425"/>
    </row>
    <row r="49" spans="1:1" ht="15" customHeight="1">
      <c r="A49" s="528" t="s">
        <v>1330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C4216-48EE-0748-B839-FC78CA16AB2E}">
  <sheetPr>
    <outlinePr summaryBelow="0" summaryRight="0"/>
  </sheetPr>
  <dimension ref="A1:AB80"/>
  <sheetViews>
    <sheetView workbookViewId="0">
      <pane xSplit="2" ySplit="3" topLeftCell="C15" activePane="bottomRight" state="frozen"/>
      <selection pane="topRight" activeCell="C1" sqref="C1"/>
      <selection pane="bottomLeft" activeCell="A4" sqref="A4"/>
      <selection pane="bottomRight" activeCell="S16" sqref="S16"/>
    </sheetView>
  </sheetViews>
  <sheetFormatPr baseColWidth="10" defaultColWidth="11.1640625" defaultRowHeight="15" customHeight="1"/>
  <cols>
    <col min="1" max="1" width="5.83203125" style="435" customWidth="1"/>
    <col min="2" max="2" width="5.1640625" style="435" customWidth="1"/>
    <col min="3" max="4" width="8.5" style="435" customWidth="1"/>
    <col min="5" max="5" width="6.83203125" style="435" customWidth="1"/>
    <col min="6" max="6" width="8.5" style="435" customWidth="1"/>
    <col min="7" max="7" width="9.33203125" style="435" customWidth="1"/>
    <col min="8" max="8" width="31.1640625" style="435" customWidth="1"/>
    <col min="9" max="9" width="3.1640625" style="435" customWidth="1"/>
    <col min="10" max="11" width="3.83203125" style="435" customWidth="1"/>
    <col min="12" max="12" width="7.6640625" style="435" customWidth="1"/>
    <col min="13" max="13" width="4" style="435" customWidth="1"/>
    <col min="14" max="14" width="7.1640625" style="435" customWidth="1"/>
    <col min="15" max="15" width="5.33203125" style="435" customWidth="1"/>
    <col min="16" max="16" width="6.83203125" style="435" customWidth="1"/>
    <col min="17" max="17" width="4.1640625" style="435" customWidth="1"/>
    <col min="18" max="18" width="6.83203125" style="435" customWidth="1"/>
    <col min="19" max="19" width="9.33203125" style="435" customWidth="1"/>
    <col min="20" max="20" width="4.5" style="435" customWidth="1"/>
    <col min="21" max="21" width="4.83203125" style="435" customWidth="1"/>
    <col min="22" max="22" width="6.83203125" style="435" customWidth="1"/>
    <col min="23" max="23" width="7.5" style="435" customWidth="1"/>
    <col min="24" max="25" width="6.1640625" style="435" customWidth="1"/>
    <col min="26" max="26" width="7.5" style="435" customWidth="1"/>
    <col min="27" max="27" width="11.1640625" style="435" customWidth="1"/>
    <col min="28" max="16384" width="11.1640625" style="435"/>
  </cols>
  <sheetData>
    <row r="1" spans="1:28" ht="16">
      <c r="C1" s="436"/>
      <c r="D1" s="436"/>
      <c r="L1" s="436" t="s">
        <v>787</v>
      </c>
    </row>
    <row r="2" spans="1:28" ht="16">
      <c r="C2" s="436"/>
      <c r="D2" s="436" t="s">
        <v>749</v>
      </c>
      <c r="L2" s="471" t="s">
        <v>788</v>
      </c>
      <c r="M2" s="472"/>
      <c r="N2" s="472"/>
      <c r="O2" s="436" t="s">
        <v>789</v>
      </c>
      <c r="AA2" s="436" t="s">
        <v>790</v>
      </c>
    </row>
    <row r="3" spans="1:28" ht="79">
      <c r="C3" s="436" t="s">
        <v>446</v>
      </c>
      <c r="D3" s="436" t="s">
        <v>461</v>
      </c>
      <c r="E3" s="436" t="s">
        <v>791</v>
      </c>
      <c r="F3" s="436" t="s">
        <v>475</v>
      </c>
      <c r="G3" s="437" t="s">
        <v>792</v>
      </c>
      <c r="H3" s="436" t="s">
        <v>793</v>
      </c>
      <c r="L3" s="436" t="s">
        <v>794</v>
      </c>
      <c r="M3" s="436" t="s">
        <v>795</v>
      </c>
      <c r="N3" s="436" t="s">
        <v>796</v>
      </c>
      <c r="O3" s="438" t="s">
        <v>797</v>
      </c>
      <c r="P3" s="438" t="s">
        <v>798</v>
      </c>
      <c r="Q3" s="438" t="s">
        <v>799</v>
      </c>
      <c r="R3" s="436" t="s">
        <v>800</v>
      </c>
      <c r="S3" s="436" t="s">
        <v>801</v>
      </c>
      <c r="T3" s="436" t="s">
        <v>802</v>
      </c>
      <c r="U3" s="436" t="s">
        <v>803</v>
      </c>
      <c r="V3" s="439" t="s">
        <v>804</v>
      </c>
      <c r="W3" s="436" t="s">
        <v>805</v>
      </c>
      <c r="X3" s="436" t="s">
        <v>806</v>
      </c>
      <c r="Y3" s="436" t="s">
        <v>807</v>
      </c>
      <c r="Z3" s="440" t="s">
        <v>808</v>
      </c>
      <c r="AA3" s="441" t="s">
        <v>809</v>
      </c>
      <c r="AB3" s="436" t="s">
        <v>1325</v>
      </c>
    </row>
    <row r="4" spans="1:28" ht="17">
      <c r="A4" s="436">
        <v>1</v>
      </c>
      <c r="B4" s="436">
        <v>38</v>
      </c>
      <c r="C4" s="442">
        <v>2013</v>
      </c>
      <c r="D4" s="436" t="s">
        <v>462</v>
      </c>
      <c r="H4" s="441" t="s">
        <v>810</v>
      </c>
      <c r="L4" s="436" t="s">
        <v>462</v>
      </c>
      <c r="M4" s="436" t="s">
        <v>462</v>
      </c>
      <c r="N4" s="436"/>
    </row>
    <row r="5" spans="1:28" ht="16">
      <c r="A5" s="436">
        <v>2</v>
      </c>
      <c r="B5" s="436">
        <v>39</v>
      </c>
      <c r="C5" s="443">
        <v>2014</v>
      </c>
      <c r="D5" s="436" t="s">
        <v>462</v>
      </c>
      <c r="H5" s="436" t="s">
        <v>810</v>
      </c>
      <c r="L5" s="436" t="s">
        <v>462</v>
      </c>
      <c r="M5" s="436" t="s">
        <v>462</v>
      </c>
      <c r="N5" s="436" t="s">
        <v>462</v>
      </c>
      <c r="Z5" s="436"/>
      <c r="AA5" s="444"/>
    </row>
    <row r="6" spans="1:28" ht="16">
      <c r="A6" s="436">
        <v>3</v>
      </c>
      <c r="B6" s="445">
        <v>41</v>
      </c>
      <c r="C6" s="443">
        <v>2014</v>
      </c>
      <c r="D6" s="436" t="s">
        <v>462</v>
      </c>
      <c r="F6" s="436"/>
      <c r="G6" s="436"/>
      <c r="H6" s="436" t="s">
        <v>810</v>
      </c>
      <c r="L6" s="436" t="s">
        <v>462</v>
      </c>
      <c r="M6" s="436" t="s">
        <v>462</v>
      </c>
      <c r="N6" s="436" t="s">
        <v>462</v>
      </c>
    </row>
    <row r="7" spans="1:28" ht="16">
      <c r="A7" s="436">
        <v>4</v>
      </c>
      <c r="B7" s="436">
        <v>47</v>
      </c>
      <c r="C7" s="443">
        <v>2014</v>
      </c>
      <c r="D7" s="436" t="s">
        <v>462</v>
      </c>
      <c r="F7" s="436"/>
      <c r="G7" s="436"/>
      <c r="H7" s="436" t="s">
        <v>810</v>
      </c>
      <c r="L7" s="436" t="s">
        <v>462</v>
      </c>
      <c r="M7" s="436" t="s">
        <v>462</v>
      </c>
      <c r="N7" s="436" t="s">
        <v>462</v>
      </c>
      <c r="O7" s="436"/>
    </row>
    <row r="8" spans="1:28" ht="16">
      <c r="A8" s="436">
        <v>5</v>
      </c>
      <c r="B8" s="446">
        <v>5</v>
      </c>
      <c r="C8" s="442">
        <v>2016</v>
      </c>
      <c r="D8" s="436" t="s">
        <v>462</v>
      </c>
      <c r="F8" s="436"/>
      <c r="G8" s="436"/>
      <c r="H8" s="436" t="s">
        <v>811</v>
      </c>
      <c r="O8" s="436" t="s">
        <v>462</v>
      </c>
      <c r="P8" s="436" t="s">
        <v>462</v>
      </c>
      <c r="S8" s="436" t="s">
        <v>462</v>
      </c>
      <c r="T8" s="436" t="s">
        <v>462</v>
      </c>
      <c r="Z8" s="436" t="s">
        <v>462</v>
      </c>
    </row>
    <row r="9" spans="1:28" ht="16">
      <c r="A9" s="436">
        <v>6</v>
      </c>
      <c r="B9" s="447">
        <v>26</v>
      </c>
      <c r="C9" s="443">
        <v>2016</v>
      </c>
      <c r="D9" s="436" t="s">
        <v>462</v>
      </c>
      <c r="F9" s="436"/>
      <c r="G9" s="436"/>
      <c r="H9" s="436" t="s">
        <v>810</v>
      </c>
      <c r="L9" s="436" t="s">
        <v>462</v>
      </c>
      <c r="M9" s="436" t="s">
        <v>462</v>
      </c>
      <c r="N9" s="436" t="s">
        <v>462</v>
      </c>
      <c r="AA9" s="436"/>
    </row>
    <row r="10" spans="1:28" ht="16">
      <c r="A10" s="436">
        <v>7</v>
      </c>
      <c r="B10" s="436">
        <v>48</v>
      </c>
      <c r="C10" s="443">
        <v>2016</v>
      </c>
      <c r="D10" s="436" t="s">
        <v>462</v>
      </c>
      <c r="H10" s="436" t="s">
        <v>810</v>
      </c>
      <c r="L10" s="436" t="s">
        <v>462</v>
      </c>
      <c r="M10" s="436" t="s">
        <v>462</v>
      </c>
      <c r="N10" s="436" t="s">
        <v>462</v>
      </c>
      <c r="AA10" s="448"/>
    </row>
    <row r="11" spans="1:28" ht="34">
      <c r="A11" s="436">
        <v>8</v>
      </c>
      <c r="B11" s="449">
        <v>49</v>
      </c>
      <c r="C11" s="443">
        <v>2016</v>
      </c>
      <c r="D11" s="436" t="s">
        <v>462</v>
      </c>
      <c r="H11" s="450" t="s">
        <v>812</v>
      </c>
      <c r="L11" s="436" t="s">
        <v>462</v>
      </c>
      <c r="M11" s="436" t="s">
        <v>462</v>
      </c>
      <c r="N11" s="436" t="s">
        <v>462</v>
      </c>
      <c r="O11" s="436" t="s">
        <v>462</v>
      </c>
      <c r="P11" s="436" t="s">
        <v>462</v>
      </c>
    </row>
    <row r="12" spans="1:28" ht="16">
      <c r="A12" s="436">
        <v>9</v>
      </c>
      <c r="B12" s="445">
        <v>6</v>
      </c>
      <c r="C12" s="442">
        <v>2017</v>
      </c>
      <c r="D12" s="436" t="s">
        <v>462</v>
      </c>
      <c r="F12" s="436"/>
      <c r="G12" s="436"/>
      <c r="H12" s="436" t="s">
        <v>813</v>
      </c>
      <c r="O12" s="436" t="s">
        <v>462</v>
      </c>
      <c r="AA12" s="451"/>
    </row>
    <row r="13" spans="1:28" ht="16">
      <c r="A13" s="436">
        <v>10</v>
      </c>
      <c r="B13" s="445">
        <v>9</v>
      </c>
      <c r="C13" s="442">
        <v>2018</v>
      </c>
      <c r="D13" s="436" t="s">
        <v>462</v>
      </c>
      <c r="F13" s="436"/>
      <c r="G13" s="436"/>
      <c r="H13" s="436" t="s">
        <v>813</v>
      </c>
      <c r="U13" s="436" t="s">
        <v>462</v>
      </c>
      <c r="V13" s="436" t="s">
        <v>462</v>
      </c>
      <c r="W13" s="436" t="s">
        <v>462</v>
      </c>
      <c r="X13" s="436" t="s">
        <v>462</v>
      </c>
      <c r="Y13" s="436"/>
      <c r="Z13" s="441"/>
      <c r="AA13" s="452"/>
    </row>
    <row r="14" spans="1:28" ht="23.25" customHeight="1">
      <c r="A14" s="436">
        <v>11</v>
      </c>
      <c r="B14" s="445">
        <v>12</v>
      </c>
      <c r="C14" s="443">
        <v>2018</v>
      </c>
      <c r="D14" s="436" t="s">
        <v>462</v>
      </c>
      <c r="F14" s="436"/>
      <c r="G14" s="436"/>
      <c r="H14" s="436" t="s">
        <v>810</v>
      </c>
      <c r="L14" s="436" t="s">
        <v>462</v>
      </c>
      <c r="M14" s="436" t="s">
        <v>462</v>
      </c>
      <c r="N14" s="436" t="s">
        <v>462</v>
      </c>
      <c r="AA14" s="436"/>
    </row>
    <row r="15" spans="1:28" ht="23.25" customHeight="1">
      <c r="A15" s="436">
        <v>12</v>
      </c>
      <c r="B15" s="445">
        <v>13</v>
      </c>
      <c r="C15" s="443">
        <v>2018</v>
      </c>
      <c r="D15" s="436" t="s">
        <v>462</v>
      </c>
      <c r="F15" s="436"/>
      <c r="G15" s="436"/>
      <c r="H15" s="436" t="s">
        <v>813</v>
      </c>
      <c r="O15" s="436" t="s">
        <v>462</v>
      </c>
      <c r="P15" s="436" t="s">
        <v>462</v>
      </c>
      <c r="Q15" s="436" t="s">
        <v>462</v>
      </c>
      <c r="R15" s="436" t="s">
        <v>462</v>
      </c>
      <c r="S15" s="436" t="s">
        <v>462</v>
      </c>
      <c r="T15" s="436" t="s">
        <v>462</v>
      </c>
      <c r="Z15" s="441"/>
      <c r="AA15" s="452"/>
    </row>
    <row r="16" spans="1:28" ht="16">
      <c r="A16" s="436">
        <v>13</v>
      </c>
      <c r="B16" s="436">
        <v>21</v>
      </c>
      <c r="C16" s="442">
        <v>2019</v>
      </c>
      <c r="D16" s="436" t="s">
        <v>462</v>
      </c>
      <c r="F16" s="436"/>
      <c r="G16" s="436"/>
      <c r="H16" s="436" t="s">
        <v>813</v>
      </c>
      <c r="O16" s="436" t="s">
        <v>462</v>
      </c>
      <c r="P16" s="436" t="s">
        <v>462</v>
      </c>
      <c r="Q16" s="436" t="s">
        <v>462</v>
      </c>
      <c r="S16" s="436" t="s">
        <v>462</v>
      </c>
    </row>
    <row r="17" spans="1:27" ht="16">
      <c r="A17" s="436">
        <v>14</v>
      </c>
      <c r="B17" s="453">
        <v>85</v>
      </c>
      <c r="C17" s="443">
        <v>2019</v>
      </c>
      <c r="D17" s="436" t="s">
        <v>462</v>
      </c>
      <c r="F17" s="436"/>
      <c r="G17" s="436"/>
      <c r="H17" s="436" t="s">
        <v>813</v>
      </c>
      <c r="U17" s="436" t="s">
        <v>462</v>
      </c>
      <c r="V17" s="436" t="s">
        <v>462</v>
      </c>
      <c r="W17" s="436" t="s">
        <v>462</v>
      </c>
      <c r="X17" s="436" t="s">
        <v>462</v>
      </c>
      <c r="Y17" s="436"/>
      <c r="Z17" s="454"/>
    </row>
    <row r="18" spans="1:27" ht="16">
      <c r="A18" s="436">
        <v>15</v>
      </c>
      <c r="B18" s="455">
        <v>17</v>
      </c>
      <c r="C18" s="443">
        <v>2020</v>
      </c>
      <c r="D18" s="436" t="s">
        <v>462</v>
      </c>
      <c r="F18" s="436"/>
      <c r="G18" s="436"/>
      <c r="H18" s="436" t="s">
        <v>814</v>
      </c>
    </row>
    <row r="19" spans="1:27" ht="16">
      <c r="A19" s="436">
        <v>16</v>
      </c>
      <c r="B19" s="453">
        <v>24</v>
      </c>
      <c r="C19" s="442">
        <v>2020</v>
      </c>
      <c r="D19" s="436" t="s">
        <v>462</v>
      </c>
      <c r="F19" s="436"/>
      <c r="G19" s="436"/>
      <c r="H19" s="436" t="s">
        <v>814</v>
      </c>
    </row>
    <row r="20" spans="1:27" ht="16">
      <c r="A20" s="436">
        <v>17</v>
      </c>
      <c r="B20" s="456">
        <v>84</v>
      </c>
      <c r="C20" s="443">
        <v>2020</v>
      </c>
      <c r="D20" s="436" t="s">
        <v>462</v>
      </c>
      <c r="F20" s="436"/>
      <c r="G20" s="436"/>
      <c r="H20" s="436" t="s">
        <v>813</v>
      </c>
      <c r="L20" s="436" t="s">
        <v>462</v>
      </c>
      <c r="M20" s="436" t="s">
        <v>462</v>
      </c>
      <c r="N20" s="436" t="s">
        <v>462</v>
      </c>
      <c r="Z20" s="441"/>
    </row>
    <row r="21" spans="1:27" ht="16">
      <c r="A21" s="436">
        <v>18</v>
      </c>
      <c r="B21" s="453">
        <v>27</v>
      </c>
      <c r="C21" s="442">
        <v>2021</v>
      </c>
      <c r="D21" s="436" t="s">
        <v>462</v>
      </c>
      <c r="F21" s="436"/>
      <c r="G21" s="436"/>
      <c r="H21" s="436" t="s">
        <v>814</v>
      </c>
      <c r="AA21" s="436" t="s">
        <v>462</v>
      </c>
    </row>
    <row r="22" spans="1:27" ht="16">
      <c r="A22" s="436">
        <v>19</v>
      </c>
      <c r="B22" s="453">
        <v>28</v>
      </c>
      <c r="C22" s="442">
        <v>2021</v>
      </c>
      <c r="D22" s="436" t="s">
        <v>462</v>
      </c>
      <c r="F22" s="436"/>
      <c r="G22" s="436"/>
      <c r="H22" s="436" t="s">
        <v>810</v>
      </c>
      <c r="L22" s="436" t="s">
        <v>462</v>
      </c>
      <c r="M22" s="436" t="s">
        <v>462</v>
      </c>
      <c r="N22" s="436" t="s">
        <v>462</v>
      </c>
      <c r="AA22" s="436" t="s">
        <v>462</v>
      </c>
    </row>
    <row r="23" spans="1:27" ht="16">
      <c r="A23" s="436">
        <v>20</v>
      </c>
      <c r="B23" s="436">
        <v>80</v>
      </c>
      <c r="C23" s="442">
        <v>2022</v>
      </c>
      <c r="D23" s="436" t="s">
        <v>462</v>
      </c>
      <c r="H23" s="436" t="s">
        <v>810</v>
      </c>
      <c r="L23" s="436" t="s">
        <v>462</v>
      </c>
      <c r="M23" s="436" t="s">
        <v>462</v>
      </c>
      <c r="N23" s="436" t="s">
        <v>462</v>
      </c>
      <c r="AA23" s="436" t="s">
        <v>462</v>
      </c>
    </row>
    <row r="24" spans="1:27" ht="16">
      <c r="A24" s="436">
        <v>21</v>
      </c>
      <c r="B24" s="436">
        <v>91</v>
      </c>
      <c r="C24" s="443">
        <v>2008</v>
      </c>
      <c r="F24" s="436" t="s">
        <v>462</v>
      </c>
      <c r="G24" s="436" t="s">
        <v>462</v>
      </c>
      <c r="H24" s="436" t="s">
        <v>813</v>
      </c>
      <c r="N24" s="436" t="s">
        <v>462</v>
      </c>
      <c r="O24" s="436" t="s">
        <v>462</v>
      </c>
      <c r="P24" s="436" t="s">
        <v>462</v>
      </c>
      <c r="S24" s="436" t="s">
        <v>462</v>
      </c>
    </row>
    <row r="25" spans="1:27" ht="16">
      <c r="A25" s="436">
        <v>22</v>
      </c>
      <c r="B25" s="436">
        <v>76</v>
      </c>
      <c r="C25" s="443">
        <v>2009</v>
      </c>
      <c r="E25" s="436" t="s">
        <v>462</v>
      </c>
      <c r="H25" s="436" t="s">
        <v>813</v>
      </c>
      <c r="P25" s="436" t="s">
        <v>462</v>
      </c>
      <c r="S25" s="436" t="s">
        <v>462</v>
      </c>
    </row>
    <row r="26" spans="1:27" ht="16">
      <c r="A26" s="436">
        <v>23</v>
      </c>
      <c r="B26" s="453">
        <v>56</v>
      </c>
      <c r="C26" s="443">
        <v>2013</v>
      </c>
      <c r="E26" s="436" t="s">
        <v>462</v>
      </c>
      <c r="F26" s="436"/>
      <c r="G26" s="436"/>
      <c r="H26" s="436" t="s">
        <v>815</v>
      </c>
      <c r="Z26" s="436" t="s">
        <v>462</v>
      </c>
    </row>
    <row r="27" spans="1:27" ht="16">
      <c r="A27" s="436">
        <v>24</v>
      </c>
      <c r="B27" s="436">
        <v>90</v>
      </c>
      <c r="C27" s="442">
        <v>2013</v>
      </c>
      <c r="E27" s="436" t="s">
        <v>462</v>
      </c>
      <c r="H27" s="436" t="s">
        <v>813</v>
      </c>
      <c r="Q27" s="436" t="s">
        <v>462</v>
      </c>
      <c r="S27" s="436" t="s">
        <v>462</v>
      </c>
      <c r="Y27" s="436" t="s">
        <v>462</v>
      </c>
    </row>
    <row r="28" spans="1:27" ht="16">
      <c r="A28" s="436">
        <v>25</v>
      </c>
      <c r="B28" s="436">
        <v>53</v>
      </c>
      <c r="C28" s="443">
        <v>2014</v>
      </c>
      <c r="F28" s="436" t="s">
        <v>462</v>
      </c>
      <c r="G28" s="436"/>
      <c r="H28" s="436" t="s">
        <v>813</v>
      </c>
      <c r="N28" s="436" t="s">
        <v>462</v>
      </c>
      <c r="R28" s="436" t="s">
        <v>462</v>
      </c>
      <c r="S28" s="436" t="s">
        <v>462</v>
      </c>
      <c r="U28" s="436" t="s">
        <v>462</v>
      </c>
      <c r="V28" s="436" t="s">
        <v>462</v>
      </c>
    </row>
    <row r="29" spans="1:27" ht="16">
      <c r="A29" s="436">
        <v>26</v>
      </c>
      <c r="B29" s="453">
        <v>77</v>
      </c>
      <c r="C29" s="443">
        <v>2015</v>
      </c>
      <c r="E29" s="436" t="s">
        <v>462</v>
      </c>
      <c r="F29" s="436"/>
      <c r="G29" s="436"/>
      <c r="H29" s="436" t="s">
        <v>815</v>
      </c>
      <c r="Z29" s="436" t="s">
        <v>462</v>
      </c>
    </row>
    <row r="30" spans="1:27" ht="16">
      <c r="A30" s="436">
        <v>27</v>
      </c>
      <c r="B30" s="453">
        <v>78</v>
      </c>
      <c r="C30" s="442">
        <v>2017</v>
      </c>
      <c r="E30" s="436" t="s">
        <v>462</v>
      </c>
      <c r="F30" s="436"/>
      <c r="G30" s="436"/>
      <c r="H30" s="436" t="s">
        <v>815</v>
      </c>
      <c r="Z30" s="436" t="s">
        <v>462</v>
      </c>
      <c r="AA30" s="452"/>
    </row>
    <row r="31" spans="1:27" ht="16">
      <c r="A31" s="436">
        <v>28</v>
      </c>
      <c r="B31" s="444">
        <v>54</v>
      </c>
      <c r="C31" s="443">
        <v>2018</v>
      </c>
      <c r="D31" s="444"/>
      <c r="E31" s="444"/>
      <c r="F31" s="444" t="s">
        <v>462</v>
      </c>
      <c r="G31" s="444" t="s">
        <v>462</v>
      </c>
      <c r="H31" s="444" t="s">
        <v>813</v>
      </c>
      <c r="I31" s="444"/>
      <c r="J31" s="444"/>
      <c r="K31" s="444"/>
      <c r="L31" s="444"/>
      <c r="M31" s="444"/>
      <c r="N31" s="444"/>
      <c r="O31" s="444" t="s">
        <v>462</v>
      </c>
      <c r="P31" s="444" t="s">
        <v>462</v>
      </c>
      <c r="Q31" s="444"/>
      <c r="R31" s="444"/>
      <c r="S31" s="444" t="s">
        <v>462</v>
      </c>
      <c r="T31" s="444"/>
      <c r="U31" s="444"/>
      <c r="V31" s="444" t="s">
        <v>462</v>
      </c>
      <c r="W31" s="444"/>
      <c r="X31" s="444"/>
      <c r="Y31" s="457" t="s">
        <v>462</v>
      </c>
      <c r="Z31" s="444"/>
    </row>
    <row r="32" spans="1:27" ht="16">
      <c r="A32" s="436">
        <v>29</v>
      </c>
      <c r="B32" s="458">
        <v>23</v>
      </c>
      <c r="C32" s="443">
        <v>2020</v>
      </c>
      <c r="E32" s="436" t="s">
        <v>462</v>
      </c>
      <c r="F32" s="436"/>
      <c r="G32" s="436"/>
      <c r="H32" s="436" t="s">
        <v>815</v>
      </c>
      <c r="Z32" s="436" t="s">
        <v>462</v>
      </c>
    </row>
    <row r="33" spans="1:28" ht="16">
      <c r="A33" s="436">
        <v>30</v>
      </c>
      <c r="B33" s="458" t="s">
        <v>1277</v>
      </c>
      <c r="C33" s="443">
        <v>2023</v>
      </c>
      <c r="D33" s="435" t="s">
        <v>462</v>
      </c>
      <c r="E33" s="436"/>
      <c r="F33" s="436"/>
      <c r="G33" s="436"/>
      <c r="H33" s="436" t="s">
        <v>814</v>
      </c>
      <c r="Z33" s="436"/>
      <c r="AA33" s="435" t="s">
        <v>1326</v>
      </c>
    </row>
    <row r="34" spans="1:28" ht="16">
      <c r="A34" s="436">
        <v>31</v>
      </c>
      <c r="B34" s="458" t="s">
        <v>1285</v>
      </c>
      <c r="C34" s="443">
        <v>2023</v>
      </c>
      <c r="D34" s="435" t="s">
        <v>462</v>
      </c>
      <c r="E34" s="436"/>
      <c r="F34" s="436"/>
      <c r="G34" s="436"/>
      <c r="H34" s="436" t="s">
        <v>814</v>
      </c>
      <c r="Z34" s="436"/>
      <c r="AB34" s="435" t="s">
        <v>462</v>
      </c>
    </row>
    <row r="35" spans="1:28" ht="16">
      <c r="A35" s="436"/>
      <c r="B35" s="458"/>
      <c r="C35" s="443"/>
      <c r="E35" s="436"/>
      <c r="F35" s="436"/>
      <c r="G35" s="436"/>
      <c r="H35" s="436"/>
      <c r="Z35" s="436"/>
    </row>
    <row r="36" spans="1:28" ht="15" customHeight="1">
      <c r="A36" s="436"/>
    </row>
    <row r="37" spans="1:28" ht="16">
      <c r="C37" s="436"/>
      <c r="D37" s="436">
        <f>COUNTIF(D4:D34,"=v")</f>
        <v>22</v>
      </c>
      <c r="E37" s="436">
        <f t="shared" ref="E37:G37" si="0">COUNTIF(E4:E34,"=v")</f>
        <v>6</v>
      </c>
      <c r="F37" s="436">
        <f t="shared" si="0"/>
        <v>3</v>
      </c>
      <c r="G37" s="436">
        <f t="shared" si="0"/>
        <v>2</v>
      </c>
      <c r="H37" s="436">
        <f>SUM(D37:G37)</f>
        <v>33</v>
      </c>
      <c r="I37" s="436" t="s">
        <v>816</v>
      </c>
    </row>
    <row r="38" spans="1:28" ht="15" customHeight="1">
      <c r="H38" s="435">
        <f>H37-2</f>
        <v>31</v>
      </c>
    </row>
    <row r="40" spans="1:28" ht="16">
      <c r="B40" s="436" t="s">
        <v>749</v>
      </c>
      <c r="C40" s="436"/>
      <c r="D40" s="436" t="s">
        <v>817</v>
      </c>
    </row>
    <row r="41" spans="1:28" ht="16">
      <c r="B41" s="436" t="s">
        <v>461</v>
      </c>
      <c r="C41" s="459"/>
      <c r="D41" s="459">
        <f>D37/$A$32</f>
        <v>0.75862068965517238</v>
      </c>
    </row>
    <row r="42" spans="1:28" ht="16">
      <c r="B42" s="436" t="s">
        <v>791</v>
      </c>
      <c r="C42" s="459"/>
      <c r="D42" s="459">
        <f>E37/$A$32</f>
        <v>0.20689655172413793</v>
      </c>
    </row>
    <row r="43" spans="1:28" ht="16">
      <c r="B43" s="436" t="s">
        <v>818</v>
      </c>
      <c r="C43" s="459"/>
      <c r="D43" s="459">
        <f>(F37+G37)/A32</f>
        <v>0.17241379310344829</v>
      </c>
    </row>
    <row r="44" spans="1:28" ht="16">
      <c r="B44" s="436"/>
      <c r="C44" s="459"/>
      <c r="D44" s="459">
        <f>SUM(D41:D43)</f>
        <v>1.1379310344827585</v>
      </c>
    </row>
    <row r="46" spans="1:28" ht="28.5" customHeight="1">
      <c r="E46" s="441" t="s">
        <v>819</v>
      </c>
      <c r="F46" s="441" t="s">
        <v>1327</v>
      </c>
      <c r="G46" s="441" t="s">
        <v>814</v>
      </c>
    </row>
    <row r="47" spans="1:28" ht="16">
      <c r="C47" s="436"/>
      <c r="D47" s="436" t="s">
        <v>461</v>
      </c>
      <c r="E47" s="436">
        <v>11</v>
      </c>
      <c r="F47" s="436">
        <v>7</v>
      </c>
      <c r="G47" s="436">
        <v>5</v>
      </c>
      <c r="H47" s="436">
        <f>SUM(E47:G47)</f>
        <v>23</v>
      </c>
      <c r="I47" s="435">
        <f>H47-1</f>
        <v>22</v>
      </c>
      <c r="J47" s="435" t="s">
        <v>820</v>
      </c>
      <c r="K47" s="436"/>
    </row>
    <row r="48" spans="1:28" ht="16">
      <c r="C48" s="436"/>
      <c r="D48" s="436" t="s">
        <v>791</v>
      </c>
      <c r="E48" s="436">
        <v>0</v>
      </c>
      <c r="F48" s="436">
        <v>10</v>
      </c>
      <c r="G48" s="436">
        <v>0</v>
      </c>
      <c r="H48" s="436">
        <f>SUM(E48:G48)</f>
        <v>10</v>
      </c>
      <c r="I48" s="436">
        <v>6</v>
      </c>
    </row>
    <row r="49" spans="3:9" ht="16">
      <c r="C49" s="436"/>
      <c r="D49" s="436" t="s">
        <v>475</v>
      </c>
      <c r="E49" s="436">
        <v>0</v>
      </c>
      <c r="F49" s="436">
        <v>3</v>
      </c>
      <c r="G49" s="436">
        <v>0</v>
      </c>
      <c r="H49" s="436">
        <f>SUM(E49:G49)</f>
        <v>3</v>
      </c>
      <c r="I49" s="436">
        <v>3</v>
      </c>
    </row>
    <row r="50" spans="3:9" ht="16">
      <c r="C50" s="436"/>
      <c r="D50" s="436" t="s">
        <v>821</v>
      </c>
      <c r="E50" s="436">
        <v>0</v>
      </c>
      <c r="F50" s="436">
        <v>2</v>
      </c>
      <c r="G50" s="436">
        <v>0</v>
      </c>
      <c r="H50" s="436">
        <f>SUM(E50:G50)</f>
        <v>2</v>
      </c>
      <c r="I50" s="436"/>
    </row>
    <row r="51" spans="3:9" ht="16">
      <c r="C51" s="436"/>
      <c r="D51" s="436"/>
      <c r="E51" s="436">
        <f t="shared" ref="E51" si="1">SUM(E47:E50)</f>
        <v>11</v>
      </c>
      <c r="F51" s="436">
        <f>SUM(F47:F50)</f>
        <v>22</v>
      </c>
      <c r="G51" s="436">
        <f>SUM(G47:G50)</f>
        <v>5</v>
      </c>
      <c r="H51" s="436">
        <f>SUM(H47:H50)</f>
        <v>38</v>
      </c>
      <c r="I51" s="436">
        <f>SUM(I47:I50)</f>
        <v>31</v>
      </c>
    </row>
    <row r="52" spans="3:9" ht="16">
      <c r="F52" s="436" t="s">
        <v>822</v>
      </c>
      <c r="I52" s="436" t="s">
        <v>823</v>
      </c>
    </row>
    <row r="53" spans="3:9" ht="16">
      <c r="F53" s="436"/>
      <c r="G53" s="435">
        <f>SUM(E51:G51)</f>
        <v>38</v>
      </c>
      <c r="I53" s="449"/>
    </row>
    <row r="77" spans="1:27" ht="16">
      <c r="A77" s="436">
        <v>13</v>
      </c>
      <c r="B77" s="445">
        <v>15</v>
      </c>
      <c r="C77" s="443">
        <v>2019</v>
      </c>
      <c r="D77" s="436" t="s">
        <v>462</v>
      </c>
      <c r="F77" s="436"/>
      <c r="G77" s="436"/>
      <c r="H77" s="436" t="s">
        <v>810</v>
      </c>
      <c r="L77" s="436" t="s">
        <v>462</v>
      </c>
      <c r="M77" s="436" t="s">
        <v>462</v>
      </c>
      <c r="N77" s="436" t="s">
        <v>462</v>
      </c>
    </row>
    <row r="78" spans="1:27" ht="16">
      <c r="A78" s="436">
        <v>14</v>
      </c>
      <c r="B78" s="436">
        <v>16</v>
      </c>
      <c r="C78" s="443">
        <v>2019</v>
      </c>
      <c r="D78" s="436" t="s">
        <v>462</v>
      </c>
      <c r="H78" s="436" t="s">
        <v>810</v>
      </c>
      <c r="L78" s="436" t="s">
        <v>462</v>
      </c>
      <c r="M78" s="436" t="s">
        <v>462</v>
      </c>
      <c r="N78" s="436" t="s">
        <v>462</v>
      </c>
      <c r="AA78" s="436"/>
    </row>
    <row r="79" spans="1:27" ht="16">
      <c r="A79" s="436">
        <v>33</v>
      </c>
      <c r="B79" s="460">
        <v>31</v>
      </c>
      <c r="C79" s="443">
        <v>2021</v>
      </c>
      <c r="E79" s="436" t="s">
        <v>462</v>
      </c>
      <c r="F79" s="436"/>
      <c r="G79" s="436"/>
      <c r="H79" s="436" t="s">
        <v>815</v>
      </c>
      <c r="Z79" s="436" t="s">
        <v>462</v>
      </c>
    </row>
    <row r="80" spans="1:27" ht="16">
      <c r="A80" s="436">
        <v>28</v>
      </c>
      <c r="B80" s="453">
        <v>42</v>
      </c>
      <c r="C80" s="442">
        <v>2015</v>
      </c>
      <c r="E80" s="436" t="s">
        <v>462</v>
      </c>
      <c r="F80" s="436"/>
      <c r="G80" s="436"/>
      <c r="H80" s="436" t="s">
        <v>815</v>
      </c>
      <c r="L80" s="436" t="s">
        <v>462</v>
      </c>
      <c r="M80" s="436" t="s">
        <v>462</v>
      </c>
    </row>
  </sheetData>
  <autoFilter ref="A3:AA32" xr:uid="{1F74F6FB-AE3A-F543-ADBE-DB608E2D8DE2}"/>
  <mergeCells count="1">
    <mergeCell ref="L2:N2"/>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workbookViewId="0"/>
  </sheetViews>
  <sheetFormatPr baseColWidth="10" defaultColWidth="11.1640625" defaultRowHeight="15" customHeight="1"/>
  <cols>
    <col min="1" max="26" width="10.5" customWidth="1"/>
  </cols>
  <sheetData>
    <row r="1" spans="1:9" ht="15.75" customHeight="1">
      <c r="A1" s="274" t="s">
        <v>824</v>
      </c>
      <c r="E1" s="191"/>
      <c r="G1" s="191" t="s">
        <v>825</v>
      </c>
      <c r="H1" s="191" t="s">
        <v>826</v>
      </c>
      <c r="I1" s="191" t="s">
        <v>827</v>
      </c>
    </row>
    <row r="2" spans="1:9" ht="15.75" customHeight="1">
      <c r="A2" s="274" t="s">
        <v>828</v>
      </c>
      <c r="E2" s="191" t="s">
        <v>810</v>
      </c>
      <c r="G2" s="191" t="s">
        <v>829</v>
      </c>
      <c r="H2" s="191" t="s">
        <v>830</v>
      </c>
      <c r="I2" s="191" t="s">
        <v>831</v>
      </c>
    </row>
    <row r="3" spans="1:9" ht="15.75" customHeight="1">
      <c r="A3" s="274" t="s">
        <v>832</v>
      </c>
      <c r="G3" s="191" t="s">
        <v>833</v>
      </c>
      <c r="H3" s="191" t="s">
        <v>834</v>
      </c>
      <c r="I3" s="191" t="s">
        <v>831</v>
      </c>
    </row>
    <row r="4" spans="1:9" ht="15.75" customHeight="1">
      <c r="A4" s="274" t="s">
        <v>835</v>
      </c>
      <c r="G4" s="191" t="s">
        <v>836</v>
      </c>
      <c r="H4" s="191" t="s">
        <v>837</v>
      </c>
      <c r="I4" s="191" t="s">
        <v>831</v>
      </c>
    </row>
    <row r="5" spans="1:9" ht="15.75" customHeight="1">
      <c r="A5" s="274"/>
      <c r="G5" s="191" t="s">
        <v>838</v>
      </c>
      <c r="H5" s="191" t="s">
        <v>839</v>
      </c>
      <c r="I5" s="191" t="s">
        <v>831</v>
      </c>
    </row>
    <row r="6" spans="1:9" ht="15.75" customHeight="1">
      <c r="A6" s="274"/>
      <c r="H6" s="191" t="s">
        <v>840</v>
      </c>
      <c r="I6" s="191" t="s">
        <v>841</v>
      </c>
    </row>
    <row r="7" spans="1:9" ht="15.75" customHeight="1">
      <c r="A7" s="274" t="s">
        <v>842</v>
      </c>
      <c r="E7" s="191" t="s">
        <v>843</v>
      </c>
      <c r="G7" s="191" t="s">
        <v>844</v>
      </c>
      <c r="H7" s="191" t="s">
        <v>845</v>
      </c>
      <c r="I7" s="191" t="s">
        <v>846</v>
      </c>
    </row>
    <row r="8" spans="1:9" ht="15.75" customHeight="1">
      <c r="A8" s="274" t="s">
        <v>847</v>
      </c>
      <c r="G8" s="191" t="s">
        <v>848</v>
      </c>
      <c r="H8" s="191" t="s">
        <v>849</v>
      </c>
      <c r="I8" s="191" t="s">
        <v>850</v>
      </c>
    </row>
    <row r="9" spans="1:9" ht="15.75" customHeight="1">
      <c r="A9" s="274" t="s">
        <v>851</v>
      </c>
      <c r="G9" s="191" t="s">
        <v>852</v>
      </c>
    </row>
    <row r="10" spans="1:9" ht="15.75" customHeight="1">
      <c r="A10" s="274" t="s">
        <v>853</v>
      </c>
      <c r="G10" s="191" t="s">
        <v>854</v>
      </c>
    </row>
    <row r="11" spans="1:9" ht="15.75" customHeight="1">
      <c r="A11" s="274" t="s">
        <v>855</v>
      </c>
      <c r="G11" s="191" t="s">
        <v>856</v>
      </c>
    </row>
    <row r="12" spans="1:9" ht="15.75" customHeight="1">
      <c r="A12" s="274" t="s">
        <v>857</v>
      </c>
    </row>
    <row r="13" spans="1:9" ht="15.75" customHeight="1">
      <c r="A13" s="274" t="s">
        <v>858</v>
      </c>
    </row>
    <row r="14" spans="1:9" ht="15.75" customHeight="1">
      <c r="A14" s="274"/>
      <c r="E14" s="191" t="s">
        <v>859</v>
      </c>
      <c r="G14" s="191" t="s">
        <v>860</v>
      </c>
      <c r="H14" s="191" t="s">
        <v>861</v>
      </c>
      <c r="I14" s="191" t="s">
        <v>862</v>
      </c>
    </row>
    <row r="15" spans="1:9" ht="15.75" customHeight="1">
      <c r="A15" s="274"/>
      <c r="G15" s="191" t="s">
        <v>863</v>
      </c>
      <c r="H15" s="191" t="s">
        <v>864</v>
      </c>
      <c r="I15" s="191" t="s">
        <v>865</v>
      </c>
    </row>
    <row r="16" spans="1:9" ht="15.75" customHeight="1">
      <c r="A16" s="274"/>
      <c r="G16" s="191" t="s">
        <v>866</v>
      </c>
      <c r="H16" s="191" t="s">
        <v>867</v>
      </c>
      <c r="I16" s="191" t="s">
        <v>603</v>
      </c>
    </row>
    <row r="17" spans="1:9" ht="15.75" customHeight="1">
      <c r="A17" s="274" t="s">
        <v>842</v>
      </c>
      <c r="G17" s="191" t="s">
        <v>868</v>
      </c>
      <c r="H17" s="191" t="s">
        <v>869</v>
      </c>
      <c r="I17" s="191" t="s">
        <v>870</v>
      </c>
    </row>
    <row r="18" spans="1:9" ht="15.75" customHeight="1">
      <c r="A18" s="274" t="s">
        <v>871</v>
      </c>
      <c r="H18" s="191" t="s">
        <v>872</v>
      </c>
      <c r="I18" s="191" t="s">
        <v>873</v>
      </c>
    </row>
    <row r="19" spans="1:9" ht="15.75" customHeight="1">
      <c r="A19" s="274" t="s">
        <v>874</v>
      </c>
    </row>
    <row r="20" spans="1:9" ht="15.75" customHeight="1">
      <c r="A20" s="274" t="s">
        <v>875</v>
      </c>
      <c r="E20" s="191" t="s">
        <v>876</v>
      </c>
      <c r="G20" s="191" t="s">
        <v>877</v>
      </c>
      <c r="H20" s="191" t="s">
        <v>878</v>
      </c>
      <c r="I20" s="191" t="s">
        <v>879</v>
      </c>
    </row>
    <row r="21" spans="1:9" ht="15.75" customHeight="1">
      <c r="A21" s="274"/>
      <c r="G21" s="191" t="s">
        <v>880</v>
      </c>
      <c r="I21" s="191"/>
    </row>
    <row r="22" spans="1:9" ht="15.75" customHeight="1">
      <c r="A22" s="274"/>
      <c r="G22" s="191" t="s">
        <v>881</v>
      </c>
    </row>
    <row r="23" spans="1:9" ht="15.75" customHeight="1">
      <c r="A23" s="274" t="s">
        <v>882</v>
      </c>
    </row>
    <row r="24" spans="1:9" ht="15.75" customHeight="1">
      <c r="A24" s="274" t="s">
        <v>603</v>
      </c>
    </row>
    <row r="25" spans="1:9" ht="15.75" customHeight="1">
      <c r="A25" s="274"/>
    </row>
    <row r="26" spans="1:9" ht="15.75" customHeight="1"/>
    <row r="27" spans="1:9" ht="15.75" customHeight="1">
      <c r="A27" s="275"/>
      <c r="C27" s="275"/>
    </row>
    <row r="28" spans="1:9" ht="15.75" customHeight="1"/>
    <row r="29" spans="1:9" ht="15.75" customHeight="1">
      <c r="A29" s="275"/>
      <c r="C29" s="275"/>
    </row>
    <row r="30" spans="1:9" ht="15.75" customHeight="1"/>
    <row r="31" spans="1:9" ht="15.75" customHeight="1">
      <c r="A31" s="275"/>
      <c r="C31" s="275"/>
    </row>
    <row r="32" spans="1:9" ht="15.75" customHeight="1"/>
    <row r="33" spans="1:3" ht="15.75" customHeight="1">
      <c r="A33" s="275"/>
      <c r="C33" s="275"/>
    </row>
    <row r="34" spans="1:3" ht="15.75" customHeight="1"/>
    <row r="35" spans="1:3" ht="15.75" customHeight="1">
      <c r="A35" s="275"/>
      <c r="C35" s="275"/>
    </row>
    <row r="36" spans="1:3" ht="15.75" customHeight="1"/>
    <row r="37" spans="1:3" ht="15.75" customHeight="1">
      <c r="A37" s="275"/>
      <c r="C37" s="275"/>
    </row>
    <row r="38" spans="1:3" ht="15.75" customHeight="1"/>
    <row r="39" spans="1:3" ht="15.75" customHeight="1">
      <c r="A39" s="275"/>
      <c r="C39" s="275"/>
    </row>
    <row r="40" spans="1:3" ht="15.75" customHeight="1"/>
    <row r="41" spans="1:3" ht="15.75" customHeight="1">
      <c r="A41" s="275"/>
      <c r="C41" s="275"/>
    </row>
    <row r="42" spans="1:3" ht="15.75" customHeight="1"/>
    <row r="43" spans="1:3" ht="15.75" customHeight="1">
      <c r="A43" s="275"/>
      <c r="C43" s="275"/>
    </row>
    <row r="44" spans="1:3" ht="15.75" customHeight="1"/>
    <row r="45" spans="1:3" ht="15.75" customHeight="1">
      <c r="A45" s="275"/>
      <c r="C45" s="275"/>
    </row>
    <row r="46" spans="1:3" ht="15.75" customHeight="1"/>
    <row r="47" spans="1:3" ht="15.75" customHeight="1">
      <c r="A47" s="275"/>
      <c r="C47" s="275"/>
    </row>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J59"/>
  <sheetViews>
    <sheetView topLeftCell="A62" workbookViewId="0"/>
  </sheetViews>
  <sheetFormatPr baseColWidth="10" defaultColWidth="11.1640625" defaultRowHeight="15" customHeight="1"/>
  <cols>
    <col min="1" max="1" width="4.83203125" customWidth="1"/>
    <col min="2" max="36" width="11.1640625" customWidth="1"/>
  </cols>
  <sheetData>
    <row r="1" spans="1:36">
      <c r="A1" s="191" t="s">
        <v>883</v>
      </c>
      <c r="I1" s="191" t="s">
        <v>884</v>
      </c>
    </row>
    <row r="2" spans="1:36">
      <c r="B2" s="191" t="s">
        <v>1</v>
      </c>
      <c r="H2" s="191"/>
      <c r="I2" s="191"/>
      <c r="J2" s="191" t="s">
        <v>885</v>
      </c>
    </row>
    <row r="3" spans="1:36">
      <c r="A3" s="191">
        <v>1</v>
      </c>
      <c r="B3" s="218">
        <v>12</v>
      </c>
      <c r="C3" s="268">
        <v>2018</v>
      </c>
      <c r="D3" s="191" t="s">
        <v>810</v>
      </c>
      <c r="I3" s="191">
        <v>1</v>
      </c>
      <c r="J3" s="150">
        <v>23</v>
      </c>
      <c r="K3" s="268">
        <v>2020</v>
      </c>
      <c r="N3" s="191"/>
      <c r="Q3" s="191"/>
      <c r="Y3" s="191"/>
      <c r="AB3" s="191"/>
    </row>
    <row r="4" spans="1:36">
      <c r="A4" s="191">
        <v>2</v>
      </c>
      <c r="B4" s="209">
        <v>26</v>
      </c>
      <c r="C4" s="268">
        <v>2016</v>
      </c>
      <c r="D4" s="191" t="s">
        <v>810</v>
      </c>
      <c r="H4" s="191"/>
      <c r="I4" s="191">
        <v>2</v>
      </c>
      <c r="J4" s="135">
        <v>56</v>
      </c>
      <c r="K4" s="268">
        <v>2013</v>
      </c>
      <c r="N4" s="191"/>
      <c r="Q4" s="191"/>
      <c r="Z4" s="191"/>
      <c r="AB4" s="191"/>
      <c r="AH4" s="191"/>
    </row>
    <row r="5" spans="1:36">
      <c r="A5" s="191">
        <v>3</v>
      </c>
      <c r="B5" s="135">
        <v>28</v>
      </c>
      <c r="C5" s="267">
        <v>2021</v>
      </c>
      <c r="D5" s="191" t="s">
        <v>810</v>
      </c>
      <c r="H5" s="191"/>
      <c r="I5" s="191">
        <v>3</v>
      </c>
      <c r="J5" s="191">
        <v>76</v>
      </c>
      <c r="K5" s="268">
        <v>2009</v>
      </c>
      <c r="N5" s="191"/>
      <c r="O5" s="191"/>
      <c r="P5" s="191"/>
      <c r="Q5" s="191"/>
      <c r="W5" s="191"/>
      <c r="AA5" s="191"/>
      <c r="AB5" s="191"/>
      <c r="AD5" s="191"/>
      <c r="AE5" s="191"/>
    </row>
    <row r="6" spans="1:36">
      <c r="A6" s="191">
        <v>4</v>
      </c>
      <c r="B6" s="191">
        <v>38</v>
      </c>
      <c r="C6" s="267">
        <v>2013</v>
      </c>
      <c r="D6" s="192" t="s">
        <v>810</v>
      </c>
      <c r="H6" s="191"/>
      <c r="I6" s="191">
        <v>4</v>
      </c>
      <c r="J6" s="135">
        <v>77</v>
      </c>
      <c r="K6" s="268">
        <v>2015</v>
      </c>
      <c r="N6" s="191"/>
      <c r="O6" s="269"/>
      <c r="P6" s="269"/>
      <c r="Q6" s="269"/>
      <c r="R6" s="269"/>
      <c r="S6" s="269"/>
      <c r="T6" s="269"/>
      <c r="U6" s="269"/>
      <c r="V6" s="269"/>
      <c r="W6" s="269"/>
      <c r="X6" s="269"/>
      <c r="Y6" s="269"/>
      <c r="Z6" s="269"/>
      <c r="AA6" s="269"/>
      <c r="AB6" s="269"/>
      <c r="AC6" s="269"/>
      <c r="AD6" s="269"/>
      <c r="AE6" s="269"/>
      <c r="AF6" s="269"/>
      <c r="AG6" s="269"/>
      <c r="AH6" s="269"/>
      <c r="AI6" s="269"/>
    </row>
    <row r="7" spans="1:36">
      <c r="A7" s="191">
        <v>5</v>
      </c>
      <c r="B7" s="191">
        <v>39</v>
      </c>
      <c r="C7" s="268">
        <v>2014</v>
      </c>
      <c r="D7" s="191" t="s">
        <v>810</v>
      </c>
      <c r="H7" s="191"/>
      <c r="I7" s="191">
        <v>5</v>
      </c>
      <c r="J7" s="135">
        <v>78</v>
      </c>
      <c r="K7" s="267">
        <v>2017</v>
      </c>
      <c r="N7" s="191"/>
      <c r="O7" s="191"/>
      <c r="P7" s="191"/>
      <c r="Q7" s="191"/>
      <c r="AI7" s="191"/>
    </row>
    <row r="8" spans="1:36">
      <c r="A8" s="191">
        <v>6</v>
      </c>
      <c r="B8" s="203">
        <v>41</v>
      </c>
      <c r="C8" s="268">
        <v>2014</v>
      </c>
      <c r="D8" s="191" t="s">
        <v>810</v>
      </c>
      <c r="H8" s="191"/>
      <c r="I8" s="191">
        <v>6</v>
      </c>
      <c r="J8" s="191">
        <v>90</v>
      </c>
      <c r="K8" s="267">
        <v>2013</v>
      </c>
      <c r="N8" s="191"/>
      <c r="O8" s="191"/>
      <c r="P8" s="191"/>
      <c r="Q8" s="191"/>
      <c r="U8" s="191"/>
      <c r="V8" s="191"/>
    </row>
    <row r="9" spans="1:36">
      <c r="A9" s="191">
        <v>7</v>
      </c>
      <c r="B9" s="191">
        <v>47</v>
      </c>
      <c r="C9" s="268">
        <v>2014</v>
      </c>
      <c r="D9" s="191" t="s">
        <v>810</v>
      </c>
      <c r="H9" s="191"/>
      <c r="N9" s="191"/>
      <c r="O9" s="191"/>
      <c r="P9" s="191"/>
      <c r="Q9" s="191"/>
      <c r="AI9" s="191"/>
    </row>
    <row r="10" spans="1:36">
      <c r="A10" s="191">
        <v>8</v>
      </c>
      <c r="B10" s="191">
        <v>48</v>
      </c>
      <c r="C10" s="268">
        <v>2016</v>
      </c>
      <c r="D10" s="191" t="s">
        <v>810</v>
      </c>
      <c r="H10" s="191"/>
      <c r="N10" s="191"/>
      <c r="O10" s="191"/>
      <c r="P10" s="191"/>
      <c r="Q10" s="191"/>
      <c r="AI10" s="191"/>
      <c r="AJ10" s="273"/>
    </row>
    <row r="11" spans="1:36">
      <c r="A11" s="191">
        <v>9</v>
      </c>
      <c r="B11" s="234">
        <v>49</v>
      </c>
      <c r="C11" s="268">
        <v>2016</v>
      </c>
      <c r="D11" s="271" t="s">
        <v>812</v>
      </c>
      <c r="H11" s="191"/>
      <c r="I11" s="191"/>
      <c r="O11" s="191"/>
      <c r="P11" s="191"/>
      <c r="Q11" s="191"/>
      <c r="AI11" s="191"/>
    </row>
    <row r="12" spans="1:36">
      <c r="A12" s="191">
        <v>10</v>
      </c>
      <c r="B12" s="191">
        <v>80</v>
      </c>
      <c r="C12" s="267">
        <v>2022</v>
      </c>
      <c r="D12" s="191" t="s">
        <v>810</v>
      </c>
      <c r="H12" s="191"/>
      <c r="I12" s="191"/>
      <c r="O12" s="191"/>
      <c r="P12" s="191"/>
      <c r="Q12" s="191"/>
      <c r="AI12" s="191"/>
    </row>
    <row r="14" spans="1:36">
      <c r="A14" s="191" t="s">
        <v>886</v>
      </c>
      <c r="D14" s="191" t="s">
        <v>797</v>
      </c>
      <c r="F14" s="191"/>
      <c r="G14" s="191"/>
      <c r="H14" s="191"/>
    </row>
    <row r="15" spans="1:36">
      <c r="A15" s="191">
        <v>1</v>
      </c>
      <c r="B15" s="156">
        <v>5</v>
      </c>
      <c r="C15" s="267">
        <v>2016</v>
      </c>
      <c r="D15" s="191" t="s">
        <v>462</v>
      </c>
      <c r="F15" s="191"/>
      <c r="G15" s="191"/>
      <c r="H15" s="191"/>
    </row>
    <row r="16" spans="1:36">
      <c r="A16" s="191">
        <v>2</v>
      </c>
      <c r="B16" s="135">
        <v>6</v>
      </c>
      <c r="C16" s="267">
        <v>2017</v>
      </c>
      <c r="D16" s="191" t="s">
        <v>462</v>
      </c>
      <c r="F16" s="191"/>
      <c r="G16" s="191"/>
      <c r="H16" s="191"/>
    </row>
    <row r="17" spans="1:15">
      <c r="A17" s="191">
        <v>3</v>
      </c>
      <c r="B17" s="135">
        <v>13</v>
      </c>
      <c r="C17" s="268">
        <v>2018</v>
      </c>
      <c r="D17" s="191" t="s">
        <v>462</v>
      </c>
      <c r="F17" s="191"/>
      <c r="G17" s="191"/>
      <c r="H17" s="191"/>
    </row>
    <row r="18" spans="1:15">
      <c r="A18" s="191">
        <v>4</v>
      </c>
      <c r="B18" s="191">
        <v>21</v>
      </c>
      <c r="C18" s="267">
        <v>2019</v>
      </c>
      <c r="D18" s="191" t="s">
        <v>462</v>
      </c>
      <c r="F18" s="191"/>
      <c r="G18" s="191"/>
      <c r="H18" s="191"/>
    </row>
    <row r="19" spans="1:15">
      <c r="A19" s="191">
        <v>5</v>
      </c>
      <c r="B19" s="276">
        <v>49</v>
      </c>
      <c r="C19" s="268">
        <v>2016</v>
      </c>
      <c r="D19" s="191" t="s">
        <v>462</v>
      </c>
      <c r="F19" s="191"/>
      <c r="G19" s="191"/>
      <c r="H19" s="191"/>
      <c r="L19" s="191"/>
      <c r="M19" s="191"/>
      <c r="N19" s="191"/>
    </row>
    <row r="20" spans="1:15">
      <c r="A20" s="191">
        <v>6</v>
      </c>
      <c r="B20" s="269">
        <v>54</v>
      </c>
      <c r="C20" s="268">
        <v>2018</v>
      </c>
      <c r="D20" s="269" t="s">
        <v>462</v>
      </c>
      <c r="F20" s="191"/>
      <c r="G20" s="191"/>
      <c r="H20" s="191"/>
    </row>
    <row r="21" spans="1:15">
      <c r="A21" s="191">
        <v>7</v>
      </c>
      <c r="B21" s="191">
        <v>91</v>
      </c>
      <c r="C21" s="268">
        <v>2008</v>
      </c>
      <c r="D21" s="191" t="s">
        <v>462</v>
      </c>
      <c r="H21" s="192"/>
      <c r="L21" s="191"/>
      <c r="M21" s="191"/>
      <c r="N21" s="191"/>
    </row>
    <row r="22" spans="1:15">
      <c r="B22" s="191"/>
      <c r="C22" s="268"/>
      <c r="D22" s="191"/>
      <c r="F22" s="191"/>
      <c r="G22" s="191"/>
      <c r="H22" s="191"/>
    </row>
    <row r="23" spans="1:15">
      <c r="A23" s="191" t="s">
        <v>887</v>
      </c>
      <c r="B23" s="191"/>
      <c r="C23" s="268"/>
      <c r="D23" s="191" t="s">
        <v>798</v>
      </c>
      <c r="H23" s="191"/>
      <c r="L23" s="191"/>
      <c r="M23" s="191"/>
      <c r="N23" s="191"/>
    </row>
    <row r="24" spans="1:15">
      <c r="A24" s="191">
        <v>1</v>
      </c>
      <c r="B24" s="210">
        <v>5</v>
      </c>
      <c r="C24" s="267">
        <v>2016</v>
      </c>
      <c r="D24" s="191" t="s">
        <v>462</v>
      </c>
      <c r="F24" s="191"/>
      <c r="G24" s="191"/>
      <c r="H24" s="191"/>
      <c r="O24" s="191"/>
    </row>
    <row r="25" spans="1:15">
      <c r="A25" s="191">
        <v>2</v>
      </c>
      <c r="B25" s="203">
        <v>13</v>
      </c>
      <c r="C25" s="268">
        <v>2018</v>
      </c>
      <c r="D25" s="191" t="s">
        <v>462</v>
      </c>
      <c r="F25" s="191"/>
      <c r="G25" s="191"/>
      <c r="H25" s="191"/>
      <c r="O25" s="191"/>
    </row>
    <row r="26" spans="1:15">
      <c r="A26" s="191">
        <v>3</v>
      </c>
      <c r="B26" s="191">
        <v>21</v>
      </c>
      <c r="C26" s="267">
        <v>2019</v>
      </c>
      <c r="D26" s="191" t="s">
        <v>462</v>
      </c>
      <c r="F26" s="191"/>
      <c r="G26" s="191"/>
      <c r="H26" s="191"/>
    </row>
    <row r="27" spans="1:15">
      <c r="A27" s="191">
        <v>4</v>
      </c>
      <c r="B27" s="277">
        <v>49</v>
      </c>
      <c r="C27" s="268">
        <v>2016</v>
      </c>
      <c r="D27" s="191" t="s">
        <v>462</v>
      </c>
      <c r="F27" s="191"/>
      <c r="G27" s="191"/>
      <c r="H27" s="191"/>
      <c r="L27" s="191"/>
      <c r="M27" s="191"/>
      <c r="N27" s="191"/>
    </row>
    <row r="28" spans="1:15">
      <c r="A28" s="191">
        <v>5</v>
      </c>
      <c r="B28" s="269">
        <v>54</v>
      </c>
      <c r="C28" s="268">
        <v>2018</v>
      </c>
      <c r="D28" s="269" t="s">
        <v>462</v>
      </c>
      <c r="F28" s="191"/>
      <c r="G28" s="191"/>
      <c r="H28" s="191"/>
      <c r="O28" s="191"/>
    </row>
    <row r="29" spans="1:15">
      <c r="A29" s="191">
        <v>6</v>
      </c>
      <c r="B29" s="191">
        <v>76</v>
      </c>
      <c r="C29" s="268">
        <v>2009</v>
      </c>
      <c r="D29" s="191" t="s">
        <v>462</v>
      </c>
      <c r="H29" s="192"/>
      <c r="L29" s="191"/>
      <c r="M29" s="191"/>
      <c r="N29" s="191"/>
    </row>
    <row r="30" spans="1:15">
      <c r="A30" s="191">
        <v>7</v>
      </c>
      <c r="B30" s="191">
        <v>91</v>
      </c>
      <c r="C30" s="268">
        <v>2008</v>
      </c>
      <c r="D30" s="191" t="s">
        <v>462</v>
      </c>
      <c r="F30" s="191"/>
      <c r="G30" s="191"/>
      <c r="H30" s="191"/>
      <c r="O30" s="191"/>
    </row>
    <row r="31" spans="1:15">
      <c r="B31" s="191"/>
      <c r="C31" s="268"/>
      <c r="H31" s="191"/>
      <c r="L31" s="191"/>
      <c r="M31" s="191"/>
      <c r="N31" s="191"/>
    </row>
    <row r="32" spans="1:15">
      <c r="F32" s="191"/>
      <c r="G32" s="191"/>
      <c r="H32" s="191"/>
      <c r="L32" s="191"/>
      <c r="M32" s="191"/>
      <c r="N32" s="191"/>
    </row>
    <row r="33" spans="1:18">
      <c r="A33" s="191" t="s">
        <v>888</v>
      </c>
      <c r="B33" s="203"/>
      <c r="D33" s="191" t="s">
        <v>889</v>
      </c>
      <c r="F33" s="191" t="s">
        <v>890</v>
      </c>
      <c r="G33" s="191"/>
      <c r="H33" s="191"/>
      <c r="O33" s="191"/>
    </row>
    <row r="34" spans="1:18">
      <c r="A34" s="191">
        <v>1</v>
      </c>
      <c r="B34" s="203">
        <v>13</v>
      </c>
      <c r="C34" s="191" t="s">
        <v>462</v>
      </c>
      <c r="D34" s="191">
        <v>13</v>
      </c>
      <c r="F34" s="191"/>
      <c r="G34" s="191"/>
      <c r="H34" s="191"/>
      <c r="O34" s="191"/>
      <c r="P34" s="191"/>
    </row>
    <row r="35" spans="1:18">
      <c r="A35" s="191">
        <v>2</v>
      </c>
      <c r="B35" s="191">
        <v>21</v>
      </c>
      <c r="C35" s="191" t="s">
        <v>462</v>
      </c>
      <c r="D35" s="191">
        <v>53</v>
      </c>
      <c r="F35" s="191"/>
      <c r="G35" s="191"/>
      <c r="H35" s="191"/>
    </row>
    <row r="36" spans="1:18">
      <c r="A36" s="191">
        <v>3</v>
      </c>
      <c r="B36" s="191">
        <v>90</v>
      </c>
      <c r="C36" s="191" t="s">
        <v>462</v>
      </c>
      <c r="D36" s="191"/>
      <c r="F36" s="191"/>
      <c r="G36" s="191"/>
      <c r="H36" s="191"/>
      <c r="O36" s="191"/>
      <c r="P36" s="191"/>
    </row>
    <row r="37" spans="1:18">
      <c r="D37" s="191"/>
      <c r="F37" s="191"/>
      <c r="G37" s="191"/>
      <c r="H37" s="191"/>
    </row>
    <row r="38" spans="1:18">
      <c r="A38" s="191" t="s">
        <v>891</v>
      </c>
      <c r="B38" s="135"/>
      <c r="D38" s="191" t="s">
        <v>892</v>
      </c>
      <c r="F38" s="191"/>
      <c r="G38" s="191"/>
      <c r="H38" s="191"/>
      <c r="L38" s="191"/>
      <c r="M38" s="191"/>
      <c r="N38" s="191"/>
    </row>
    <row r="39" spans="1:18">
      <c r="A39" s="191">
        <v>1</v>
      </c>
      <c r="B39" s="156">
        <v>5</v>
      </c>
      <c r="C39" s="191" t="s">
        <v>462</v>
      </c>
      <c r="D39" s="191">
        <v>13</v>
      </c>
      <c r="F39" s="191"/>
      <c r="G39" s="191"/>
      <c r="H39" s="191"/>
      <c r="O39" s="191"/>
      <c r="P39" s="191"/>
      <c r="Q39" s="191"/>
      <c r="R39" s="191"/>
    </row>
    <row r="40" spans="1:18">
      <c r="A40" s="191">
        <v>2</v>
      </c>
      <c r="B40" s="135">
        <v>13</v>
      </c>
      <c r="C40" s="191" t="s">
        <v>462</v>
      </c>
      <c r="D40" s="191">
        <v>5</v>
      </c>
      <c r="F40" s="191"/>
      <c r="G40" s="191"/>
      <c r="H40" s="191"/>
      <c r="O40" s="191"/>
      <c r="P40" s="191"/>
      <c r="Q40" s="191"/>
    </row>
    <row r="41" spans="1:18">
      <c r="A41" s="191">
        <v>3</v>
      </c>
      <c r="B41" s="191">
        <v>21</v>
      </c>
      <c r="C41" s="191" t="s">
        <v>462</v>
      </c>
      <c r="D41" s="191"/>
      <c r="F41" s="191"/>
      <c r="G41" s="191"/>
      <c r="H41" s="191"/>
      <c r="O41" s="191"/>
      <c r="P41" s="191"/>
    </row>
    <row r="42" spans="1:18">
      <c r="A42" s="191">
        <v>4</v>
      </c>
      <c r="B42" s="234">
        <v>53</v>
      </c>
      <c r="C42" s="234" t="s">
        <v>462</v>
      </c>
    </row>
    <row r="43" spans="1:18">
      <c r="A43" s="191">
        <v>5</v>
      </c>
      <c r="B43" s="278">
        <v>54</v>
      </c>
      <c r="C43" s="278" t="s">
        <v>462</v>
      </c>
      <c r="E43" s="191"/>
      <c r="H43" s="191"/>
      <c r="P43" s="191"/>
    </row>
    <row r="44" spans="1:18">
      <c r="A44" s="191">
        <v>6</v>
      </c>
      <c r="B44" s="191">
        <v>76</v>
      </c>
      <c r="C44" s="191" t="s">
        <v>462</v>
      </c>
      <c r="E44" s="191"/>
      <c r="H44" s="191"/>
      <c r="Q44" s="191"/>
    </row>
    <row r="45" spans="1:18">
      <c r="A45" s="191">
        <v>7</v>
      </c>
      <c r="B45" s="234">
        <v>90</v>
      </c>
      <c r="C45" s="234" t="s">
        <v>462</v>
      </c>
      <c r="F45" s="191"/>
      <c r="G45" s="191"/>
      <c r="H45" s="191"/>
      <c r="N45" s="191"/>
      <c r="R45" s="191"/>
    </row>
    <row r="46" spans="1:18">
      <c r="A46" s="191">
        <v>8</v>
      </c>
      <c r="B46" s="191">
        <v>91</v>
      </c>
      <c r="C46" s="191" t="s">
        <v>462</v>
      </c>
      <c r="D46" s="269"/>
      <c r="E46" s="269"/>
      <c r="F46" s="269"/>
      <c r="G46" s="269"/>
      <c r="H46" s="269"/>
      <c r="I46" s="269"/>
      <c r="J46" s="269"/>
      <c r="K46" s="269"/>
      <c r="L46" s="269"/>
      <c r="M46" s="269"/>
      <c r="N46" s="269"/>
      <c r="O46" s="269"/>
      <c r="P46" s="269"/>
      <c r="Q46" s="269"/>
      <c r="R46" s="269"/>
    </row>
    <row r="48" spans="1:18">
      <c r="A48" s="191" t="s">
        <v>893</v>
      </c>
      <c r="C48" s="234" t="s">
        <v>453</v>
      </c>
      <c r="D48" s="234" t="s">
        <v>894</v>
      </c>
      <c r="E48" s="234" t="s">
        <v>806</v>
      </c>
      <c r="F48" s="234" t="s">
        <v>895</v>
      </c>
      <c r="G48" s="191" t="s">
        <v>807</v>
      </c>
    </row>
    <row r="49" spans="1:20">
      <c r="B49" s="203">
        <v>9</v>
      </c>
      <c r="C49" s="234" t="s">
        <v>462</v>
      </c>
      <c r="D49" s="234" t="s">
        <v>462</v>
      </c>
      <c r="E49" s="234" t="s">
        <v>462</v>
      </c>
      <c r="F49" s="234" t="s">
        <v>462</v>
      </c>
      <c r="G49" s="191"/>
    </row>
    <row r="50" spans="1:20">
      <c r="B50" s="135">
        <v>85</v>
      </c>
      <c r="C50" s="234" t="s">
        <v>462</v>
      </c>
      <c r="D50" s="234" t="s">
        <v>462</v>
      </c>
      <c r="E50" s="234" t="s">
        <v>462</v>
      </c>
      <c r="F50" s="234" t="s">
        <v>462</v>
      </c>
      <c r="G50" s="191"/>
    </row>
    <row r="51" spans="1:20">
      <c r="B51" s="191">
        <v>90</v>
      </c>
      <c r="G51" s="191" t="s">
        <v>462</v>
      </c>
      <c r="Q51" s="191"/>
      <c r="S51" s="191"/>
    </row>
    <row r="52" spans="1:20">
      <c r="B52" s="191">
        <v>53</v>
      </c>
      <c r="C52" s="191" t="s">
        <v>462</v>
      </c>
      <c r="F52" s="191" t="s">
        <v>462</v>
      </c>
      <c r="G52" s="191"/>
      <c r="N52" s="191"/>
      <c r="R52" s="191"/>
      <c r="S52" s="191"/>
    </row>
    <row r="53" spans="1:20">
      <c r="B53" s="269">
        <v>54</v>
      </c>
      <c r="C53" s="269" t="s">
        <v>462</v>
      </c>
      <c r="D53" s="269"/>
      <c r="E53" s="269"/>
      <c r="F53" s="269"/>
      <c r="G53" s="269"/>
      <c r="H53" s="269"/>
      <c r="I53" s="269"/>
      <c r="J53" s="269"/>
      <c r="K53" s="269"/>
      <c r="L53" s="269"/>
      <c r="M53" s="269"/>
      <c r="N53" s="269"/>
      <c r="O53" s="269"/>
      <c r="P53" s="269"/>
      <c r="Q53" s="269"/>
      <c r="R53" s="269"/>
      <c r="S53" s="269"/>
      <c r="T53" s="269"/>
    </row>
    <row r="56" spans="1:20">
      <c r="A56" s="191" t="s">
        <v>896</v>
      </c>
    </row>
    <row r="57" spans="1:20">
      <c r="B57" s="203">
        <v>17</v>
      </c>
    </row>
    <row r="58" spans="1:20">
      <c r="B58" s="135">
        <v>24</v>
      </c>
    </row>
    <row r="59" spans="1:20">
      <c r="B59" s="135">
        <v>27</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H1002"/>
  <sheetViews>
    <sheetView workbookViewId="0"/>
  </sheetViews>
  <sheetFormatPr baseColWidth="10" defaultColWidth="11.1640625" defaultRowHeight="15" customHeight="1"/>
  <cols>
    <col min="1" max="1" width="7.6640625" customWidth="1"/>
    <col min="2" max="3" width="5.33203125" customWidth="1"/>
    <col min="4" max="4" width="36.6640625" customWidth="1"/>
    <col min="5" max="6" width="5.83203125" customWidth="1"/>
    <col min="7" max="7" width="7.1640625" customWidth="1"/>
    <col min="8" max="8" width="7.6640625" customWidth="1"/>
    <col min="9" max="9" width="6.33203125" customWidth="1"/>
    <col min="10" max="10" width="5.83203125" customWidth="1"/>
    <col min="11" max="11" width="8.1640625" customWidth="1"/>
    <col min="12" max="12" width="6.6640625" customWidth="1"/>
    <col min="13" max="13" width="4.83203125" customWidth="1"/>
    <col min="14" max="14" width="6.1640625" customWidth="1"/>
    <col min="15" max="15" width="36.6640625" customWidth="1"/>
    <col min="16" max="16" width="9.1640625" customWidth="1"/>
    <col min="17" max="17" width="11.6640625" customWidth="1"/>
    <col min="18" max="18" width="30.33203125" customWidth="1"/>
    <col min="19" max="19" width="7.83203125" customWidth="1"/>
    <col min="20" max="20" width="6" customWidth="1"/>
    <col min="21" max="21" width="8.1640625" customWidth="1"/>
    <col min="22" max="22" width="6.6640625" customWidth="1"/>
    <col min="23" max="23" width="9" customWidth="1"/>
    <col min="24" max="24" width="6.5" customWidth="1"/>
    <col min="25" max="26" width="15.1640625" customWidth="1"/>
    <col min="27" max="27" width="16.33203125" customWidth="1"/>
    <col min="28" max="28" width="16.83203125" customWidth="1"/>
    <col min="29" max="29" width="15.5" customWidth="1"/>
    <col min="30" max="30" width="10.33203125" customWidth="1"/>
    <col min="31" max="34" width="11.1640625" customWidth="1"/>
  </cols>
  <sheetData>
    <row r="1" spans="1:34" ht="33.75" customHeight="1">
      <c r="A1" s="234" t="s">
        <v>748</v>
      </c>
      <c r="B1" s="7"/>
      <c r="C1" s="7"/>
      <c r="D1" s="7"/>
      <c r="E1" s="7"/>
      <c r="F1" s="279"/>
      <c r="H1" s="280"/>
      <c r="I1" s="132"/>
      <c r="J1" s="281"/>
      <c r="K1" s="7"/>
      <c r="L1" s="279"/>
      <c r="N1" s="282"/>
      <c r="AD1" s="283"/>
    </row>
    <row r="2" spans="1:34" ht="27" customHeight="1">
      <c r="A2" s="235" t="s">
        <v>750</v>
      </c>
      <c r="B2" s="235"/>
      <c r="C2" s="235"/>
      <c r="D2" s="7"/>
      <c r="F2" s="279"/>
      <c r="H2" s="282"/>
      <c r="J2" s="282"/>
      <c r="L2" s="279"/>
      <c r="N2" s="282"/>
      <c r="S2" s="7" t="s">
        <v>897</v>
      </c>
      <c r="AD2" s="283"/>
    </row>
    <row r="3" spans="1:34" ht="24.75" customHeight="1">
      <c r="A3" s="475" t="s">
        <v>0</v>
      </c>
      <c r="B3" s="476" t="s">
        <v>1</v>
      </c>
      <c r="C3" s="131"/>
      <c r="D3" s="477" t="s">
        <v>535</v>
      </c>
      <c r="E3" s="478" t="s">
        <v>538</v>
      </c>
      <c r="F3" s="462"/>
      <c r="G3" s="462"/>
      <c r="H3" s="462"/>
      <c r="I3" s="462"/>
      <c r="J3" s="462"/>
      <c r="K3" s="462"/>
      <c r="L3" s="462"/>
      <c r="M3" s="462"/>
      <c r="N3" s="284"/>
      <c r="O3" s="476" t="s">
        <v>898</v>
      </c>
      <c r="P3" s="476" t="s">
        <v>899</v>
      </c>
      <c r="Q3" s="479" t="s">
        <v>900</v>
      </c>
      <c r="R3" s="477" t="s">
        <v>749</v>
      </c>
      <c r="S3" s="475" t="s">
        <v>461</v>
      </c>
      <c r="T3" s="462"/>
      <c r="U3" s="462"/>
      <c r="V3" s="7"/>
      <c r="W3" s="7"/>
      <c r="X3" s="7"/>
      <c r="Y3" s="7"/>
      <c r="Z3" s="7"/>
      <c r="AA3" s="480" t="s">
        <v>901</v>
      </c>
      <c r="AB3" s="476" t="s">
        <v>536</v>
      </c>
      <c r="AC3" s="479" t="s">
        <v>788</v>
      </c>
      <c r="AD3" s="473" t="s">
        <v>902</v>
      </c>
    </row>
    <row r="4" spans="1:34" ht="96">
      <c r="A4" s="462"/>
      <c r="B4" s="462"/>
      <c r="C4" s="102" t="s">
        <v>446</v>
      </c>
      <c r="D4" s="462"/>
      <c r="E4" s="71" t="s">
        <v>903</v>
      </c>
      <c r="F4" s="147" t="s">
        <v>784</v>
      </c>
      <c r="G4" s="71" t="s">
        <v>614</v>
      </c>
      <c r="H4" s="139" t="s">
        <v>712</v>
      </c>
      <c r="I4" s="71" t="s">
        <v>904</v>
      </c>
      <c r="J4" s="139" t="s">
        <v>905</v>
      </c>
      <c r="K4" s="71" t="s">
        <v>906</v>
      </c>
      <c r="L4" s="147" t="s">
        <v>907</v>
      </c>
      <c r="M4" s="71" t="s">
        <v>908</v>
      </c>
      <c r="N4" s="284" t="s">
        <v>909</v>
      </c>
      <c r="O4" s="462"/>
      <c r="P4" s="462"/>
      <c r="Q4" s="462"/>
      <c r="R4" s="462"/>
      <c r="S4" s="7" t="s">
        <v>910</v>
      </c>
      <c r="T4" s="7" t="s">
        <v>911</v>
      </c>
      <c r="U4" s="7" t="s">
        <v>912</v>
      </c>
      <c r="V4" s="131" t="s">
        <v>913</v>
      </c>
      <c r="W4" s="131" t="s">
        <v>914</v>
      </c>
      <c r="X4" s="131" t="s">
        <v>915</v>
      </c>
      <c r="Y4" s="131" t="s">
        <v>916</v>
      </c>
      <c r="Z4" s="131" t="s">
        <v>917</v>
      </c>
      <c r="AA4" s="462"/>
      <c r="AB4" s="462"/>
      <c r="AC4" s="462"/>
      <c r="AD4" s="462"/>
    </row>
    <row r="5" spans="1:34" ht="96">
      <c r="A5" s="135">
        <v>1</v>
      </c>
      <c r="B5" s="133">
        <v>26</v>
      </c>
      <c r="C5" s="133">
        <v>2016</v>
      </c>
      <c r="D5" s="285" t="s">
        <v>232</v>
      </c>
      <c r="E5" s="286" t="s">
        <v>462</v>
      </c>
      <c r="F5" s="287" t="s">
        <v>462</v>
      </c>
      <c r="G5" s="133" t="s">
        <v>918</v>
      </c>
      <c r="H5" s="288" t="s">
        <v>919</v>
      </c>
      <c r="I5" s="133" t="s">
        <v>920</v>
      </c>
      <c r="J5" s="288" t="s">
        <v>920</v>
      </c>
      <c r="K5" s="289" t="s">
        <v>565</v>
      </c>
      <c r="L5" s="290" t="s">
        <v>565</v>
      </c>
      <c r="M5" s="291" t="s">
        <v>565</v>
      </c>
      <c r="N5" s="292"/>
      <c r="O5" s="293" t="s">
        <v>921</v>
      </c>
      <c r="P5" s="294">
        <v>13515</v>
      </c>
      <c r="Q5" s="295" t="s">
        <v>565</v>
      </c>
      <c r="R5" s="205" t="s">
        <v>922</v>
      </c>
      <c r="S5" s="205" t="s">
        <v>462</v>
      </c>
      <c r="T5" s="205" t="s">
        <v>462</v>
      </c>
      <c r="U5" s="205" t="s">
        <v>462</v>
      </c>
      <c r="V5" s="296" t="s">
        <v>565</v>
      </c>
      <c r="W5" s="296" t="s">
        <v>565</v>
      </c>
      <c r="X5" s="296" t="s">
        <v>565</v>
      </c>
      <c r="Y5" s="296" t="s">
        <v>565</v>
      </c>
      <c r="Z5" s="296" t="s">
        <v>565</v>
      </c>
      <c r="AA5" s="191">
        <v>50</v>
      </c>
      <c r="AB5" s="133" t="s">
        <v>542</v>
      </c>
      <c r="AC5" s="192" t="s">
        <v>923</v>
      </c>
      <c r="AD5" s="283">
        <v>3</v>
      </c>
    </row>
    <row r="6" spans="1:34" ht="51">
      <c r="A6" s="135">
        <v>2</v>
      </c>
      <c r="B6" s="204">
        <v>12</v>
      </c>
      <c r="C6" s="204">
        <v>2018</v>
      </c>
      <c r="D6" s="71" t="s">
        <v>212</v>
      </c>
      <c r="E6" s="254" t="s">
        <v>565</v>
      </c>
      <c r="F6" s="297" t="s">
        <v>565</v>
      </c>
      <c r="G6" s="254" t="s">
        <v>565</v>
      </c>
      <c r="H6" s="288" t="s">
        <v>924</v>
      </c>
      <c r="I6" s="254" t="s">
        <v>565</v>
      </c>
      <c r="J6" s="142" t="s">
        <v>565</v>
      </c>
      <c r="K6" s="254" t="s">
        <v>565</v>
      </c>
      <c r="L6" s="297" t="s">
        <v>565</v>
      </c>
      <c r="M6" s="254" t="s">
        <v>565</v>
      </c>
      <c r="N6" s="282"/>
      <c r="O6" s="191" t="s">
        <v>925</v>
      </c>
      <c r="P6" s="294">
        <v>4800</v>
      </c>
      <c r="Q6" s="295" t="s">
        <v>565</v>
      </c>
      <c r="R6" s="192" t="s">
        <v>926</v>
      </c>
      <c r="S6" s="192" t="s">
        <v>462</v>
      </c>
      <c r="T6" s="192" t="s">
        <v>462</v>
      </c>
      <c r="U6" s="192" t="s">
        <v>462</v>
      </c>
      <c r="V6" s="296" t="s">
        <v>565</v>
      </c>
      <c r="W6" s="296" t="s">
        <v>565</v>
      </c>
      <c r="X6" s="296" t="s">
        <v>565</v>
      </c>
      <c r="Y6" s="296" t="s">
        <v>565</v>
      </c>
      <c r="Z6" s="296" t="s">
        <v>565</v>
      </c>
      <c r="AA6" s="191">
        <v>3</v>
      </c>
      <c r="AB6" s="71" t="s">
        <v>606</v>
      </c>
      <c r="AC6" s="192" t="s">
        <v>923</v>
      </c>
      <c r="AD6" s="283">
        <v>3</v>
      </c>
    </row>
    <row r="7" spans="1:34" ht="102">
      <c r="A7" s="236">
        <v>3</v>
      </c>
      <c r="B7" s="298">
        <v>15</v>
      </c>
      <c r="C7" s="298"/>
      <c r="D7" s="237" t="s">
        <v>731</v>
      </c>
      <c r="E7" s="299" t="s">
        <v>565</v>
      </c>
      <c r="F7" s="299" t="s">
        <v>565</v>
      </c>
      <c r="G7" s="299" t="s">
        <v>565</v>
      </c>
      <c r="H7" s="299" t="s">
        <v>565</v>
      </c>
      <c r="I7" s="238" t="s">
        <v>462</v>
      </c>
      <c r="J7" s="299" t="s">
        <v>565</v>
      </c>
      <c r="K7" s="299" t="s">
        <v>565</v>
      </c>
      <c r="L7" s="299" t="s">
        <v>565</v>
      </c>
      <c r="M7" s="299" t="s">
        <v>565</v>
      </c>
      <c r="N7" s="237"/>
      <c r="O7" s="237" t="s">
        <v>927</v>
      </c>
      <c r="P7" s="300">
        <v>335626</v>
      </c>
      <c r="Q7" s="301" t="s">
        <v>928</v>
      </c>
      <c r="R7" s="302" t="s">
        <v>929</v>
      </c>
      <c r="S7" s="302" t="s">
        <v>462</v>
      </c>
      <c r="T7" s="302" t="s">
        <v>462</v>
      </c>
      <c r="U7" s="302" t="s">
        <v>462</v>
      </c>
      <c r="V7" s="303" t="s">
        <v>565</v>
      </c>
      <c r="W7" s="303" t="s">
        <v>565</v>
      </c>
      <c r="X7" s="303" t="s">
        <v>565</v>
      </c>
      <c r="Y7" s="303" t="s">
        <v>565</v>
      </c>
      <c r="Z7" s="303" t="s">
        <v>565</v>
      </c>
      <c r="AA7" s="304">
        <v>12</v>
      </c>
      <c r="AB7" s="237" t="s">
        <v>737</v>
      </c>
      <c r="AC7" s="305" t="s">
        <v>923</v>
      </c>
      <c r="AD7" s="306">
        <v>3</v>
      </c>
      <c r="AE7" s="304"/>
      <c r="AF7" s="304"/>
      <c r="AG7" s="304"/>
      <c r="AH7" s="304"/>
    </row>
    <row r="8" spans="1:34" ht="80">
      <c r="A8" s="135">
        <v>4</v>
      </c>
      <c r="B8" s="204">
        <v>41</v>
      </c>
      <c r="C8" s="204">
        <v>2014</v>
      </c>
      <c r="D8" s="71" t="s">
        <v>561</v>
      </c>
      <c r="E8" s="254" t="s">
        <v>565</v>
      </c>
      <c r="F8" s="297" t="s">
        <v>565</v>
      </c>
      <c r="G8" s="254" t="s">
        <v>565</v>
      </c>
      <c r="H8" s="142" t="s">
        <v>565</v>
      </c>
      <c r="I8" s="254" t="s">
        <v>565</v>
      </c>
      <c r="J8" s="142" t="s">
        <v>565</v>
      </c>
      <c r="K8" s="254" t="s">
        <v>565</v>
      </c>
      <c r="L8" s="307" t="s">
        <v>930</v>
      </c>
      <c r="M8" s="254" t="s">
        <v>565</v>
      </c>
      <c r="N8" s="281"/>
      <c r="O8" s="131" t="s">
        <v>931</v>
      </c>
      <c r="P8" s="193">
        <v>595673</v>
      </c>
      <c r="Q8" s="201" t="s">
        <v>932</v>
      </c>
      <c r="R8" s="193" t="s">
        <v>933</v>
      </c>
      <c r="S8" s="193" t="s">
        <v>462</v>
      </c>
      <c r="T8" s="193" t="s">
        <v>462</v>
      </c>
      <c r="U8" s="193" t="s">
        <v>462</v>
      </c>
      <c r="V8" s="296" t="s">
        <v>565</v>
      </c>
      <c r="W8" s="296" t="s">
        <v>565</v>
      </c>
      <c r="X8" s="296" t="s">
        <v>565</v>
      </c>
      <c r="Y8" s="296" t="s">
        <v>565</v>
      </c>
      <c r="Z8" s="296" t="s">
        <v>565</v>
      </c>
      <c r="AA8" s="191">
        <v>6</v>
      </c>
      <c r="AB8" s="135" t="s">
        <v>563</v>
      </c>
      <c r="AC8" s="192" t="s">
        <v>923</v>
      </c>
      <c r="AD8" s="283">
        <v>3</v>
      </c>
    </row>
    <row r="9" spans="1:34" ht="65.25" customHeight="1">
      <c r="A9" s="203">
        <v>5</v>
      </c>
      <c r="B9" s="203">
        <v>28</v>
      </c>
      <c r="C9" s="203">
        <v>2021</v>
      </c>
      <c r="D9" s="185" t="s">
        <v>345</v>
      </c>
      <c r="E9" s="254" t="s">
        <v>565</v>
      </c>
      <c r="F9" s="297" t="s">
        <v>565</v>
      </c>
      <c r="G9" s="254" t="s">
        <v>565</v>
      </c>
      <c r="H9" s="142" t="s">
        <v>565</v>
      </c>
      <c r="I9" s="254" t="s">
        <v>565</v>
      </c>
      <c r="J9" s="142" t="s">
        <v>565</v>
      </c>
      <c r="K9" s="254" t="s">
        <v>565</v>
      </c>
      <c r="L9" s="279" t="s">
        <v>462</v>
      </c>
      <c r="M9" s="254" t="s">
        <v>565</v>
      </c>
      <c r="N9" s="282"/>
      <c r="O9" s="192" t="s">
        <v>934</v>
      </c>
      <c r="P9" s="192" t="s">
        <v>935</v>
      </c>
      <c r="R9" s="191" t="s">
        <v>936</v>
      </c>
      <c r="S9" s="191" t="s">
        <v>462</v>
      </c>
      <c r="T9" s="191" t="s">
        <v>462</v>
      </c>
      <c r="U9" s="191" t="s">
        <v>462</v>
      </c>
      <c r="V9" s="296" t="s">
        <v>565</v>
      </c>
      <c r="W9" s="296" t="s">
        <v>565</v>
      </c>
      <c r="X9" s="296" t="s">
        <v>565</v>
      </c>
      <c r="Y9" s="296" t="s">
        <v>565</v>
      </c>
      <c r="Z9" s="296" t="s">
        <v>565</v>
      </c>
      <c r="AB9" s="192" t="s">
        <v>937</v>
      </c>
      <c r="AC9" s="192" t="s">
        <v>938</v>
      </c>
      <c r="AD9" s="283"/>
    </row>
    <row r="10" spans="1:34" ht="28.5" customHeight="1">
      <c r="A10" s="470" t="s">
        <v>758</v>
      </c>
      <c r="B10" s="462"/>
      <c r="C10" s="462"/>
      <c r="D10" s="462"/>
      <c r="E10" s="462"/>
      <c r="F10" s="462"/>
      <c r="G10" s="462"/>
      <c r="H10" s="462"/>
      <c r="I10" s="462"/>
      <c r="J10" s="462"/>
      <c r="K10" s="462"/>
      <c r="L10" s="279"/>
      <c r="N10" s="282"/>
      <c r="Y10" s="296" t="s">
        <v>565</v>
      </c>
      <c r="Z10" s="296" t="s">
        <v>565</v>
      </c>
      <c r="AD10" s="283"/>
    </row>
    <row r="11" spans="1:34" ht="66" customHeight="1">
      <c r="A11" s="234"/>
      <c r="B11" s="308" t="s">
        <v>1</v>
      </c>
      <c r="C11" s="308"/>
      <c r="D11" s="309" t="s">
        <v>535</v>
      </c>
      <c r="E11" s="474" t="s">
        <v>538</v>
      </c>
      <c r="F11" s="462"/>
      <c r="G11" s="462"/>
      <c r="H11" s="462"/>
      <c r="I11" s="462"/>
      <c r="J11" s="462"/>
      <c r="K11" s="462"/>
      <c r="L11" s="462"/>
      <c r="M11" s="462"/>
      <c r="N11" s="310"/>
      <c r="O11" s="308" t="s">
        <v>898</v>
      </c>
      <c r="P11" s="308" t="s">
        <v>939</v>
      </c>
      <c r="Q11" s="271" t="s">
        <v>900</v>
      </c>
      <c r="R11" s="309" t="s">
        <v>749</v>
      </c>
      <c r="S11" s="309"/>
      <c r="T11" s="309"/>
      <c r="U11" s="309"/>
      <c r="V11" s="309"/>
      <c r="W11" s="309"/>
      <c r="X11" s="309"/>
      <c r="Y11" s="296" t="s">
        <v>565</v>
      </c>
      <c r="Z11" s="296" t="s">
        <v>565</v>
      </c>
      <c r="AA11" s="311" t="s">
        <v>901</v>
      </c>
      <c r="AB11" s="308" t="s">
        <v>536</v>
      </c>
      <c r="AC11" s="271" t="s">
        <v>940</v>
      </c>
      <c r="AD11" s="312" t="s">
        <v>941</v>
      </c>
      <c r="AE11" s="234"/>
      <c r="AF11" s="234"/>
      <c r="AG11" s="234"/>
      <c r="AH11" s="234"/>
    </row>
    <row r="12" spans="1:34" ht="48">
      <c r="A12" s="135"/>
      <c r="E12" s="71" t="s">
        <v>903</v>
      </c>
      <c r="F12" s="147" t="s">
        <v>784</v>
      </c>
      <c r="G12" s="71" t="s">
        <v>614</v>
      </c>
      <c r="H12" s="139" t="s">
        <v>712</v>
      </c>
      <c r="I12" s="71" t="s">
        <v>904</v>
      </c>
      <c r="J12" s="139" t="s">
        <v>905</v>
      </c>
      <c r="K12" s="71" t="s">
        <v>906</v>
      </c>
      <c r="L12" s="147" t="s">
        <v>907</v>
      </c>
      <c r="M12" s="71" t="s">
        <v>908</v>
      </c>
      <c r="N12" s="282" t="s">
        <v>456</v>
      </c>
      <c r="Y12" s="296" t="s">
        <v>565</v>
      </c>
      <c r="Z12" s="296" t="s">
        <v>565</v>
      </c>
      <c r="AD12" s="283"/>
    </row>
    <row r="13" spans="1:34" ht="48">
      <c r="A13" s="135">
        <v>6</v>
      </c>
      <c r="B13" s="156">
        <v>5</v>
      </c>
      <c r="C13" s="156"/>
      <c r="D13" s="156" t="s">
        <v>17</v>
      </c>
      <c r="E13" s="295" t="s">
        <v>565</v>
      </c>
      <c r="F13" s="313" t="s">
        <v>565</v>
      </c>
      <c r="G13" s="191" t="s">
        <v>942</v>
      </c>
      <c r="H13" s="314" t="s">
        <v>565</v>
      </c>
      <c r="I13" s="295" t="s">
        <v>565</v>
      </c>
      <c r="J13" s="314" t="s">
        <v>565</v>
      </c>
      <c r="K13" s="295" t="s">
        <v>565</v>
      </c>
      <c r="L13" s="313" t="s">
        <v>565</v>
      </c>
      <c r="M13" s="254" t="s">
        <v>565</v>
      </c>
      <c r="N13" s="282"/>
      <c r="O13" s="191" t="s">
        <v>943</v>
      </c>
      <c r="P13" s="191">
        <v>700000</v>
      </c>
      <c r="Q13" s="295" t="s">
        <v>565</v>
      </c>
      <c r="R13" s="156" t="s">
        <v>944</v>
      </c>
      <c r="S13" s="144" t="s">
        <v>565</v>
      </c>
      <c r="T13" s="144" t="s">
        <v>565</v>
      </c>
      <c r="U13" s="156" t="s">
        <v>462</v>
      </c>
      <c r="V13" s="156" t="s">
        <v>462</v>
      </c>
      <c r="W13" s="156" t="s">
        <v>462</v>
      </c>
      <c r="X13" s="156" t="s">
        <v>462</v>
      </c>
      <c r="Y13" s="296" t="s">
        <v>565</v>
      </c>
      <c r="Z13" s="296" t="s">
        <v>565</v>
      </c>
      <c r="AA13" s="191">
        <v>12</v>
      </c>
      <c r="AB13" s="156" t="s">
        <v>663</v>
      </c>
      <c r="AC13" s="192" t="s">
        <v>945</v>
      </c>
      <c r="AD13" s="283">
        <v>4</v>
      </c>
    </row>
    <row r="14" spans="1:34" ht="64">
      <c r="A14" s="135">
        <f t="shared" ref="A14:A19" si="0">A13+1</f>
        <v>7</v>
      </c>
      <c r="B14" s="135">
        <v>6</v>
      </c>
      <c r="C14" s="135"/>
      <c r="D14" s="71" t="s">
        <v>31</v>
      </c>
      <c r="E14" s="295" t="s">
        <v>565</v>
      </c>
      <c r="F14" s="313" t="s">
        <v>565</v>
      </c>
      <c r="G14" s="136" t="s">
        <v>920</v>
      </c>
      <c r="H14" s="314" t="s">
        <v>565</v>
      </c>
      <c r="I14" s="295" t="s">
        <v>565</v>
      </c>
      <c r="J14" s="314" t="s">
        <v>565</v>
      </c>
      <c r="K14" s="295" t="s">
        <v>565</v>
      </c>
      <c r="L14" s="313" t="s">
        <v>565</v>
      </c>
      <c r="M14" s="295" t="s">
        <v>565</v>
      </c>
      <c r="N14" s="138"/>
      <c r="O14" s="135" t="s">
        <v>946</v>
      </c>
      <c r="P14" s="191">
        <v>701000</v>
      </c>
      <c r="Q14" s="295" t="s">
        <v>565</v>
      </c>
      <c r="R14" s="131" t="s">
        <v>947</v>
      </c>
      <c r="S14" s="191"/>
      <c r="T14" s="191"/>
      <c r="U14" s="191" t="s">
        <v>462</v>
      </c>
      <c r="V14" s="191"/>
      <c r="W14" s="191"/>
      <c r="X14" s="191"/>
      <c r="Y14" s="296" t="s">
        <v>565</v>
      </c>
      <c r="Z14" s="191" t="s">
        <v>948</v>
      </c>
      <c r="AA14" s="204">
        <v>6</v>
      </c>
      <c r="AB14" s="71" t="s">
        <v>612</v>
      </c>
      <c r="AC14" s="192" t="s">
        <v>949</v>
      </c>
      <c r="AD14" s="283">
        <v>3</v>
      </c>
    </row>
    <row r="15" spans="1:34" ht="51">
      <c r="A15" s="135">
        <f t="shared" si="0"/>
        <v>8</v>
      </c>
      <c r="B15" s="135">
        <v>13</v>
      </c>
      <c r="C15" s="135"/>
      <c r="D15" s="71" t="s">
        <v>68</v>
      </c>
      <c r="E15" s="295" t="s">
        <v>565</v>
      </c>
      <c r="F15" s="313" t="s">
        <v>565</v>
      </c>
      <c r="G15" s="136" t="s">
        <v>950</v>
      </c>
      <c r="H15" s="314" t="s">
        <v>565</v>
      </c>
      <c r="I15" s="295" t="s">
        <v>565</v>
      </c>
      <c r="J15" s="314" t="s">
        <v>565</v>
      </c>
      <c r="K15" s="295" t="s">
        <v>565</v>
      </c>
      <c r="L15" s="313" t="s">
        <v>565</v>
      </c>
      <c r="M15" s="295" t="s">
        <v>565</v>
      </c>
      <c r="N15" s="282"/>
      <c r="O15" s="191" t="s">
        <v>951</v>
      </c>
      <c r="P15" s="193">
        <v>81532</v>
      </c>
      <c r="Q15" s="191">
        <v>117</v>
      </c>
      <c r="R15" s="156" t="s">
        <v>952</v>
      </c>
      <c r="S15" s="156"/>
      <c r="T15" s="156"/>
      <c r="U15" s="156" t="s">
        <v>462</v>
      </c>
      <c r="V15" s="156"/>
      <c r="W15" s="156"/>
      <c r="X15" s="156"/>
      <c r="Y15" s="296" t="s">
        <v>565</v>
      </c>
      <c r="Z15" s="144" t="s">
        <v>565</v>
      </c>
      <c r="AA15" s="133">
        <v>6</v>
      </c>
      <c r="AB15" s="71" t="s">
        <v>603</v>
      </c>
      <c r="AC15" s="192" t="s">
        <v>953</v>
      </c>
      <c r="AD15" s="283">
        <v>6</v>
      </c>
    </row>
    <row r="16" spans="1:34" ht="68">
      <c r="A16" s="135">
        <f t="shared" si="0"/>
        <v>9</v>
      </c>
      <c r="B16" s="135">
        <v>9</v>
      </c>
      <c r="C16" s="135"/>
      <c r="D16" s="71" t="s">
        <v>44</v>
      </c>
      <c r="E16" s="295" t="s">
        <v>565</v>
      </c>
      <c r="F16" s="313" t="s">
        <v>565</v>
      </c>
      <c r="G16" s="156" t="s">
        <v>462</v>
      </c>
      <c r="H16" s="314" t="s">
        <v>565</v>
      </c>
      <c r="I16" s="295" t="s">
        <v>565</v>
      </c>
      <c r="J16" s="314" t="s">
        <v>565</v>
      </c>
      <c r="K16" s="295" t="s">
        <v>565</v>
      </c>
      <c r="L16" s="313" t="s">
        <v>565</v>
      </c>
      <c r="M16" s="295" t="s">
        <v>565</v>
      </c>
      <c r="N16" s="315"/>
      <c r="O16" s="152" t="s">
        <v>954</v>
      </c>
      <c r="P16" s="191">
        <v>2000</v>
      </c>
      <c r="Q16" s="295" t="s">
        <v>565</v>
      </c>
      <c r="R16" s="191" t="s">
        <v>308</v>
      </c>
      <c r="U16" s="191" t="s">
        <v>462</v>
      </c>
      <c r="V16" s="191" t="s">
        <v>462</v>
      </c>
      <c r="W16" s="295" t="s">
        <v>565</v>
      </c>
      <c r="X16" s="191" t="s">
        <v>462</v>
      </c>
      <c r="Y16" s="296" t="s">
        <v>565</v>
      </c>
      <c r="Z16" s="144" t="s">
        <v>565</v>
      </c>
      <c r="AA16" s="204">
        <v>11</v>
      </c>
      <c r="AB16" s="71" t="s">
        <v>571</v>
      </c>
      <c r="AC16" s="192" t="s">
        <v>955</v>
      </c>
      <c r="AD16" s="283">
        <v>4</v>
      </c>
    </row>
    <row r="17" spans="1:30" ht="64">
      <c r="A17" s="135">
        <f t="shared" si="0"/>
        <v>10</v>
      </c>
      <c r="B17" s="135">
        <v>85</v>
      </c>
      <c r="C17" s="135"/>
      <c r="D17" s="152" t="s">
        <v>767</v>
      </c>
      <c r="E17" s="295" t="s">
        <v>565</v>
      </c>
      <c r="F17" s="313" t="s">
        <v>565</v>
      </c>
      <c r="G17" s="191" t="s">
        <v>462</v>
      </c>
      <c r="H17" s="282" t="s">
        <v>462</v>
      </c>
      <c r="I17" s="316" t="s">
        <v>565</v>
      </c>
      <c r="J17" s="314" t="s">
        <v>565</v>
      </c>
      <c r="K17" s="295" t="s">
        <v>565</v>
      </c>
      <c r="L17" s="313" t="s">
        <v>565</v>
      </c>
      <c r="M17" s="295" t="s">
        <v>565</v>
      </c>
      <c r="N17" s="139" t="s">
        <v>462</v>
      </c>
      <c r="O17" s="71" t="s">
        <v>956</v>
      </c>
      <c r="P17" s="191">
        <v>9922</v>
      </c>
      <c r="Q17" s="295" t="s">
        <v>565</v>
      </c>
      <c r="R17" s="71" t="s">
        <v>308</v>
      </c>
      <c r="S17" s="71"/>
      <c r="T17" s="71" t="s">
        <v>462</v>
      </c>
      <c r="U17" s="71" t="s">
        <v>462</v>
      </c>
      <c r="V17" s="71"/>
      <c r="W17" s="71"/>
      <c r="X17" s="71"/>
      <c r="Y17" s="296" t="s">
        <v>565</v>
      </c>
      <c r="Z17" s="144" t="s">
        <v>565</v>
      </c>
      <c r="AA17" s="133">
        <v>10</v>
      </c>
      <c r="AB17" s="71" t="s">
        <v>957</v>
      </c>
      <c r="AC17" s="242" t="s">
        <v>958</v>
      </c>
      <c r="AD17" s="283">
        <v>5</v>
      </c>
    </row>
    <row r="18" spans="1:30" ht="93.75" customHeight="1">
      <c r="A18" s="135">
        <f t="shared" si="0"/>
        <v>11</v>
      </c>
      <c r="B18" s="135">
        <v>84</v>
      </c>
      <c r="C18" s="135"/>
      <c r="D18" s="152" t="s">
        <v>287</v>
      </c>
      <c r="E18" s="317" t="s">
        <v>565</v>
      </c>
      <c r="F18" s="318" t="s">
        <v>565</v>
      </c>
      <c r="G18" s="317" t="s">
        <v>565</v>
      </c>
      <c r="H18" s="319" t="s">
        <v>565</v>
      </c>
      <c r="I18" s="316" t="s">
        <v>565</v>
      </c>
      <c r="J18" s="319" t="s">
        <v>565</v>
      </c>
      <c r="K18" s="317" t="s">
        <v>565</v>
      </c>
      <c r="L18" s="318" t="s">
        <v>565</v>
      </c>
      <c r="M18" s="225" t="s">
        <v>462</v>
      </c>
      <c r="N18" s="319" t="s">
        <v>565</v>
      </c>
      <c r="O18" s="71" t="s">
        <v>959</v>
      </c>
      <c r="P18" s="191">
        <v>1947</v>
      </c>
      <c r="Q18" s="295" t="s">
        <v>565</v>
      </c>
      <c r="R18" s="71" t="s">
        <v>960</v>
      </c>
      <c r="S18" s="71"/>
      <c r="T18" s="71" t="s">
        <v>462</v>
      </c>
      <c r="U18" s="71" t="s">
        <v>462</v>
      </c>
      <c r="V18" s="71"/>
      <c r="W18" s="71"/>
      <c r="X18" s="71"/>
      <c r="Y18" s="71" t="s">
        <v>462</v>
      </c>
      <c r="Z18" s="71" t="s">
        <v>961</v>
      </c>
      <c r="AA18" s="204">
        <v>3</v>
      </c>
      <c r="AB18" s="71" t="s">
        <v>962</v>
      </c>
      <c r="AC18" s="192" t="s">
        <v>963</v>
      </c>
      <c r="AD18" s="283">
        <v>3</v>
      </c>
    </row>
    <row r="19" spans="1:30" ht="136">
      <c r="A19" s="135">
        <f t="shared" si="0"/>
        <v>12</v>
      </c>
      <c r="B19" s="133">
        <v>26</v>
      </c>
      <c r="C19" s="133"/>
      <c r="D19" s="285" t="s">
        <v>232</v>
      </c>
      <c r="E19" s="286" t="s">
        <v>462</v>
      </c>
      <c r="F19" s="287" t="s">
        <v>462</v>
      </c>
      <c r="G19" s="133" t="s">
        <v>462</v>
      </c>
      <c r="H19" s="288" t="s">
        <v>462</v>
      </c>
      <c r="I19" s="133" t="s">
        <v>462</v>
      </c>
      <c r="J19" s="288" t="s">
        <v>462</v>
      </c>
      <c r="K19" s="289" t="s">
        <v>565</v>
      </c>
      <c r="L19" s="290" t="s">
        <v>565</v>
      </c>
      <c r="M19" s="291" t="s">
        <v>565</v>
      </c>
      <c r="N19" s="292"/>
      <c r="O19" s="293" t="s">
        <v>921</v>
      </c>
      <c r="P19" s="294">
        <v>13515</v>
      </c>
      <c r="Q19" s="295" t="s">
        <v>565</v>
      </c>
      <c r="R19" s="205" t="s">
        <v>922</v>
      </c>
      <c r="S19" s="205" t="s">
        <v>462</v>
      </c>
      <c r="T19" s="205" t="s">
        <v>462</v>
      </c>
      <c r="U19" s="205" t="s">
        <v>462</v>
      </c>
      <c r="V19" s="296" t="s">
        <v>565</v>
      </c>
      <c r="W19" s="296" t="s">
        <v>565</v>
      </c>
      <c r="X19" s="296" t="s">
        <v>565</v>
      </c>
      <c r="Y19" s="296" t="s">
        <v>565</v>
      </c>
      <c r="Z19" s="296" t="s">
        <v>565</v>
      </c>
      <c r="AB19" s="133" t="s">
        <v>964</v>
      </c>
      <c r="AC19" s="192" t="s">
        <v>965</v>
      </c>
      <c r="AD19" s="283">
        <v>10</v>
      </c>
    </row>
    <row r="20" spans="1:30" ht="16">
      <c r="F20" s="279"/>
      <c r="H20" s="282"/>
      <c r="J20" s="282"/>
      <c r="L20" s="279"/>
      <c r="N20" s="282"/>
      <c r="AD20" s="283"/>
    </row>
    <row r="21" spans="1:30" ht="16">
      <c r="F21" s="279"/>
      <c r="H21" s="282"/>
      <c r="J21" s="282"/>
      <c r="L21" s="279"/>
      <c r="N21" s="282"/>
      <c r="AD21" s="283"/>
    </row>
    <row r="22" spans="1:30" ht="16">
      <c r="F22" s="279"/>
      <c r="H22" s="282"/>
      <c r="J22" s="282"/>
      <c r="L22" s="279"/>
      <c r="N22" s="282"/>
      <c r="AD22" s="283"/>
    </row>
    <row r="23" spans="1:30" ht="16">
      <c r="F23" s="279"/>
      <c r="H23" s="282"/>
      <c r="J23" s="282"/>
      <c r="L23" s="279"/>
      <c r="N23" s="282"/>
      <c r="AD23" s="283"/>
    </row>
    <row r="24" spans="1:30" ht="16">
      <c r="F24" s="279"/>
      <c r="H24" s="282"/>
      <c r="J24" s="282"/>
      <c r="L24" s="279"/>
      <c r="N24" s="282"/>
      <c r="AD24" s="283"/>
    </row>
    <row r="25" spans="1:30" ht="16">
      <c r="F25" s="279"/>
      <c r="H25" s="282"/>
      <c r="J25" s="282"/>
      <c r="L25" s="279"/>
      <c r="N25" s="282"/>
      <c r="AD25" s="283"/>
    </row>
    <row r="26" spans="1:30" ht="16">
      <c r="F26" s="279"/>
      <c r="H26" s="282"/>
      <c r="J26" s="282"/>
      <c r="L26" s="279"/>
      <c r="N26" s="282"/>
      <c r="AD26" s="283"/>
    </row>
    <row r="27" spans="1:30" ht="16">
      <c r="F27" s="279"/>
      <c r="H27" s="282"/>
      <c r="J27" s="282"/>
      <c r="L27" s="279"/>
      <c r="N27" s="282"/>
      <c r="AD27" s="283"/>
    </row>
    <row r="28" spans="1:30" ht="16">
      <c r="F28" s="279"/>
      <c r="H28" s="282"/>
      <c r="J28" s="282"/>
      <c r="L28" s="279"/>
      <c r="N28" s="282"/>
      <c r="AD28" s="283"/>
    </row>
    <row r="29" spans="1:30" ht="16">
      <c r="F29" s="279"/>
      <c r="H29" s="282"/>
      <c r="J29" s="282"/>
      <c r="L29" s="279"/>
      <c r="N29" s="282"/>
      <c r="AD29" s="283"/>
    </row>
    <row r="30" spans="1:30" ht="16">
      <c r="F30" s="279"/>
      <c r="H30" s="282"/>
      <c r="J30" s="282"/>
      <c r="L30" s="279"/>
      <c r="N30" s="282"/>
      <c r="AD30" s="283"/>
    </row>
    <row r="31" spans="1:30" ht="16">
      <c r="F31" s="279"/>
      <c r="H31" s="282"/>
      <c r="J31" s="282"/>
      <c r="L31" s="279"/>
      <c r="N31" s="282"/>
      <c r="AD31" s="283"/>
    </row>
    <row r="32" spans="1:30" ht="16">
      <c r="F32" s="279"/>
      <c r="H32" s="282"/>
      <c r="J32" s="282"/>
      <c r="L32" s="279"/>
      <c r="N32" s="282"/>
      <c r="AD32" s="283"/>
    </row>
    <row r="33" spans="6:30" ht="16">
      <c r="F33" s="279"/>
      <c r="H33" s="282"/>
      <c r="J33" s="282"/>
      <c r="L33" s="279"/>
      <c r="N33" s="282"/>
      <c r="AD33" s="283"/>
    </row>
    <row r="34" spans="6:30" ht="16">
      <c r="F34" s="279"/>
      <c r="H34" s="282"/>
      <c r="J34" s="282"/>
      <c r="L34" s="279"/>
      <c r="N34" s="282"/>
      <c r="AD34" s="283"/>
    </row>
    <row r="35" spans="6:30" ht="16">
      <c r="F35" s="279"/>
      <c r="H35" s="282"/>
      <c r="J35" s="282"/>
      <c r="L35" s="279"/>
      <c r="N35" s="282"/>
      <c r="AD35" s="283"/>
    </row>
    <row r="36" spans="6:30" ht="16">
      <c r="F36" s="279"/>
      <c r="H36" s="282"/>
      <c r="J36" s="282"/>
      <c r="L36" s="279"/>
      <c r="N36" s="282"/>
      <c r="AD36" s="283"/>
    </row>
    <row r="37" spans="6:30" ht="16">
      <c r="F37" s="279"/>
      <c r="H37" s="282"/>
      <c r="J37" s="282"/>
      <c r="L37" s="279"/>
      <c r="N37" s="282"/>
      <c r="AD37" s="283"/>
    </row>
    <row r="38" spans="6:30" ht="16">
      <c r="F38" s="279"/>
      <c r="H38" s="282"/>
      <c r="J38" s="282"/>
      <c r="L38" s="279"/>
      <c r="N38" s="282"/>
      <c r="AD38" s="283"/>
    </row>
    <row r="39" spans="6:30" ht="16">
      <c r="F39" s="279"/>
      <c r="H39" s="282"/>
      <c r="J39" s="282"/>
      <c r="L39" s="279"/>
      <c r="N39" s="282"/>
      <c r="AD39" s="283"/>
    </row>
    <row r="40" spans="6:30" ht="16">
      <c r="F40" s="279"/>
      <c r="H40" s="282"/>
      <c r="J40" s="282"/>
      <c r="L40" s="279"/>
      <c r="N40" s="282"/>
      <c r="AD40" s="283"/>
    </row>
    <row r="41" spans="6:30" ht="16">
      <c r="F41" s="279"/>
      <c r="H41" s="282"/>
      <c r="J41" s="282"/>
      <c r="L41" s="279"/>
      <c r="N41" s="282"/>
      <c r="AD41" s="283"/>
    </row>
    <row r="42" spans="6:30" ht="16">
      <c r="F42" s="279"/>
      <c r="H42" s="282"/>
      <c r="J42" s="282"/>
      <c r="L42" s="279"/>
      <c r="N42" s="282"/>
      <c r="AD42" s="283"/>
    </row>
    <row r="43" spans="6:30" ht="16">
      <c r="F43" s="279"/>
      <c r="H43" s="282"/>
      <c r="J43" s="282"/>
      <c r="L43" s="279"/>
      <c r="N43" s="282"/>
      <c r="AD43" s="283"/>
    </row>
    <row r="44" spans="6:30" ht="16">
      <c r="F44" s="279"/>
      <c r="H44" s="282"/>
      <c r="J44" s="282"/>
      <c r="L44" s="279"/>
      <c r="N44" s="282"/>
      <c r="AD44" s="283"/>
    </row>
    <row r="45" spans="6:30" ht="16">
      <c r="F45" s="279"/>
      <c r="H45" s="282"/>
      <c r="J45" s="282"/>
      <c r="L45" s="279"/>
      <c r="N45" s="282"/>
      <c r="AD45" s="283"/>
    </row>
    <row r="46" spans="6:30" ht="16">
      <c r="F46" s="279"/>
      <c r="H46" s="282"/>
      <c r="J46" s="282"/>
      <c r="L46" s="279"/>
      <c r="N46" s="282"/>
      <c r="AD46" s="283"/>
    </row>
    <row r="47" spans="6:30" ht="16">
      <c r="F47" s="279"/>
      <c r="H47" s="282"/>
      <c r="J47" s="282"/>
      <c r="L47" s="279"/>
      <c r="N47" s="282"/>
      <c r="AD47" s="283"/>
    </row>
    <row r="48" spans="6:30" ht="16">
      <c r="F48" s="279"/>
      <c r="H48" s="282"/>
      <c r="J48" s="282"/>
      <c r="L48" s="279"/>
      <c r="N48" s="282"/>
      <c r="AD48" s="283"/>
    </row>
    <row r="49" spans="6:30" ht="16">
      <c r="F49" s="279"/>
      <c r="H49" s="282"/>
      <c r="J49" s="282"/>
      <c r="L49" s="279"/>
      <c r="N49" s="282"/>
      <c r="AD49" s="283"/>
    </row>
    <row r="50" spans="6:30" ht="16">
      <c r="F50" s="279"/>
      <c r="H50" s="282"/>
      <c r="J50" s="282"/>
      <c r="L50" s="279"/>
      <c r="N50" s="282"/>
      <c r="AD50" s="283"/>
    </row>
    <row r="51" spans="6:30" ht="16">
      <c r="F51" s="279"/>
      <c r="H51" s="282"/>
      <c r="J51" s="282"/>
      <c r="L51" s="279"/>
      <c r="N51" s="282"/>
      <c r="AD51" s="283"/>
    </row>
    <row r="52" spans="6:30" ht="16">
      <c r="F52" s="279"/>
      <c r="H52" s="282"/>
      <c r="J52" s="282"/>
      <c r="L52" s="279"/>
      <c r="N52" s="282"/>
      <c r="AD52" s="283"/>
    </row>
    <row r="53" spans="6:30" ht="16">
      <c r="F53" s="279"/>
      <c r="H53" s="282"/>
      <c r="J53" s="282"/>
      <c r="L53" s="279"/>
      <c r="N53" s="282"/>
      <c r="AD53" s="283"/>
    </row>
    <row r="54" spans="6:30" ht="16">
      <c r="F54" s="279"/>
      <c r="H54" s="282"/>
      <c r="J54" s="282"/>
      <c r="L54" s="279"/>
      <c r="N54" s="282"/>
      <c r="AD54" s="283"/>
    </row>
    <row r="55" spans="6:30" ht="16">
      <c r="F55" s="279"/>
      <c r="H55" s="282"/>
      <c r="J55" s="282"/>
      <c r="L55" s="279"/>
      <c r="N55" s="282"/>
      <c r="AD55" s="283"/>
    </row>
    <row r="56" spans="6:30" ht="16">
      <c r="F56" s="279"/>
      <c r="H56" s="282"/>
      <c r="J56" s="282"/>
      <c r="L56" s="279"/>
      <c r="N56" s="282"/>
      <c r="AD56" s="283"/>
    </row>
    <row r="57" spans="6:30" ht="16">
      <c r="F57" s="279"/>
      <c r="H57" s="282"/>
      <c r="J57" s="282"/>
      <c r="L57" s="279"/>
      <c r="N57" s="282"/>
      <c r="AD57" s="283"/>
    </row>
    <row r="58" spans="6:30" ht="16">
      <c r="F58" s="279"/>
      <c r="H58" s="282"/>
      <c r="J58" s="282"/>
      <c r="L58" s="279"/>
      <c r="N58" s="282"/>
      <c r="AD58" s="283"/>
    </row>
    <row r="59" spans="6:30" ht="16">
      <c r="F59" s="279"/>
      <c r="H59" s="282"/>
      <c r="J59" s="282"/>
      <c r="L59" s="279"/>
      <c r="N59" s="282"/>
      <c r="AD59" s="283"/>
    </row>
    <row r="60" spans="6:30" ht="16">
      <c r="F60" s="279"/>
      <c r="H60" s="282"/>
      <c r="J60" s="282"/>
      <c r="L60" s="279"/>
      <c r="N60" s="282"/>
      <c r="AD60" s="283"/>
    </row>
    <row r="61" spans="6:30" ht="16">
      <c r="F61" s="279"/>
      <c r="H61" s="282"/>
      <c r="J61" s="282"/>
      <c r="L61" s="279"/>
      <c r="N61" s="282"/>
      <c r="AD61" s="283"/>
    </row>
    <row r="62" spans="6:30" ht="16">
      <c r="F62" s="279"/>
      <c r="H62" s="282"/>
      <c r="J62" s="282"/>
      <c r="L62" s="279"/>
      <c r="N62" s="282"/>
      <c r="AD62" s="283"/>
    </row>
    <row r="63" spans="6:30" ht="16">
      <c r="F63" s="279"/>
      <c r="H63" s="282"/>
      <c r="J63" s="282"/>
      <c r="L63" s="279"/>
      <c r="N63" s="282"/>
      <c r="AD63" s="283"/>
    </row>
    <row r="64" spans="6:30" ht="16">
      <c r="F64" s="279"/>
      <c r="H64" s="282"/>
      <c r="J64" s="282"/>
      <c r="L64" s="279"/>
      <c r="N64" s="282"/>
      <c r="AD64" s="283"/>
    </row>
    <row r="65" spans="6:30" ht="16">
      <c r="F65" s="279"/>
      <c r="H65" s="282"/>
      <c r="J65" s="282"/>
      <c r="L65" s="279"/>
      <c r="N65" s="282"/>
      <c r="AD65" s="283"/>
    </row>
    <row r="66" spans="6:30" ht="16">
      <c r="F66" s="279"/>
      <c r="H66" s="282"/>
      <c r="J66" s="282"/>
      <c r="L66" s="279"/>
      <c r="N66" s="282"/>
      <c r="AD66" s="283"/>
    </row>
    <row r="67" spans="6:30" ht="16">
      <c r="F67" s="279"/>
      <c r="H67" s="282"/>
      <c r="J67" s="282"/>
      <c r="L67" s="279"/>
      <c r="N67" s="282"/>
      <c r="AD67" s="283"/>
    </row>
    <row r="68" spans="6:30" ht="16">
      <c r="F68" s="279"/>
      <c r="H68" s="282"/>
      <c r="J68" s="282"/>
      <c r="L68" s="279"/>
      <c r="N68" s="282"/>
      <c r="AD68" s="283"/>
    </row>
    <row r="69" spans="6:30" ht="16">
      <c r="F69" s="279"/>
      <c r="H69" s="282"/>
      <c r="J69" s="282"/>
      <c r="L69" s="279"/>
      <c r="N69" s="282"/>
      <c r="AD69" s="283"/>
    </row>
    <row r="70" spans="6:30" ht="16">
      <c r="F70" s="279"/>
      <c r="H70" s="282"/>
      <c r="J70" s="282"/>
      <c r="L70" s="279"/>
      <c r="N70" s="282"/>
      <c r="AD70" s="283"/>
    </row>
    <row r="71" spans="6:30" ht="16">
      <c r="F71" s="279"/>
      <c r="H71" s="282"/>
      <c r="J71" s="282"/>
      <c r="L71" s="279"/>
      <c r="N71" s="282"/>
      <c r="AD71" s="283"/>
    </row>
    <row r="72" spans="6:30" ht="16">
      <c r="F72" s="279"/>
      <c r="H72" s="282"/>
      <c r="J72" s="282"/>
      <c r="L72" s="279"/>
      <c r="N72" s="282"/>
      <c r="AD72" s="283"/>
    </row>
    <row r="73" spans="6:30" ht="16">
      <c r="F73" s="279"/>
      <c r="H73" s="282"/>
      <c r="J73" s="282"/>
      <c r="L73" s="279"/>
      <c r="N73" s="282"/>
      <c r="AD73" s="283"/>
    </row>
    <row r="74" spans="6:30" ht="16">
      <c r="F74" s="279"/>
      <c r="H74" s="282"/>
      <c r="J74" s="282"/>
      <c r="L74" s="279"/>
      <c r="N74" s="282"/>
      <c r="AD74" s="283"/>
    </row>
    <row r="75" spans="6:30" ht="16">
      <c r="F75" s="279"/>
      <c r="H75" s="282"/>
      <c r="J75" s="282"/>
      <c r="L75" s="279"/>
      <c r="N75" s="282"/>
      <c r="AD75" s="283"/>
    </row>
    <row r="76" spans="6:30" ht="16">
      <c r="F76" s="279"/>
      <c r="H76" s="282"/>
      <c r="J76" s="282"/>
      <c r="L76" s="279"/>
      <c r="N76" s="282"/>
      <c r="AD76" s="283"/>
    </row>
    <row r="77" spans="6:30" ht="16">
      <c r="F77" s="279"/>
      <c r="H77" s="282"/>
      <c r="J77" s="282"/>
      <c r="L77" s="279"/>
      <c r="N77" s="282"/>
      <c r="AD77" s="283"/>
    </row>
    <row r="78" spans="6:30" ht="16">
      <c r="F78" s="279"/>
      <c r="H78" s="282"/>
      <c r="J78" s="282"/>
      <c r="L78" s="279"/>
      <c r="N78" s="282"/>
      <c r="AD78" s="283"/>
    </row>
    <row r="79" spans="6:30" ht="16">
      <c r="F79" s="279"/>
      <c r="H79" s="282"/>
      <c r="J79" s="282"/>
      <c r="L79" s="279"/>
      <c r="N79" s="282"/>
      <c r="AD79" s="283"/>
    </row>
    <row r="80" spans="6:30" ht="16">
      <c r="F80" s="279"/>
      <c r="H80" s="282"/>
      <c r="J80" s="282"/>
      <c r="L80" s="279"/>
      <c r="N80" s="282"/>
      <c r="AD80" s="283"/>
    </row>
    <row r="81" spans="6:30" ht="16">
      <c r="F81" s="279"/>
      <c r="H81" s="282"/>
      <c r="J81" s="282"/>
      <c r="L81" s="279"/>
      <c r="N81" s="282"/>
      <c r="AD81" s="283"/>
    </row>
    <row r="82" spans="6:30" ht="16">
      <c r="F82" s="279"/>
      <c r="H82" s="282"/>
      <c r="J82" s="282"/>
      <c r="L82" s="279"/>
      <c r="N82" s="282"/>
      <c r="AD82" s="283"/>
    </row>
    <row r="83" spans="6:30" ht="16">
      <c r="F83" s="279"/>
      <c r="H83" s="282"/>
      <c r="J83" s="282"/>
      <c r="L83" s="279"/>
      <c r="N83" s="282"/>
      <c r="AD83" s="283"/>
    </row>
    <row r="84" spans="6:30" ht="16">
      <c r="F84" s="279"/>
      <c r="H84" s="282"/>
      <c r="J84" s="282"/>
      <c r="L84" s="279"/>
      <c r="N84" s="282"/>
      <c r="AD84" s="283"/>
    </row>
    <row r="85" spans="6:30" ht="16">
      <c r="F85" s="279"/>
      <c r="H85" s="282"/>
      <c r="J85" s="282"/>
      <c r="L85" s="279"/>
      <c r="N85" s="282"/>
      <c r="AD85" s="283"/>
    </row>
    <row r="86" spans="6:30" ht="16">
      <c r="F86" s="279"/>
      <c r="H86" s="282"/>
      <c r="J86" s="282"/>
      <c r="L86" s="279"/>
      <c r="N86" s="282"/>
      <c r="AD86" s="283"/>
    </row>
    <row r="87" spans="6:30" ht="16">
      <c r="F87" s="279"/>
      <c r="H87" s="282"/>
      <c r="J87" s="282"/>
      <c r="L87" s="279"/>
      <c r="N87" s="282"/>
      <c r="AD87" s="283"/>
    </row>
    <row r="88" spans="6:30" ht="16">
      <c r="F88" s="279"/>
      <c r="H88" s="282"/>
      <c r="J88" s="282"/>
      <c r="L88" s="279"/>
      <c r="N88" s="282"/>
      <c r="AD88" s="283"/>
    </row>
    <row r="89" spans="6:30" ht="16">
      <c r="F89" s="279"/>
      <c r="H89" s="282"/>
      <c r="J89" s="282"/>
      <c r="L89" s="279"/>
      <c r="N89" s="282"/>
      <c r="AD89" s="283"/>
    </row>
    <row r="90" spans="6:30" ht="16">
      <c r="F90" s="279"/>
      <c r="H90" s="282"/>
      <c r="J90" s="282"/>
      <c r="L90" s="279"/>
      <c r="N90" s="282"/>
      <c r="AD90" s="283"/>
    </row>
    <row r="91" spans="6:30" ht="16">
      <c r="F91" s="279"/>
      <c r="H91" s="282"/>
      <c r="J91" s="282"/>
      <c r="L91" s="279"/>
      <c r="N91" s="282"/>
      <c r="AD91" s="283"/>
    </row>
    <row r="92" spans="6:30" ht="16">
      <c r="F92" s="279"/>
      <c r="H92" s="282"/>
      <c r="J92" s="282"/>
      <c r="L92" s="279"/>
      <c r="N92" s="282"/>
      <c r="AD92" s="283"/>
    </row>
    <row r="93" spans="6:30" ht="16">
      <c r="F93" s="279"/>
      <c r="H93" s="282"/>
      <c r="J93" s="282"/>
      <c r="L93" s="279"/>
      <c r="N93" s="282"/>
      <c r="AD93" s="283"/>
    </row>
    <row r="94" spans="6:30" ht="16">
      <c r="F94" s="279"/>
      <c r="H94" s="282"/>
      <c r="J94" s="282"/>
      <c r="L94" s="279"/>
      <c r="N94" s="282"/>
      <c r="AD94" s="283"/>
    </row>
    <row r="95" spans="6:30" ht="16">
      <c r="F95" s="279"/>
      <c r="H95" s="282"/>
      <c r="J95" s="282"/>
      <c r="L95" s="279"/>
      <c r="N95" s="282"/>
      <c r="AD95" s="283"/>
    </row>
    <row r="96" spans="6:30" ht="16">
      <c r="F96" s="279"/>
      <c r="H96" s="282"/>
      <c r="J96" s="282"/>
      <c r="L96" s="279"/>
      <c r="N96" s="282"/>
      <c r="AD96" s="283"/>
    </row>
    <row r="97" spans="6:30" ht="16">
      <c r="F97" s="279"/>
      <c r="H97" s="282"/>
      <c r="J97" s="282"/>
      <c r="L97" s="279"/>
      <c r="N97" s="282"/>
      <c r="AD97" s="283"/>
    </row>
    <row r="98" spans="6:30" ht="16">
      <c r="F98" s="279"/>
      <c r="H98" s="282"/>
      <c r="J98" s="282"/>
      <c r="L98" s="279"/>
      <c r="N98" s="282"/>
      <c r="AD98" s="283"/>
    </row>
    <row r="99" spans="6:30" ht="16">
      <c r="F99" s="279"/>
      <c r="H99" s="282"/>
      <c r="J99" s="282"/>
      <c r="L99" s="279"/>
      <c r="N99" s="282"/>
      <c r="AD99" s="283"/>
    </row>
    <row r="100" spans="6:30" ht="16">
      <c r="F100" s="279"/>
      <c r="H100" s="282"/>
      <c r="J100" s="282"/>
      <c r="L100" s="279"/>
      <c r="N100" s="282"/>
      <c r="AD100" s="283"/>
    </row>
    <row r="101" spans="6:30" ht="16">
      <c r="F101" s="279"/>
      <c r="H101" s="282"/>
      <c r="J101" s="282"/>
      <c r="L101" s="279"/>
      <c r="N101" s="282"/>
      <c r="AD101" s="283"/>
    </row>
    <row r="102" spans="6:30" ht="16">
      <c r="F102" s="279"/>
      <c r="H102" s="282"/>
      <c r="J102" s="282"/>
      <c r="L102" s="279"/>
      <c r="N102" s="282"/>
      <c r="AD102" s="283"/>
    </row>
    <row r="103" spans="6:30" ht="16">
      <c r="F103" s="279"/>
      <c r="H103" s="282"/>
      <c r="J103" s="282"/>
      <c r="L103" s="279"/>
      <c r="N103" s="282"/>
      <c r="AD103" s="283"/>
    </row>
    <row r="104" spans="6:30" ht="16">
      <c r="F104" s="279"/>
      <c r="H104" s="282"/>
      <c r="J104" s="282"/>
      <c r="L104" s="279"/>
      <c r="N104" s="282"/>
      <c r="AD104" s="283"/>
    </row>
    <row r="105" spans="6:30" ht="16">
      <c r="F105" s="279"/>
      <c r="H105" s="282"/>
      <c r="J105" s="282"/>
      <c r="L105" s="279"/>
      <c r="N105" s="282"/>
      <c r="AD105" s="283"/>
    </row>
    <row r="106" spans="6:30" ht="16">
      <c r="F106" s="279"/>
      <c r="H106" s="282"/>
      <c r="J106" s="282"/>
      <c r="L106" s="279"/>
      <c r="N106" s="282"/>
      <c r="AD106" s="283"/>
    </row>
    <row r="107" spans="6:30" ht="16">
      <c r="F107" s="279"/>
      <c r="H107" s="282"/>
      <c r="J107" s="282"/>
      <c r="L107" s="279"/>
      <c r="N107" s="282"/>
      <c r="AD107" s="283"/>
    </row>
    <row r="108" spans="6:30" ht="16">
      <c r="F108" s="279"/>
      <c r="H108" s="282"/>
      <c r="J108" s="282"/>
      <c r="L108" s="279"/>
      <c r="N108" s="282"/>
      <c r="AD108" s="283"/>
    </row>
    <row r="109" spans="6:30" ht="16">
      <c r="F109" s="279"/>
      <c r="H109" s="282"/>
      <c r="J109" s="282"/>
      <c r="L109" s="279"/>
      <c r="N109" s="282"/>
      <c r="AD109" s="283"/>
    </row>
    <row r="110" spans="6:30" ht="16">
      <c r="F110" s="279"/>
      <c r="H110" s="282"/>
      <c r="J110" s="282"/>
      <c r="L110" s="279"/>
      <c r="N110" s="282"/>
      <c r="AD110" s="283"/>
    </row>
    <row r="111" spans="6:30" ht="16">
      <c r="F111" s="279"/>
      <c r="H111" s="282"/>
      <c r="J111" s="282"/>
      <c r="L111" s="279"/>
      <c r="N111" s="282"/>
      <c r="AD111" s="283"/>
    </row>
    <row r="112" spans="6:30" ht="16">
      <c r="F112" s="279"/>
      <c r="H112" s="282"/>
      <c r="J112" s="282"/>
      <c r="L112" s="279"/>
      <c r="N112" s="282"/>
      <c r="AD112" s="283"/>
    </row>
    <row r="113" spans="6:30" ht="16">
      <c r="F113" s="279"/>
      <c r="H113" s="282"/>
      <c r="J113" s="282"/>
      <c r="L113" s="279"/>
      <c r="N113" s="282"/>
      <c r="AD113" s="283"/>
    </row>
    <row r="114" spans="6:30" ht="16">
      <c r="F114" s="279"/>
      <c r="H114" s="282"/>
      <c r="J114" s="282"/>
      <c r="L114" s="279"/>
      <c r="N114" s="282"/>
      <c r="AD114" s="283"/>
    </row>
    <row r="115" spans="6:30" ht="16">
      <c r="F115" s="279"/>
      <c r="H115" s="282"/>
      <c r="J115" s="282"/>
      <c r="L115" s="279"/>
      <c r="N115" s="282"/>
      <c r="AD115" s="283"/>
    </row>
    <row r="116" spans="6:30" ht="16">
      <c r="F116" s="279"/>
      <c r="H116" s="282"/>
      <c r="J116" s="282"/>
      <c r="L116" s="279"/>
      <c r="N116" s="282"/>
      <c r="AD116" s="283"/>
    </row>
    <row r="117" spans="6:30" ht="16">
      <c r="F117" s="279"/>
      <c r="H117" s="282"/>
      <c r="J117" s="282"/>
      <c r="L117" s="279"/>
      <c r="N117" s="282"/>
      <c r="AD117" s="283"/>
    </row>
    <row r="118" spans="6:30" ht="16">
      <c r="F118" s="279"/>
      <c r="H118" s="282"/>
      <c r="J118" s="282"/>
      <c r="L118" s="279"/>
      <c r="N118" s="282"/>
      <c r="AD118" s="283"/>
    </row>
    <row r="119" spans="6:30" ht="16">
      <c r="F119" s="279"/>
      <c r="H119" s="282"/>
      <c r="J119" s="282"/>
      <c r="L119" s="279"/>
      <c r="N119" s="282"/>
      <c r="AD119" s="283"/>
    </row>
    <row r="120" spans="6:30" ht="16">
      <c r="F120" s="279"/>
      <c r="H120" s="282"/>
      <c r="J120" s="282"/>
      <c r="L120" s="279"/>
      <c r="N120" s="282"/>
      <c r="AD120" s="283"/>
    </row>
    <row r="121" spans="6:30" ht="16">
      <c r="F121" s="279"/>
      <c r="H121" s="282"/>
      <c r="J121" s="282"/>
      <c r="L121" s="279"/>
      <c r="N121" s="282"/>
      <c r="AD121" s="283"/>
    </row>
    <row r="122" spans="6:30" ht="16">
      <c r="F122" s="279"/>
      <c r="H122" s="282"/>
      <c r="J122" s="282"/>
      <c r="L122" s="279"/>
      <c r="N122" s="282"/>
      <c r="AD122" s="283"/>
    </row>
    <row r="123" spans="6:30" ht="16">
      <c r="F123" s="279"/>
      <c r="H123" s="282"/>
      <c r="J123" s="282"/>
      <c r="L123" s="279"/>
      <c r="N123" s="282"/>
      <c r="AD123" s="283"/>
    </row>
    <row r="124" spans="6:30" ht="16">
      <c r="F124" s="279"/>
      <c r="H124" s="282"/>
      <c r="J124" s="282"/>
      <c r="L124" s="279"/>
      <c r="N124" s="282"/>
      <c r="AD124" s="283"/>
    </row>
    <row r="125" spans="6:30" ht="16">
      <c r="F125" s="279"/>
      <c r="H125" s="282"/>
      <c r="J125" s="282"/>
      <c r="L125" s="279"/>
      <c r="N125" s="282"/>
      <c r="AD125" s="283"/>
    </row>
    <row r="126" spans="6:30" ht="16">
      <c r="F126" s="279"/>
      <c r="H126" s="282"/>
      <c r="J126" s="282"/>
      <c r="L126" s="279"/>
      <c r="N126" s="282"/>
      <c r="AD126" s="283"/>
    </row>
    <row r="127" spans="6:30" ht="16">
      <c r="F127" s="279"/>
      <c r="H127" s="282"/>
      <c r="J127" s="282"/>
      <c r="L127" s="279"/>
      <c r="N127" s="282"/>
      <c r="AD127" s="283"/>
    </row>
    <row r="128" spans="6:30" ht="16">
      <c r="F128" s="279"/>
      <c r="H128" s="282"/>
      <c r="J128" s="282"/>
      <c r="L128" s="279"/>
      <c r="N128" s="282"/>
      <c r="AD128" s="283"/>
    </row>
    <row r="129" spans="6:30" ht="16">
      <c r="F129" s="279"/>
      <c r="H129" s="282"/>
      <c r="J129" s="282"/>
      <c r="L129" s="279"/>
      <c r="N129" s="282"/>
      <c r="AD129" s="283"/>
    </row>
    <row r="130" spans="6:30" ht="16">
      <c r="F130" s="279"/>
      <c r="H130" s="282"/>
      <c r="J130" s="282"/>
      <c r="L130" s="279"/>
      <c r="N130" s="282"/>
      <c r="AD130" s="283"/>
    </row>
    <row r="131" spans="6:30" ht="16">
      <c r="F131" s="279"/>
      <c r="H131" s="282"/>
      <c r="J131" s="282"/>
      <c r="L131" s="279"/>
      <c r="N131" s="282"/>
      <c r="AD131" s="283"/>
    </row>
    <row r="132" spans="6:30" ht="16">
      <c r="F132" s="279"/>
      <c r="H132" s="282"/>
      <c r="J132" s="282"/>
      <c r="L132" s="279"/>
      <c r="N132" s="282"/>
      <c r="AD132" s="283"/>
    </row>
    <row r="133" spans="6:30" ht="16">
      <c r="F133" s="279"/>
      <c r="H133" s="282"/>
      <c r="J133" s="282"/>
      <c r="L133" s="279"/>
      <c r="N133" s="282"/>
      <c r="AD133" s="283"/>
    </row>
    <row r="134" spans="6:30" ht="16">
      <c r="F134" s="279"/>
      <c r="H134" s="282"/>
      <c r="J134" s="282"/>
      <c r="L134" s="279"/>
      <c r="N134" s="282"/>
      <c r="AD134" s="283"/>
    </row>
    <row r="135" spans="6:30" ht="16">
      <c r="F135" s="279"/>
      <c r="H135" s="282"/>
      <c r="J135" s="282"/>
      <c r="L135" s="279"/>
      <c r="N135" s="282"/>
      <c r="AD135" s="283"/>
    </row>
    <row r="136" spans="6:30" ht="16">
      <c r="F136" s="279"/>
      <c r="H136" s="282"/>
      <c r="J136" s="282"/>
      <c r="L136" s="279"/>
      <c r="N136" s="282"/>
      <c r="AD136" s="283"/>
    </row>
    <row r="137" spans="6:30" ht="16">
      <c r="F137" s="279"/>
      <c r="H137" s="282"/>
      <c r="J137" s="282"/>
      <c r="L137" s="279"/>
      <c r="N137" s="282"/>
      <c r="AD137" s="283"/>
    </row>
    <row r="138" spans="6:30" ht="16">
      <c r="F138" s="279"/>
      <c r="H138" s="282"/>
      <c r="J138" s="282"/>
      <c r="L138" s="279"/>
      <c r="N138" s="282"/>
      <c r="AD138" s="283"/>
    </row>
    <row r="139" spans="6:30" ht="16">
      <c r="F139" s="279"/>
      <c r="H139" s="282"/>
      <c r="J139" s="282"/>
      <c r="L139" s="279"/>
      <c r="N139" s="282"/>
      <c r="AD139" s="283"/>
    </row>
    <row r="140" spans="6:30" ht="16">
      <c r="F140" s="279"/>
      <c r="H140" s="282"/>
      <c r="J140" s="282"/>
      <c r="L140" s="279"/>
      <c r="N140" s="282"/>
      <c r="AD140" s="283"/>
    </row>
    <row r="141" spans="6:30" ht="16">
      <c r="F141" s="279"/>
      <c r="H141" s="282"/>
      <c r="J141" s="282"/>
      <c r="L141" s="279"/>
      <c r="N141" s="282"/>
      <c r="AD141" s="283"/>
    </row>
    <row r="142" spans="6:30" ht="16">
      <c r="F142" s="279"/>
      <c r="H142" s="282"/>
      <c r="J142" s="282"/>
      <c r="L142" s="279"/>
      <c r="N142" s="282"/>
      <c r="AD142" s="283"/>
    </row>
    <row r="143" spans="6:30" ht="16">
      <c r="F143" s="279"/>
      <c r="H143" s="282"/>
      <c r="J143" s="282"/>
      <c r="L143" s="279"/>
      <c r="N143" s="282"/>
      <c r="AD143" s="283"/>
    </row>
    <row r="144" spans="6:30" ht="16">
      <c r="F144" s="279"/>
      <c r="H144" s="282"/>
      <c r="J144" s="282"/>
      <c r="L144" s="279"/>
      <c r="N144" s="282"/>
      <c r="AD144" s="283"/>
    </row>
    <row r="145" spans="6:30" ht="16">
      <c r="F145" s="279"/>
      <c r="H145" s="282"/>
      <c r="J145" s="282"/>
      <c r="L145" s="279"/>
      <c r="N145" s="282"/>
      <c r="AD145" s="283"/>
    </row>
    <row r="146" spans="6:30" ht="16">
      <c r="F146" s="279"/>
      <c r="H146" s="282"/>
      <c r="J146" s="282"/>
      <c r="L146" s="279"/>
      <c r="N146" s="282"/>
      <c r="AD146" s="283"/>
    </row>
    <row r="147" spans="6:30" ht="16">
      <c r="F147" s="279"/>
      <c r="H147" s="282"/>
      <c r="J147" s="282"/>
      <c r="L147" s="279"/>
      <c r="N147" s="282"/>
      <c r="AD147" s="283"/>
    </row>
    <row r="148" spans="6:30" ht="16">
      <c r="F148" s="279"/>
      <c r="H148" s="282"/>
      <c r="J148" s="282"/>
      <c r="L148" s="279"/>
      <c r="N148" s="282"/>
      <c r="AD148" s="283"/>
    </row>
    <row r="149" spans="6:30" ht="16">
      <c r="F149" s="279"/>
      <c r="H149" s="282"/>
      <c r="J149" s="282"/>
      <c r="L149" s="279"/>
      <c r="N149" s="282"/>
      <c r="AD149" s="283"/>
    </row>
    <row r="150" spans="6:30" ht="16">
      <c r="F150" s="279"/>
      <c r="H150" s="282"/>
      <c r="J150" s="282"/>
      <c r="L150" s="279"/>
      <c r="N150" s="282"/>
      <c r="AD150" s="283"/>
    </row>
    <row r="151" spans="6:30" ht="16">
      <c r="F151" s="279"/>
      <c r="H151" s="282"/>
      <c r="J151" s="282"/>
      <c r="L151" s="279"/>
      <c r="N151" s="282"/>
      <c r="AD151" s="283"/>
    </row>
    <row r="152" spans="6:30" ht="16">
      <c r="F152" s="279"/>
      <c r="H152" s="282"/>
      <c r="J152" s="282"/>
      <c r="L152" s="279"/>
      <c r="N152" s="282"/>
      <c r="AD152" s="283"/>
    </row>
    <row r="153" spans="6:30" ht="16">
      <c r="F153" s="279"/>
      <c r="H153" s="282"/>
      <c r="J153" s="282"/>
      <c r="L153" s="279"/>
      <c r="N153" s="282"/>
      <c r="AD153" s="283"/>
    </row>
    <row r="154" spans="6:30" ht="16">
      <c r="F154" s="279"/>
      <c r="H154" s="282"/>
      <c r="J154" s="282"/>
      <c r="L154" s="279"/>
      <c r="N154" s="282"/>
      <c r="AD154" s="283"/>
    </row>
    <row r="155" spans="6:30" ht="16">
      <c r="F155" s="279"/>
      <c r="H155" s="282"/>
      <c r="J155" s="282"/>
      <c r="L155" s="279"/>
      <c r="N155" s="282"/>
      <c r="AD155" s="283"/>
    </row>
    <row r="156" spans="6:30" ht="16">
      <c r="F156" s="279"/>
      <c r="H156" s="282"/>
      <c r="J156" s="282"/>
      <c r="L156" s="279"/>
      <c r="N156" s="282"/>
      <c r="AD156" s="283"/>
    </row>
    <row r="157" spans="6:30" ht="16">
      <c r="F157" s="279"/>
      <c r="H157" s="282"/>
      <c r="J157" s="282"/>
      <c r="L157" s="279"/>
      <c r="N157" s="282"/>
      <c r="AD157" s="283"/>
    </row>
    <row r="158" spans="6:30" ht="16">
      <c r="F158" s="279"/>
      <c r="H158" s="282"/>
      <c r="J158" s="282"/>
      <c r="L158" s="279"/>
      <c r="N158" s="282"/>
      <c r="AD158" s="283"/>
    </row>
    <row r="159" spans="6:30" ht="16">
      <c r="F159" s="279"/>
      <c r="H159" s="282"/>
      <c r="J159" s="282"/>
      <c r="L159" s="279"/>
      <c r="N159" s="282"/>
      <c r="AD159" s="283"/>
    </row>
    <row r="160" spans="6:30" ht="16">
      <c r="F160" s="279"/>
      <c r="H160" s="282"/>
      <c r="J160" s="282"/>
      <c r="L160" s="279"/>
      <c r="N160" s="282"/>
      <c r="AD160" s="283"/>
    </row>
    <row r="161" spans="6:30" ht="16">
      <c r="F161" s="279"/>
      <c r="H161" s="282"/>
      <c r="J161" s="282"/>
      <c r="L161" s="279"/>
      <c r="N161" s="282"/>
      <c r="AD161" s="283"/>
    </row>
    <row r="162" spans="6:30" ht="16">
      <c r="F162" s="279"/>
      <c r="H162" s="282"/>
      <c r="J162" s="282"/>
      <c r="L162" s="279"/>
      <c r="N162" s="282"/>
      <c r="AD162" s="283"/>
    </row>
    <row r="163" spans="6:30" ht="16">
      <c r="F163" s="279"/>
      <c r="H163" s="282"/>
      <c r="J163" s="282"/>
      <c r="L163" s="279"/>
      <c r="N163" s="282"/>
      <c r="AD163" s="283"/>
    </row>
    <row r="164" spans="6:30" ht="16">
      <c r="F164" s="279"/>
      <c r="H164" s="282"/>
      <c r="J164" s="282"/>
      <c r="L164" s="279"/>
      <c r="N164" s="282"/>
      <c r="AD164" s="283"/>
    </row>
    <row r="165" spans="6:30" ht="16">
      <c r="F165" s="279"/>
      <c r="H165" s="282"/>
      <c r="J165" s="282"/>
      <c r="L165" s="279"/>
      <c r="N165" s="282"/>
      <c r="AD165" s="283"/>
    </row>
    <row r="166" spans="6:30" ht="16">
      <c r="F166" s="279"/>
      <c r="H166" s="282"/>
      <c r="J166" s="282"/>
      <c r="L166" s="279"/>
      <c r="N166" s="282"/>
      <c r="AD166" s="283"/>
    </row>
    <row r="167" spans="6:30" ht="16">
      <c r="F167" s="279"/>
      <c r="H167" s="282"/>
      <c r="J167" s="282"/>
      <c r="L167" s="279"/>
      <c r="N167" s="282"/>
      <c r="AD167" s="283"/>
    </row>
    <row r="168" spans="6:30" ht="16">
      <c r="F168" s="279"/>
      <c r="H168" s="282"/>
      <c r="J168" s="282"/>
      <c r="L168" s="279"/>
      <c r="N168" s="282"/>
      <c r="AD168" s="283"/>
    </row>
    <row r="169" spans="6:30" ht="16">
      <c r="F169" s="279"/>
      <c r="H169" s="282"/>
      <c r="J169" s="282"/>
      <c r="L169" s="279"/>
      <c r="N169" s="282"/>
      <c r="AD169" s="283"/>
    </row>
    <row r="170" spans="6:30" ht="16">
      <c r="F170" s="279"/>
      <c r="H170" s="282"/>
      <c r="J170" s="282"/>
      <c r="L170" s="279"/>
      <c r="N170" s="282"/>
      <c r="AD170" s="283"/>
    </row>
    <row r="171" spans="6:30" ht="16">
      <c r="F171" s="279"/>
      <c r="H171" s="282"/>
      <c r="J171" s="282"/>
      <c r="L171" s="279"/>
      <c r="N171" s="282"/>
      <c r="AD171" s="283"/>
    </row>
    <row r="172" spans="6:30" ht="16">
      <c r="F172" s="279"/>
      <c r="H172" s="282"/>
      <c r="J172" s="282"/>
      <c r="L172" s="279"/>
      <c r="N172" s="282"/>
      <c r="AD172" s="283"/>
    </row>
    <row r="173" spans="6:30" ht="16">
      <c r="F173" s="279"/>
      <c r="H173" s="282"/>
      <c r="J173" s="282"/>
      <c r="L173" s="279"/>
      <c r="N173" s="282"/>
      <c r="AD173" s="283"/>
    </row>
    <row r="174" spans="6:30" ht="16">
      <c r="F174" s="279"/>
      <c r="H174" s="282"/>
      <c r="J174" s="282"/>
      <c r="L174" s="279"/>
      <c r="N174" s="282"/>
      <c r="AD174" s="283"/>
    </row>
    <row r="175" spans="6:30" ht="16">
      <c r="F175" s="279"/>
      <c r="H175" s="282"/>
      <c r="J175" s="282"/>
      <c r="L175" s="279"/>
      <c r="N175" s="282"/>
      <c r="AD175" s="283"/>
    </row>
    <row r="176" spans="6:30" ht="16">
      <c r="F176" s="279"/>
      <c r="H176" s="282"/>
      <c r="J176" s="282"/>
      <c r="L176" s="279"/>
      <c r="N176" s="282"/>
      <c r="AD176" s="283"/>
    </row>
    <row r="177" spans="6:30" ht="16">
      <c r="F177" s="279"/>
      <c r="H177" s="282"/>
      <c r="J177" s="282"/>
      <c r="L177" s="279"/>
      <c r="N177" s="282"/>
      <c r="AD177" s="283"/>
    </row>
    <row r="178" spans="6:30" ht="16">
      <c r="F178" s="279"/>
      <c r="H178" s="282"/>
      <c r="J178" s="282"/>
      <c r="L178" s="279"/>
      <c r="N178" s="282"/>
      <c r="AD178" s="283"/>
    </row>
    <row r="179" spans="6:30" ht="16">
      <c r="F179" s="279"/>
      <c r="H179" s="282"/>
      <c r="J179" s="282"/>
      <c r="L179" s="279"/>
      <c r="N179" s="282"/>
      <c r="AD179" s="283"/>
    </row>
    <row r="180" spans="6:30" ht="16">
      <c r="F180" s="279"/>
      <c r="H180" s="282"/>
      <c r="J180" s="282"/>
      <c r="L180" s="279"/>
      <c r="N180" s="282"/>
      <c r="AD180" s="283"/>
    </row>
    <row r="181" spans="6:30" ht="16">
      <c r="F181" s="279"/>
      <c r="H181" s="282"/>
      <c r="J181" s="282"/>
      <c r="L181" s="279"/>
      <c r="N181" s="282"/>
      <c r="AD181" s="283"/>
    </row>
    <row r="182" spans="6:30" ht="16">
      <c r="F182" s="279"/>
      <c r="H182" s="282"/>
      <c r="J182" s="282"/>
      <c r="L182" s="279"/>
      <c r="N182" s="282"/>
      <c r="AD182" s="283"/>
    </row>
    <row r="183" spans="6:30" ht="16">
      <c r="F183" s="279"/>
      <c r="H183" s="282"/>
      <c r="J183" s="282"/>
      <c r="L183" s="279"/>
      <c r="N183" s="282"/>
      <c r="AD183" s="283"/>
    </row>
    <row r="184" spans="6:30" ht="16">
      <c r="F184" s="279"/>
      <c r="H184" s="282"/>
      <c r="J184" s="282"/>
      <c r="L184" s="279"/>
      <c r="N184" s="282"/>
      <c r="AD184" s="283"/>
    </row>
    <row r="185" spans="6:30" ht="16">
      <c r="F185" s="279"/>
      <c r="H185" s="282"/>
      <c r="J185" s="282"/>
      <c r="L185" s="279"/>
      <c r="N185" s="282"/>
      <c r="AD185" s="283"/>
    </row>
    <row r="186" spans="6:30" ht="16">
      <c r="F186" s="279"/>
      <c r="H186" s="282"/>
      <c r="J186" s="282"/>
      <c r="L186" s="279"/>
      <c r="N186" s="282"/>
      <c r="AD186" s="283"/>
    </row>
    <row r="187" spans="6:30" ht="16">
      <c r="F187" s="279"/>
      <c r="H187" s="282"/>
      <c r="J187" s="282"/>
      <c r="L187" s="279"/>
      <c r="N187" s="282"/>
      <c r="AD187" s="283"/>
    </row>
    <row r="188" spans="6:30" ht="16">
      <c r="F188" s="279"/>
      <c r="H188" s="282"/>
      <c r="J188" s="282"/>
      <c r="L188" s="279"/>
      <c r="N188" s="282"/>
      <c r="AD188" s="283"/>
    </row>
    <row r="189" spans="6:30" ht="16">
      <c r="F189" s="279"/>
      <c r="H189" s="282"/>
      <c r="J189" s="282"/>
      <c r="L189" s="279"/>
      <c r="N189" s="282"/>
      <c r="AD189" s="283"/>
    </row>
    <row r="190" spans="6:30" ht="16">
      <c r="F190" s="279"/>
      <c r="H190" s="282"/>
      <c r="J190" s="282"/>
      <c r="L190" s="279"/>
      <c r="N190" s="282"/>
      <c r="AD190" s="283"/>
    </row>
    <row r="191" spans="6:30" ht="16">
      <c r="F191" s="279"/>
      <c r="H191" s="282"/>
      <c r="J191" s="282"/>
      <c r="L191" s="279"/>
      <c r="N191" s="282"/>
      <c r="AD191" s="283"/>
    </row>
    <row r="192" spans="6:30" ht="16">
      <c r="F192" s="279"/>
      <c r="H192" s="282"/>
      <c r="J192" s="282"/>
      <c r="L192" s="279"/>
      <c r="N192" s="282"/>
      <c r="AD192" s="283"/>
    </row>
    <row r="193" spans="6:30" ht="16">
      <c r="F193" s="279"/>
      <c r="H193" s="282"/>
      <c r="J193" s="282"/>
      <c r="L193" s="279"/>
      <c r="N193" s="282"/>
      <c r="AD193" s="283"/>
    </row>
    <row r="194" spans="6:30" ht="16">
      <c r="F194" s="279"/>
      <c r="H194" s="282"/>
      <c r="J194" s="282"/>
      <c r="L194" s="279"/>
      <c r="N194" s="282"/>
      <c r="AD194" s="283"/>
    </row>
    <row r="195" spans="6:30" ht="16">
      <c r="F195" s="279"/>
      <c r="H195" s="282"/>
      <c r="J195" s="282"/>
      <c r="L195" s="279"/>
      <c r="N195" s="282"/>
      <c r="AD195" s="283"/>
    </row>
    <row r="196" spans="6:30" ht="16">
      <c r="F196" s="279"/>
      <c r="H196" s="282"/>
      <c r="J196" s="282"/>
      <c r="L196" s="279"/>
      <c r="N196" s="282"/>
      <c r="AD196" s="283"/>
    </row>
    <row r="197" spans="6:30" ht="16">
      <c r="F197" s="279"/>
      <c r="H197" s="282"/>
      <c r="J197" s="282"/>
      <c r="L197" s="279"/>
      <c r="N197" s="282"/>
      <c r="AD197" s="283"/>
    </row>
    <row r="198" spans="6:30" ht="16">
      <c r="F198" s="279"/>
      <c r="H198" s="282"/>
      <c r="J198" s="282"/>
      <c r="L198" s="279"/>
      <c r="N198" s="282"/>
      <c r="AD198" s="283"/>
    </row>
    <row r="199" spans="6:30" ht="16">
      <c r="F199" s="279"/>
      <c r="H199" s="282"/>
      <c r="J199" s="282"/>
      <c r="L199" s="279"/>
      <c r="N199" s="282"/>
      <c r="AD199" s="283"/>
    </row>
    <row r="200" spans="6:30" ht="16">
      <c r="F200" s="279"/>
      <c r="H200" s="282"/>
      <c r="J200" s="282"/>
      <c r="L200" s="279"/>
      <c r="N200" s="282"/>
      <c r="AD200" s="283"/>
    </row>
    <row r="201" spans="6:30" ht="16">
      <c r="F201" s="279"/>
      <c r="H201" s="282"/>
      <c r="J201" s="282"/>
      <c r="L201" s="279"/>
      <c r="N201" s="282"/>
      <c r="AD201" s="283"/>
    </row>
    <row r="202" spans="6:30" ht="16">
      <c r="F202" s="279"/>
      <c r="H202" s="282"/>
      <c r="J202" s="282"/>
      <c r="L202" s="279"/>
      <c r="N202" s="282"/>
      <c r="AD202" s="283"/>
    </row>
    <row r="203" spans="6:30" ht="16">
      <c r="F203" s="279"/>
      <c r="H203" s="282"/>
      <c r="J203" s="282"/>
      <c r="L203" s="279"/>
      <c r="N203" s="282"/>
      <c r="AD203" s="283"/>
    </row>
    <row r="204" spans="6:30" ht="16">
      <c r="F204" s="279"/>
      <c r="H204" s="282"/>
      <c r="J204" s="282"/>
      <c r="L204" s="279"/>
      <c r="N204" s="282"/>
      <c r="AD204" s="283"/>
    </row>
    <row r="205" spans="6:30" ht="16">
      <c r="F205" s="279"/>
      <c r="H205" s="282"/>
      <c r="J205" s="282"/>
      <c r="L205" s="279"/>
      <c r="N205" s="282"/>
      <c r="AD205" s="283"/>
    </row>
    <row r="206" spans="6:30" ht="16">
      <c r="F206" s="279"/>
      <c r="H206" s="282"/>
      <c r="J206" s="282"/>
      <c r="L206" s="279"/>
      <c r="N206" s="282"/>
      <c r="AD206" s="283"/>
    </row>
    <row r="207" spans="6:30" ht="16">
      <c r="F207" s="279"/>
      <c r="H207" s="282"/>
      <c r="J207" s="282"/>
      <c r="L207" s="279"/>
      <c r="N207" s="282"/>
      <c r="AD207" s="283"/>
    </row>
    <row r="208" spans="6:30" ht="16">
      <c r="F208" s="279"/>
      <c r="H208" s="282"/>
      <c r="J208" s="282"/>
      <c r="L208" s="279"/>
      <c r="N208" s="282"/>
      <c r="AD208" s="283"/>
    </row>
    <row r="209" spans="6:30" ht="16">
      <c r="F209" s="279"/>
      <c r="H209" s="282"/>
      <c r="J209" s="282"/>
      <c r="L209" s="279"/>
      <c r="N209" s="282"/>
      <c r="AD209" s="283"/>
    </row>
    <row r="210" spans="6:30" ht="16">
      <c r="F210" s="279"/>
      <c r="H210" s="282"/>
      <c r="J210" s="282"/>
      <c r="L210" s="279"/>
      <c r="N210" s="282"/>
      <c r="AD210" s="283"/>
    </row>
    <row r="211" spans="6:30" ht="16">
      <c r="F211" s="279"/>
      <c r="H211" s="282"/>
      <c r="J211" s="282"/>
      <c r="L211" s="279"/>
      <c r="N211" s="282"/>
      <c r="AD211" s="283"/>
    </row>
    <row r="212" spans="6:30" ht="16">
      <c r="F212" s="279"/>
      <c r="H212" s="282"/>
      <c r="J212" s="282"/>
      <c r="L212" s="279"/>
      <c r="N212" s="282"/>
      <c r="AD212" s="283"/>
    </row>
    <row r="213" spans="6:30" ht="16">
      <c r="F213" s="279"/>
      <c r="H213" s="282"/>
      <c r="J213" s="282"/>
      <c r="L213" s="279"/>
      <c r="N213" s="282"/>
      <c r="AD213" s="283"/>
    </row>
    <row r="214" spans="6:30" ht="16">
      <c r="F214" s="279"/>
      <c r="H214" s="282"/>
      <c r="J214" s="282"/>
      <c r="L214" s="279"/>
      <c r="N214" s="282"/>
      <c r="AD214" s="283"/>
    </row>
    <row r="215" spans="6:30" ht="16">
      <c r="F215" s="279"/>
      <c r="H215" s="282"/>
      <c r="J215" s="282"/>
      <c r="L215" s="279"/>
      <c r="N215" s="282"/>
      <c r="AD215" s="283"/>
    </row>
    <row r="216" spans="6:30" ht="16">
      <c r="F216" s="279"/>
      <c r="H216" s="282"/>
      <c r="J216" s="282"/>
      <c r="L216" s="279"/>
      <c r="N216" s="282"/>
      <c r="AD216" s="283"/>
    </row>
    <row r="217" spans="6:30" ht="16">
      <c r="F217" s="279"/>
      <c r="H217" s="282"/>
      <c r="J217" s="282"/>
      <c r="L217" s="279"/>
      <c r="N217" s="282"/>
      <c r="AD217" s="283"/>
    </row>
    <row r="218" spans="6:30" ht="16">
      <c r="F218" s="279"/>
      <c r="H218" s="282"/>
      <c r="J218" s="282"/>
      <c r="L218" s="279"/>
      <c r="N218" s="282"/>
      <c r="AD218" s="283"/>
    </row>
    <row r="219" spans="6:30" ht="16">
      <c r="F219" s="279"/>
      <c r="H219" s="282"/>
      <c r="J219" s="282"/>
      <c r="L219" s="279"/>
      <c r="N219" s="282"/>
      <c r="AD219" s="283"/>
    </row>
    <row r="220" spans="6:30" ht="16">
      <c r="F220" s="279"/>
      <c r="H220" s="282"/>
      <c r="J220" s="282"/>
      <c r="L220" s="279"/>
      <c r="N220" s="282"/>
      <c r="AD220" s="283"/>
    </row>
    <row r="221" spans="6:30" ht="16">
      <c r="F221" s="279"/>
      <c r="H221" s="282"/>
      <c r="J221" s="282"/>
      <c r="L221" s="279"/>
      <c r="N221" s="282"/>
      <c r="AD221" s="283"/>
    </row>
    <row r="222" spans="6:30" ht="16">
      <c r="F222" s="279"/>
      <c r="H222" s="282"/>
      <c r="J222" s="282"/>
      <c r="L222" s="279"/>
      <c r="N222" s="282"/>
      <c r="AD222" s="283"/>
    </row>
    <row r="223" spans="6:30" ht="16">
      <c r="F223" s="279"/>
      <c r="H223" s="282"/>
      <c r="J223" s="282"/>
      <c r="L223" s="279"/>
      <c r="N223" s="282"/>
      <c r="AD223" s="283"/>
    </row>
    <row r="224" spans="6:30" ht="16">
      <c r="F224" s="279"/>
      <c r="H224" s="282"/>
      <c r="J224" s="282"/>
      <c r="L224" s="279"/>
      <c r="N224" s="282"/>
      <c r="AD224" s="283"/>
    </row>
    <row r="225" spans="6:30" ht="16">
      <c r="F225" s="279"/>
      <c r="H225" s="282"/>
      <c r="J225" s="282"/>
      <c r="L225" s="279"/>
      <c r="N225" s="282"/>
      <c r="AD225" s="283"/>
    </row>
    <row r="226" spans="6:30" ht="16">
      <c r="F226" s="279"/>
      <c r="H226" s="282"/>
      <c r="J226" s="282"/>
      <c r="L226" s="279"/>
      <c r="N226" s="282"/>
      <c r="AD226" s="283"/>
    </row>
    <row r="227" spans="6:30" ht="16">
      <c r="F227" s="279"/>
      <c r="H227" s="282"/>
      <c r="J227" s="282"/>
      <c r="L227" s="279"/>
      <c r="N227" s="282"/>
      <c r="AD227" s="283"/>
    </row>
    <row r="228" spans="6:30" ht="16">
      <c r="F228" s="279"/>
      <c r="H228" s="282"/>
      <c r="J228" s="282"/>
      <c r="L228" s="279"/>
      <c r="N228" s="282"/>
      <c r="AD228" s="283"/>
    </row>
    <row r="229" spans="6:30" ht="16">
      <c r="F229" s="279"/>
      <c r="H229" s="282"/>
      <c r="J229" s="282"/>
      <c r="L229" s="279"/>
      <c r="N229" s="282"/>
      <c r="AD229" s="283"/>
    </row>
    <row r="230" spans="6:30" ht="16">
      <c r="F230" s="279"/>
      <c r="H230" s="282"/>
      <c r="J230" s="282"/>
      <c r="L230" s="279"/>
      <c r="N230" s="282"/>
      <c r="AD230" s="283"/>
    </row>
    <row r="231" spans="6:30" ht="16">
      <c r="F231" s="279"/>
      <c r="H231" s="282"/>
      <c r="J231" s="282"/>
      <c r="L231" s="279"/>
      <c r="N231" s="282"/>
      <c r="AD231" s="283"/>
    </row>
    <row r="232" spans="6:30" ht="16">
      <c r="F232" s="279"/>
      <c r="H232" s="282"/>
      <c r="J232" s="282"/>
      <c r="L232" s="279"/>
      <c r="N232" s="282"/>
      <c r="AD232" s="283"/>
    </row>
    <row r="233" spans="6:30" ht="16">
      <c r="F233" s="279"/>
      <c r="H233" s="282"/>
      <c r="J233" s="282"/>
      <c r="L233" s="279"/>
      <c r="N233" s="282"/>
      <c r="AD233" s="283"/>
    </row>
    <row r="234" spans="6:30" ht="16">
      <c r="F234" s="279"/>
      <c r="H234" s="282"/>
      <c r="J234" s="282"/>
      <c r="L234" s="279"/>
      <c r="N234" s="282"/>
      <c r="AD234" s="283"/>
    </row>
    <row r="235" spans="6:30" ht="16">
      <c r="F235" s="279"/>
      <c r="H235" s="282"/>
      <c r="J235" s="282"/>
      <c r="L235" s="279"/>
      <c r="N235" s="282"/>
      <c r="AD235" s="283"/>
    </row>
    <row r="236" spans="6:30" ht="16">
      <c r="F236" s="279"/>
      <c r="H236" s="282"/>
      <c r="J236" s="282"/>
      <c r="L236" s="279"/>
      <c r="N236" s="282"/>
      <c r="AD236" s="283"/>
    </row>
    <row r="237" spans="6:30" ht="16">
      <c r="F237" s="279"/>
      <c r="H237" s="282"/>
      <c r="J237" s="282"/>
      <c r="L237" s="279"/>
      <c r="N237" s="282"/>
      <c r="AD237" s="283"/>
    </row>
    <row r="238" spans="6:30" ht="16">
      <c r="F238" s="279"/>
      <c r="H238" s="282"/>
      <c r="J238" s="282"/>
      <c r="L238" s="279"/>
      <c r="N238" s="282"/>
      <c r="AD238" s="283"/>
    </row>
    <row r="239" spans="6:30" ht="16">
      <c r="F239" s="279"/>
      <c r="H239" s="282"/>
      <c r="J239" s="282"/>
      <c r="L239" s="279"/>
      <c r="N239" s="282"/>
      <c r="AD239" s="283"/>
    </row>
    <row r="240" spans="6:30" ht="16">
      <c r="F240" s="279"/>
      <c r="H240" s="282"/>
      <c r="J240" s="282"/>
      <c r="L240" s="279"/>
      <c r="N240" s="282"/>
      <c r="AD240" s="283"/>
    </row>
    <row r="241" spans="6:30" ht="16">
      <c r="F241" s="279"/>
      <c r="H241" s="282"/>
      <c r="J241" s="282"/>
      <c r="L241" s="279"/>
      <c r="N241" s="282"/>
      <c r="AD241" s="283"/>
    </row>
    <row r="242" spans="6:30" ht="16">
      <c r="F242" s="279"/>
      <c r="H242" s="282"/>
      <c r="J242" s="282"/>
      <c r="L242" s="279"/>
      <c r="N242" s="282"/>
      <c r="AD242" s="283"/>
    </row>
    <row r="243" spans="6:30" ht="16">
      <c r="F243" s="279"/>
      <c r="H243" s="282"/>
      <c r="J243" s="282"/>
      <c r="L243" s="279"/>
      <c r="N243" s="282"/>
      <c r="AD243" s="283"/>
    </row>
    <row r="244" spans="6:30" ht="16">
      <c r="F244" s="279"/>
      <c r="H244" s="282"/>
      <c r="J244" s="282"/>
      <c r="L244" s="279"/>
      <c r="N244" s="282"/>
      <c r="AD244" s="283"/>
    </row>
    <row r="245" spans="6:30" ht="16">
      <c r="F245" s="279"/>
      <c r="H245" s="282"/>
      <c r="J245" s="282"/>
      <c r="L245" s="279"/>
      <c r="N245" s="282"/>
      <c r="AD245" s="283"/>
    </row>
    <row r="246" spans="6:30" ht="16">
      <c r="F246" s="279"/>
      <c r="H246" s="282"/>
      <c r="J246" s="282"/>
      <c r="L246" s="279"/>
      <c r="N246" s="282"/>
      <c r="AD246" s="283"/>
    </row>
    <row r="247" spans="6:30" ht="16">
      <c r="F247" s="279"/>
      <c r="H247" s="282"/>
      <c r="J247" s="282"/>
      <c r="L247" s="279"/>
      <c r="N247" s="282"/>
      <c r="AD247" s="283"/>
    </row>
    <row r="248" spans="6:30" ht="16">
      <c r="F248" s="279"/>
      <c r="H248" s="282"/>
      <c r="J248" s="282"/>
      <c r="L248" s="279"/>
      <c r="N248" s="282"/>
      <c r="AD248" s="283"/>
    </row>
    <row r="249" spans="6:30" ht="16">
      <c r="F249" s="279"/>
      <c r="H249" s="282"/>
      <c r="J249" s="282"/>
      <c r="L249" s="279"/>
      <c r="N249" s="282"/>
      <c r="AD249" s="283"/>
    </row>
    <row r="250" spans="6:30" ht="16">
      <c r="F250" s="279"/>
      <c r="H250" s="282"/>
      <c r="J250" s="282"/>
      <c r="L250" s="279"/>
      <c r="N250" s="282"/>
      <c r="AD250" s="283"/>
    </row>
    <row r="251" spans="6:30" ht="16">
      <c r="F251" s="279"/>
      <c r="H251" s="282"/>
      <c r="J251" s="282"/>
      <c r="L251" s="279"/>
      <c r="N251" s="282"/>
      <c r="AD251" s="283"/>
    </row>
    <row r="252" spans="6:30" ht="16">
      <c r="F252" s="279"/>
      <c r="H252" s="282"/>
      <c r="J252" s="282"/>
      <c r="L252" s="279"/>
      <c r="N252" s="282"/>
      <c r="AD252" s="283"/>
    </row>
    <row r="253" spans="6:30" ht="16">
      <c r="F253" s="279"/>
      <c r="H253" s="282"/>
      <c r="J253" s="282"/>
      <c r="L253" s="279"/>
      <c r="N253" s="282"/>
      <c r="AD253" s="283"/>
    </row>
    <row r="254" spans="6:30" ht="16">
      <c r="F254" s="279"/>
      <c r="H254" s="282"/>
      <c r="J254" s="282"/>
      <c r="L254" s="279"/>
      <c r="N254" s="282"/>
      <c r="AD254" s="283"/>
    </row>
    <row r="255" spans="6:30" ht="16">
      <c r="F255" s="279"/>
      <c r="H255" s="282"/>
      <c r="J255" s="282"/>
      <c r="L255" s="279"/>
      <c r="N255" s="282"/>
      <c r="AD255" s="283"/>
    </row>
    <row r="256" spans="6:30" ht="16">
      <c r="F256" s="279"/>
      <c r="H256" s="282"/>
      <c r="J256" s="282"/>
      <c r="L256" s="279"/>
      <c r="N256" s="282"/>
      <c r="AD256" s="283"/>
    </row>
    <row r="257" spans="6:30" ht="16">
      <c r="F257" s="279"/>
      <c r="H257" s="282"/>
      <c r="J257" s="282"/>
      <c r="L257" s="279"/>
      <c r="N257" s="282"/>
      <c r="AD257" s="283"/>
    </row>
    <row r="258" spans="6:30" ht="16">
      <c r="F258" s="279"/>
      <c r="H258" s="282"/>
      <c r="J258" s="282"/>
      <c r="L258" s="279"/>
      <c r="N258" s="282"/>
      <c r="AD258" s="283"/>
    </row>
    <row r="259" spans="6:30" ht="16">
      <c r="F259" s="279"/>
      <c r="H259" s="282"/>
      <c r="J259" s="282"/>
      <c r="L259" s="279"/>
      <c r="N259" s="282"/>
      <c r="AD259" s="283"/>
    </row>
    <row r="260" spans="6:30" ht="16">
      <c r="F260" s="279"/>
      <c r="H260" s="282"/>
      <c r="J260" s="282"/>
      <c r="L260" s="279"/>
      <c r="N260" s="282"/>
      <c r="AD260" s="283"/>
    </row>
    <row r="261" spans="6:30" ht="16">
      <c r="F261" s="279"/>
      <c r="H261" s="282"/>
      <c r="J261" s="282"/>
      <c r="L261" s="279"/>
      <c r="N261" s="282"/>
      <c r="AD261" s="283"/>
    </row>
    <row r="262" spans="6:30" ht="16">
      <c r="F262" s="279"/>
      <c r="H262" s="282"/>
      <c r="J262" s="282"/>
      <c r="L262" s="279"/>
      <c r="N262" s="282"/>
      <c r="AD262" s="283"/>
    </row>
    <row r="263" spans="6:30" ht="16">
      <c r="F263" s="279"/>
      <c r="H263" s="282"/>
      <c r="J263" s="282"/>
      <c r="L263" s="279"/>
      <c r="N263" s="282"/>
      <c r="AD263" s="283"/>
    </row>
    <row r="264" spans="6:30" ht="16">
      <c r="F264" s="279"/>
      <c r="H264" s="282"/>
      <c r="J264" s="282"/>
      <c r="L264" s="279"/>
      <c r="N264" s="282"/>
      <c r="AD264" s="283"/>
    </row>
    <row r="265" spans="6:30" ht="16">
      <c r="F265" s="279"/>
      <c r="H265" s="282"/>
      <c r="J265" s="282"/>
      <c r="L265" s="279"/>
      <c r="N265" s="282"/>
      <c r="AD265" s="283"/>
    </row>
    <row r="266" spans="6:30" ht="16">
      <c r="F266" s="279"/>
      <c r="H266" s="282"/>
      <c r="J266" s="282"/>
      <c r="L266" s="279"/>
      <c r="N266" s="282"/>
      <c r="AD266" s="283"/>
    </row>
    <row r="267" spans="6:30" ht="16">
      <c r="F267" s="279"/>
      <c r="H267" s="282"/>
      <c r="J267" s="282"/>
      <c r="L267" s="279"/>
      <c r="N267" s="282"/>
      <c r="AD267" s="283"/>
    </row>
    <row r="268" spans="6:30" ht="16">
      <c r="F268" s="279"/>
      <c r="H268" s="282"/>
      <c r="J268" s="282"/>
      <c r="L268" s="279"/>
      <c r="N268" s="282"/>
      <c r="AD268" s="283"/>
    </row>
    <row r="269" spans="6:30" ht="16">
      <c r="F269" s="279"/>
      <c r="H269" s="282"/>
      <c r="J269" s="282"/>
      <c r="L269" s="279"/>
      <c r="N269" s="282"/>
      <c r="AD269" s="283"/>
    </row>
    <row r="270" spans="6:30" ht="16">
      <c r="F270" s="279"/>
      <c r="H270" s="282"/>
      <c r="J270" s="282"/>
      <c r="L270" s="279"/>
      <c r="N270" s="282"/>
      <c r="AD270" s="283"/>
    </row>
    <row r="271" spans="6:30" ht="16">
      <c r="F271" s="279"/>
      <c r="H271" s="282"/>
      <c r="J271" s="282"/>
      <c r="L271" s="279"/>
      <c r="N271" s="282"/>
      <c r="AD271" s="283"/>
    </row>
    <row r="272" spans="6:30" ht="16">
      <c r="F272" s="279"/>
      <c r="H272" s="282"/>
      <c r="J272" s="282"/>
      <c r="L272" s="279"/>
      <c r="N272" s="282"/>
      <c r="AD272" s="283"/>
    </row>
    <row r="273" spans="6:30" ht="16">
      <c r="F273" s="279"/>
      <c r="H273" s="282"/>
      <c r="J273" s="282"/>
      <c r="L273" s="279"/>
      <c r="N273" s="282"/>
      <c r="AD273" s="283"/>
    </row>
    <row r="274" spans="6:30" ht="16">
      <c r="F274" s="279"/>
      <c r="H274" s="282"/>
      <c r="J274" s="282"/>
      <c r="L274" s="279"/>
      <c r="N274" s="282"/>
      <c r="AD274" s="283"/>
    </row>
    <row r="275" spans="6:30" ht="16">
      <c r="F275" s="279"/>
      <c r="H275" s="282"/>
      <c r="J275" s="282"/>
      <c r="L275" s="279"/>
      <c r="N275" s="282"/>
      <c r="AD275" s="283"/>
    </row>
    <row r="276" spans="6:30" ht="16">
      <c r="F276" s="279"/>
      <c r="H276" s="282"/>
      <c r="J276" s="282"/>
      <c r="L276" s="279"/>
      <c r="N276" s="282"/>
      <c r="AD276" s="283"/>
    </row>
    <row r="277" spans="6:30" ht="16">
      <c r="F277" s="279"/>
      <c r="H277" s="282"/>
      <c r="J277" s="282"/>
      <c r="L277" s="279"/>
      <c r="N277" s="282"/>
      <c r="AD277" s="283"/>
    </row>
    <row r="278" spans="6:30" ht="16">
      <c r="F278" s="279"/>
      <c r="H278" s="282"/>
      <c r="J278" s="282"/>
      <c r="L278" s="279"/>
      <c r="N278" s="282"/>
      <c r="AD278" s="283"/>
    </row>
    <row r="279" spans="6:30" ht="16">
      <c r="F279" s="279"/>
      <c r="H279" s="282"/>
      <c r="J279" s="282"/>
      <c r="L279" s="279"/>
      <c r="N279" s="282"/>
      <c r="AD279" s="283"/>
    </row>
    <row r="280" spans="6:30" ht="16">
      <c r="F280" s="279"/>
      <c r="H280" s="282"/>
      <c r="J280" s="282"/>
      <c r="L280" s="279"/>
      <c r="N280" s="282"/>
      <c r="AD280" s="283"/>
    </row>
    <row r="281" spans="6:30" ht="16">
      <c r="F281" s="279"/>
      <c r="H281" s="282"/>
      <c r="J281" s="282"/>
      <c r="L281" s="279"/>
      <c r="N281" s="282"/>
      <c r="AD281" s="283"/>
    </row>
    <row r="282" spans="6:30" ht="16">
      <c r="F282" s="279"/>
      <c r="H282" s="282"/>
      <c r="J282" s="282"/>
      <c r="L282" s="279"/>
      <c r="N282" s="282"/>
      <c r="AD282" s="283"/>
    </row>
    <row r="283" spans="6:30" ht="16">
      <c r="F283" s="279"/>
      <c r="H283" s="282"/>
      <c r="J283" s="282"/>
      <c r="L283" s="279"/>
      <c r="N283" s="282"/>
      <c r="AD283" s="283"/>
    </row>
    <row r="284" spans="6:30" ht="16">
      <c r="F284" s="279"/>
      <c r="H284" s="282"/>
      <c r="J284" s="282"/>
      <c r="L284" s="279"/>
      <c r="N284" s="282"/>
      <c r="AD284" s="283"/>
    </row>
    <row r="285" spans="6:30" ht="16">
      <c r="F285" s="279"/>
      <c r="H285" s="282"/>
      <c r="J285" s="282"/>
      <c r="L285" s="279"/>
      <c r="N285" s="282"/>
      <c r="AD285" s="283"/>
    </row>
    <row r="286" spans="6:30" ht="16">
      <c r="F286" s="279"/>
      <c r="H286" s="282"/>
      <c r="J286" s="282"/>
      <c r="L286" s="279"/>
      <c r="N286" s="282"/>
      <c r="AD286" s="283"/>
    </row>
    <row r="287" spans="6:30" ht="16">
      <c r="F287" s="279"/>
      <c r="H287" s="282"/>
      <c r="J287" s="282"/>
      <c r="L287" s="279"/>
      <c r="N287" s="282"/>
      <c r="AD287" s="283"/>
    </row>
    <row r="288" spans="6:30" ht="16">
      <c r="F288" s="279"/>
      <c r="H288" s="282"/>
      <c r="J288" s="282"/>
      <c r="L288" s="279"/>
      <c r="N288" s="282"/>
      <c r="AD288" s="283"/>
    </row>
    <row r="289" spans="6:30" ht="16">
      <c r="F289" s="279"/>
      <c r="H289" s="282"/>
      <c r="J289" s="282"/>
      <c r="L289" s="279"/>
      <c r="N289" s="282"/>
      <c r="AD289" s="283"/>
    </row>
    <row r="290" spans="6:30" ht="16">
      <c r="F290" s="279"/>
      <c r="H290" s="282"/>
      <c r="J290" s="282"/>
      <c r="L290" s="279"/>
      <c r="N290" s="282"/>
      <c r="AD290" s="283"/>
    </row>
    <row r="291" spans="6:30" ht="16">
      <c r="F291" s="279"/>
      <c r="H291" s="282"/>
      <c r="J291" s="282"/>
      <c r="L291" s="279"/>
      <c r="N291" s="282"/>
      <c r="AD291" s="283"/>
    </row>
    <row r="292" spans="6:30" ht="16">
      <c r="F292" s="279"/>
      <c r="H292" s="282"/>
      <c r="J292" s="282"/>
      <c r="L292" s="279"/>
      <c r="N292" s="282"/>
      <c r="AD292" s="283"/>
    </row>
    <row r="293" spans="6:30" ht="16">
      <c r="F293" s="279"/>
      <c r="H293" s="282"/>
      <c r="J293" s="282"/>
      <c r="L293" s="279"/>
      <c r="N293" s="282"/>
      <c r="AD293" s="283"/>
    </row>
    <row r="294" spans="6:30" ht="16">
      <c r="F294" s="279"/>
      <c r="H294" s="282"/>
      <c r="J294" s="282"/>
      <c r="L294" s="279"/>
      <c r="N294" s="282"/>
      <c r="AD294" s="283"/>
    </row>
    <row r="295" spans="6:30" ht="16">
      <c r="F295" s="279"/>
      <c r="H295" s="282"/>
      <c r="J295" s="282"/>
      <c r="L295" s="279"/>
      <c r="N295" s="282"/>
      <c r="AD295" s="283"/>
    </row>
    <row r="296" spans="6:30" ht="16">
      <c r="F296" s="279"/>
      <c r="H296" s="282"/>
      <c r="J296" s="282"/>
      <c r="L296" s="279"/>
      <c r="N296" s="282"/>
      <c r="AD296" s="283"/>
    </row>
    <row r="297" spans="6:30" ht="16">
      <c r="F297" s="279"/>
      <c r="H297" s="282"/>
      <c r="J297" s="282"/>
      <c r="L297" s="279"/>
      <c r="N297" s="282"/>
      <c r="AD297" s="283"/>
    </row>
    <row r="298" spans="6:30" ht="16">
      <c r="F298" s="279"/>
      <c r="H298" s="282"/>
      <c r="J298" s="282"/>
      <c r="L298" s="279"/>
      <c r="N298" s="282"/>
      <c r="AD298" s="283"/>
    </row>
    <row r="299" spans="6:30" ht="16">
      <c r="F299" s="279"/>
      <c r="H299" s="282"/>
      <c r="J299" s="282"/>
      <c r="L299" s="279"/>
      <c r="N299" s="282"/>
      <c r="AD299" s="283"/>
    </row>
    <row r="300" spans="6:30" ht="16">
      <c r="F300" s="279"/>
      <c r="H300" s="282"/>
      <c r="J300" s="282"/>
      <c r="L300" s="279"/>
      <c r="N300" s="282"/>
      <c r="AD300" s="283"/>
    </row>
    <row r="301" spans="6:30" ht="16">
      <c r="F301" s="279"/>
      <c r="H301" s="282"/>
      <c r="J301" s="282"/>
      <c r="L301" s="279"/>
      <c r="N301" s="282"/>
      <c r="AD301" s="283"/>
    </row>
    <row r="302" spans="6:30" ht="16">
      <c r="F302" s="279"/>
      <c r="H302" s="282"/>
      <c r="J302" s="282"/>
      <c r="L302" s="279"/>
      <c r="N302" s="282"/>
      <c r="AD302" s="283"/>
    </row>
    <row r="303" spans="6:30" ht="16">
      <c r="F303" s="279"/>
      <c r="H303" s="282"/>
      <c r="J303" s="282"/>
      <c r="L303" s="279"/>
      <c r="N303" s="282"/>
      <c r="AD303" s="283"/>
    </row>
    <row r="304" spans="6:30" ht="16">
      <c r="F304" s="279"/>
      <c r="H304" s="282"/>
      <c r="J304" s="282"/>
      <c r="L304" s="279"/>
      <c r="N304" s="282"/>
      <c r="AD304" s="283"/>
    </row>
    <row r="305" spans="6:30" ht="16">
      <c r="F305" s="279"/>
      <c r="H305" s="282"/>
      <c r="J305" s="282"/>
      <c r="L305" s="279"/>
      <c r="N305" s="282"/>
      <c r="AD305" s="283"/>
    </row>
    <row r="306" spans="6:30" ht="16">
      <c r="F306" s="279"/>
      <c r="H306" s="282"/>
      <c r="J306" s="282"/>
      <c r="L306" s="279"/>
      <c r="N306" s="282"/>
      <c r="AD306" s="283"/>
    </row>
    <row r="307" spans="6:30" ht="16">
      <c r="F307" s="279"/>
      <c r="H307" s="282"/>
      <c r="J307" s="282"/>
      <c r="L307" s="279"/>
      <c r="N307" s="282"/>
      <c r="AD307" s="283"/>
    </row>
    <row r="308" spans="6:30" ht="16">
      <c r="F308" s="279"/>
      <c r="H308" s="282"/>
      <c r="J308" s="282"/>
      <c r="L308" s="279"/>
      <c r="N308" s="282"/>
      <c r="AD308" s="283"/>
    </row>
    <row r="309" spans="6:30" ht="16">
      <c r="F309" s="279"/>
      <c r="H309" s="282"/>
      <c r="J309" s="282"/>
      <c r="L309" s="279"/>
      <c r="N309" s="282"/>
      <c r="AD309" s="283"/>
    </row>
    <row r="310" spans="6:30" ht="16">
      <c r="F310" s="279"/>
      <c r="H310" s="282"/>
      <c r="J310" s="282"/>
      <c r="L310" s="279"/>
      <c r="N310" s="282"/>
      <c r="AD310" s="283"/>
    </row>
    <row r="311" spans="6:30" ht="16">
      <c r="F311" s="279"/>
      <c r="H311" s="282"/>
      <c r="J311" s="282"/>
      <c r="L311" s="279"/>
      <c r="N311" s="282"/>
      <c r="AD311" s="283"/>
    </row>
    <row r="312" spans="6:30" ht="16">
      <c r="F312" s="279"/>
      <c r="H312" s="282"/>
      <c r="J312" s="282"/>
      <c r="L312" s="279"/>
      <c r="N312" s="282"/>
      <c r="AD312" s="283"/>
    </row>
    <row r="313" spans="6:30" ht="16">
      <c r="F313" s="279"/>
      <c r="H313" s="282"/>
      <c r="J313" s="282"/>
      <c r="L313" s="279"/>
      <c r="N313" s="282"/>
      <c r="AD313" s="283"/>
    </row>
    <row r="314" spans="6:30" ht="16">
      <c r="F314" s="279"/>
      <c r="H314" s="282"/>
      <c r="J314" s="282"/>
      <c r="L314" s="279"/>
      <c r="N314" s="282"/>
      <c r="AD314" s="283"/>
    </row>
    <row r="315" spans="6:30" ht="16">
      <c r="F315" s="279"/>
      <c r="H315" s="282"/>
      <c r="J315" s="282"/>
      <c r="L315" s="279"/>
      <c r="N315" s="282"/>
      <c r="AD315" s="283"/>
    </row>
    <row r="316" spans="6:30" ht="16">
      <c r="F316" s="279"/>
      <c r="H316" s="282"/>
      <c r="J316" s="282"/>
      <c r="L316" s="279"/>
      <c r="N316" s="282"/>
      <c r="AD316" s="283"/>
    </row>
    <row r="317" spans="6:30" ht="16">
      <c r="F317" s="279"/>
      <c r="H317" s="282"/>
      <c r="J317" s="282"/>
      <c r="L317" s="279"/>
      <c r="N317" s="282"/>
      <c r="AD317" s="283"/>
    </row>
    <row r="318" spans="6:30" ht="16">
      <c r="F318" s="279"/>
      <c r="H318" s="282"/>
      <c r="J318" s="282"/>
      <c r="L318" s="279"/>
      <c r="N318" s="282"/>
      <c r="AD318" s="283"/>
    </row>
    <row r="319" spans="6:30" ht="16">
      <c r="F319" s="279"/>
      <c r="H319" s="282"/>
      <c r="J319" s="282"/>
      <c r="L319" s="279"/>
      <c r="N319" s="282"/>
      <c r="AD319" s="283"/>
    </row>
    <row r="320" spans="6:30" ht="16">
      <c r="F320" s="279"/>
      <c r="H320" s="282"/>
      <c r="J320" s="282"/>
      <c r="L320" s="279"/>
      <c r="N320" s="282"/>
      <c r="AD320" s="283"/>
    </row>
    <row r="321" spans="6:30" ht="16">
      <c r="F321" s="279"/>
      <c r="H321" s="282"/>
      <c r="J321" s="282"/>
      <c r="L321" s="279"/>
      <c r="N321" s="282"/>
      <c r="AD321" s="283"/>
    </row>
    <row r="322" spans="6:30" ht="16">
      <c r="F322" s="279"/>
      <c r="H322" s="282"/>
      <c r="J322" s="282"/>
      <c r="L322" s="279"/>
      <c r="N322" s="282"/>
      <c r="AD322" s="283"/>
    </row>
    <row r="323" spans="6:30" ht="16">
      <c r="F323" s="279"/>
      <c r="H323" s="282"/>
      <c r="J323" s="282"/>
      <c r="L323" s="279"/>
      <c r="N323" s="282"/>
      <c r="AD323" s="283"/>
    </row>
    <row r="324" spans="6:30" ht="16">
      <c r="F324" s="279"/>
      <c r="H324" s="282"/>
      <c r="J324" s="282"/>
      <c r="L324" s="279"/>
      <c r="N324" s="282"/>
      <c r="AD324" s="283"/>
    </row>
    <row r="325" spans="6:30" ht="16">
      <c r="F325" s="279"/>
      <c r="H325" s="282"/>
      <c r="J325" s="282"/>
      <c r="L325" s="279"/>
      <c r="N325" s="282"/>
      <c r="AD325" s="283"/>
    </row>
    <row r="326" spans="6:30" ht="16">
      <c r="F326" s="279"/>
      <c r="H326" s="282"/>
      <c r="J326" s="282"/>
      <c r="L326" s="279"/>
      <c r="N326" s="282"/>
      <c r="AD326" s="283"/>
    </row>
    <row r="327" spans="6:30" ht="16">
      <c r="F327" s="279"/>
      <c r="H327" s="282"/>
      <c r="J327" s="282"/>
      <c r="L327" s="279"/>
      <c r="N327" s="282"/>
      <c r="AD327" s="283"/>
    </row>
    <row r="328" spans="6:30" ht="16">
      <c r="F328" s="279"/>
      <c r="H328" s="282"/>
      <c r="J328" s="282"/>
      <c r="L328" s="279"/>
      <c r="N328" s="282"/>
      <c r="AD328" s="283"/>
    </row>
    <row r="329" spans="6:30" ht="16">
      <c r="F329" s="279"/>
      <c r="H329" s="282"/>
      <c r="J329" s="282"/>
      <c r="L329" s="279"/>
      <c r="N329" s="282"/>
      <c r="AD329" s="283"/>
    </row>
    <row r="330" spans="6:30" ht="16">
      <c r="F330" s="279"/>
      <c r="H330" s="282"/>
      <c r="J330" s="282"/>
      <c r="L330" s="279"/>
      <c r="N330" s="282"/>
      <c r="AD330" s="283"/>
    </row>
    <row r="331" spans="6:30" ht="16">
      <c r="F331" s="279"/>
      <c r="H331" s="282"/>
      <c r="J331" s="282"/>
      <c r="L331" s="279"/>
      <c r="N331" s="282"/>
      <c r="AD331" s="283"/>
    </row>
    <row r="332" spans="6:30" ht="16">
      <c r="F332" s="279"/>
      <c r="H332" s="282"/>
      <c r="J332" s="282"/>
      <c r="L332" s="279"/>
      <c r="N332" s="282"/>
      <c r="AD332" s="283"/>
    </row>
    <row r="333" spans="6:30" ht="16">
      <c r="F333" s="279"/>
      <c r="H333" s="282"/>
      <c r="J333" s="282"/>
      <c r="L333" s="279"/>
      <c r="N333" s="282"/>
      <c r="AD333" s="283"/>
    </row>
    <row r="334" spans="6:30" ht="16">
      <c r="F334" s="279"/>
      <c r="H334" s="282"/>
      <c r="J334" s="282"/>
      <c r="L334" s="279"/>
      <c r="N334" s="282"/>
      <c r="AD334" s="283"/>
    </row>
    <row r="335" spans="6:30" ht="16">
      <c r="F335" s="279"/>
      <c r="H335" s="282"/>
      <c r="J335" s="282"/>
      <c r="L335" s="279"/>
      <c r="N335" s="282"/>
      <c r="AD335" s="283"/>
    </row>
    <row r="336" spans="6:30" ht="16">
      <c r="F336" s="279"/>
      <c r="H336" s="282"/>
      <c r="J336" s="282"/>
      <c r="L336" s="279"/>
      <c r="N336" s="282"/>
      <c r="AD336" s="283"/>
    </row>
    <row r="337" spans="6:30" ht="16">
      <c r="F337" s="279"/>
      <c r="H337" s="282"/>
      <c r="J337" s="282"/>
      <c r="L337" s="279"/>
      <c r="N337" s="282"/>
      <c r="AD337" s="283"/>
    </row>
    <row r="338" spans="6:30" ht="16">
      <c r="F338" s="279"/>
      <c r="H338" s="282"/>
      <c r="J338" s="282"/>
      <c r="L338" s="279"/>
      <c r="N338" s="282"/>
      <c r="AD338" s="283"/>
    </row>
    <row r="339" spans="6:30" ht="16">
      <c r="F339" s="279"/>
      <c r="H339" s="282"/>
      <c r="J339" s="282"/>
      <c r="L339" s="279"/>
      <c r="N339" s="282"/>
      <c r="AD339" s="283"/>
    </row>
    <row r="340" spans="6:30" ht="16">
      <c r="F340" s="279"/>
      <c r="H340" s="282"/>
      <c r="J340" s="282"/>
      <c r="L340" s="279"/>
      <c r="N340" s="282"/>
      <c r="AD340" s="283"/>
    </row>
    <row r="341" spans="6:30" ht="16">
      <c r="F341" s="279"/>
      <c r="H341" s="282"/>
      <c r="J341" s="282"/>
      <c r="L341" s="279"/>
      <c r="N341" s="282"/>
      <c r="AD341" s="283"/>
    </row>
    <row r="342" spans="6:30" ht="16">
      <c r="F342" s="279"/>
      <c r="H342" s="282"/>
      <c r="J342" s="282"/>
      <c r="L342" s="279"/>
      <c r="N342" s="282"/>
      <c r="AD342" s="283"/>
    </row>
    <row r="343" spans="6:30" ht="16">
      <c r="F343" s="279"/>
      <c r="H343" s="282"/>
      <c r="J343" s="282"/>
      <c r="L343" s="279"/>
      <c r="N343" s="282"/>
      <c r="AD343" s="283"/>
    </row>
    <row r="344" spans="6:30" ht="16">
      <c r="F344" s="279"/>
      <c r="H344" s="282"/>
      <c r="J344" s="282"/>
      <c r="L344" s="279"/>
      <c r="N344" s="282"/>
      <c r="AD344" s="283"/>
    </row>
    <row r="345" spans="6:30" ht="16">
      <c r="F345" s="279"/>
      <c r="H345" s="282"/>
      <c r="J345" s="282"/>
      <c r="L345" s="279"/>
      <c r="N345" s="282"/>
      <c r="AD345" s="283"/>
    </row>
    <row r="346" spans="6:30" ht="16">
      <c r="F346" s="279"/>
      <c r="H346" s="282"/>
      <c r="J346" s="282"/>
      <c r="L346" s="279"/>
      <c r="N346" s="282"/>
      <c r="AD346" s="283"/>
    </row>
    <row r="347" spans="6:30" ht="16">
      <c r="F347" s="279"/>
      <c r="H347" s="282"/>
      <c r="J347" s="282"/>
      <c r="L347" s="279"/>
      <c r="N347" s="282"/>
      <c r="AD347" s="283"/>
    </row>
    <row r="348" spans="6:30" ht="16">
      <c r="F348" s="279"/>
      <c r="H348" s="282"/>
      <c r="J348" s="282"/>
      <c r="L348" s="279"/>
      <c r="N348" s="282"/>
      <c r="AD348" s="283"/>
    </row>
    <row r="349" spans="6:30" ht="16">
      <c r="F349" s="279"/>
      <c r="H349" s="282"/>
      <c r="J349" s="282"/>
      <c r="L349" s="279"/>
      <c r="N349" s="282"/>
      <c r="AD349" s="283"/>
    </row>
    <row r="350" spans="6:30" ht="16">
      <c r="F350" s="279"/>
      <c r="H350" s="282"/>
      <c r="J350" s="282"/>
      <c r="L350" s="279"/>
      <c r="N350" s="282"/>
      <c r="AD350" s="283"/>
    </row>
    <row r="351" spans="6:30" ht="16">
      <c r="F351" s="279"/>
      <c r="H351" s="282"/>
      <c r="J351" s="282"/>
      <c r="L351" s="279"/>
      <c r="N351" s="282"/>
      <c r="AD351" s="283"/>
    </row>
    <row r="352" spans="6:30" ht="16">
      <c r="F352" s="279"/>
      <c r="H352" s="282"/>
      <c r="J352" s="282"/>
      <c r="L352" s="279"/>
      <c r="N352" s="282"/>
      <c r="AD352" s="283"/>
    </row>
    <row r="353" spans="6:30" ht="16">
      <c r="F353" s="279"/>
      <c r="H353" s="282"/>
      <c r="J353" s="282"/>
      <c r="L353" s="279"/>
      <c r="N353" s="282"/>
      <c r="AD353" s="283"/>
    </row>
    <row r="354" spans="6:30" ht="16">
      <c r="F354" s="279"/>
      <c r="H354" s="282"/>
      <c r="J354" s="282"/>
      <c r="L354" s="279"/>
      <c r="N354" s="282"/>
      <c r="AD354" s="283"/>
    </row>
    <row r="355" spans="6:30" ht="16">
      <c r="F355" s="279"/>
      <c r="H355" s="282"/>
      <c r="J355" s="282"/>
      <c r="L355" s="279"/>
      <c r="N355" s="282"/>
      <c r="AD355" s="283"/>
    </row>
    <row r="356" spans="6:30" ht="16">
      <c r="F356" s="279"/>
      <c r="H356" s="282"/>
      <c r="J356" s="282"/>
      <c r="L356" s="279"/>
      <c r="N356" s="282"/>
      <c r="AD356" s="283"/>
    </row>
    <row r="357" spans="6:30" ht="16">
      <c r="F357" s="279"/>
      <c r="H357" s="282"/>
      <c r="J357" s="282"/>
      <c r="L357" s="279"/>
      <c r="N357" s="282"/>
      <c r="AD357" s="283"/>
    </row>
    <row r="358" spans="6:30" ht="16">
      <c r="F358" s="279"/>
      <c r="H358" s="282"/>
      <c r="J358" s="282"/>
      <c r="L358" s="279"/>
      <c r="N358" s="282"/>
      <c r="AD358" s="283"/>
    </row>
    <row r="359" spans="6:30" ht="16">
      <c r="F359" s="279"/>
      <c r="H359" s="282"/>
      <c r="J359" s="282"/>
      <c r="L359" s="279"/>
      <c r="N359" s="282"/>
      <c r="AD359" s="283"/>
    </row>
    <row r="360" spans="6:30" ht="16">
      <c r="F360" s="279"/>
      <c r="H360" s="282"/>
      <c r="J360" s="282"/>
      <c r="L360" s="279"/>
      <c r="N360" s="282"/>
      <c r="AD360" s="283"/>
    </row>
    <row r="361" spans="6:30" ht="16">
      <c r="F361" s="279"/>
      <c r="H361" s="282"/>
      <c r="J361" s="282"/>
      <c r="L361" s="279"/>
      <c r="N361" s="282"/>
      <c r="AD361" s="283"/>
    </row>
    <row r="362" spans="6:30" ht="16">
      <c r="F362" s="279"/>
      <c r="H362" s="282"/>
      <c r="J362" s="282"/>
      <c r="L362" s="279"/>
      <c r="N362" s="282"/>
      <c r="AD362" s="283"/>
    </row>
    <row r="363" spans="6:30" ht="16">
      <c r="F363" s="279"/>
      <c r="H363" s="282"/>
      <c r="J363" s="282"/>
      <c r="L363" s="279"/>
      <c r="N363" s="282"/>
      <c r="AD363" s="283"/>
    </row>
    <row r="364" spans="6:30" ht="16">
      <c r="F364" s="279"/>
      <c r="H364" s="282"/>
      <c r="J364" s="282"/>
      <c r="L364" s="279"/>
      <c r="N364" s="282"/>
      <c r="AD364" s="283"/>
    </row>
    <row r="365" spans="6:30" ht="16">
      <c r="F365" s="279"/>
      <c r="H365" s="282"/>
      <c r="J365" s="282"/>
      <c r="L365" s="279"/>
      <c r="N365" s="282"/>
      <c r="AD365" s="283"/>
    </row>
    <row r="366" spans="6:30" ht="16">
      <c r="F366" s="279"/>
      <c r="H366" s="282"/>
      <c r="J366" s="282"/>
      <c r="L366" s="279"/>
      <c r="N366" s="282"/>
      <c r="AD366" s="283"/>
    </row>
    <row r="367" spans="6:30" ht="16">
      <c r="F367" s="279"/>
      <c r="H367" s="282"/>
      <c r="J367" s="282"/>
      <c r="L367" s="279"/>
      <c r="N367" s="282"/>
      <c r="AD367" s="283"/>
    </row>
    <row r="368" spans="6:30" ht="16">
      <c r="F368" s="279"/>
      <c r="H368" s="282"/>
      <c r="J368" s="282"/>
      <c r="L368" s="279"/>
      <c r="N368" s="282"/>
      <c r="AD368" s="283"/>
    </row>
    <row r="369" spans="6:30" ht="16">
      <c r="F369" s="279"/>
      <c r="H369" s="282"/>
      <c r="J369" s="282"/>
      <c r="L369" s="279"/>
      <c r="N369" s="282"/>
      <c r="AD369" s="283"/>
    </row>
    <row r="370" spans="6:30" ht="16">
      <c r="F370" s="279"/>
      <c r="H370" s="282"/>
      <c r="J370" s="282"/>
      <c r="L370" s="279"/>
      <c r="N370" s="282"/>
      <c r="AD370" s="283"/>
    </row>
    <row r="371" spans="6:30" ht="16">
      <c r="F371" s="279"/>
      <c r="H371" s="282"/>
      <c r="J371" s="282"/>
      <c r="L371" s="279"/>
      <c r="N371" s="282"/>
      <c r="AD371" s="283"/>
    </row>
    <row r="372" spans="6:30" ht="16">
      <c r="F372" s="279"/>
      <c r="H372" s="282"/>
      <c r="J372" s="282"/>
      <c r="L372" s="279"/>
      <c r="N372" s="282"/>
      <c r="AD372" s="283"/>
    </row>
    <row r="373" spans="6:30" ht="16">
      <c r="F373" s="279"/>
      <c r="H373" s="282"/>
      <c r="J373" s="282"/>
      <c r="L373" s="279"/>
      <c r="N373" s="282"/>
      <c r="AD373" s="283"/>
    </row>
    <row r="374" spans="6:30" ht="16">
      <c r="F374" s="279"/>
      <c r="H374" s="282"/>
      <c r="J374" s="282"/>
      <c r="L374" s="279"/>
      <c r="N374" s="282"/>
      <c r="AD374" s="283"/>
    </row>
    <row r="375" spans="6:30" ht="16">
      <c r="F375" s="279"/>
      <c r="H375" s="282"/>
      <c r="J375" s="282"/>
      <c r="L375" s="279"/>
      <c r="N375" s="282"/>
      <c r="AD375" s="283"/>
    </row>
    <row r="376" spans="6:30" ht="16">
      <c r="F376" s="279"/>
      <c r="H376" s="282"/>
      <c r="J376" s="282"/>
      <c r="L376" s="279"/>
      <c r="N376" s="282"/>
      <c r="AD376" s="283"/>
    </row>
    <row r="377" spans="6:30" ht="16">
      <c r="F377" s="279"/>
      <c r="H377" s="282"/>
      <c r="J377" s="282"/>
      <c r="L377" s="279"/>
      <c r="N377" s="282"/>
      <c r="AD377" s="283"/>
    </row>
    <row r="378" spans="6:30" ht="16">
      <c r="F378" s="279"/>
      <c r="H378" s="282"/>
      <c r="J378" s="282"/>
      <c r="L378" s="279"/>
      <c r="N378" s="282"/>
      <c r="AD378" s="283"/>
    </row>
    <row r="379" spans="6:30" ht="16">
      <c r="F379" s="279"/>
      <c r="H379" s="282"/>
      <c r="J379" s="282"/>
      <c r="L379" s="279"/>
      <c r="N379" s="282"/>
      <c r="AD379" s="283"/>
    </row>
    <row r="380" spans="6:30" ht="16">
      <c r="F380" s="279"/>
      <c r="H380" s="282"/>
      <c r="J380" s="282"/>
      <c r="L380" s="279"/>
      <c r="N380" s="282"/>
      <c r="AD380" s="283"/>
    </row>
    <row r="381" spans="6:30" ht="16">
      <c r="F381" s="279"/>
      <c r="H381" s="282"/>
      <c r="J381" s="282"/>
      <c r="L381" s="279"/>
      <c r="N381" s="282"/>
      <c r="AD381" s="283"/>
    </row>
    <row r="382" spans="6:30" ht="16">
      <c r="F382" s="279"/>
      <c r="H382" s="282"/>
      <c r="J382" s="282"/>
      <c r="L382" s="279"/>
      <c r="N382" s="282"/>
      <c r="AD382" s="283"/>
    </row>
    <row r="383" spans="6:30" ht="16">
      <c r="F383" s="279"/>
      <c r="H383" s="282"/>
      <c r="J383" s="282"/>
      <c r="L383" s="279"/>
      <c r="N383" s="282"/>
      <c r="AD383" s="283"/>
    </row>
    <row r="384" spans="6:30" ht="16">
      <c r="F384" s="279"/>
      <c r="H384" s="282"/>
      <c r="J384" s="282"/>
      <c r="L384" s="279"/>
      <c r="N384" s="282"/>
      <c r="AD384" s="283"/>
    </row>
    <row r="385" spans="6:30" ht="16">
      <c r="F385" s="279"/>
      <c r="H385" s="282"/>
      <c r="J385" s="282"/>
      <c r="L385" s="279"/>
      <c r="N385" s="282"/>
      <c r="AD385" s="283"/>
    </row>
    <row r="386" spans="6:30" ht="16">
      <c r="F386" s="279"/>
      <c r="H386" s="282"/>
      <c r="J386" s="282"/>
      <c r="L386" s="279"/>
      <c r="N386" s="282"/>
      <c r="AD386" s="283"/>
    </row>
    <row r="387" spans="6:30" ht="16">
      <c r="F387" s="279"/>
      <c r="H387" s="282"/>
      <c r="J387" s="282"/>
      <c r="L387" s="279"/>
      <c r="N387" s="282"/>
      <c r="AD387" s="283"/>
    </row>
    <row r="388" spans="6:30" ht="16">
      <c r="F388" s="279"/>
      <c r="H388" s="282"/>
      <c r="J388" s="282"/>
      <c r="L388" s="279"/>
      <c r="N388" s="282"/>
      <c r="AD388" s="283"/>
    </row>
    <row r="389" spans="6:30" ht="16">
      <c r="F389" s="279"/>
      <c r="H389" s="282"/>
      <c r="J389" s="282"/>
      <c r="L389" s="279"/>
      <c r="N389" s="282"/>
      <c r="AD389" s="283"/>
    </row>
    <row r="390" spans="6:30" ht="16">
      <c r="F390" s="279"/>
      <c r="H390" s="282"/>
      <c r="J390" s="282"/>
      <c r="L390" s="279"/>
      <c r="N390" s="282"/>
      <c r="AD390" s="283"/>
    </row>
    <row r="391" spans="6:30" ht="16">
      <c r="F391" s="279"/>
      <c r="H391" s="282"/>
      <c r="J391" s="282"/>
      <c r="L391" s="279"/>
      <c r="N391" s="282"/>
      <c r="AD391" s="283"/>
    </row>
    <row r="392" spans="6:30" ht="16">
      <c r="F392" s="279"/>
      <c r="H392" s="282"/>
      <c r="J392" s="282"/>
      <c r="L392" s="279"/>
      <c r="N392" s="282"/>
      <c r="AD392" s="283"/>
    </row>
    <row r="393" spans="6:30" ht="16">
      <c r="F393" s="279"/>
      <c r="H393" s="282"/>
      <c r="J393" s="282"/>
      <c r="L393" s="279"/>
      <c r="N393" s="282"/>
      <c r="AD393" s="283"/>
    </row>
    <row r="394" spans="6:30" ht="16">
      <c r="F394" s="279"/>
      <c r="H394" s="282"/>
      <c r="J394" s="282"/>
      <c r="L394" s="279"/>
      <c r="N394" s="282"/>
      <c r="AD394" s="283"/>
    </row>
    <row r="395" spans="6:30" ht="16">
      <c r="F395" s="279"/>
      <c r="H395" s="282"/>
      <c r="J395" s="282"/>
      <c r="L395" s="279"/>
      <c r="N395" s="282"/>
      <c r="AD395" s="283"/>
    </row>
    <row r="396" spans="6:30" ht="16">
      <c r="F396" s="279"/>
      <c r="H396" s="282"/>
      <c r="J396" s="282"/>
      <c r="L396" s="279"/>
      <c r="N396" s="282"/>
      <c r="AD396" s="283"/>
    </row>
    <row r="397" spans="6:30" ht="16">
      <c r="F397" s="279"/>
      <c r="H397" s="282"/>
      <c r="J397" s="282"/>
      <c r="L397" s="279"/>
      <c r="N397" s="282"/>
      <c r="AD397" s="283"/>
    </row>
    <row r="398" spans="6:30" ht="16">
      <c r="F398" s="279"/>
      <c r="H398" s="282"/>
      <c r="J398" s="282"/>
      <c r="L398" s="279"/>
      <c r="N398" s="282"/>
      <c r="AD398" s="283"/>
    </row>
    <row r="399" spans="6:30" ht="16">
      <c r="F399" s="279"/>
      <c r="H399" s="282"/>
      <c r="J399" s="282"/>
      <c r="L399" s="279"/>
      <c r="N399" s="282"/>
      <c r="AD399" s="283"/>
    </row>
    <row r="400" spans="6:30" ht="16">
      <c r="F400" s="279"/>
      <c r="H400" s="282"/>
      <c r="J400" s="282"/>
      <c r="L400" s="279"/>
      <c r="N400" s="282"/>
      <c r="AD400" s="283"/>
    </row>
    <row r="401" spans="6:30" ht="16">
      <c r="F401" s="279"/>
      <c r="H401" s="282"/>
      <c r="J401" s="282"/>
      <c r="L401" s="279"/>
      <c r="N401" s="282"/>
      <c r="AD401" s="283"/>
    </row>
    <row r="402" spans="6:30" ht="16">
      <c r="F402" s="279"/>
      <c r="H402" s="282"/>
      <c r="J402" s="282"/>
      <c r="L402" s="279"/>
      <c r="N402" s="282"/>
      <c r="AD402" s="283"/>
    </row>
    <row r="403" spans="6:30" ht="16">
      <c r="F403" s="279"/>
      <c r="H403" s="282"/>
      <c r="J403" s="282"/>
      <c r="L403" s="279"/>
      <c r="N403" s="282"/>
      <c r="AD403" s="283"/>
    </row>
    <row r="404" spans="6:30" ht="16">
      <c r="F404" s="279"/>
      <c r="H404" s="282"/>
      <c r="J404" s="282"/>
      <c r="L404" s="279"/>
      <c r="N404" s="282"/>
      <c r="AD404" s="283"/>
    </row>
    <row r="405" spans="6:30" ht="16">
      <c r="F405" s="279"/>
      <c r="H405" s="282"/>
      <c r="J405" s="282"/>
      <c r="L405" s="279"/>
      <c r="N405" s="282"/>
      <c r="AD405" s="283"/>
    </row>
    <row r="406" spans="6:30" ht="16">
      <c r="F406" s="279"/>
      <c r="H406" s="282"/>
      <c r="J406" s="282"/>
      <c r="L406" s="279"/>
      <c r="N406" s="282"/>
      <c r="AD406" s="283"/>
    </row>
    <row r="407" spans="6:30" ht="16">
      <c r="F407" s="279"/>
      <c r="H407" s="282"/>
      <c r="J407" s="282"/>
      <c r="L407" s="279"/>
      <c r="N407" s="282"/>
      <c r="AD407" s="283"/>
    </row>
    <row r="408" spans="6:30" ht="16">
      <c r="F408" s="279"/>
      <c r="H408" s="282"/>
      <c r="J408" s="282"/>
      <c r="L408" s="279"/>
      <c r="N408" s="282"/>
      <c r="AD408" s="283"/>
    </row>
    <row r="409" spans="6:30" ht="16">
      <c r="F409" s="279"/>
      <c r="H409" s="282"/>
      <c r="J409" s="282"/>
      <c r="L409" s="279"/>
      <c r="N409" s="282"/>
      <c r="AD409" s="283"/>
    </row>
    <row r="410" spans="6:30" ht="16">
      <c r="F410" s="279"/>
      <c r="H410" s="282"/>
      <c r="J410" s="282"/>
      <c r="L410" s="279"/>
      <c r="N410" s="282"/>
      <c r="AD410" s="283"/>
    </row>
    <row r="411" spans="6:30" ht="16">
      <c r="F411" s="279"/>
      <c r="H411" s="282"/>
      <c r="J411" s="282"/>
      <c r="L411" s="279"/>
      <c r="N411" s="282"/>
      <c r="AD411" s="283"/>
    </row>
    <row r="412" spans="6:30" ht="16">
      <c r="F412" s="279"/>
      <c r="H412" s="282"/>
      <c r="J412" s="282"/>
      <c r="L412" s="279"/>
      <c r="N412" s="282"/>
      <c r="AD412" s="283"/>
    </row>
    <row r="413" spans="6:30" ht="16">
      <c r="F413" s="279"/>
      <c r="H413" s="282"/>
      <c r="J413" s="282"/>
      <c r="L413" s="279"/>
      <c r="N413" s="282"/>
      <c r="AD413" s="283"/>
    </row>
    <row r="414" spans="6:30" ht="16">
      <c r="F414" s="279"/>
      <c r="H414" s="282"/>
      <c r="J414" s="282"/>
      <c r="L414" s="279"/>
      <c r="N414" s="282"/>
      <c r="AD414" s="283"/>
    </row>
    <row r="415" spans="6:30" ht="16">
      <c r="F415" s="279"/>
      <c r="H415" s="282"/>
      <c r="J415" s="282"/>
      <c r="L415" s="279"/>
      <c r="N415" s="282"/>
      <c r="AD415" s="283"/>
    </row>
    <row r="416" spans="6:30" ht="16">
      <c r="F416" s="279"/>
      <c r="H416" s="282"/>
      <c r="J416" s="282"/>
      <c r="L416" s="279"/>
      <c r="N416" s="282"/>
      <c r="AD416" s="283"/>
    </row>
    <row r="417" spans="6:30" ht="16">
      <c r="F417" s="279"/>
      <c r="H417" s="282"/>
      <c r="J417" s="282"/>
      <c r="L417" s="279"/>
      <c r="N417" s="282"/>
      <c r="AD417" s="283"/>
    </row>
    <row r="418" spans="6:30" ht="16">
      <c r="F418" s="279"/>
      <c r="H418" s="282"/>
      <c r="J418" s="282"/>
      <c r="L418" s="279"/>
      <c r="N418" s="282"/>
      <c r="AD418" s="283"/>
    </row>
    <row r="419" spans="6:30" ht="16">
      <c r="F419" s="279"/>
      <c r="H419" s="282"/>
      <c r="J419" s="282"/>
      <c r="L419" s="279"/>
      <c r="N419" s="282"/>
      <c r="AD419" s="283"/>
    </row>
    <row r="420" spans="6:30" ht="16">
      <c r="F420" s="279"/>
      <c r="H420" s="282"/>
      <c r="J420" s="282"/>
      <c r="L420" s="279"/>
      <c r="N420" s="282"/>
      <c r="AD420" s="283"/>
    </row>
    <row r="421" spans="6:30" ht="16">
      <c r="F421" s="279"/>
      <c r="H421" s="282"/>
      <c r="J421" s="282"/>
      <c r="L421" s="279"/>
      <c r="N421" s="282"/>
      <c r="AD421" s="283"/>
    </row>
    <row r="422" spans="6:30" ht="16">
      <c r="F422" s="279"/>
      <c r="H422" s="282"/>
      <c r="J422" s="282"/>
      <c r="L422" s="279"/>
      <c r="N422" s="282"/>
      <c r="AD422" s="283"/>
    </row>
    <row r="423" spans="6:30" ht="16">
      <c r="F423" s="279"/>
      <c r="H423" s="282"/>
      <c r="J423" s="282"/>
      <c r="L423" s="279"/>
      <c r="N423" s="282"/>
      <c r="AD423" s="283"/>
    </row>
    <row r="424" spans="6:30" ht="16">
      <c r="F424" s="279"/>
      <c r="H424" s="282"/>
      <c r="J424" s="282"/>
      <c r="L424" s="279"/>
      <c r="N424" s="282"/>
      <c r="AD424" s="283"/>
    </row>
    <row r="425" spans="6:30" ht="16">
      <c r="F425" s="279"/>
      <c r="H425" s="282"/>
      <c r="J425" s="282"/>
      <c r="L425" s="279"/>
      <c r="N425" s="282"/>
      <c r="AD425" s="283"/>
    </row>
    <row r="426" spans="6:30" ht="16">
      <c r="F426" s="279"/>
      <c r="H426" s="282"/>
      <c r="J426" s="282"/>
      <c r="L426" s="279"/>
      <c r="N426" s="282"/>
      <c r="AD426" s="283"/>
    </row>
    <row r="427" spans="6:30" ht="16">
      <c r="F427" s="279"/>
      <c r="H427" s="282"/>
      <c r="J427" s="282"/>
      <c r="L427" s="279"/>
      <c r="N427" s="282"/>
      <c r="AD427" s="283"/>
    </row>
    <row r="428" spans="6:30" ht="16">
      <c r="F428" s="279"/>
      <c r="H428" s="282"/>
      <c r="J428" s="282"/>
      <c r="L428" s="279"/>
      <c r="N428" s="282"/>
      <c r="AD428" s="283"/>
    </row>
    <row r="429" spans="6:30" ht="16">
      <c r="F429" s="279"/>
      <c r="H429" s="282"/>
      <c r="J429" s="282"/>
      <c r="L429" s="279"/>
      <c r="N429" s="282"/>
      <c r="AD429" s="283"/>
    </row>
    <row r="430" spans="6:30" ht="16">
      <c r="F430" s="279"/>
      <c r="H430" s="282"/>
      <c r="J430" s="282"/>
      <c r="L430" s="279"/>
      <c r="N430" s="282"/>
      <c r="AD430" s="283"/>
    </row>
    <row r="431" spans="6:30" ht="16">
      <c r="F431" s="279"/>
      <c r="H431" s="282"/>
      <c r="J431" s="282"/>
      <c r="L431" s="279"/>
      <c r="N431" s="282"/>
      <c r="AD431" s="283"/>
    </row>
    <row r="432" spans="6:30" ht="16">
      <c r="F432" s="279"/>
      <c r="H432" s="282"/>
      <c r="J432" s="282"/>
      <c r="L432" s="279"/>
      <c r="N432" s="282"/>
      <c r="AD432" s="283"/>
    </row>
    <row r="433" spans="6:30" ht="16">
      <c r="F433" s="279"/>
      <c r="H433" s="282"/>
      <c r="J433" s="282"/>
      <c r="L433" s="279"/>
      <c r="N433" s="282"/>
      <c r="AD433" s="283"/>
    </row>
    <row r="434" spans="6:30" ht="16">
      <c r="F434" s="279"/>
      <c r="H434" s="282"/>
      <c r="J434" s="282"/>
      <c r="L434" s="279"/>
      <c r="N434" s="282"/>
      <c r="AD434" s="283"/>
    </row>
    <row r="435" spans="6:30" ht="16">
      <c r="F435" s="279"/>
      <c r="H435" s="282"/>
      <c r="J435" s="282"/>
      <c r="L435" s="279"/>
      <c r="N435" s="282"/>
      <c r="AD435" s="283"/>
    </row>
    <row r="436" spans="6:30" ht="16">
      <c r="F436" s="279"/>
      <c r="H436" s="282"/>
      <c r="J436" s="282"/>
      <c r="L436" s="279"/>
      <c r="N436" s="282"/>
      <c r="AD436" s="283"/>
    </row>
    <row r="437" spans="6:30" ht="16">
      <c r="F437" s="279"/>
      <c r="H437" s="282"/>
      <c r="J437" s="282"/>
      <c r="L437" s="279"/>
      <c r="N437" s="282"/>
      <c r="AD437" s="283"/>
    </row>
    <row r="438" spans="6:30" ht="16">
      <c r="F438" s="279"/>
      <c r="H438" s="282"/>
      <c r="J438" s="282"/>
      <c r="L438" s="279"/>
      <c r="N438" s="282"/>
      <c r="AD438" s="283"/>
    </row>
    <row r="439" spans="6:30" ht="16">
      <c r="F439" s="279"/>
      <c r="H439" s="282"/>
      <c r="J439" s="282"/>
      <c r="L439" s="279"/>
      <c r="N439" s="282"/>
      <c r="AD439" s="283"/>
    </row>
    <row r="440" spans="6:30" ht="16">
      <c r="F440" s="279"/>
      <c r="H440" s="282"/>
      <c r="J440" s="282"/>
      <c r="L440" s="279"/>
      <c r="N440" s="282"/>
      <c r="AD440" s="283"/>
    </row>
    <row r="441" spans="6:30" ht="16">
      <c r="F441" s="279"/>
      <c r="H441" s="282"/>
      <c r="J441" s="282"/>
      <c r="L441" s="279"/>
      <c r="N441" s="282"/>
      <c r="AD441" s="283"/>
    </row>
    <row r="442" spans="6:30" ht="16">
      <c r="F442" s="279"/>
      <c r="H442" s="282"/>
      <c r="J442" s="282"/>
      <c r="L442" s="279"/>
      <c r="N442" s="282"/>
      <c r="AD442" s="283"/>
    </row>
    <row r="443" spans="6:30" ht="16">
      <c r="F443" s="279"/>
      <c r="H443" s="282"/>
      <c r="J443" s="282"/>
      <c r="L443" s="279"/>
      <c r="N443" s="282"/>
      <c r="AD443" s="283"/>
    </row>
    <row r="444" spans="6:30" ht="16">
      <c r="F444" s="279"/>
      <c r="H444" s="282"/>
      <c r="J444" s="282"/>
      <c r="L444" s="279"/>
      <c r="N444" s="282"/>
      <c r="AD444" s="283"/>
    </row>
    <row r="445" spans="6:30" ht="16">
      <c r="F445" s="279"/>
      <c r="H445" s="282"/>
      <c r="J445" s="282"/>
      <c r="L445" s="279"/>
      <c r="N445" s="282"/>
      <c r="AD445" s="283"/>
    </row>
    <row r="446" spans="6:30" ht="16">
      <c r="F446" s="279"/>
      <c r="H446" s="282"/>
      <c r="J446" s="282"/>
      <c r="L446" s="279"/>
      <c r="N446" s="282"/>
      <c r="AD446" s="283"/>
    </row>
    <row r="447" spans="6:30" ht="16">
      <c r="F447" s="279"/>
      <c r="H447" s="282"/>
      <c r="J447" s="282"/>
      <c r="L447" s="279"/>
      <c r="N447" s="282"/>
      <c r="AD447" s="283"/>
    </row>
    <row r="448" spans="6:30" ht="16">
      <c r="F448" s="279"/>
      <c r="H448" s="282"/>
      <c r="J448" s="282"/>
      <c r="L448" s="279"/>
      <c r="N448" s="282"/>
      <c r="AD448" s="283"/>
    </row>
    <row r="449" spans="6:30" ht="16">
      <c r="F449" s="279"/>
      <c r="H449" s="282"/>
      <c r="J449" s="282"/>
      <c r="L449" s="279"/>
      <c r="N449" s="282"/>
      <c r="AD449" s="283"/>
    </row>
    <row r="450" spans="6:30" ht="16">
      <c r="F450" s="279"/>
      <c r="H450" s="282"/>
      <c r="J450" s="282"/>
      <c r="L450" s="279"/>
      <c r="N450" s="282"/>
      <c r="AD450" s="283"/>
    </row>
    <row r="451" spans="6:30" ht="16">
      <c r="F451" s="279"/>
      <c r="H451" s="282"/>
      <c r="J451" s="282"/>
      <c r="L451" s="279"/>
      <c r="N451" s="282"/>
      <c r="AD451" s="283"/>
    </row>
    <row r="452" spans="6:30" ht="16">
      <c r="F452" s="279"/>
      <c r="H452" s="282"/>
      <c r="J452" s="282"/>
      <c r="L452" s="279"/>
      <c r="N452" s="282"/>
      <c r="AD452" s="283"/>
    </row>
    <row r="453" spans="6:30" ht="16">
      <c r="F453" s="279"/>
      <c r="H453" s="282"/>
      <c r="J453" s="282"/>
      <c r="L453" s="279"/>
      <c r="N453" s="282"/>
      <c r="AD453" s="283"/>
    </row>
    <row r="454" spans="6:30" ht="16">
      <c r="F454" s="279"/>
      <c r="H454" s="282"/>
      <c r="J454" s="282"/>
      <c r="L454" s="279"/>
      <c r="N454" s="282"/>
      <c r="AD454" s="283"/>
    </row>
    <row r="455" spans="6:30" ht="16">
      <c r="F455" s="279"/>
      <c r="H455" s="282"/>
      <c r="J455" s="282"/>
      <c r="L455" s="279"/>
      <c r="N455" s="282"/>
      <c r="AD455" s="283"/>
    </row>
    <row r="456" spans="6:30" ht="16">
      <c r="F456" s="279"/>
      <c r="H456" s="282"/>
      <c r="J456" s="282"/>
      <c r="L456" s="279"/>
      <c r="N456" s="282"/>
      <c r="AD456" s="283"/>
    </row>
    <row r="457" spans="6:30" ht="16">
      <c r="F457" s="279"/>
      <c r="H457" s="282"/>
      <c r="J457" s="282"/>
      <c r="L457" s="279"/>
      <c r="N457" s="282"/>
      <c r="AD457" s="283"/>
    </row>
    <row r="458" spans="6:30" ht="16">
      <c r="F458" s="279"/>
      <c r="H458" s="282"/>
      <c r="J458" s="282"/>
      <c r="L458" s="279"/>
      <c r="N458" s="282"/>
      <c r="AD458" s="283"/>
    </row>
    <row r="459" spans="6:30" ht="16">
      <c r="F459" s="279"/>
      <c r="H459" s="282"/>
      <c r="J459" s="282"/>
      <c r="L459" s="279"/>
      <c r="N459" s="282"/>
      <c r="AD459" s="283"/>
    </row>
    <row r="460" spans="6:30" ht="16">
      <c r="F460" s="279"/>
      <c r="H460" s="282"/>
      <c r="J460" s="282"/>
      <c r="L460" s="279"/>
      <c r="N460" s="282"/>
      <c r="AD460" s="283"/>
    </row>
    <row r="461" spans="6:30" ht="16">
      <c r="F461" s="279"/>
      <c r="H461" s="282"/>
      <c r="J461" s="282"/>
      <c r="L461" s="279"/>
      <c r="N461" s="282"/>
      <c r="AD461" s="283"/>
    </row>
    <row r="462" spans="6:30" ht="16">
      <c r="F462" s="279"/>
      <c r="H462" s="282"/>
      <c r="J462" s="282"/>
      <c r="L462" s="279"/>
      <c r="N462" s="282"/>
      <c r="AD462" s="283"/>
    </row>
    <row r="463" spans="6:30" ht="16">
      <c r="F463" s="279"/>
      <c r="H463" s="282"/>
      <c r="J463" s="282"/>
      <c r="L463" s="279"/>
      <c r="N463" s="282"/>
      <c r="AD463" s="283"/>
    </row>
    <row r="464" spans="6:30" ht="16">
      <c r="F464" s="279"/>
      <c r="H464" s="282"/>
      <c r="J464" s="282"/>
      <c r="L464" s="279"/>
      <c r="N464" s="282"/>
      <c r="AD464" s="283"/>
    </row>
    <row r="465" spans="6:30" ht="16">
      <c r="F465" s="279"/>
      <c r="H465" s="282"/>
      <c r="J465" s="282"/>
      <c r="L465" s="279"/>
      <c r="N465" s="282"/>
      <c r="AD465" s="283"/>
    </row>
    <row r="466" spans="6:30" ht="16">
      <c r="F466" s="279"/>
      <c r="H466" s="282"/>
      <c r="J466" s="282"/>
      <c r="L466" s="279"/>
      <c r="N466" s="282"/>
      <c r="AD466" s="283"/>
    </row>
    <row r="467" spans="6:30" ht="16">
      <c r="F467" s="279"/>
      <c r="H467" s="282"/>
      <c r="J467" s="282"/>
      <c r="L467" s="279"/>
      <c r="N467" s="282"/>
      <c r="AD467" s="283"/>
    </row>
    <row r="468" spans="6:30" ht="16">
      <c r="F468" s="279"/>
      <c r="H468" s="282"/>
      <c r="J468" s="282"/>
      <c r="L468" s="279"/>
      <c r="N468" s="282"/>
      <c r="AD468" s="283"/>
    </row>
    <row r="469" spans="6:30" ht="16">
      <c r="F469" s="279"/>
      <c r="H469" s="282"/>
      <c r="J469" s="282"/>
      <c r="L469" s="279"/>
      <c r="N469" s="282"/>
      <c r="AD469" s="283"/>
    </row>
    <row r="470" spans="6:30" ht="16">
      <c r="F470" s="279"/>
      <c r="H470" s="282"/>
      <c r="J470" s="282"/>
      <c r="L470" s="279"/>
      <c r="N470" s="282"/>
      <c r="AD470" s="283"/>
    </row>
    <row r="471" spans="6:30" ht="16">
      <c r="F471" s="279"/>
      <c r="H471" s="282"/>
      <c r="J471" s="282"/>
      <c r="L471" s="279"/>
      <c r="N471" s="282"/>
      <c r="AD471" s="283"/>
    </row>
    <row r="472" spans="6:30" ht="16">
      <c r="F472" s="279"/>
      <c r="H472" s="282"/>
      <c r="J472" s="282"/>
      <c r="L472" s="279"/>
      <c r="N472" s="282"/>
      <c r="AD472" s="283"/>
    </row>
    <row r="473" spans="6:30" ht="16">
      <c r="F473" s="279"/>
      <c r="H473" s="282"/>
      <c r="J473" s="282"/>
      <c r="L473" s="279"/>
      <c r="N473" s="282"/>
      <c r="AD473" s="283"/>
    </row>
    <row r="474" spans="6:30" ht="16">
      <c r="F474" s="279"/>
      <c r="H474" s="282"/>
      <c r="J474" s="282"/>
      <c r="L474" s="279"/>
      <c r="N474" s="282"/>
      <c r="AD474" s="283"/>
    </row>
    <row r="475" spans="6:30" ht="16">
      <c r="F475" s="279"/>
      <c r="H475" s="282"/>
      <c r="J475" s="282"/>
      <c r="L475" s="279"/>
      <c r="N475" s="282"/>
      <c r="AD475" s="283"/>
    </row>
    <row r="476" spans="6:30" ht="16">
      <c r="F476" s="279"/>
      <c r="H476" s="282"/>
      <c r="J476" s="282"/>
      <c r="L476" s="279"/>
      <c r="N476" s="282"/>
      <c r="AD476" s="283"/>
    </row>
    <row r="477" spans="6:30" ht="16">
      <c r="F477" s="279"/>
      <c r="H477" s="282"/>
      <c r="J477" s="282"/>
      <c r="L477" s="279"/>
      <c r="N477" s="282"/>
      <c r="AD477" s="283"/>
    </row>
    <row r="478" spans="6:30" ht="16">
      <c r="F478" s="279"/>
      <c r="H478" s="282"/>
      <c r="J478" s="282"/>
      <c r="L478" s="279"/>
      <c r="N478" s="282"/>
      <c r="AD478" s="283"/>
    </row>
    <row r="479" spans="6:30" ht="16">
      <c r="F479" s="279"/>
      <c r="H479" s="282"/>
      <c r="J479" s="282"/>
      <c r="L479" s="279"/>
      <c r="N479" s="282"/>
      <c r="AD479" s="283"/>
    </row>
    <row r="480" spans="6:30" ht="16">
      <c r="F480" s="279"/>
      <c r="H480" s="282"/>
      <c r="J480" s="282"/>
      <c r="L480" s="279"/>
      <c r="N480" s="282"/>
      <c r="AD480" s="283"/>
    </row>
    <row r="481" spans="6:30" ht="16">
      <c r="F481" s="279"/>
      <c r="H481" s="282"/>
      <c r="J481" s="282"/>
      <c r="L481" s="279"/>
      <c r="N481" s="282"/>
      <c r="AD481" s="283"/>
    </row>
    <row r="482" spans="6:30" ht="16">
      <c r="F482" s="279"/>
      <c r="H482" s="282"/>
      <c r="J482" s="282"/>
      <c r="L482" s="279"/>
      <c r="N482" s="282"/>
      <c r="AD482" s="283"/>
    </row>
    <row r="483" spans="6:30" ht="16">
      <c r="F483" s="279"/>
      <c r="H483" s="282"/>
      <c r="J483" s="282"/>
      <c r="L483" s="279"/>
      <c r="N483" s="282"/>
      <c r="AD483" s="283"/>
    </row>
    <row r="484" spans="6:30" ht="16">
      <c r="F484" s="279"/>
      <c r="H484" s="282"/>
      <c r="J484" s="282"/>
      <c r="L484" s="279"/>
      <c r="N484" s="282"/>
      <c r="AD484" s="283"/>
    </row>
    <row r="485" spans="6:30" ht="16">
      <c r="F485" s="279"/>
      <c r="H485" s="282"/>
      <c r="J485" s="282"/>
      <c r="L485" s="279"/>
      <c r="N485" s="282"/>
      <c r="AD485" s="283"/>
    </row>
    <row r="486" spans="6:30" ht="16">
      <c r="F486" s="279"/>
      <c r="H486" s="282"/>
      <c r="J486" s="282"/>
      <c r="L486" s="279"/>
      <c r="N486" s="282"/>
      <c r="AD486" s="283"/>
    </row>
    <row r="487" spans="6:30" ht="16">
      <c r="F487" s="279"/>
      <c r="H487" s="282"/>
      <c r="J487" s="282"/>
      <c r="L487" s="279"/>
      <c r="N487" s="282"/>
      <c r="AD487" s="283"/>
    </row>
    <row r="488" spans="6:30" ht="16">
      <c r="F488" s="279"/>
      <c r="H488" s="282"/>
      <c r="J488" s="282"/>
      <c r="L488" s="279"/>
      <c r="N488" s="282"/>
      <c r="AD488" s="283"/>
    </row>
    <row r="489" spans="6:30" ht="16">
      <c r="F489" s="279"/>
      <c r="H489" s="282"/>
      <c r="J489" s="282"/>
      <c r="L489" s="279"/>
      <c r="N489" s="282"/>
      <c r="AD489" s="283"/>
    </row>
    <row r="490" spans="6:30" ht="16">
      <c r="F490" s="279"/>
      <c r="H490" s="282"/>
      <c r="J490" s="282"/>
      <c r="L490" s="279"/>
      <c r="N490" s="282"/>
      <c r="AD490" s="283"/>
    </row>
    <row r="491" spans="6:30" ht="16">
      <c r="F491" s="279"/>
      <c r="H491" s="282"/>
      <c r="J491" s="282"/>
      <c r="L491" s="279"/>
      <c r="N491" s="282"/>
      <c r="AD491" s="283"/>
    </row>
    <row r="492" spans="6:30" ht="16">
      <c r="F492" s="279"/>
      <c r="H492" s="282"/>
      <c r="J492" s="282"/>
      <c r="L492" s="279"/>
      <c r="N492" s="282"/>
      <c r="AD492" s="283"/>
    </row>
    <row r="493" spans="6:30" ht="16">
      <c r="F493" s="279"/>
      <c r="H493" s="282"/>
      <c r="J493" s="282"/>
      <c r="L493" s="279"/>
      <c r="N493" s="282"/>
      <c r="AD493" s="283"/>
    </row>
    <row r="494" spans="6:30" ht="16">
      <c r="F494" s="279"/>
      <c r="H494" s="282"/>
      <c r="J494" s="282"/>
      <c r="L494" s="279"/>
      <c r="N494" s="282"/>
      <c r="AD494" s="283"/>
    </row>
    <row r="495" spans="6:30" ht="16">
      <c r="F495" s="279"/>
      <c r="H495" s="282"/>
      <c r="J495" s="282"/>
      <c r="L495" s="279"/>
      <c r="N495" s="282"/>
      <c r="AD495" s="283"/>
    </row>
    <row r="496" spans="6:30" ht="16">
      <c r="F496" s="279"/>
      <c r="H496" s="282"/>
      <c r="J496" s="282"/>
      <c r="L496" s="279"/>
      <c r="N496" s="282"/>
      <c r="AD496" s="283"/>
    </row>
    <row r="497" spans="6:30" ht="16">
      <c r="F497" s="279"/>
      <c r="H497" s="282"/>
      <c r="J497" s="282"/>
      <c r="L497" s="279"/>
      <c r="N497" s="282"/>
      <c r="AD497" s="283"/>
    </row>
    <row r="498" spans="6:30" ht="16">
      <c r="F498" s="279"/>
      <c r="H498" s="282"/>
      <c r="J498" s="282"/>
      <c r="L498" s="279"/>
      <c r="N498" s="282"/>
      <c r="AD498" s="283"/>
    </row>
    <row r="499" spans="6:30" ht="16">
      <c r="F499" s="279"/>
      <c r="H499" s="282"/>
      <c r="J499" s="282"/>
      <c r="L499" s="279"/>
      <c r="N499" s="282"/>
      <c r="AD499" s="283"/>
    </row>
    <row r="500" spans="6:30" ht="16">
      <c r="F500" s="279"/>
      <c r="H500" s="282"/>
      <c r="J500" s="282"/>
      <c r="L500" s="279"/>
      <c r="N500" s="282"/>
      <c r="AD500" s="283"/>
    </row>
    <row r="501" spans="6:30" ht="16">
      <c r="F501" s="279"/>
      <c r="H501" s="282"/>
      <c r="J501" s="282"/>
      <c r="L501" s="279"/>
      <c r="N501" s="282"/>
      <c r="AD501" s="283"/>
    </row>
    <row r="502" spans="6:30" ht="16">
      <c r="F502" s="279"/>
      <c r="H502" s="282"/>
      <c r="J502" s="282"/>
      <c r="L502" s="279"/>
      <c r="N502" s="282"/>
      <c r="AD502" s="283"/>
    </row>
    <row r="503" spans="6:30" ht="16">
      <c r="F503" s="279"/>
      <c r="H503" s="282"/>
      <c r="J503" s="282"/>
      <c r="L503" s="279"/>
      <c r="N503" s="282"/>
      <c r="AD503" s="283"/>
    </row>
    <row r="504" spans="6:30" ht="16">
      <c r="F504" s="279"/>
      <c r="H504" s="282"/>
      <c r="J504" s="282"/>
      <c r="L504" s="279"/>
      <c r="N504" s="282"/>
      <c r="AD504" s="283"/>
    </row>
    <row r="505" spans="6:30" ht="16">
      <c r="F505" s="279"/>
      <c r="H505" s="282"/>
      <c r="J505" s="282"/>
      <c r="L505" s="279"/>
      <c r="N505" s="282"/>
      <c r="AD505" s="283"/>
    </row>
    <row r="506" spans="6:30" ht="16">
      <c r="F506" s="279"/>
      <c r="H506" s="282"/>
      <c r="J506" s="282"/>
      <c r="L506" s="279"/>
      <c r="N506" s="282"/>
      <c r="AD506" s="283"/>
    </row>
    <row r="507" spans="6:30" ht="16">
      <c r="F507" s="279"/>
      <c r="H507" s="282"/>
      <c r="J507" s="282"/>
      <c r="L507" s="279"/>
      <c r="N507" s="282"/>
      <c r="AD507" s="283"/>
    </row>
    <row r="508" spans="6:30" ht="16">
      <c r="F508" s="279"/>
      <c r="H508" s="282"/>
      <c r="J508" s="282"/>
      <c r="L508" s="279"/>
      <c r="N508" s="282"/>
      <c r="AD508" s="283"/>
    </row>
    <row r="509" spans="6:30" ht="16">
      <c r="F509" s="279"/>
      <c r="H509" s="282"/>
      <c r="J509" s="282"/>
      <c r="L509" s="279"/>
      <c r="N509" s="282"/>
      <c r="AD509" s="283"/>
    </row>
    <row r="510" spans="6:30" ht="16">
      <c r="F510" s="279"/>
      <c r="H510" s="282"/>
      <c r="J510" s="282"/>
      <c r="L510" s="279"/>
      <c r="N510" s="282"/>
      <c r="AD510" s="283"/>
    </row>
    <row r="511" spans="6:30" ht="16">
      <c r="F511" s="279"/>
      <c r="H511" s="282"/>
      <c r="J511" s="282"/>
      <c r="L511" s="279"/>
      <c r="N511" s="282"/>
      <c r="AD511" s="283"/>
    </row>
    <row r="512" spans="6:30" ht="16">
      <c r="F512" s="279"/>
      <c r="H512" s="282"/>
      <c r="J512" s="282"/>
      <c r="L512" s="279"/>
      <c r="N512" s="282"/>
      <c r="AD512" s="283"/>
    </row>
    <row r="513" spans="6:30" ht="16">
      <c r="F513" s="279"/>
      <c r="H513" s="282"/>
      <c r="J513" s="282"/>
      <c r="L513" s="279"/>
      <c r="N513" s="282"/>
      <c r="AD513" s="283"/>
    </row>
    <row r="514" spans="6:30" ht="16">
      <c r="F514" s="279"/>
      <c r="H514" s="282"/>
      <c r="J514" s="282"/>
      <c r="L514" s="279"/>
      <c r="N514" s="282"/>
      <c r="AD514" s="283"/>
    </row>
    <row r="515" spans="6:30" ht="16">
      <c r="F515" s="279"/>
      <c r="H515" s="282"/>
      <c r="J515" s="282"/>
      <c r="L515" s="279"/>
      <c r="N515" s="282"/>
      <c r="AD515" s="283"/>
    </row>
    <row r="516" spans="6:30" ht="16">
      <c r="F516" s="279"/>
      <c r="H516" s="282"/>
      <c r="J516" s="282"/>
      <c r="L516" s="279"/>
      <c r="N516" s="282"/>
      <c r="AD516" s="283"/>
    </row>
    <row r="517" spans="6:30" ht="16">
      <c r="F517" s="279"/>
      <c r="H517" s="282"/>
      <c r="J517" s="282"/>
      <c r="L517" s="279"/>
      <c r="N517" s="282"/>
      <c r="AD517" s="283"/>
    </row>
    <row r="518" spans="6:30" ht="16">
      <c r="F518" s="279"/>
      <c r="H518" s="282"/>
      <c r="J518" s="282"/>
      <c r="L518" s="279"/>
      <c r="N518" s="282"/>
      <c r="AD518" s="283"/>
    </row>
    <row r="519" spans="6:30" ht="16">
      <c r="F519" s="279"/>
      <c r="H519" s="282"/>
      <c r="J519" s="282"/>
      <c r="L519" s="279"/>
      <c r="N519" s="282"/>
      <c r="AD519" s="283"/>
    </row>
    <row r="520" spans="6:30" ht="16">
      <c r="F520" s="279"/>
      <c r="H520" s="282"/>
      <c r="J520" s="282"/>
      <c r="L520" s="279"/>
      <c r="N520" s="282"/>
      <c r="AD520" s="283"/>
    </row>
    <row r="521" spans="6:30" ht="16">
      <c r="F521" s="279"/>
      <c r="H521" s="282"/>
      <c r="J521" s="282"/>
      <c r="L521" s="279"/>
      <c r="N521" s="282"/>
      <c r="AD521" s="283"/>
    </row>
    <row r="522" spans="6:30" ht="16">
      <c r="F522" s="279"/>
      <c r="H522" s="282"/>
      <c r="J522" s="282"/>
      <c r="L522" s="279"/>
      <c r="N522" s="282"/>
      <c r="AD522" s="283"/>
    </row>
    <row r="523" spans="6:30" ht="16">
      <c r="F523" s="279"/>
      <c r="H523" s="282"/>
      <c r="J523" s="282"/>
      <c r="L523" s="279"/>
      <c r="N523" s="282"/>
      <c r="AD523" s="283"/>
    </row>
    <row r="524" spans="6:30" ht="16">
      <c r="F524" s="279"/>
      <c r="H524" s="282"/>
      <c r="J524" s="282"/>
      <c r="L524" s="279"/>
      <c r="N524" s="282"/>
      <c r="AD524" s="283"/>
    </row>
    <row r="525" spans="6:30" ht="16">
      <c r="F525" s="279"/>
      <c r="H525" s="282"/>
      <c r="J525" s="282"/>
      <c r="L525" s="279"/>
      <c r="N525" s="282"/>
      <c r="AD525" s="283"/>
    </row>
    <row r="526" spans="6:30" ht="16">
      <c r="F526" s="279"/>
      <c r="H526" s="282"/>
      <c r="J526" s="282"/>
      <c r="L526" s="279"/>
      <c r="N526" s="282"/>
      <c r="AD526" s="283"/>
    </row>
    <row r="527" spans="6:30" ht="16">
      <c r="F527" s="279"/>
      <c r="H527" s="282"/>
      <c r="J527" s="282"/>
      <c r="L527" s="279"/>
      <c r="N527" s="282"/>
      <c r="AD527" s="283"/>
    </row>
    <row r="528" spans="6:30" ht="16">
      <c r="F528" s="279"/>
      <c r="H528" s="282"/>
      <c r="J528" s="282"/>
      <c r="L528" s="279"/>
      <c r="N528" s="282"/>
      <c r="AD528" s="283"/>
    </row>
    <row r="529" spans="6:30" ht="16">
      <c r="F529" s="279"/>
      <c r="H529" s="282"/>
      <c r="J529" s="282"/>
      <c r="L529" s="279"/>
      <c r="N529" s="282"/>
      <c r="AD529" s="283"/>
    </row>
    <row r="530" spans="6:30" ht="16">
      <c r="F530" s="279"/>
      <c r="H530" s="282"/>
      <c r="J530" s="282"/>
      <c r="L530" s="279"/>
      <c r="N530" s="282"/>
      <c r="AD530" s="283"/>
    </row>
    <row r="531" spans="6:30" ht="16">
      <c r="F531" s="279"/>
      <c r="H531" s="282"/>
      <c r="J531" s="282"/>
      <c r="L531" s="279"/>
      <c r="N531" s="282"/>
      <c r="AD531" s="283"/>
    </row>
    <row r="532" spans="6:30" ht="16">
      <c r="F532" s="279"/>
      <c r="H532" s="282"/>
      <c r="J532" s="282"/>
      <c r="L532" s="279"/>
      <c r="N532" s="282"/>
      <c r="AD532" s="283"/>
    </row>
    <row r="533" spans="6:30" ht="16">
      <c r="F533" s="279"/>
      <c r="H533" s="282"/>
      <c r="J533" s="282"/>
      <c r="L533" s="279"/>
      <c r="N533" s="282"/>
      <c r="AD533" s="283"/>
    </row>
    <row r="534" spans="6:30" ht="16">
      <c r="F534" s="279"/>
      <c r="H534" s="282"/>
      <c r="J534" s="282"/>
      <c r="L534" s="279"/>
      <c r="N534" s="282"/>
      <c r="AD534" s="283"/>
    </row>
    <row r="535" spans="6:30" ht="16">
      <c r="F535" s="279"/>
      <c r="H535" s="282"/>
      <c r="J535" s="282"/>
      <c r="L535" s="279"/>
      <c r="N535" s="282"/>
      <c r="AD535" s="283"/>
    </row>
    <row r="536" spans="6:30" ht="16">
      <c r="F536" s="279"/>
      <c r="H536" s="282"/>
      <c r="J536" s="282"/>
      <c r="L536" s="279"/>
      <c r="N536" s="282"/>
      <c r="AD536" s="283"/>
    </row>
    <row r="537" spans="6:30" ht="16">
      <c r="F537" s="279"/>
      <c r="H537" s="282"/>
      <c r="J537" s="282"/>
      <c r="L537" s="279"/>
      <c r="N537" s="282"/>
      <c r="AD537" s="283"/>
    </row>
    <row r="538" spans="6:30" ht="16">
      <c r="F538" s="279"/>
      <c r="H538" s="282"/>
      <c r="J538" s="282"/>
      <c r="L538" s="279"/>
      <c r="N538" s="282"/>
      <c r="AD538" s="283"/>
    </row>
    <row r="539" spans="6:30" ht="16">
      <c r="F539" s="279"/>
      <c r="H539" s="282"/>
      <c r="J539" s="282"/>
      <c r="L539" s="279"/>
      <c r="N539" s="282"/>
      <c r="AD539" s="283"/>
    </row>
    <row r="540" spans="6:30" ht="16">
      <c r="F540" s="279"/>
      <c r="H540" s="282"/>
      <c r="J540" s="282"/>
      <c r="L540" s="279"/>
      <c r="N540" s="282"/>
      <c r="AD540" s="283"/>
    </row>
    <row r="541" spans="6:30" ht="16">
      <c r="F541" s="279"/>
      <c r="H541" s="282"/>
      <c r="J541" s="282"/>
      <c r="L541" s="279"/>
      <c r="N541" s="282"/>
      <c r="AD541" s="283"/>
    </row>
    <row r="542" spans="6:30" ht="16">
      <c r="F542" s="279"/>
      <c r="H542" s="282"/>
      <c r="J542" s="282"/>
      <c r="L542" s="279"/>
      <c r="N542" s="282"/>
      <c r="AD542" s="283"/>
    </row>
    <row r="543" spans="6:30" ht="16">
      <c r="F543" s="279"/>
      <c r="H543" s="282"/>
      <c r="J543" s="282"/>
      <c r="L543" s="279"/>
      <c r="N543" s="282"/>
      <c r="AD543" s="283"/>
    </row>
    <row r="544" spans="6:30" ht="16">
      <c r="F544" s="279"/>
      <c r="H544" s="282"/>
      <c r="J544" s="282"/>
      <c r="L544" s="279"/>
      <c r="N544" s="282"/>
      <c r="AD544" s="283"/>
    </row>
    <row r="545" spans="6:30" ht="16">
      <c r="F545" s="279"/>
      <c r="H545" s="282"/>
      <c r="J545" s="282"/>
      <c r="L545" s="279"/>
      <c r="N545" s="282"/>
      <c r="AD545" s="283"/>
    </row>
    <row r="546" spans="6:30" ht="16">
      <c r="F546" s="279"/>
      <c r="H546" s="282"/>
      <c r="J546" s="282"/>
      <c r="L546" s="279"/>
      <c r="N546" s="282"/>
      <c r="AD546" s="283"/>
    </row>
    <row r="547" spans="6:30" ht="16">
      <c r="F547" s="279"/>
      <c r="H547" s="282"/>
      <c r="J547" s="282"/>
      <c r="L547" s="279"/>
      <c r="N547" s="282"/>
      <c r="AD547" s="283"/>
    </row>
    <row r="548" spans="6:30" ht="16">
      <c r="F548" s="279"/>
      <c r="H548" s="282"/>
      <c r="J548" s="282"/>
      <c r="L548" s="279"/>
      <c r="N548" s="282"/>
      <c r="AD548" s="283"/>
    </row>
    <row r="549" spans="6:30" ht="16">
      <c r="F549" s="279"/>
      <c r="H549" s="282"/>
      <c r="J549" s="282"/>
      <c r="L549" s="279"/>
      <c r="N549" s="282"/>
      <c r="AD549" s="283"/>
    </row>
    <row r="550" spans="6:30" ht="16">
      <c r="F550" s="279"/>
      <c r="H550" s="282"/>
      <c r="J550" s="282"/>
      <c r="L550" s="279"/>
      <c r="N550" s="282"/>
      <c r="AD550" s="283"/>
    </row>
    <row r="551" spans="6:30" ht="16">
      <c r="F551" s="279"/>
      <c r="H551" s="282"/>
      <c r="J551" s="282"/>
      <c r="L551" s="279"/>
      <c r="N551" s="282"/>
      <c r="AD551" s="283"/>
    </row>
    <row r="552" spans="6:30" ht="16">
      <c r="F552" s="279"/>
      <c r="H552" s="282"/>
      <c r="J552" s="282"/>
      <c r="L552" s="279"/>
      <c r="N552" s="282"/>
      <c r="AD552" s="283"/>
    </row>
    <row r="553" spans="6:30" ht="16">
      <c r="F553" s="279"/>
      <c r="H553" s="282"/>
      <c r="J553" s="282"/>
      <c r="L553" s="279"/>
      <c r="N553" s="282"/>
      <c r="AD553" s="283"/>
    </row>
    <row r="554" spans="6:30" ht="16">
      <c r="F554" s="279"/>
      <c r="H554" s="282"/>
      <c r="J554" s="282"/>
      <c r="L554" s="279"/>
      <c r="N554" s="282"/>
      <c r="AD554" s="283"/>
    </row>
    <row r="555" spans="6:30" ht="16">
      <c r="F555" s="279"/>
      <c r="H555" s="282"/>
      <c r="J555" s="282"/>
      <c r="L555" s="279"/>
      <c r="N555" s="282"/>
      <c r="AD555" s="283"/>
    </row>
    <row r="556" spans="6:30" ht="16">
      <c r="F556" s="279"/>
      <c r="H556" s="282"/>
      <c r="J556" s="282"/>
      <c r="L556" s="279"/>
      <c r="N556" s="282"/>
      <c r="AD556" s="283"/>
    </row>
    <row r="557" spans="6:30" ht="16">
      <c r="F557" s="279"/>
      <c r="H557" s="282"/>
      <c r="J557" s="282"/>
      <c r="L557" s="279"/>
      <c r="N557" s="282"/>
      <c r="AD557" s="283"/>
    </row>
    <row r="558" spans="6:30" ht="16">
      <c r="F558" s="279"/>
      <c r="H558" s="282"/>
      <c r="J558" s="282"/>
      <c r="L558" s="279"/>
      <c r="N558" s="282"/>
      <c r="AD558" s="283"/>
    </row>
    <row r="559" spans="6:30" ht="16">
      <c r="F559" s="279"/>
      <c r="H559" s="282"/>
      <c r="J559" s="282"/>
      <c r="L559" s="279"/>
      <c r="N559" s="282"/>
      <c r="AD559" s="283"/>
    </row>
    <row r="560" spans="6:30" ht="16">
      <c r="F560" s="279"/>
      <c r="H560" s="282"/>
      <c r="J560" s="282"/>
      <c r="L560" s="279"/>
      <c r="N560" s="282"/>
      <c r="AD560" s="283"/>
    </row>
    <row r="561" spans="6:30" ht="16">
      <c r="F561" s="279"/>
      <c r="H561" s="282"/>
      <c r="J561" s="282"/>
      <c r="L561" s="279"/>
      <c r="N561" s="282"/>
      <c r="AD561" s="283"/>
    </row>
    <row r="562" spans="6:30" ht="16">
      <c r="F562" s="279"/>
      <c r="H562" s="282"/>
      <c r="J562" s="282"/>
      <c r="L562" s="279"/>
      <c r="N562" s="282"/>
      <c r="AD562" s="283"/>
    </row>
    <row r="563" spans="6:30" ht="16">
      <c r="F563" s="279"/>
      <c r="H563" s="282"/>
      <c r="J563" s="282"/>
      <c r="L563" s="279"/>
      <c r="N563" s="282"/>
      <c r="AD563" s="283"/>
    </row>
    <row r="564" spans="6:30" ht="16">
      <c r="F564" s="279"/>
      <c r="H564" s="282"/>
      <c r="J564" s="282"/>
      <c r="L564" s="279"/>
      <c r="N564" s="282"/>
      <c r="AD564" s="283"/>
    </row>
    <row r="565" spans="6:30" ht="16">
      <c r="F565" s="279"/>
      <c r="H565" s="282"/>
      <c r="J565" s="282"/>
      <c r="L565" s="279"/>
      <c r="N565" s="282"/>
      <c r="AD565" s="283"/>
    </row>
    <row r="566" spans="6:30" ht="16">
      <c r="F566" s="279"/>
      <c r="H566" s="282"/>
      <c r="J566" s="282"/>
      <c r="L566" s="279"/>
      <c r="N566" s="282"/>
      <c r="AD566" s="283"/>
    </row>
    <row r="567" spans="6:30" ht="16">
      <c r="F567" s="279"/>
      <c r="H567" s="282"/>
      <c r="J567" s="282"/>
      <c r="L567" s="279"/>
      <c r="N567" s="282"/>
      <c r="AD567" s="283"/>
    </row>
    <row r="568" spans="6:30" ht="16">
      <c r="F568" s="279"/>
      <c r="H568" s="282"/>
      <c r="J568" s="282"/>
      <c r="L568" s="279"/>
      <c r="N568" s="282"/>
      <c r="AD568" s="283"/>
    </row>
    <row r="569" spans="6:30" ht="16">
      <c r="F569" s="279"/>
      <c r="H569" s="282"/>
      <c r="J569" s="282"/>
      <c r="L569" s="279"/>
      <c r="N569" s="282"/>
      <c r="AD569" s="283"/>
    </row>
    <row r="570" spans="6:30" ht="16">
      <c r="F570" s="279"/>
      <c r="H570" s="282"/>
      <c r="J570" s="282"/>
      <c r="L570" s="279"/>
      <c r="N570" s="282"/>
      <c r="AD570" s="283"/>
    </row>
    <row r="571" spans="6:30" ht="16">
      <c r="F571" s="279"/>
      <c r="H571" s="282"/>
      <c r="J571" s="282"/>
      <c r="L571" s="279"/>
      <c r="N571" s="282"/>
      <c r="AD571" s="283"/>
    </row>
    <row r="572" spans="6:30" ht="16">
      <c r="F572" s="279"/>
      <c r="H572" s="282"/>
      <c r="J572" s="282"/>
      <c r="L572" s="279"/>
      <c r="N572" s="282"/>
      <c r="AD572" s="283"/>
    </row>
    <row r="573" spans="6:30" ht="16">
      <c r="F573" s="279"/>
      <c r="H573" s="282"/>
      <c r="J573" s="282"/>
      <c r="L573" s="279"/>
      <c r="N573" s="282"/>
      <c r="AD573" s="283"/>
    </row>
    <row r="574" spans="6:30" ht="16">
      <c r="F574" s="279"/>
      <c r="H574" s="282"/>
      <c r="J574" s="282"/>
      <c r="L574" s="279"/>
      <c r="N574" s="282"/>
      <c r="AD574" s="283"/>
    </row>
    <row r="575" spans="6:30" ht="16">
      <c r="F575" s="279"/>
      <c r="H575" s="282"/>
      <c r="J575" s="282"/>
      <c r="L575" s="279"/>
      <c r="N575" s="282"/>
      <c r="AD575" s="283"/>
    </row>
    <row r="576" spans="6:30" ht="16">
      <c r="F576" s="279"/>
      <c r="H576" s="282"/>
      <c r="J576" s="282"/>
      <c r="L576" s="279"/>
      <c r="N576" s="282"/>
      <c r="AD576" s="283"/>
    </row>
    <row r="577" spans="6:30" ht="16">
      <c r="F577" s="279"/>
      <c r="H577" s="282"/>
      <c r="J577" s="282"/>
      <c r="L577" s="279"/>
      <c r="N577" s="282"/>
      <c r="AD577" s="283"/>
    </row>
    <row r="578" spans="6:30" ht="16">
      <c r="F578" s="279"/>
      <c r="H578" s="282"/>
      <c r="J578" s="282"/>
      <c r="L578" s="279"/>
      <c r="N578" s="282"/>
      <c r="AD578" s="283"/>
    </row>
    <row r="579" spans="6:30" ht="16">
      <c r="F579" s="279"/>
      <c r="H579" s="282"/>
      <c r="J579" s="282"/>
      <c r="L579" s="279"/>
      <c r="N579" s="282"/>
      <c r="AD579" s="283"/>
    </row>
    <row r="580" spans="6:30" ht="16">
      <c r="F580" s="279"/>
      <c r="H580" s="282"/>
      <c r="J580" s="282"/>
      <c r="L580" s="279"/>
      <c r="N580" s="282"/>
      <c r="AD580" s="283"/>
    </row>
    <row r="581" spans="6:30" ht="16">
      <c r="F581" s="279"/>
      <c r="H581" s="282"/>
      <c r="J581" s="282"/>
      <c r="L581" s="279"/>
      <c r="N581" s="282"/>
      <c r="AD581" s="283"/>
    </row>
    <row r="582" spans="6:30" ht="16">
      <c r="F582" s="279"/>
      <c r="H582" s="282"/>
      <c r="J582" s="282"/>
      <c r="L582" s="279"/>
      <c r="N582" s="282"/>
      <c r="AD582" s="283"/>
    </row>
    <row r="583" spans="6:30" ht="16">
      <c r="F583" s="279"/>
      <c r="H583" s="282"/>
      <c r="J583" s="282"/>
      <c r="L583" s="279"/>
      <c r="N583" s="282"/>
      <c r="AD583" s="283"/>
    </row>
    <row r="584" spans="6:30" ht="16">
      <c r="F584" s="279"/>
      <c r="H584" s="282"/>
      <c r="J584" s="282"/>
      <c r="L584" s="279"/>
      <c r="N584" s="282"/>
      <c r="AD584" s="283"/>
    </row>
    <row r="585" spans="6:30" ht="16">
      <c r="F585" s="279"/>
      <c r="H585" s="282"/>
      <c r="J585" s="282"/>
      <c r="L585" s="279"/>
      <c r="N585" s="282"/>
      <c r="AD585" s="283"/>
    </row>
    <row r="586" spans="6:30" ht="16">
      <c r="F586" s="279"/>
      <c r="H586" s="282"/>
      <c r="J586" s="282"/>
      <c r="L586" s="279"/>
      <c r="N586" s="282"/>
      <c r="AD586" s="283"/>
    </row>
    <row r="587" spans="6:30" ht="16">
      <c r="F587" s="279"/>
      <c r="H587" s="282"/>
      <c r="J587" s="282"/>
      <c r="L587" s="279"/>
      <c r="N587" s="282"/>
      <c r="AD587" s="283"/>
    </row>
    <row r="588" spans="6:30" ht="16">
      <c r="F588" s="279"/>
      <c r="H588" s="282"/>
      <c r="J588" s="282"/>
      <c r="L588" s="279"/>
      <c r="N588" s="282"/>
      <c r="AD588" s="283"/>
    </row>
    <row r="589" spans="6:30" ht="16">
      <c r="F589" s="279"/>
      <c r="H589" s="282"/>
      <c r="J589" s="282"/>
      <c r="L589" s="279"/>
      <c r="N589" s="282"/>
      <c r="AD589" s="283"/>
    </row>
    <row r="590" spans="6:30" ht="16">
      <c r="F590" s="279"/>
      <c r="H590" s="282"/>
      <c r="J590" s="282"/>
      <c r="L590" s="279"/>
      <c r="N590" s="282"/>
      <c r="AD590" s="283"/>
    </row>
    <row r="591" spans="6:30" ht="16">
      <c r="F591" s="279"/>
      <c r="H591" s="282"/>
      <c r="J591" s="282"/>
      <c r="L591" s="279"/>
      <c r="N591" s="282"/>
      <c r="AD591" s="283"/>
    </row>
    <row r="592" spans="6:30" ht="16">
      <c r="F592" s="279"/>
      <c r="H592" s="282"/>
      <c r="J592" s="282"/>
      <c r="L592" s="279"/>
      <c r="N592" s="282"/>
      <c r="AD592" s="283"/>
    </row>
    <row r="593" spans="6:30" ht="16">
      <c r="F593" s="279"/>
      <c r="H593" s="282"/>
      <c r="J593" s="282"/>
      <c r="L593" s="279"/>
      <c r="N593" s="282"/>
      <c r="AD593" s="283"/>
    </row>
    <row r="594" spans="6:30" ht="16">
      <c r="F594" s="279"/>
      <c r="H594" s="282"/>
      <c r="J594" s="282"/>
      <c r="L594" s="279"/>
      <c r="N594" s="282"/>
      <c r="AD594" s="283"/>
    </row>
    <row r="595" spans="6:30" ht="16">
      <c r="F595" s="279"/>
      <c r="H595" s="282"/>
      <c r="J595" s="282"/>
      <c r="L595" s="279"/>
      <c r="N595" s="282"/>
      <c r="AD595" s="283"/>
    </row>
    <row r="596" spans="6:30" ht="16">
      <c r="F596" s="279"/>
      <c r="H596" s="282"/>
      <c r="J596" s="282"/>
      <c r="L596" s="279"/>
      <c r="N596" s="282"/>
      <c r="AD596" s="283"/>
    </row>
    <row r="597" spans="6:30" ht="16">
      <c r="F597" s="279"/>
      <c r="H597" s="282"/>
      <c r="J597" s="282"/>
      <c r="L597" s="279"/>
      <c r="N597" s="282"/>
      <c r="AD597" s="283"/>
    </row>
    <row r="598" spans="6:30" ht="16">
      <c r="F598" s="279"/>
      <c r="H598" s="282"/>
      <c r="J598" s="282"/>
      <c r="L598" s="279"/>
      <c r="N598" s="282"/>
      <c r="AD598" s="283"/>
    </row>
    <row r="599" spans="6:30" ht="16">
      <c r="F599" s="279"/>
      <c r="H599" s="282"/>
      <c r="J599" s="282"/>
      <c r="L599" s="279"/>
      <c r="N599" s="282"/>
      <c r="AD599" s="283"/>
    </row>
    <row r="600" spans="6:30" ht="16">
      <c r="F600" s="279"/>
      <c r="H600" s="282"/>
      <c r="J600" s="282"/>
      <c r="L600" s="279"/>
      <c r="N600" s="282"/>
      <c r="AD600" s="283"/>
    </row>
    <row r="601" spans="6:30" ht="16">
      <c r="F601" s="279"/>
      <c r="H601" s="282"/>
      <c r="J601" s="282"/>
      <c r="L601" s="279"/>
      <c r="N601" s="282"/>
      <c r="AD601" s="283"/>
    </row>
    <row r="602" spans="6:30" ht="16">
      <c r="F602" s="279"/>
      <c r="H602" s="282"/>
      <c r="J602" s="282"/>
      <c r="L602" s="279"/>
      <c r="N602" s="282"/>
      <c r="AD602" s="283"/>
    </row>
    <row r="603" spans="6:30" ht="16">
      <c r="F603" s="279"/>
      <c r="H603" s="282"/>
      <c r="J603" s="282"/>
      <c r="L603" s="279"/>
      <c r="N603" s="282"/>
      <c r="AD603" s="283"/>
    </row>
    <row r="604" spans="6:30" ht="16">
      <c r="F604" s="279"/>
      <c r="H604" s="282"/>
      <c r="J604" s="282"/>
      <c r="L604" s="279"/>
      <c r="N604" s="282"/>
      <c r="AD604" s="283"/>
    </row>
    <row r="605" spans="6:30" ht="16">
      <c r="F605" s="279"/>
      <c r="H605" s="282"/>
      <c r="J605" s="282"/>
      <c r="L605" s="279"/>
      <c r="N605" s="282"/>
      <c r="AD605" s="283"/>
    </row>
    <row r="606" spans="6:30" ht="16">
      <c r="F606" s="279"/>
      <c r="H606" s="282"/>
      <c r="J606" s="282"/>
      <c r="L606" s="279"/>
      <c r="N606" s="282"/>
      <c r="AD606" s="283"/>
    </row>
    <row r="607" spans="6:30" ht="16">
      <c r="F607" s="279"/>
      <c r="H607" s="282"/>
      <c r="J607" s="282"/>
      <c r="L607" s="279"/>
      <c r="N607" s="282"/>
      <c r="AD607" s="283"/>
    </row>
    <row r="608" spans="6:30" ht="16">
      <c r="F608" s="279"/>
      <c r="H608" s="282"/>
      <c r="J608" s="282"/>
      <c r="L608" s="279"/>
      <c r="N608" s="282"/>
      <c r="AD608" s="283"/>
    </row>
    <row r="609" spans="6:30" ht="16">
      <c r="F609" s="279"/>
      <c r="H609" s="282"/>
      <c r="J609" s="282"/>
      <c r="L609" s="279"/>
      <c r="N609" s="282"/>
      <c r="AD609" s="283"/>
    </row>
    <row r="610" spans="6:30" ht="16">
      <c r="F610" s="279"/>
      <c r="H610" s="282"/>
      <c r="J610" s="282"/>
      <c r="L610" s="279"/>
      <c r="N610" s="282"/>
      <c r="AD610" s="283"/>
    </row>
    <row r="611" spans="6:30" ht="16">
      <c r="F611" s="279"/>
      <c r="H611" s="282"/>
      <c r="J611" s="282"/>
      <c r="L611" s="279"/>
      <c r="N611" s="282"/>
      <c r="AD611" s="283"/>
    </row>
    <row r="612" spans="6:30" ht="16">
      <c r="F612" s="279"/>
      <c r="H612" s="282"/>
      <c r="J612" s="282"/>
      <c r="L612" s="279"/>
      <c r="N612" s="282"/>
      <c r="AD612" s="283"/>
    </row>
    <row r="613" spans="6:30" ht="16">
      <c r="F613" s="279"/>
      <c r="H613" s="282"/>
      <c r="J613" s="282"/>
      <c r="L613" s="279"/>
      <c r="N613" s="282"/>
      <c r="AD613" s="283"/>
    </row>
    <row r="614" spans="6:30" ht="16">
      <c r="F614" s="279"/>
      <c r="H614" s="282"/>
      <c r="J614" s="282"/>
      <c r="L614" s="279"/>
      <c r="N614" s="282"/>
      <c r="AD614" s="283"/>
    </row>
    <row r="615" spans="6:30" ht="16">
      <c r="F615" s="279"/>
      <c r="H615" s="282"/>
      <c r="J615" s="282"/>
      <c r="L615" s="279"/>
      <c r="N615" s="282"/>
      <c r="AD615" s="283"/>
    </row>
    <row r="616" spans="6:30" ht="16">
      <c r="F616" s="279"/>
      <c r="H616" s="282"/>
      <c r="J616" s="282"/>
      <c r="L616" s="279"/>
      <c r="N616" s="282"/>
      <c r="AD616" s="283"/>
    </row>
    <row r="617" spans="6:30" ht="16">
      <c r="F617" s="279"/>
      <c r="H617" s="282"/>
      <c r="J617" s="282"/>
      <c r="L617" s="279"/>
      <c r="N617" s="282"/>
      <c r="AD617" s="283"/>
    </row>
    <row r="618" spans="6:30" ht="16">
      <c r="F618" s="279"/>
      <c r="H618" s="282"/>
      <c r="J618" s="282"/>
      <c r="L618" s="279"/>
      <c r="N618" s="282"/>
      <c r="AD618" s="283"/>
    </row>
    <row r="619" spans="6:30" ht="16">
      <c r="F619" s="279"/>
      <c r="H619" s="282"/>
      <c r="J619" s="282"/>
      <c r="L619" s="279"/>
      <c r="N619" s="282"/>
      <c r="AD619" s="283"/>
    </row>
    <row r="620" spans="6:30" ht="16">
      <c r="F620" s="279"/>
      <c r="H620" s="282"/>
      <c r="J620" s="282"/>
      <c r="L620" s="279"/>
      <c r="N620" s="282"/>
      <c r="AD620" s="283"/>
    </row>
    <row r="621" spans="6:30" ht="16">
      <c r="F621" s="279"/>
      <c r="H621" s="282"/>
      <c r="J621" s="282"/>
      <c r="L621" s="279"/>
      <c r="N621" s="282"/>
      <c r="AD621" s="283"/>
    </row>
    <row r="622" spans="6:30" ht="16">
      <c r="F622" s="279"/>
      <c r="H622" s="282"/>
      <c r="J622" s="282"/>
      <c r="L622" s="279"/>
      <c r="N622" s="282"/>
      <c r="AD622" s="283"/>
    </row>
    <row r="623" spans="6:30" ht="16">
      <c r="F623" s="279"/>
      <c r="H623" s="282"/>
      <c r="J623" s="282"/>
      <c r="L623" s="279"/>
      <c r="N623" s="282"/>
      <c r="AD623" s="283"/>
    </row>
    <row r="624" spans="6:30" ht="16">
      <c r="F624" s="279"/>
      <c r="H624" s="282"/>
      <c r="J624" s="282"/>
      <c r="L624" s="279"/>
      <c r="N624" s="282"/>
      <c r="AD624" s="283"/>
    </row>
    <row r="625" spans="6:30" ht="16">
      <c r="F625" s="279"/>
      <c r="H625" s="282"/>
      <c r="J625" s="282"/>
      <c r="L625" s="279"/>
      <c r="N625" s="282"/>
      <c r="AD625" s="283"/>
    </row>
    <row r="626" spans="6:30" ht="16">
      <c r="F626" s="279"/>
      <c r="H626" s="282"/>
      <c r="J626" s="282"/>
      <c r="L626" s="279"/>
      <c r="N626" s="282"/>
      <c r="AD626" s="283"/>
    </row>
    <row r="627" spans="6:30" ht="16">
      <c r="F627" s="279"/>
      <c r="H627" s="282"/>
      <c r="J627" s="282"/>
      <c r="L627" s="279"/>
      <c r="N627" s="282"/>
      <c r="AD627" s="283"/>
    </row>
    <row r="628" spans="6:30" ht="16">
      <c r="F628" s="279"/>
      <c r="H628" s="282"/>
      <c r="J628" s="282"/>
      <c r="L628" s="279"/>
      <c r="N628" s="282"/>
      <c r="AD628" s="283"/>
    </row>
    <row r="629" spans="6:30" ht="16">
      <c r="F629" s="279"/>
      <c r="H629" s="282"/>
      <c r="J629" s="282"/>
      <c r="L629" s="279"/>
      <c r="N629" s="282"/>
      <c r="AD629" s="283"/>
    </row>
    <row r="630" spans="6:30" ht="16">
      <c r="F630" s="279"/>
      <c r="H630" s="282"/>
      <c r="J630" s="282"/>
      <c r="L630" s="279"/>
      <c r="N630" s="282"/>
      <c r="AD630" s="283"/>
    </row>
    <row r="631" spans="6:30" ht="16">
      <c r="F631" s="279"/>
      <c r="H631" s="282"/>
      <c r="J631" s="282"/>
      <c r="L631" s="279"/>
      <c r="N631" s="282"/>
      <c r="AD631" s="283"/>
    </row>
    <row r="632" spans="6:30" ht="16">
      <c r="F632" s="279"/>
      <c r="H632" s="282"/>
      <c r="J632" s="282"/>
      <c r="L632" s="279"/>
      <c r="N632" s="282"/>
      <c r="AD632" s="283"/>
    </row>
    <row r="633" spans="6:30" ht="16">
      <c r="F633" s="279"/>
      <c r="H633" s="282"/>
      <c r="J633" s="282"/>
      <c r="L633" s="279"/>
      <c r="N633" s="282"/>
      <c r="AD633" s="283"/>
    </row>
    <row r="634" spans="6:30" ht="16">
      <c r="F634" s="279"/>
      <c r="H634" s="282"/>
      <c r="J634" s="282"/>
      <c r="L634" s="279"/>
      <c r="N634" s="282"/>
      <c r="AD634" s="283"/>
    </row>
    <row r="635" spans="6:30" ht="16">
      <c r="F635" s="279"/>
      <c r="H635" s="282"/>
      <c r="J635" s="282"/>
      <c r="L635" s="279"/>
      <c r="N635" s="282"/>
      <c r="AD635" s="283"/>
    </row>
    <row r="636" spans="6:30" ht="16">
      <c r="F636" s="279"/>
      <c r="H636" s="282"/>
      <c r="J636" s="282"/>
      <c r="L636" s="279"/>
      <c r="N636" s="282"/>
      <c r="AD636" s="283"/>
    </row>
    <row r="637" spans="6:30" ht="16">
      <c r="F637" s="279"/>
      <c r="H637" s="282"/>
      <c r="J637" s="282"/>
      <c r="L637" s="279"/>
      <c r="N637" s="282"/>
      <c r="AD637" s="283"/>
    </row>
    <row r="638" spans="6:30" ht="16">
      <c r="F638" s="279"/>
      <c r="H638" s="282"/>
      <c r="J638" s="282"/>
      <c r="L638" s="279"/>
      <c r="N638" s="282"/>
      <c r="AD638" s="283"/>
    </row>
    <row r="639" spans="6:30" ht="16">
      <c r="F639" s="279"/>
      <c r="H639" s="282"/>
      <c r="J639" s="282"/>
      <c r="L639" s="279"/>
      <c r="N639" s="282"/>
      <c r="AD639" s="283"/>
    </row>
    <row r="640" spans="6:30" ht="16">
      <c r="F640" s="279"/>
      <c r="H640" s="282"/>
      <c r="J640" s="282"/>
      <c r="L640" s="279"/>
      <c r="N640" s="282"/>
      <c r="AD640" s="283"/>
    </row>
    <row r="641" spans="6:30" ht="16">
      <c r="F641" s="279"/>
      <c r="H641" s="282"/>
      <c r="J641" s="282"/>
      <c r="L641" s="279"/>
      <c r="N641" s="282"/>
      <c r="AD641" s="283"/>
    </row>
    <row r="642" spans="6:30" ht="16">
      <c r="F642" s="279"/>
      <c r="H642" s="282"/>
      <c r="J642" s="282"/>
      <c r="L642" s="279"/>
      <c r="N642" s="282"/>
      <c r="AD642" s="283"/>
    </row>
    <row r="643" spans="6:30" ht="16">
      <c r="F643" s="279"/>
      <c r="H643" s="282"/>
      <c r="J643" s="282"/>
      <c r="L643" s="279"/>
      <c r="N643" s="282"/>
      <c r="AD643" s="283"/>
    </row>
    <row r="644" spans="6:30" ht="16">
      <c r="F644" s="279"/>
      <c r="H644" s="282"/>
      <c r="J644" s="282"/>
      <c r="L644" s="279"/>
      <c r="N644" s="282"/>
      <c r="AD644" s="283"/>
    </row>
    <row r="645" spans="6:30" ht="16">
      <c r="F645" s="279"/>
      <c r="H645" s="282"/>
      <c r="J645" s="282"/>
      <c r="L645" s="279"/>
      <c r="N645" s="282"/>
      <c r="AD645" s="283"/>
    </row>
    <row r="646" spans="6:30" ht="16">
      <c r="F646" s="279"/>
      <c r="H646" s="282"/>
      <c r="J646" s="282"/>
      <c r="L646" s="279"/>
      <c r="N646" s="282"/>
      <c r="AD646" s="283"/>
    </row>
    <row r="647" spans="6:30" ht="16">
      <c r="F647" s="279"/>
      <c r="H647" s="282"/>
      <c r="J647" s="282"/>
      <c r="L647" s="279"/>
      <c r="N647" s="282"/>
      <c r="AD647" s="283"/>
    </row>
    <row r="648" spans="6:30" ht="16">
      <c r="F648" s="279"/>
      <c r="H648" s="282"/>
      <c r="J648" s="282"/>
      <c r="L648" s="279"/>
      <c r="N648" s="282"/>
      <c r="AD648" s="283"/>
    </row>
    <row r="649" spans="6:30" ht="16">
      <c r="F649" s="279"/>
      <c r="H649" s="282"/>
      <c r="J649" s="282"/>
      <c r="L649" s="279"/>
      <c r="N649" s="282"/>
      <c r="AD649" s="283"/>
    </row>
    <row r="650" spans="6:30" ht="16">
      <c r="F650" s="279"/>
      <c r="H650" s="282"/>
      <c r="J650" s="282"/>
      <c r="L650" s="279"/>
      <c r="N650" s="282"/>
      <c r="AD650" s="283"/>
    </row>
    <row r="651" spans="6:30" ht="16">
      <c r="F651" s="279"/>
      <c r="H651" s="282"/>
      <c r="J651" s="282"/>
      <c r="L651" s="279"/>
      <c r="N651" s="282"/>
      <c r="AD651" s="283"/>
    </row>
    <row r="652" spans="6:30" ht="16">
      <c r="F652" s="279"/>
      <c r="H652" s="282"/>
      <c r="J652" s="282"/>
      <c r="L652" s="279"/>
      <c r="N652" s="282"/>
      <c r="AD652" s="283"/>
    </row>
    <row r="653" spans="6:30" ht="16">
      <c r="F653" s="279"/>
      <c r="H653" s="282"/>
      <c r="J653" s="282"/>
      <c r="L653" s="279"/>
      <c r="N653" s="282"/>
      <c r="AD653" s="283"/>
    </row>
    <row r="654" spans="6:30" ht="16">
      <c r="F654" s="279"/>
      <c r="H654" s="282"/>
      <c r="J654" s="282"/>
      <c r="L654" s="279"/>
      <c r="N654" s="282"/>
      <c r="AD654" s="283"/>
    </row>
    <row r="655" spans="6:30" ht="16">
      <c r="F655" s="279"/>
      <c r="H655" s="282"/>
      <c r="J655" s="282"/>
      <c r="L655" s="279"/>
      <c r="N655" s="282"/>
      <c r="AD655" s="283"/>
    </row>
    <row r="656" spans="6:30" ht="16">
      <c r="F656" s="279"/>
      <c r="H656" s="282"/>
      <c r="J656" s="282"/>
      <c r="L656" s="279"/>
      <c r="N656" s="282"/>
      <c r="AD656" s="283"/>
    </row>
    <row r="657" spans="6:30" ht="16">
      <c r="F657" s="279"/>
      <c r="H657" s="282"/>
      <c r="J657" s="282"/>
      <c r="L657" s="279"/>
      <c r="N657" s="282"/>
      <c r="AD657" s="283"/>
    </row>
    <row r="658" spans="6:30" ht="16">
      <c r="F658" s="279"/>
      <c r="H658" s="282"/>
      <c r="J658" s="282"/>
      <c r="L658" s="279"/>
      <c r="N658" s="282"/>
      <c r="AD658" s="283"/>
    </row>
    <row r="659" spans="6:30" ht="16">
      <c r="F659" s="279"/>
      <c r="H659" s="282"/>
      <c r="J659" s="282"/>
      <c r="L659" s="279"/>
      <c r="N659" s="282"/>
      <c r="AD659" s="283"/>
    </row>
    <row r="660" spans="6:30" ht="16">
      <c r="F660" s="279"/>
      <c r="H660" s="282"/>
      <c r="J660" s="282"/>
      <c r="L660" s="279"/>
      <c r="N660" s="282"/>
      <c r="AD660" s="283"/>
    </row>
    <row r="661" spans="6:30" ht="16">
      <c r="F661" s="279"/>
      <c r="H661" s="282"/>
      <c r="J661" s="282"/>
      <c r="L661" s="279"/>
      <c r="N661" s="282"/>
      <c r="AD661" s="283"/>
    </row>
    <row r="662" spans="6:30" ht="16">
      <c r="F662" s="279"/>
      <c r="H662" s="282"/>
      <c r="J662" s="282"/>
      <c r="L662" s="279"/>
      <c r="N662" s="282"/>
      <c r="AD662" s="283"/>
    </row>
    <row r="663" spans="6:30" ht="16">
      <c r="F663" s="279"/>
      <c r="H663" s="282"/>
      <c r="J663" s="282"/>
      <c r="L663" s="279"/>
      <c r="N663" s="282"/>
      <c r="AD663" s="283"/>
    </row>
    <row r="664" spans="6:30" ht="16">
      <c r="F664" s="279"/>
      <c r="H664" s="282"/>
      <c r="J664" s="282"/>
      <c r="L664" s="279"/>
      <c r="N664" s="282"/>
      <c r="AD664" s="283"/>
    </row>
    <row r="665" spans="6:30" ht="16">
      <c r="F665" s="279"/>
      <c r="H665" s="282"/>
      <c r="J665" s="282"/>
      <c r="L665" s="279"/>
      <c r="N665" s="282"/>
      <c r="AD665" s="283"/>
    </row>
    <row r="666" spans="6:30" ht="16">
      <c r="F666" s="279"/>
      <c r="H666" s="282"/>
      <c r="J666" s="282"/>
      <c r="L666" s="279"/>
      <c r="N666" s="282"/>
      <c r="AD666" s="283"/>
    </row>
    <row r="667" spans="6:30" ht="16">
      <c r="F667" s="279"/>
      <c r="H667" s="282"/>
      <c r="J667" s="282"/>
      <c r="L667" s="279"/>
      <c r="N667" s="282"/>
      <c r="AD667" s="283"/>
    </row>
    <row r="668" spans="6:30" ht="16">
      <c r="F668" s="279"/>
      <c r="H668" s="282"/>
      <c r="J668" s="282"/>
      <c r="L668" s="279"/>
      <c r="N668" s="282"/>
      <c r="AD668" s="283"/>
    </row>
    <row r="669" spans="6:30" ht="16">
      <c r="F669" s="279"/>
      <c r="H669" s="282"/>
      <c r="J669" s="282"/>
      <c r="L669" s="279"/>
      <c r="N669" s="282"/>
      <c r="AD669" s="283"/>
    </row>
    <row r="670" spans="6:30" ht="16">
      <c r="F670" s="279"/>
      <c r="H670" s="282"/>
      <c r="J670" s="282"/>
      <c r="L670" s="279"/>
      <c r="N670" s="282"/>
      <c r="AD670" s="283"/>
    </row>
    <row r="671" spans="6:30" ht="16">
      <c r="F671" s="279"/>
      <c r="H671" s="282"/>
      <c r="J671" s="282"/>
      <c r="L671" s="279"/>
      <c r="N671" s="282"/>
      <c r="AD671" s="283"/>
    </row>
    <row r="672" spans="6:30" ht="16">
      <c r="F672" s="279"/>
      <c r="H672" s="282"/>
      <c r="J672" s="282"/>
      <c r="L672" s="279"/>
      <c r="N672" s="282"/>
      <c r="AD672" s="283"/>
    </row>
    <row r="673" spans="6:30" ht="16">
      <c r="F673" s="279"/>
      <c r="H673" s="282"/>
      <c r="J673" s="282"/>
      <c r="L673" s="279"/>
      <c r="N673" s="282"/>
      <c r="AD673" s="283"/>
    </row>
    <row r="674" spans="6:30" ht="16">
      <c r="F674" s="279"/>
      <c r="H674" s="282"/>
      <c r="J674" s="282"/>
      <c r="L674" s="279"/>
      <c r="N674" s="282"/>
      <c r="AD674" s="283"/>
    </row>
    <row r="675" spans="6:30" ht="16">
      <c r="F675" s="279"/>
      <c r="H675" s="282"/>
      <c r="J675" s="282"/>
      <c r="L675" s="279"/>
      <c r="N675" s="282"/>
      <c r="AD675" s="283"/>
    </row>
    <row r="676" spans="6:30" ht="16">
      <c r="F676" s="279"/>
      <c r="H676" s="282"/>
      <c r="J676" s="282"/>
      <c r="L676" s="279"/>
      <c r="N676" s="282"/>
      <c r="AD676" s="283"/>
    </row>
    <row r="677" spans="6:30" ht="16">
      <c r="F677" s="279"/>
      <c r="H677" s="282"/>
      <c r="J677" s="282"/>
      <c r="L677" s="279"/>
      <c r="N677" s="282"/>
      <c r="AD677" s="283"/>
    </row>
    <row r="678" spans="6:30" ht="16">
      <c r="F678" s="279"/>
      <c r="H678" s="282"/>
      <c r="J678" s="282"/>
      <c r="L678" s="279"/>
      <c r="N678" s="282"/>
      <c r="AD678" s="283"/>
    </row>
    <row r="679" spans="6:30" ht="16">
      <c r="F679" s="279"/>
      <c r="H679" s="282"/>
      <c r="J679" s="282"/>
      <c r="L679" s="279"/>
      <c r="N679" s="282"/>
      <c r="AD679" s="283"/>
    </row>
    <row r="680" spans="6:30" ht="16">
      <c r="F680" s="279"/>
      <c r="H680" s="282"/>
      <c r="J680" s="282"/>
      <c r="L680" s="279"/>
      <c r="N680" s="282"/>
      <c r="AD680" s="283"/>
    </row>
    <row r="681" spans="6:30" ht="16">
      <c r="F681" s="279"/>
      <c r="H681" s="282"/>
      <c r="J681" s="282"/>
      <c r="L681" s="279"/>
      <c r="N681" s="282"/>
      <c r="AD681" s="283"/>
    </row>
    <row r="682" spans="6:30" ht="16">
      <c r="F682" s="279"/>
      <c r="H682" s="282"/>
      <c r="J682" s="282"/>
      <c r="L682" s="279"/>
      <c r="N682" s="282"/>
      <c r="AD682" s="283"/>
    </row>
    <row r="683" spans="6:30" ht="16">
      <c r="F683" s="279"/>
      <c r="H683" s="282"/>
      <c r="J683" s="282"/>
      <c r="L683" s="279"/>
      <c r="N683" s="282"/>
      <c r="AD683" s="283"/>
    </row>
    <row r="684" spans="6:30" ht="16">
      <c r="F684" s="279"/>
      <c r="H684" s="282"/>
      <c r="J684" s="282"/>
      <c r="L684" s="279"/>
      <c r="N684" s="282"/>
      <c r="AD684" s="283"/>
    </row>
    <row r="685" spans="6:30" ht="16">
      <c r="F685" s="279"/>
      <c r="H685" s="282"/>
      <c r="J685" s="282"/>
      <c r="L685" s="279"/>
      <c r="N685" s="282"/>
      <c r="AD685" s="283"/>
    </row>
    <row r="686" spans="6:30" ht="16">
      <c r="F686" s="279"/>
      <c r="H686" s="282"/>
      <c r="J686" s="282"/>
      <c r="L686" s="279"/>
      <c r="N686" s="282"/>
      <c r="AD686" s="283"/>
    </row>
    <row r="687" spans="6:30" ht="16">
      <c r="F687" s="279"/>
      <c r="H687" s="282"/>
      <c r="J687" s="282"/>
      <c r="L687" s="279"/>
      <c r="N687" s="282"/>
      <c r="AD687" s="283"/>
    </row>
    <row r="688" spans="6:30" ht="16">
      <c r="F688" s="279"/>
      <c r="H688" s="282"/>
      <c r="J688" s="282"/>
      <c r="L688" s="279"/>
      <c r="N688" s="282"/>
      <c r="AD688" s="283"/>
    </row>
    <row r="689" spans="6:30" ht="16">
      <c r="F689" s="279"/>
      <c r="H689" s="282"/>
      <c r="J689" s="282"/>
      <c r="L689" s="279"/>
      <c r="N689" s="282"/>
      <c r="AD689" s="283"/>
    </row>
    <row r="690" spans="6:30" ht="16">
      <c r="F690" s="279"/>
      <c r="H690" s="282"/>
      <c r="J690" s="282"/>
      <c r="L690" s="279"/>
      <c r="N690" s="282"/>
      <c r="AD690" s="283"/>
    </row>
    <row r="691" spans="6:30" ht="16">
      <c r="F691" s="279"/>
      <c r="H691" s="282"/>
      <c r="J691" s="282"/>
      <c r="L691" s="279"/>
      <c r="N691" s="282"/>
      <c r="AD691" s="283"/>
    </row>
    <row r="692" spans="6:30" ht="16">
      <c r="F692" s="279"/>
      <c r="H692" s="282"/>
      <c r="J692" s="282"/>
      <c r="L692" s="279"/>
      <c r="N692" s="282"/>
      <c r="AD692" s="283"/>
    </row>
    <row r="693" spans="6:30" ht="16">
      <c r="F693" s="279"/>
      <c r="H693" s="282"/>
      <c r="J693" s="282"/>
      <c r="L693" s="279"/>
      <c r="N693" s="282"/>
      <c r="AD693" s="283"/>
    </row>
    <row r="694" spans="6:30" ht="16">
      <c r="F694" s="279"/>
      <c r="H694" s="282"/>
      <c r="J694" s="282"/>
      <c r="L694" s="279"/>
      <c r="N694" s="282"/>
      <c r="AD694" s="283"/>
    </row>
    <row r="695" spans="6:30" ht="16">
      <c r="F695" s="279"/>
      <c r="H695" s="282"/>
      <c r="J695" s="282"/>
      <c r="L695" s="279"/>
      <c r="N695" s="282"/>
      <c r="AD695" s="283"/>
    </row>
    <row r="696" spans="6:30" ht="16">
      <c r="F696" s="279"/>
      <c r="H696" s="282"/>
      <c r="J696" s="282"/>
      <c r="L696" s="279"/>
      <c r="N696" s="282"/>
      <c r="AD696" s="283"/>
    </row>
    <row r="697" spans="6:30" ht="16">
      <c r="F697" s="279"/>
      <c r="H697" s="282"/>
      <c r="J697" s="282"/>
      <c r="L697" s="279"/>
      <c r="N697" s="282"/>
      <c r="AD697" s="283"/>
    </row>
    <row r="698" spans="6:30" ht="16">
      <c r="F698" s="279"/>
      <c r="H698" s="282"/>
      <c r="J698" s="282"/>
      <c r="L698" s="279"/>
      <c r="N698" s="282"/>
      <c r="AD698" s="283"/>
    </row>
    <row r="699" spans="6:30" ht="16">
      <c r="F699" s="279"/>
      <c r="H699" s="282"/>
      <c r="J699" s="282"/>
      <c r="L699" s="279"/>
      <c r="N699" s="282"/>
      <c r="AD699" s="283"/>
    </row>
    <row r="700" spans="6:30" ht="16">
      <c r="F700" s="279"/>
      <c r="H700" s="282"/>
      <c r="J700" s="282"/>
      <c r="L700" s="279"/>
      <c r="N700" s="282"/>
      <c r="AD700" s="283"/>
    </row>
    <row r="701" spans="6:30" ht="16">
      <c r="F701" s="279"/>
      <c r="H701" s="282"/>
      <c r="J701" s="282"/>
      <c r="L701" s="279"/>
      <c r="N701" s="282"/>
      <c r="AD701" s="283"/>
    </row>
    <row r="702" spans="6:30" ht="16">
      <c r="F702" s="279"/>
      <c r="H702" s="282"/>
      <c r="J702" s="282"/>
      <c r="L702" s="279"/>
      <c r="N702" s="282"/>
      <c r="AD702" s="283"/>
    </row>
    <row r="703" spans="6:30" ht="16">
      <c r="F703" s="279"/>
      <c r="H703" s="282"/>
      <c r="J703" s="282"/>
      <c r="L703" s="279"/>
      <c r="N703" s="282"/>
      <c r="AD703" s="283"/>
    </row>
    <row r="704" spans="6:30" ht="16">
      <c r="F704" s="279"/>
      <c r="H704" s="282"/>
      <c r="J704" s="282"/>
      <c r="L704" s="279"/>
      <c r="N704" s="282"/>
      <c r="AD704" s="283"/>
    </row>
    <row r="705" spans="6:30" ht="16">
      <c r="F705" s="279"/>
      <c r="H705" s="282"/>
      <c r="J705" s="282"/>
      <c r="L705" s="279"/>
      <c r="N705" s="282"/>
      <c r="AD705" s="283"/>
    </row>
    <row r="706" spans="6:30" ht="16">
      <c r="F706" s="279"/>
      <c r="H706" s="282"/>
      <c r="J706" s="282"/>
      <c r="L706" s="279"/>
      <c r="N706" s="282"/>
      <c r="AD706" s="283"/>
    </row>
    <row r="707" spans="6:30" ht="16">
      <c r="F707" s="279"/>
      <c r="H707" s="282"/>
      <c r="J707" s="282"/>
      <c r="L707" s="279"/>
      <c r="N707" s="282"/>
      <c r="AD707" s="283"/>
    </row>
    <row r="708" spans="6:30" ht="16">
      <c r="F708" s="279"/>
      <c r="H708" s="282"/>
      <c r="J708" s="282"/>
      <c r="L708" s="279"/>
      <c r="N708" s="282"/>
      <c r="AD708" s="283"/>
    </row>
    <row r="709" spans="6:30" ht="16">
      <c r="F709" s="279"/>
      <c r="H709" s="282"/>
      <c r="J709" s="282"/>
      <c r="L709" s="279"/>
      <c r="N709" s="282"/>
      <c r="AD709" s="283"/>
    </row>
    <row r="710" spans="6:30" ht="16">
      <c r="F710" s="279"/>
      <c r="H710" s="282"/>
      <c r="J710" s="282"/>
      <c r="L710" s="279"/>
      <c r="N710" s="282"/>
      <c r="AD710" s="283"/>
    </row>
    <row r="711" spans="6:30" ht="16">
      <c r="F711" s="279"/>
      <c r="H711" s="282"/>
      <c r="J711" s="282"/>
      <c r="L711" s="279"/>
      <c r="N711" s="282"/>
      <c r="AD711" s="283"/>
    </row>
    <row r="712" spans="6:30" ht="16">
      <c r="F712" s="279"/>
      <c r="H712" s="282"/>
      <c r="J712" s="282"/>
      <c r="L712" s="279"/>
      <c r="N712" s="282"/>
      <c r="AD712" s="283"/>
    </row>
    <row r="713" spans="6:30" ht="16">
      <c r="F713" s="279"/>
      <c r="H713" s="282"/>
      <c r="J713" s="282"/>
      <c r="L713" s="279"/>
      <c r="N713" s="282"/>
      <c r="AD713" s="283"/>
    </row>
    <row r="714" spans="6:30" ht="16">
      <c r="F714" s="279"/>
      <c r="H714" s="282"/>
      <c r="J714" s="282"/>
      <c r="L714" s="279"/>
      <c r="N714" s="282"/>
      <c r="AD714" s="283"/>
    </row>
    <row r="715" spans="6:30" ht="16">
      <c r="F715" s="279"/>
      <c r="H715" s="282"/>
      <c r="J715" s="282"/>
      <c r="L715" s="279"/>
      <c r="N715" s="282"/>
      <c r="AD715" s="283"/>
    </row>
    <row r="716" spans="6:30" ht="16">
      <c r="F716" s="279"/>
      <c r="H716" s="282"/>
      <c r="J716" s="282"/>
      <c r="L716" s="279"/>
      <c r="N716" s="282"/>
      <c r="AD716" s="283"/>
    </row>
    <row r="717" spans="6:30" ht="16">
      <c r="F717" s="279"/>
      <c r="H717" s="282"/>
      <c r="J717" s="282"/>
      <c r="L717" s="279"/>
      <c r="N717" s="282"/>
      <c r="AD717" s="283"/>
    </row>
    <row r="718" spans="6:30" ht="16">
      <c r="F718" s="279"/>
      <c r="H718" s="282"/>
      <c r="J718" s="282"/>
      <c r="L718" s="279"/>
      <c r="N718" s="282"/>
      <c r="AD718" s="283"/>
    </row>
    <row r="719" spans="6:30" ht="16">
      <c r="F719" s="279"/>
      <c r="H719" s="282"/>
      <c r="J719" s="282"/>
      <c r="L719" s="279"/>
      <c r="N719" s="282"/>
      <c r="AD719" s="283"/>
    </row>
    <row r="720" spans="6:30" ht="16">
      <c r="F720" s="279"/>
      <c r="H720" s="282"/>
      <c r="J720" s="282"/>
      <c r="L720" s="279"/>
      <c r="N720" s="282"/>
      <c r="AD720" s="283"/>
    </row>
    <row r="721" spans="6:30" ht="16">
      <c r="F721" s="279"/>
      <c r="H721" s="282"/>
      <c r="J721" s="282"/>
      <c r="L721" s="279"/>
      <c r="N721" s="282"/>
      <c r="AD721" s="283"/>
    </row>
    <row r="722" spans="6:30" ht="16">
      <c r="F722" s="279"/>
      <c r="H722" s="282"/>
      <c r="J722" s="282"/>
      <c r="L722" s="279"/>
      <c r="N722" s="282"/>
      <c r="AD722" s="283"/>
    </row>
    <row r="723" spans="6:30" ht="16">
      <c r="F723" s="279"/>
      <c r="H723" s="282"/>
      <c r="J723" s="282"/>
      <c r="L723" s="279"/>
      <c r="N723" s="282"/>
      <c r="AD723" s="283"/>
    </row>
    <row r="724" spans="6:30" ht="16">
      <c r="F724" s="279"/>
      <c r="H724" s="282"/>
      <c r="J724" s="282"/>
      <c r="L724" s="279"/>
      <c r="N724" s="282"/>
      <c r="AD724" s="283"/>
    </row>
    <row r="725" spans="6:30" ht="16">
      <c r="F725" s="279"/>
      <c r="H725" s="282"/>
      <c r="J725" s="282"/>
      <c r="L725" s="279"/>
      <c r="N725" s="282"/>
      <c r="AD725" s="283"/>
    </row>
    <row r="726" spans="6:30" ht="16">
      <c r="F726" s="279"/>
      <c r="H726" s="282"/>
      <c r="J726" s="282"/>
      <c r="L726" s="279"/>
      <c r="N726" s="282"/>
      <c r="AD726" s="283"/>
    </row>
    <row r="727" spans="6:30" ht="16">
      <c r="F727" s="279"/>
      <c r="H727" s="282"/>
      <c r="J727" s="282"/>
      <c r="L727" s="279"/>
      <c r="N727" s="282"/>
      <c r="AD727" s="283"/>
    </row>
    <row r="728" spans="6:30" ht="16">
      <c r="F728" s="279"/>
      <c r="H728" s="282"/>
      <c r="J728" s="282"/>
      <c r="L728" s="279"/>
      <c r="N728" s="282"/>
      <c r="AD728" s="283"/>
    </row>
    <row r="729" spans="6:30" ht="16">
      <c r="F729" s="279"/>
      <c r="H729" s="282"/>
      <c r="J729" s="282"/>
      <c r="L729" s="279"/>
      <c r="N729" s="282"/>
      <c r="AD729" s="283"/>
    </row>
    <row r="730" spans="6:30" ht="16">
      <c r="F730" s="279"/>
      <c r="H730" s="282"/>
      <c r="J730" s="282"/>
      <c r="L730" s="279"/>
      <c r="N730" s="282"/>
      <c r="AD730" s="283"/>
    </row>
    <row r="731" spans="6:30" ht="16">
      <c r="F731" s="279"/>
      <c r="H731" s="282"/>
      <c r="J731" s="282"/>
      <c r="L731" s="279"/>
      <c r="N731" s="282"/>
      <c r="AD731" s="283"/>
    </row>
    <row r="732" spans="6:30" ht="16">
      <c r="F732" s="279"/>
      <c r="H732" s="282"/>
      <c r="J732" s="282"/>
      <c r="L732" s="279"/>
      <c r="N732" s="282"/>
      <c r="AD732" s="283"/>
    </row>
    <row r="733" spans="6:30" ht="16">
      <c r="F733" s="279"/>
      <c r="H733" s="282"/>
      <c r="J733" s="282"/>
      <c r="L733" s="279"/>
      <c r="N733" s="282"/>
      <c r="AD733" s="283"/>
    </row>
    <row r="734" spans="6:30" ht="16">
      <c r="F734" s="279"/>
      <c r="H734" s="282"/>
      <c r="J734" s="282"/>
      <c r="L734" s="279"/>
      <c r="N734" s="282"/>
      <c r="AD734" s="283"/>
    </row>
    <row r="735" spans="6:30" ht="16">
      <c r="F735" s="279"/>
      <c r="H735" s="282"/>
      <c r="J735" s="282"/>
      <c r="L735" s="279"/>
      <c r="N735" s="282"/>
      <c r="AD735" s="283"/>
    </row>
    <row r="736" spans="6:30" ht="16">
      <c r="F736" s="279"/>
      <c r="H736" s="282"/>
      <c r="J736" s="282"/>
      <c r="L736" s="279"/>
      <c r="N736" s="282"/>
      <c r="AD736" s="283"/>
    </row>
    <row r="737" spans="6:30" ht="16">
      <c r="F737" s="279"/>
      <c r="H737" s="282"/>
      <c r="J737" s="282"/>
      <c r="L737" s="279"/>
      <c r="N737" s="282"/>
      <c r="AD737" s="283"/>
    </row>
    <row r="738" spans="6:30" ht="16">
      <c r="F738" s="279"/>
      <c r="H738" s="282"/>
      <c r="J738" s="282"/>
      <c r="L738" s="279"/>
      <c r="N738" s="282"/>
      <c r="AD738" s="283"/>
    </row>
    <row r="739" spans="6:30" ht="16">
      <c r="F739" s="279"/>
      <c r="H739" s="282"/>
      <c r="J739" s="282"/>
      <c r="L739" s="279"/>
      <c r="N739" s="282"/>
      <c r="AD739" s="283"/>
    </row>
    <row r="740" spans="6:30" ht="16">
      <c r="F740" s="279"/>
      <c r="H740" s="282"/>
      <c r="J740" s="282"/>
      <c r="L740" s="279"/>
      <c r="N740" s="282"/>
      <c r="AD740" s="283"/>
    </row>
    <row r="741" spans="6:30" ht="16">
      <c r="F741" s="279"/>
      <c r="H741" s="282"/>
      <c r="J741" s="282"/>
      <c r="L741" s="279"/>
      <c r="N741" s="282"/>
      <c r="AD741" s="283"/>
    </row>
    <row r="742" spans="6:30" ht="16">
      <c r="F742" s="279"/>
      <c r="H742" s="282"/>
      <c r="J742" s="282"/>
      <c r="L742" s="279"/>
      <c r="N742" s="282"/>
      <c r="AD742" s="283"/>
    </row>
    <row r="743" spans="6:30" ht="16">
      <c r="F743" s="279"/>
      <c r="H743" s="282"/>
      <c r="J743" s="282"/>
      <c r="L743" s="279"/>
      <c r="N743" s="282"/>
      <c r="AD743" s="283"/>
    </row>
    <row r="744" spans="6:30" ht="16">
      <c r="F744" s="279"/>
      <c r="H744" s="282"/>
      <c r="J744" s="282"/>
      <c r="L744" s="279"/>
      <c r="N744" s="282"/>
      <c r="AD744" s="283"/>
    </row>
    <row r="745" spans="6:30" ht="16">
      <c r="F745" s="279"/>
      <c r="H745" s="282"/>
      <c r="J745" s="282"/>
      <c r="L745" s="279"/>
      <c r="N745" s="282"/>
      <c r="AD745" s="283"/>
    </row>
    <row r="746" spans="6:30" ht="16">
      <c r="F746" s="279"/>
      <c r="H746" s="282"/>
      <c r="J746" s="282"/>
      <c r="L746" s="279"/>
      <c r="N746" s="282"/>
      <c r="AD746" s="283"/>
    </row>
    <row r="747" spans="6:30" ht="16">
      <c r="F747" s="279"/>
      <c r="H747" s="282"/>
      <c r="J747" s="282"/>
      <c r="L747" s="279"/>
      <c r="N747" s="282"/>
      <c r="AD747" s="283"/>
    </row>
    <row r="748" spans="6:30" ht="16">
      <c r="F748" s="279"/>
      <c r="H748" s="282"/>
      <c r="J748" s="282"/>
      <c r="L748" s="279"/>
      <c r="N748" s="282"/>
      <c r="AD748" s="283"/>
    </row>
    <row r="749" spans="6:30" ht="16">
      <c r="F749" s="279"/>
      <c r="H749" s="282"/>
      <c r="J749" s="282"/>
      <c r="L749" s="279"/>
      <c r="N749" s="282"/>
      <c r="AD749" s="283"/>
    </row>
    <row r="750" spans="6:30" ht="16">
      <c r="F750" s="279"/>
      <c r="H750" s="282"/>
      <c r="J750" s="282"/>
      <c r="L750" s="279"/>
      <c r="N750" s="282"/>
      <c r="AD750" s="283"/>
    </row>
    <row r="751" spans="6:30" ht="16">
      <c r="F751" s="279"/>
      <c r="H751" s="282"/>
      <c r="J751" s="282"/>
      <c r="L751" s="279"/>
      <c r="N751" s="282"/>
      <c r="AD751" s="283"/>
    </row>
    <row r="752" spans="6:30" ht="16">
      <c r="F752" s="279"/>
      <c r="H752" s="282"/>
      <c r="J752" s="282"/>
      <c r="L752" s="279"/>
      <c r="N752" s="282"/>
      <c r="AD752" s="283"/>
    </row>
    <row r="753" spans="6:30" ht="16">
      <c r="F753" s="279"/>
      <c r="H753" s="282"/>
      <c r="J753" s="282"/>
      <c r="L753" s="279"/>
      <c r="N753" s="282"/>
      <c r="AD753" s="283"/>
    </row>
    <row r="754" spans="6:30" ht="16">
      <c r="F754" s="279"/>
      <c r="H754" s="282"/>
      <c r="J754" s="282"/>
      <c r="L754" s="279"/>
      <c r="N754" s="282"/>
      <c r="AD754" s="283"/>
    </row>
    <row r="755" spans="6:30" ht="16">
      <c r="F755" s="279"/>
      <c r="H755" s="282"/>
      <c r="J755" s="282"/>
      <c r="L755" s="279"/>
      <c r="N755" s="282"/>
      <c r="AD755" s="283"/>
    </row>
    <row r="756" spans="6:30" ht="16">
      <c r="F756" s="279"/>
      <c r="H756" s="282"/>
      <c r="J756" s="282"/>
      <c r="L756" s="279"/>
      <c r="N756" s="282"/>
      <c r="AD756" s="283"/>
    </row>
    <row r="757" spans="6:30" ht="16">
      <c r="F757" s="279"/>
      <c r="H757" s="282"/>
      <c r="J757" s="282"/>
      <c r="L757" s="279"/>
      <c r="N757" s="282"/>
      <c r="AD757" s="283"/>
    </row>
    <row r="758" spans="6:30" ht="16">
      <c r="F758" s="279"/>
      <c r="H758" s="282"/>
      <c r="J758" s="282"/>
      <c r="L758" s="279"/>
      <c r="N758" s="282"/>
      <c r="AD758" s="283"/>
    </row>
    <row r="759" spans="6:30" ht="16">
      <c r="F759" s="279"/>
      <c r="H759" s="282"/>
      <c r="J759" s="282"/>
      <c r="L759" s="279"/>
      <c r="N759" s="282"/>
      <c r="AD759" s="283"/>
    </row>
    <row r="760" spans="6:30" ht="16">
      <c r="F760" s="279"/>
      <c r="H760" s="282"/>
      <c r="J760" s="282"/>
      <c r="L760" s="279"/>
      <c r="N760" s="282"/>
      <c r="AD760" s="283"/>
    </row>
    <row r="761" spans="6:30" ht="16">
      <c r="F761" s="279"/>
      <c r="H761" s="282"/>
      <c r="J761" s="282"/>
      <c r="L761" s="279"/>
      <c r="N761" s="282"/>
      <c r="AD761" s="283"/>
    </row>
    <row r="762" spans="6:30" ht="16">
      <c r="F762" s="279"/>
      <c r="H762" s="282"/>
      <c r="J762" s="282"/>
      <c r="L762" s="279"/>
      <c r="N762" s="282"/>
      <c r="AD762" s="283"/>
    </row>
    <row r="763" spans="6:30" ht="16">
      <c r="F763" s="279"/>
      <c r="H763" s="282"/>
      <c r="J763" s="282"/>
      <c r="L763" s="279"/>
      <c r="N763" s="282"/>
      <c r="AD763" s="283"/>
    </row>
    <row r="764" spans="6:30" ht="16">
      <c r="F764" s="279"/>
      <c r="H764" s="282"/>
      <c r="J764" s="282"/>
      <c r="L764" s="279"/>
      <c r="N764" s="282"/>
      <c r="AD764" s="283"/>
    </row>
    <row r="765" spans="6:30" ht="16">
      <c r="F765" s="279"/>
      <c r="H765" s="282"/>
      <c r="J765" s="282"/>
      <c r="L765" s="279"/>
      <c r="N765" s="282"/>
      <c r="AD765" s="283"/>
    </row>
    <row r="766" spans="6:30" ht="16">
      <c r="F766" s="279"/>
      <c r="H766" s="282"/>
      <c r="J766" s="282"/>
      <c r="L766" s="279"/>
      <c r="N766" s="282"/>
      <c r="AD766" s="283"/>
    </row>
    <row r="767" spans="6:30" ht="16">
      <c r="F767" s="279"/>
      <c r="H767" s="282"/>
      <c r="J767" s="282"/>
      <c r="L767" s="279"/>
      <c r="N767" s="282"/>
      <c r="AD767" s="283"/>
    </row>
    <row r="768" spans="6:30" ht="16">
      <c r="F768" s="279"/>
      <c r="H768" s="282"/>
      <c r="J768" s="282"/>
      <c r="L768" s="279"/>
      <c r="N768" s="282"/>
      <c r="AD768" s="283"/>
    </row>
    <row r="769" spans="6:30" ht="16">
      <c r="F769" s="279"/>
      <c r="H769" s="282"/>
      <c r="J769" s="282"/>
      <c r="L769" s="279"/>
      <c r="N769" s="282"/>
      <c r="AD769" s="283"/>
    </row>
    <row r="770" spans="6:30" ht="16">
      <c r="F770" s="279"/>
      <c r="H770" s="282"/>
      <c r="J770" s="282"/>
      <c r="L770" s="279"/>
      <c r="N770" s="282"/>
      <c r="AD770" s="283"/>
    </row>
    <row r="771" spans="6:30" ht="16">
      <c r="F771" s="279"/>
      <c r="H771" s="282"/>
      <c r="J771" s="282"/>
      <c r="L771" s="279"/>
      <c r="N771" s="282"/>
      <c r="AD771" s="283"/>
    </row>
    <row r="772" spans="6:30" ht="16">
      <c r="F772" s="279"/>
      <c r="H772" s="282"/>
      <c r="J772" s="282"/>
      <c r="L772" s="279"/>
      <c r="N772" s="282"/>
      <c r="AD772" s="283"/>
    </row>
    <row r="773" spans="6:30" ht="16">
      <c r="F773" s="279"/>
      <c r="H773" s="282"/>
      <c r="J773" s="282"/>
      <c r="L773" s="279"/>
      <c r="N773" s="282"/>
      <c r="AD773" s="283"/>
    </row>
    <row r="774" spans="6:30" ht="16">
      <c r="F774" s="279"/>
      <c r="H774" s="282"/>
      <c r="J774" s="282"/>
      <c r="L774" s="279"/>
      <c r="N774" s="282"/>
      <c r="AD774" s="283"/>
    </row>
    <row r="775" spans="6:30" ht="16">
      <c r="F775" s="279"/>
      <c r="H775" s="282"/>
      <c r="J775" s="282"/>
      <c r="L775" s="279"/>
      <c r="N775" s="282"/>
      <c r="AD775" s="283"/>
    </row>
    <row r="776" spans="6:30" ht="16">
      <c r="F776" s="279"/>
      <c r="H776" s="282"/>
      <c r="J776" s="282"/>
      <c r="L776" s="279"/>
      <c r="N776" s="282"/>
      <c r="AD776" s="283"/>
    </row>
    <row r="777" spans="6:30" ht="16">
      <c r="F777" s="279"/>
      <c r="H777" s="282"/>
      <c r="J777" s="282"/>
      <c r="L777" s="279"/>
      <c r="N777" s="282"/>
      <c r="AD777" s="283"/>
    </row>
    <row r="778" spans="6:30" ht="16">
      <c r="F778" s="279"/>
      <c r="H778" s="282"/>
      <c r="J778" s="282"/>
      <c r="L778" s="279"/>
      <c r="N778" s="282"/>
      <c r="AD778" s="283"/>
    </row>
    <row r="779" spans="6:30" ht="16">
      <c r="F779" s="279"/>
      <c r="H779" s="282"/>
      <c r="J779" s="282"/>
      <c r="L779" s="279"/>
      <c r="N779" s="282"/>
      <c r="AD779" s="283"/>
    </row>
    <row r="780" spans="6:30" ht="16">
      <c r="F780" s="279"/>
      <c r="H780" s="282"/>
      <c r="J780" s="282"/>
      <c r="L780" s="279"/>
      <c r="N780" s="282"/>
      <c r="AD780" s="283"/>
    </row>
    <row r="781" spans="6:30" ht="16">
      <c r="F781" s="279"/>
      <c r="H781" s="282"/>
      <c r="J781" s="282"/>
      <c r="L781" s="279"/>
      <c r="N781" s="282"/>
      <c r="AD781" s="283"/>
    </row>
    <row r="782" spans="6:30" ht="16">
      <c r="F782" s="279"/>
      <c r="H782" s="282"/>
      <c r="J782" s="282"/>
      <c r="L782" s="279"/>
      <c r="N782" s="282"/>
      <c r="AD782" s="283"/>
    </row>
    <row r="783" spans="6:30" ht="16">
      <c r="F783" s="279"/>
      <c r="H783" s="282"/>
      <c r="J783" s="282"/>
      <c r="L783" s="279"/>
      <c r="N783" s="282"/>
      <c r="AD783" s="283"/>
    </row>
    <row r="784" spans="6:30" ht="16">
      <c r="F784" s="279"/>
      <c r="H784" s="282"/>
      <c r="J784" s="282"/>
      <c r="L784" s="279"/>
      <c r="N784" s="282"/>
      <c r="AD784" s="283"/>
    </row>
    <row r="785" spans="6:30" ht="16">
      <c r="F785" s="279"/>
      <c r="H785" s="282"/>
      <c r="J785" s="282"/>
      <c r="L785" s="279"/>
      <c r="N785" s="282"/>
      <c r="AD785" s="283"/>
    </row>
    <row r="786" spans="6:30" ht="16">
      <c r="F786" s="279"/>
      <c r="H786" s="282"/>
      <c r="J786" s="282"/>
      <c r="L786" s="279"/>
      <c r="N786" s="282"/>
      <c r="AD786" s="283"/>
    </row>
    <row r="787" spans="6:30" ht="16">
      <c r="F787" s="279"/>
      <c r="H787" s="282"/>
      <c r="J787" s="282"/>
      <c r="L787" s="279"/>
      <c r="N787" s="282"/>
      <c r="AD787" s="283"/>
    </row>
    <row r="788" spans="6:30" ht="16">
      <c r="F788" s="279"/>
      <c r="H788" s="282"/>
      <c r="J788" s="282"/>
      <c r="L788" s="279"/>
      <c r="N788" s="282"/>
      <c r="AD788" s="283"/>
    </row>
    <row r="789" spans="6:30" ht="16">
      <c r="F789" s="279"/>
      <c r="H789" s="282"/>
      <c r="J789" s="282"/>
      <c r="L789" s="279"/>
      <c r="N789" s="282"/>
      <c r="AD789" s="283"/>
    </row>
    <row r="790" spans="6:30" ht="16">
      <c r="F790" s="279"/>
      <c r="H790" s="282"/>
      <c r="J790" s="282"/>
      <c r="L790" s="279"/>
      <c r="N790" s="282"/>
      <c r="AD790" s="283"/>
    </row>
    <row r="791" spans="6:30" ht="16">
      <c r="F791" s="279"/>
      <c r="H791" s="282"/>
      <c r="J791" s="282"/>
      <c r="L791" s="279"/>
      <c r="N791" s="282"/>
      <c r="AD791" s="283"/>
    </row>
    <row r="792" spans="6:30" ht="16">
      <c r="F792" s="279"/>
      <c r="H792" s="282"/>
      <c r="J792" s="282"/>
      <c r="L792" s="279"/>
      <c r="N792" s="282"/>
      <c r="AD792" s="283"/>
    </row>
    <row r="793" spans="6:30" ht="16">
      <c r="F793" s="279"/>
      <c r="H793" s="282"/>
      <c r="J793" s="282"/>
      <c r="L793" s="279"/>
      <c r="N793" s="282"/>
      <c r="AD793" s="283"/>
    </row>
    <row r="794" spans="6:30" ht="16">
      <c r="F794" s="279"/>
      <c r="H794" s="282"/>
      <c r="J794" s="282"/>
      <c r="L794" s="279"/>
      <c r="N794" s="282"/>
      <c r="AD794" s="283"/>
    </row>
    <row r="795" spans="6:30" ht="16">
      <c r="F795" s="279"/>
      <c r="H795" s="282"/>
      <c r="J795" s="282"/>
      <c r="L795" s="279"/>
      <c r="N795" s="282"/>
      <c r="AD795" s="283"/>
    </row>
    <row r="796" spans="6:30" ht="16">
      <c r="F796" s="279"/>
      <c r="H796" s="282"/>
      <c r="J796" s="282"/>
      <c r="L796" s="279"/>
      <c r="N796" s="282"/>
      <c r="AD796" s="283"/>
    </row>
    <row r="797" spans="6:30" ht="16">
      <c r="F797" s="279"/>
      <c r="H797" s="282"/>
      <c r="J797" s="282"/>
      <c r="L797" s="279"/>
      <c r="N797" s="282"/>
      <c r="AD797" s="283"/>
    </row>
    <row r="798" spans="6:30" ht="16">
      <c r="F798" s="279"/>
      <c r="H798" s="282"/>
      <c r="J798" s="282"/>
      <c r="L798" s="279"/>
      <c r="N798" s="282"/>
      <c r="AD798" s="283"/>
    </row>
    <row r="799" spans="6:30" ht="16">
      <c r="F799" s="279"/>
      <c r="H799" s="282"/>
      <c r="J799" s="282"/>
      <c r="L799" s="279"/>
      <c r="N799" s="282"/>
      <c r="AD799" s="283"/>
    </row>
    <row r="800" spans="6:30" ht="16">
      <c r="F800" s="279"/>
      <c r="H800" s="282"/>
      <c r="J800" s="282"/>
      <c r="L800" s="279"/>
      <c r="N800" s="282"/>
      <c r="AD800" s="283"/>
    </row>
    <row r="801" spans="6:30" ht="16">
      <c r="F801" s="279"/>
      <c r="H801" s="282"/>
      <c r="J801" s="282"/>
      <c r="L801" s="279"/>
      <c r="N801" s="282"/>
      <c r="AD801" s="283"/>
    </row>
    <row r="802" spans="6:30" ht="16">
      <c r="F802" s="279"/>
      <c r="H802" s="282"/>
      <c r="J802" s="282"/>
      <c r="L802" s="279"/>
      <c r="N802" s="282"/>
      <c r="AD802" s="283"/>
    </row>
    <row r="803" spans="6:30" ht="16">
      <c r="F803" s="279"/>
      <c r="H803" s="282"/>
      <c r="J803" s="282"/>
      <c r="L803" s="279"/>
      <c r="N803" s="282"/>
      <c r="AD803" s="283"/>
    </row>
    <row r="804" spans="6:30" ht="16">
      <c r="F804" s="279"/>
      <c r="H804" s="282"/>
      <c r="J804" s="282"/>
      <c r="L804" s="279"/>
      <c r="N804" s="282"/>
      <c r="AD804" s="283"/>
    </row>
    <row r="805" spans="6:30" ht="16">
      <c r="F805" s="279"/>
      <c r="H805" s="282"/>
      <c r="J805" s="282"/>
      <c r="L805" s="279"/>
      <c r="N805" s="282"/>
      <c r="AD805" s="283"/>
    </row>
    <row r="806" spans="6:30" ht="16">
      <c r="F806" s="279"/>
      <c r="H806" s="282"/>
      <c r="J806" s="282"/>
      <c r="L806" s="279"/>
      <c r="N806" s="282"/>
      <c r="AD806" s="283"/>
    </row>
    <row r="807" spans="6:30" ht="16">
      <c r="F807" s="279"/>
      <c r="H807" s="282"/>
      <c r="J807" s="282"/>
      <c r="L807" s="279"/>
      <c r="N807" s="282"/>
      <c r="AD807" s="283"/>
    </row>
    <row r="808" spans="6:30" ht="16">
      <c r="F808" s="279"/>
      <c r="H808" s="282"/>
      <c r="J808" s="282"/>
      <c r="L808" s="279"/>
      <c r="N808" s="282"/>
      <c r="AD808" s="283"/>
    </row>
    <row r="809" spans="6:30" ht="16">
      <c r="F809" s="279"/>
      <c r="H809" s="282"/>
      <c r="J809" s="282"/>
      <c r="L809" s="279"/>
      <c r="N809" s="282"/>
      <c r="AD809" s="283"/>
    </row>
    <row r="810" spans="6:30" ht="16">
      <c r="F810" s="279"/>
      <c r="H810" s="282"/>
      <c r="J810" s="282"/>
      <c r="L810" s="279"/>
      <c r="N810" s="282"/>
      <c r="AD810" s="283"/>
    </row>
    <row r="811" spans="6:30" ht="16">
      <c r="F811" s="279"/>
      <c r="H811" s="282"/>
      <c r="J811" s="282"/>
      <c r="L811" s="279"/>
      <c r="N811" s="282"/>
      <c r="AD811" s="283"/>
    </row>
    <row r="812" spans="6:30" ht="16">
      <c r="F812" s="279"/>
      <c r="H812" s="282"/>
      <c r="J812" s="282"/>
      <c r="L812" s="279"/>
      <c r="N812" s="282"/>
      <c r="AD812" s="283"/>
    </row>
    <row r="813" spans="6:30" ht="16">
      <c r="F813" s="279"/>
      <c r="H813" s="282"/>
      <c r="J813" s="282"/>
      <c r="L813" s="279"/>
      <c r="N813" s="282"/>
      <c r="AD813" s="283"/>
    </row>
    <row r="814" spans="6:30" ht="16">
      <c r="F814" s="279"/>
      <c r="H814" s="282"/>
      <c r="J814" s="282"/>
      <c r="L814" s="279"/>
      <c r="N814" s="282"/>
      <c r="AD814" s="283"/>
    </row>
    <row r="815" spans="6:30" ht="16">
      <c r="F815" s="279"/>
      <c r="H815" s="282"/>
      <c r="J815" s="282"/>
      <c r="L815" s="279"/>
      <c r="N815" s="282"/>
      <c r="AD815" s="283"/>
    </row>
    <row r="816" spans="6:30" ht="16">
      <c r="F816" s="279"/>
      <c r="H816" s="282"/>
      <c r="J816" s="282"/>
      <c r="L816" s="279"/>
      <c r="N816" s="282"/>
      <c r="AD816" s="283"/>
    </row>
    <row r="817" spans="6:30" ht="16">
      <c r="F817" s="279"/>
      <c r="H817" s="282"/>
      <c r="J817" s="282"/>
      <c r="L817" s="279"/>
      <c r="N817" s="282"/>
      <c r="AD817" s="283"/>
    </row>
    <row r="818" spans="6:30" ht="16">
      <c r="F818" s="279"/>
      <c r="H818" s="282"/>
      <c r="J818" s="282"/>
      <c r="L818" s="279"/>
      <c r="N818" s="282"/>
      <c r="AD818" s="283"/>
    </row>
    <row r="819" spans="6:30" ht="16">
      <c r="F819" s="279"/>
      <c r="H819" s="282"/>
      <c r="J819" s="282"/>
      <c r="L819" s="279"/>
      <c r="N819" s="282"/>
      <c r="AD819" s="283"/>
    </row>
    <row r="820" spans="6:30" ht="16">
      <c r="F820" s="279"/>
      <c r="H820" s="282"/>
      <c r="J820" s="282"/>
      <c r="L820" s="279"/>
      <c r="N820" s="282"/>
      <c r="AD820" s="283"/>
    </row>
    <row r="821" spans="6:30" ht="16">
      <c r="F821" s="279"/>
      <c r="H821" s="282"/>
      <c r="J821" s="282"/>
      <c r="L821" s="279"/>
      <c r="N821" s="282"/>
      <c r="AD821" s="283"/>
    </row>
    <row r="822" spans="6:30" ht="16">
      <c r="F822" s="279"/>
      <c r="H822" s="282"/>
      <c r="J822" s="282"/>
      <c r="L822" s="279"/>
      <c r="N822" s="282"/>
      <c r="AD822" s="283"/>
    </row>
    <row r="823" spans="6:30" ht="16">
      <c r="F823" s="279"/>
      <c r="H823" s="282"/>
      <c r="J823" s="282"/>
      <c r="L823" s="279"/>
      <c r="N823" s="282"/>
      <c r="AD823" s="283"/>
    </row>
    <row r="824" spans="6:30" ht="16">
      <c r="F824" s="279"/>
      <c r="H824" s="282"/>
      <c r="J824" s="282"/>
      <c r="L824" s="279"/>
      <c r="N824" s="282"/>
      <c r="AD824" s="283"/>
    </row>
    <row r="825" spans="6:30" ht="16">
      <c r="F825" s="279"/>
      <c r="H825" s="282"/>
      <c r="J825" s="282"/>
      <c r="L825" s="279"/>
      <c r="N825" s="282"/>
      <c r="AD825" s="283"/>
    </row>
    <row r="826" spans="6:30" ht="16">
      <c r="F826" s="279"/>
      <c r="H826" s="282"/>
      <c r="J826" s="282"/>
      <c r="L826" s="279"/>
      <c r="N826" s="282"/>
      <c r="AD826" s="283"/>
    </row>
    <row r="827" spans="6:30" ht="16">
      <c r="F827" s="279"/>
      <c r="H827" s="282"/>
      <c r="J827" s="282"/>
      <c r="L827" s="279"/>
      <c r="N827" s="282"/>
      <c r="AD827" s="283"/>
    </row>
    <row r="828" spans="6:30" ht="16">
      <c r="F828" s="279"/>
      <c r="H828" s="282"/>
      <c r="J828" s="282"/>
      <c r="L828" s="279"/>
      <c r="N828" s="282"/>
      <c r="AD828" s="283"/>
    </row>
    <row r="829" spans="6:30" ht="16">
      <c r="F829" s="279"/>
      <c r="H829" s="282"/>
      <c r="J829" s="282"/>
      <c r="L829" s="279"/>
      <c r="N829" s="282"/>
      <c r="AD829" s="283"/>
    </row>
    <row r="830" spans="6:30" ht="16">
      <c r="F830" s="279"/>
      <c r="H830" s="282"/>
      <c r="J830" s="282"/>
      <c r="L830" s="279"/>
      <c r="N830" s="282"/>
      <c r="AD830" s="283"/>
    </row>
    <row r="831" spans="6:30" ht="16">
      <c r="F831" s="279"/>
      <c r="H831" s="282"/>
      <c r="J831" s="282"/>
      <c r="L831" s="279"/>
      <c r="N831" s="282"/>
      <c r="AD831" s="283"/>
    </row>
    <row r="832" spans="6:30" ht="16">
      <c r="F832" s="279"/>
      <c r="H832" s="282"/>
      <c r="J832" s="282"/>
      <c r="L832" s="279"/>
      <c r="N832" s="282"/>
      <c r="AD832" s="283"/>
    </row>
    <row r="833" spans="6:30" ht="16">
      <c r="F833" s="279"/>
      <c r="H833" s="282"/>
      <c r="J833" s="282"/>
      <c r="L833" s="279"/>
      <c r="N833" s="282"/>
      <c r="AD833" s="283"/>
    </row>
    <row r="834" spans="6:30" ht="16">
      <c r="F834" s="279"/>
      <c r="H834" s="282"/>
      <c r="J834" s="282"/>
      <c r="L834" s="279"/>
      <c r="N834" s="282"/>
      <c r="AD834" s="283"/>
    </row>
    <row r="835" spans="6:30" ht="16">
      <c r="F835" s="279"/>
      <c r="H835" s="282"/>
      <c r="J835" s="282"/>
      <c r="L835" s="279"/>
      <c r="N835" s="282"/>
      <c r="AD835" s="283"/>
    </row>
    <row r="836" spans="6:30" ht="16">
      <c r="F836" s="279"/>
      <c r="H836" s="282"/>
      <c r="J836" s="282"/>
      <c r="L836" s="279"/>
      <c r="N836" s="282"/>
      <c r="AD836" s="283"/>
    </row>
    <row r="837" spans="6:30" ht="16">
      <c r="F837" s="279"/>
      <c r="H837" s="282"/>
      <c r="J837" s="282"/>
      <c r="L837" s="279"/>
      <c r="N837" s="282"/>
      <c r="AD837" s="283"/>
    </row>
    <row r="838" spans="6:30" ht="16">
      <c r="F838" s="279"/>
      <c r="H838" s="282"/>
      <c r="J838" s="282"/>
      <c r="L838" s="279"/>
      <c r="N838" s="282"/>
      <c r="AD838" s="283"/>
    </row>
    <row r="839" spans="6:30" ht="16">
      <c r="F839" s="279"/>
      <c r="H839" s="282"/>
      <c r="J839" s="282"/>
      <c r="L839" s="279"/>
      <c r="N839" s="282"/>
      <c r="AD839" s="283"/>
    </row>
    <row r="840" spans="6:30" ht="16">
      <c r="F840" s="279"/>
      <c r="H840" s="282"/>
      <c r="J840" s="282"/>
      <c r="L840" s="279"/>
      <c r="N840" s="282"/>
      <c r="AD840" s="283"/>
    </row>
    <row r="841" spans="6:30" ht="16">
      <c r="F841" s="279"/>
      <c r="H841" s="282"/>
      <c r="J841" s="282"/>
      <c r="L841" s="279"/>
      <c r="N841" s="282"/>
      <c r="AD841" s="283"/>
    </row>
    <row r="842" spans="6:30" ht="16">
      <c r="F842" s="279"/>
      <c r="H842" s="282"/>
      <c r="J842" s="282"/>
      <c r="L842" s="279"/>
      <c r="N842" s="282"/>
      <c r="AD842" s="283"/>
    </row>
    <row r="843" spans="6:30" ht="16">
      <c r="F843" s="279"/>
      <c r="H843" s="282"/>
      <c r="J843" s="282"/>
      <c r="L843" s="279"/>
      <c r="N843" s="282"/>
      <c r="AD843" s="283"/>
    </row>
    <row r="844" spans="6:30" ht="16">
      <c r="F844" s="279"/>
      <c r="H844" s="282"/>
      <c r="J844" s="282"/>
      <c r="L844" s="279"/>
      <c r="N844" s="282"/>
      <c r="AD844" s="283"/>
    </row>
    <row r="845" spans="6:30" ht="16">
      <c r="F845" s="279"/>
      <c r="H845" s="282"/>
      <c r="J845" s="282"/>
      <c r="L845" s="279"/>
      <c r="N845" s="282"/>
      <c r="AD845" s="283"/>
    </row>
    <row r="846" spans="6:30" ht="16">
      <c r="F846" s="279"/>
      <c r="H846" s="282"/>
      <c r="J846" s="282"/>
      <c r="L846" s="279"/>
      <c r="N846" s="282"/>
      <c r="AD846" s="283"/>
    </row>
    <row r="847" spans="6:30" ht="16">
      <c r="F847" s="279"/>
      <c r="H847" s="282"/>
      <c r="J847" s="282"/>
      <c r="L847" s="279"/>
      <c r="N847" s="282"/>
      <c r="AD847" s="283"/>
    </row>
    <row r="848" spans="6:30" ht="16">
      <c r="F848" s="279"/>
      <c r="H848" s="282"/>
      <c r="J848" s="282"/>
      <c r="L848" s="279"/>
      <c r="N848" s="282"/>
      <c r="AD848" s="283"/>
    </row>
    <row r="849" spans="6:30" ht="16">
      <c r="F849" s="279"/>
      <c r="H849" s="282"/>
      <c r="J849" s="282"/>
      <c r="L849" s="279"/>
      <c r="N849" s="282"/>
      <c r="AD849" s="283"/>
    </row>
    <row r="850" spans="6:30" ht="16">
      <c r="F850" s="279"/>
      <c r="H850" s="282"/>
      <c r="J850" s="282"/>
      <c r="L850" s="279"/>
      <c r="N850" s="282"/>
      <c r="AD850" s="283"/>
    </row>
    <row r="851" spans="6:30" ht="16">
      <c r="F851" s="279"/>
      <c r="H851" s="282"/>
      <c r="J851" s="282"/>
      <c r="L851" s="279"/>
      <c r="N851" s="282"/>
      <c r="AD851" s="283"/>
    </row>
    <row r="852" spans="6:30" ht="16">
      <c r="F852" s="279"/>
      <c r="H852" s="282"/>
      <c r="J852" s="282"/>
      <c r="L852" s="279"/>
      <c r="N852" s="282"/>
      <c r="AD852" s="283"/>
    </row>
    <row r="853" spans="6:30" ht="16">
      <c r="F853" s="279"/>
      <c r="H853" s="282"/>
      <c r="J853" s="282"/>
      <c r="L853" s="279"/>
      <c r="N853" s="282"/>
      <c r="AD853" s="283"/>
    </row>
    <row r="854" spans="6:30" ht="16">
      <c r="F854" s="279"/>
      <c r="H854" s="282"/>
      <c r="J854" s="282"/>
      <c r="L854" s="279"/>
      <c r="N854" s="282"/>
      <c r="AD854" s="283"/>
    </row>
    <row r="855" spans="6:30" ht="16">
      <c r="F855" s="279"/>
      <c r="H855" s="282"/>
      <c r="J855" s="282"/>
      <c r="L855" s="279"/>
      <c r="N855" s="282"/>
      <c r="AD855" s="283"/>
    </row>
    <row r="856" spans="6:30" ht="16">
      <c r="F856" s="279"/>
      <c r="H856" s="282"/>
      <c r="J856" s="282"/>
      <c r="L856" s="279"/>
      <c r="N856" s="282"/>
      <c r="AD856" s="283"/>
    </row>
    <row r="857" spans="6:30" ht="16">
      <c r="F857" s="279"/>
      <c r="H857" s="282"/>
      <c r="J857" s="282"/>
      <c r="L857" s="279"/>
      <c r="N857" s="282"/>
      <c r="AD857" s="283"/>
    </row>
    <row r="858" spans="6:30" ht="16">
      <c r="F858" s="279"/>
      <c r="H858" s="282"/>
      <c r="J858" s="282"/>
      <c r="L858" s="279"/>
      <c r="N858" s="282"/>
      <c r="AD858" s="283"/>
    </row>
    <row r="859" spans="6:30" ht="16">
      <c r="F859" s="279"/>
      <c r="H859" s="282"/>
      <c r="J859" s="282"/>
      <c r="L859" s="279"/>
      <c r="N859" s="282"/>
      <c r="AD859" s="283"/>
    </row>
    <row r="860" spans="6:30" ht="16">
      <c r="F860" s="279"/>
      <c r="H860" s="282"/>
      <c r="J860" s="282"/>
      <c r="L860" s="279"/>
      <c r="N860" s="282"/>
      <c r="AD860" s="283"/>
    </row>
    <row r="861" spans="6:30" ht="16">
      <c r="F861" s="279"/>
      <c r="H861" s="282"/>
      <c r="J861" s="282"/>
      <c r="L861" s="279"/>
      <c r="N861" s="282"/>
      <c r="AD861" s="283"/>
    </row>
    <row r="862" spans="6:30" ht="16">
      <c r="F862" s="279"/>
      <c r="H862" s="282"/>
      <c r="J862" s="282"/>
      <c r="L862" s="279"/>
      <c r="N862" s="282"/>
      <c r="AD862" s="283"/>
    </row>
    <row r="863" spans="6:30" ht="16">
      <c r="F863" s="279"/>
      <c r="H863" s="282"/>
      <c r="J863" s="282"/>
      <c r="L863" s="279"/>
      <c r="N863" s="282"/>
      <c r="AD863" s="283"/>
    </row>
    <row r="864" spans="6:30" ht="16">
      <c r="F864" s="279"/>
      <c r="H864" s="282"/>
      <c r="J864" s="282"/>
      <c r="L864" s="279"/>
      <c r="N864" s="282"/>
      <c r="AD864" s="283"/>
    </row>
    <row r="865" spans="6:30" ht="16">
      <c r="F865" s="279"/>
      <c r="H865" s="282"/>
      <c r="J865" s="282"/>
      <c r="L865" s="279"/>
      <c r="N865" s="282"/>
      <c r="AD865" s="283"/>
    </row>
    <row r="866" spans="6:30" ht="16">
      <c r="F866" s="279"/>
      <c r="H866" s="282"/>
      <c r="J866" s="282"/>
      <c r="L866" s="279"/>
      <c r="N866" s="282"/>
      <c r="AD866" s="283"/>
    </row>
    <row r="867" spans="6:30" ht="16">
      <c r="F867" s="279"/>
      <c r="H867" s="282"/>
      <c r="J867" s="282"/>
      <c r="L867" s="279"/>
      <c r="N867" s="282"/>
      <c r="AD867" s="283"/>
    </row>
    <row r="868" spans="6:30" ht="16">
      <c r="F868" s="279"/>
      <c r="H868" s="282"/>
      <c r="J868" s="282"/>
      <c r="L868" s="279"/>
      <c r="N868" s="282"/>
      <c r="AD868" s="283"/>
    </row>
    <row r="869" spans="6:30" ht="16">
      <c r="F869" s="279"/>
      <c r="H869" s="282"/>
      <c r="J869" s="282"/>
      <c r="L869" s="279"/>
      <c r="N869" s="282"/>
      <c r="AD869" s="283"/>
    </row>
    <row r="870" spans="6:30" ht="16">
      <c r="F870" s="279"/>
      <c r="H870" s="282"/>
      <c r="J870" s="282"/>
      <c r="L870" s="279"/>
      <c r="N870" s="282"/>
      <c r="AD870" s="283"/>
    </row>
    <row r="871" spans="6:30" ht="16">
      <c r="F871" s="279"/>
      <c r="H871" s="282"/>
      <c r="J871" s="282"/>
      <c r="L871" s="279"/>
      <c r="N871" s="282"/>
      <c r="AD871" s="283"/>
    </row>
    <row r="872" spans="6:30" ht="16">
      <c r="F872" s="279"/>
      <c r="H872" s="282"/>
      <c r="J872" s="282"/>
      <c r="L872" s="279"/>
      <c r="N872" s="282"/>
      <c r="AD872" s="283"/>
    </row>
    <row r="873" spans="6:30" ht="16">
      <c r="F873" s="279"/>
      <c r="H873" s="282"/>
      <c r="J873" s="282"/>
      <c r="L873" s="279"/>
      <c r="N873" s="282"/>
      <c r="AD873" s="283"/>
    </row>
    <row r="874" spans="6:30" ht="16">
      <c r="F874" s="279"/>
      <c r="H874" s="282"/>
      <c r="J874" s="282"/>
      <c r="L874" s="279"/>
      <c r="N874" s="282"/>
      <c r="AD874" s="283"/>
    </row>
    <row r="875" spans="6:30" ht="16">
      <c r="F875" s="279"/>
      <c r="H875" s="282"/>
      <c r="J875" s="282"/>
      <c r="L875" s="279"/>
      <c r="N875" s="282"/>
      <c r="AD875" s="283"/>
    </row>
    <row r="876" spans="6:30" ht="16">
      <c r="F876" s="279"/>
      <c r="H876" s="282"/>
      <c r="J876" s="282"/>
      <c r="L876" s="279"/>
      <c r="N876" s="282"/>
      <c r="AD876" s="283"/>
    </row>
    <row r="877" spans="6:30" ht="16">
      <c r="F877" s="279"/>
      <c r="H877" s="282"/>
      <c r="J877" s="282"/>
      <c r="L877" s="279"/>
      <c r="N877" s="282"/>
      <c r="AD877" s="283"/>
    </row>
    <row r="878" spans="6:30" ht="16">
      <c r="F878" s="279"/>
      <c r="H878" s="282"/>
      <c r="J878" s="282"/>
      <c r="L878" s="279"/>
      <c r="N878" s="282"/>
      <c r="AD878" s="283"/>
    </row>
    <row r="879" spans="6:30" ht="16">
      <c r="F879" s="279"/>
      <c r="H879" s="282"/>
      <c r="J879" s="282"/>
      <c r="L879" s="279"/>
      <c r="N879" s="282"/>
      <c r="AD879" s="283"/>
    </row>
    <row r="880" spans="6:30" ht="16">
      <c r="F880" s="279"/>
      <c r="H880" s="282"/>
      <c r="J880" s="282"/>
      <c r="L880" s="279"/>
      <c r="N880" s="282"/>
      <c r="AD880" s="283"/>
    </row>
    <row r="881" spans="6:30" ht="16">
      <c r="F881" s="279"/>
      <c r="H881" s="282"/>
      <c r="J881" s="282"/>
      <c r="L881" s="279"/>
      <c r="N881" s="282"/>
      <c r="AD881" s="283"/>
    </row>
    <row r="882" spans="6:30" ht="16">
      <c r="F882" s="279"/>
      <c r="H882" s="282"/>
      <c r="J882" s="282"/>
      <c r="L882" s="279"/>
      <c r="N882" s="282"/>
      <c r="AD882" s="283"/>
    </row>
    <row r="883" spans="6:30" ht="16">
      <c r="F883" s="279"/>
      <c r="H883" s="282"/>
      <c r="J883" s="282"/>
      <c r="L883" s="279"/>
      <c r="N883" s="282"/>
      <c r="AD883" s="283"/>
    </row>
    <row r="884" spans="6:30" ht="16">
      <c r="F884" s="279"/>
      <c r="H884" s="282"/>
      <c r="J884" s="282"/>
      <c r="L884" s="279"/>
      <c r="N884" s="282"/>
      <c r="AD884" s="283"/>
    </row>
    <row r="885" spans="6:30" ht="16">
      <c r="F885" s="279"/>
      <c r="H885" s="282"/>
      <c r="J885" s="282"/>
      <c r="L885" s="279"/>
      <c r="N885" s="282"/>
      <c r="AD885" s="283"/>
    </row>
    <row r="886" spans="6:30" ht="16">
      <c r="F886" s="279"/>
      <c r="H886" s="282"/>
      <c r="J886" s="282"/>
      <c r="L886" s="279"/>
      <c r="N886" s="282"/>
      <c r="AD886" s="283"/>
    </row>
    <row r="887" spans="6:30" ht="16">
      <c r="F887" s="279"/>
      <c r="H887" s="282"/>
      <c r="J887" s="282"/>
      <c r="L887" s="279"/>
      <c r="N887" s="282"/>
      <c r="AD887" s="283"/>
    </row>
    <row r="888" spans="6:30" ht="16">
      <c r="F888" s="279"/>
      <c r="H888" s="282"/>
      <c r="J888" s="282"/>
      <c r="L888" s="279"/>
      <c r="N888" s="282"/>
      <c r="AD888" s="283"/>
    </row>
    <row r="889" spans="6:30" ht="16">
      <c r="F889" s="279"/>
      <c r="H889" s="282"/>
      <c r="J889" s="282"/>
      <c r="L889" s="279"/>
      <c r="N889" s="282"/>
      <c r="AD889" s="283"/>
    </row>
    <row r="890" spans="6:30" ht="16">
      <c r="F890" s="279"/>
      <c r="H890" s="282"/>
      <c r="J890" s="282"/>
      <c r="L890" s="279"/>
      <c r="N890" s="282"/>
      <c r="AD890" s="283"/>
    </row>
    <row r="891" spans="6:30" ht="16">
      <c r="F891" s="279"/>
      <c r="H891" s="282"/>
      <c r="J891" s="282"/>
      <c r="L891" s="279"/>
      <c r="N891" s="282"/>
      <c r="AD891" s="283"/>
    </row>
    <row r="892" spans="6:30" ht="16">
      <c r="F892" s="279"/>
      <c r="H892" s="282"/>
      <c r="J892" s="282"/>
      <c r="L892" s="279"/>
      <c r="N892" s="282"/>
      <c r="AD892" s="283"/>
    </row>
    <row r="893" spans="6:30" ht="16">
      <c r="F893" s="279"/>
      <c r="H893" s="282"/>
      <c r="J893" s="282"/>
      <c r="L893" s="279"/>
      <c r="N893" s="282"/>
      <c r="AD893" s="283"/>
    </row>
    <row r="894" spans="6:30" ht="16">
      <c r="F894" s="279"/>
      <c r="H894" s="282"/>
      <c r="J894" s="282"/>
      <c r="L894" s="279"/>
      <c r="N894" s="282"/>
      <c r="AD894" s="283"/>
    </row>
    <row r="895" spans="6:30" ht="16">
      <c r="F895" s="279"/>
      <c r="H895" s="282"/>
      <c r="J895" s="282"/>
      <c r="L895" s="279"/>
      <c r="N895" s="282"/>
      <c r="AD895" s="283"/>
    </row>
    <row r="896" spans="6:30" ht="16">
      <c r="F896" s="279"/>
      <c r="H896" s="282"/>
      <c r="J896" s="282"/>
      <c r="L896" s="279"/>
      <c r="N896" s="282"/>
      <c r="AD896" s="283"/>
    </row>
    <row r="897" spans="6:30" ht="16">
      <c r="F897" s="279"/>
      <c r="H897" s="282"/>
      <c r="J897" s="282"/>
      <c r="L897" s="279"/>
      <c r="N897" s="282"/>
      <c r="AD897" s="283"/>
    </row>
    <row r="898" spans="6:30" ht="16">
      <c r="F898" s="279"/>
      <c r="H898" s="282"/>
      <c r="J898" s="282"/>
      <c r="L898" s="279"/>
      <c r="N898" s="282"/>
      <c r="AD898" s="283"/>
    </row>
    <row r="899" spans="6:30" ht="16">
      <c r="F899" s="279"/>
      <c r="H899" s="282"/>
      <c r="J899" s="282"/>
      <c r="L899" s="279"/>
      <c r="N899" s="282"/>
      <c r="AD899" s="283"/>
    </row>
    <row r="900" spans="6:30" ht="16">
      <c r="F900" s="279"/>
      <c r="H900" s="282"/>
      <c r="J900" s="282"/>
      <c r="L900" s="279"/>
      <c r="N900" s="282"/>
      <c r="AD900" s="283"/>
    </row>
    <row r="901" spans="6:30" ht="16">
      <c r="F901" s="279"/>
      <c r="H901" s="282"/>
      <c r="J901" s="282"/>
      <c r="L901" s="279"/>
      <c r="N901" s="282"/>
      <c r="AD901" s="283"/>
    </row>
    <row r="902" spans="6:30" ht="16">
      <c r="F902" s="279"/>
      <c r="H902" s="282"/>
      <c r="J902" s="282"/>
      <c r="L902" s="279"/>
      <c r="N902" s="282"/>
      <c r="AD902" s="283"/>
    </row>
    <row r="903" spans="6:30" ht="16">
      <c r="F903" s="279"/>
      <c r="H903" s="282"/>
      <c r="J903" s="282"/>
      <c r="L903" s="279"/>
      <c r="N903" s="282"/>
      <c r="AD903" s="283"/>
    </row>
    <row r="904" spans="6:30" ht="16">
      <c r="F904" s="279"/>
      <c r="H904" s="282"/>
      <c r="J904" s="282"/>
      <c r="L904" s="279"/>
      <c r="N904" s="282"/>
      <c r="AD904" s="283"/>
    </row>
    <row r="905" spans="6:30" ht="16">
      <c r="F905" s="279"/>
      <c r="H905" s="282"/>
      <c r="J905" s="282"/>
      <c r="L905" s="279"/>
      <c r="N905" s="282"/>
      <c r="AD905" s="283"/>
    </row>
    <row r="906" spans="6:30" ht="16">
      <c r="F906" s="279"/>
      <c r="H906" s="282"/>
      <c r="J906" s="282"/>
      <c r="L906" s="279"/>
      <c r="N906" s="282"/>
      <c r="AD906" s="283"/>
    </row>
    <row r="907" spans="6:30" ht="16">
      <c r="F907" s="279"/>
      <c r="H907" s="282"/>
      <c r="J907" s="282"/>
      <c r="L907" s="279"/>
      <c r="N907" s="282"/>
      <c r="AD907" s="283"/>
    </row>
    <row r="908" spans="6:30" ht="16">
      <c r="F908" s="279"/>
      <c r="H908" s="282"/>
      <c r="J908" s="282"/>
      <c r="L908" s="279"/>
      <c r="N908" s="282"/>
      <c r="AD908" s="283"/>
    </row>
    <row r="909" spans="6:30" ht="16">
      <c r="F909" s="279"/>
      <c r="H909" s="282"/>
      <c r="J909" s="282"/>
      <c r="L909" s="279"/>
      <c r="N909" s="282"/>
      <c r="AD909" s="283"/>
    </row>
    <row r="910" spans="6:30" ht="16">
      <c r="F910" s="279"/>
      <c r="H910" s="282"/>
      <c r="J910" s="282"/>
      <c r="L910" s="279"/>
      <c r="N910" s="282"/>
      <c r="AD910" s="283"/>
    </row>
    <row r="911" spans="6:30" ht="16">
      <c r="F911" s="279"/>
      <c r="H911" s="282"/>
      <c r="J911" s="282"/>
      <c r="L911" s="279"/>
      <c r="N911" s="282"/>
      <c r="AD911" s="283"/>
    </row>
    <row r="912" spans="6:30" ht="16">
      <c r="F912" s="279"/>
      <c r="H912" s="282"/>
      <c r="J912" s="282"/>
      <c r="L912" s="279"/>
      <c r="N912" s="282"/>
      <c r="AD912" s="283"/>
    </row>
    <row r="913" spans="6:30" ht="16">
      <c r="F913" s="279"/>
      <c r="H913" s="282"/>
      <c r="J913" s="282"/>
      <c r="L913" s="279"/>
      <c r="N913" s="282"/>
      <c r="AD913" s="283"/>
    </row>
    <row r="914" spans="6:30" ht="16">
      <c r="F914" s="279"/>
      <c r="H914" s="282"/>
      <c r="J914" s="282"/>
      <c r="L914" s="279"/>
      <c r="N914" s="282"/>
      <c r="AD914" s="283"/>
    </row>
    <row r="915" spans="6:30" ht="16">
      <c r="F915" s="279"/>
      <c r="H915" s="282"/>
      <c r="J915" s="282"/>
      <c r="L915" s="279"/>
      <c r="N915" s="282"/>
      <c r="AD915" s="283"/>
    </row>
    <row r="916" spans="6:30" ht="16">
      <c r="F916" s="279"/>
      <c r="H916" s="282"/>
      <c r="J916" s="282"/>
      <c r="L916" s="279"/>
      <c r="N916" s="282"/>
      <c r="AD916" s="283"/>
    </row>
    <row r="917" spans="6:30" ht="16">
      <c r="F917" s="279"/>
      <c r="H917" s="282"/>
      <c r="J917" s="282"/>
      <c r="L917" s="279"/>
      <c r="N917" s="282"/>
      <c r="AD917" s="283"/>
    </row>
    <row r="918" spans="6:30" ht="16">
      <c r="F918" s="279"/>
      <c r="H918" s="282"/>
      <c r="J918" s="282"/>
      <c r="L918" s="279"/>
      <c r="N918" s="282"/>
      <c r="AD918" s="283"/>
    </row>
    <row r="919" spans="6:30" ht="16">
      <c r="F919" s="279"/>
      <c r="H919" s="282"/>
      <c r="J919" s="282"/>
      <c r="L919" s="279"/>
      <c r="N919" s="282"/>
      <c r="AD919" s="283"/>
    </row>
    <row r="920" spans="6:30" ht="16">
      <c r="F920" s="279"/>
      <c r="H920" s="282"/>
      <c r="J920" s="282"/>
      <c r="L920" s="279"/>
      <c r="N920" s="282"/>
      <c r="AD920" s="283"/>
    </row>
    <row r="921" spans="6:30" ht="16">
      <c r="F921" s="279"/>
      <c r="H921" s="282"/>
      <c r="J921" s="282"/>
      <c r="L921" s="279"/>
      <c r="N921" s="282"/>
      <c r="AD921" s="283"/>
    </row>
    <row r="922" spans="6:30" ht="16">
      <c r="F922" s="279"/>
      <c r="H922" s="282"/>
      <c r="J922" s="282"/>
      <c r="L922" s="279"/>
      <c r="N922" s="282"/>
      <c r="AD922" s="283"/>
    </row>
    <row r="923" spans="6:30" ht="16">
      <c r="F923" s="279"/>
      <c r="H923" s="282"/>
      <c r="J923" s="282"/>
      <c r="L923" s="279"/>
      <c r="N923" s="282"/>
      <c r="AD923" s="283"/>
    </row>
    <row r="924" spans="6:30" ht="16">
      <c r="F924" s="279"/>
      <c r="H924" s="282"/>
      <c r="J924" s="282"/>
      <c r="L924" s="279"/>
      <c r="N924" s="282"/>
      <c r="AD924" s="283"/>
    </row>
    <row r="925" spans="6:30" ht="16">
      <c r="F925" s="279"/>
      <c r="H925" s="282"/>
      <c r="J925" s="282"/>
      <c r="L925" s="279"/>
      <c r="N925" s="282"/>
      <c r="AD925" s="283"/>
    </row>
    <row r="926" spans="6:30" ht="16">
      <c r="F926" s="279"/>
      <c r="H926" s="282"/>
      <c r="J926" s="282"/>
      <c r="L926" s="279"/>
      <c r="N926" s="282"/>
      <c r="AD926" s="283"/>
    </row>
    <row r="927" spans="6:30" ht="16">
      <c r="F927" s="279"/>
      <c r="H927" s="282"/>
      <c r="J927" s="282"/>
      <c r="L927" s="279"/>
      <c r="N927" s="282"/>
      <c r="AD927" s="283"/>
    </row>
    <row r="928" spans="6:30" ht="16">
      <c r="F928" s="279"/>
      <c r="H928" s="282"/>
      <c r="J928" s="282"/>
      <c r="L928" s="279"/>
      <c r="N928" s="282"/>
      <c r="AD928" s="283"/>
    </row>
    <row r="929" spans="6:30" ht="16">
      <c r="F929" s="279"/>
      <c r="H929" s="282"/>
      <c r="J929" s="282"/>
      <c r="L929" s="279"/>
      <c r="N929" s="282"/>
      <c r="AD929" s="283"/>
    </row>
    <row r="930" spans="6:30" ht="16">
      <c r="F930" s="279"/>
      <c r="H930" s="282"/>
      <c r="J930" s="282"/>
      <c r="L930" s="279"/>
      <c r="N930" s="282"/>
      <c r="AD930" s="283"/>
    </row>
    <row r="931" spans="6:30" ht="16">
      <c r="F931" s="279"/>
      <c r="H931" s="282"/>
      <c r="J931" s="282"/>
      <c r="L931" s="279"/>
      <c r="N931" s="282"/>
      <c r="AD931" s="283"/>
    </row>
    <row r="932" spans="6:30" ht="16">
      <c r="F932" s="279"/>
      <c r="H932" s="282"/>
      <c r="J932" s="282"/>
      <c r="L932" s="279"/>
      <c r="N932" s="282"/>
      <c r="AD932" s="283"/>
    </row>
    <row r="933" spans="6:30" ht="16">
      <c r="F933" s="279"/>
      <c r="H933" s="282"/>
      <c r="J933" s="282"/>
      <c r="L933" s="279"/>
      <c r="N933" s="282"/>
      <c r="AD933" s="283"/>
    </row>
    <row r="934" spans="6:30" ht="16">
      <c r="F934" s="279"/>
      <c r="H934" s="282"/>
      <c r="J934" s="282"/>
      <c r="L934" s="279"/>
      <c r="N934" s="282"/>
      <c r="AD934" s="283"/>
    </row>
    <row r="935" spans="6:30" ht="16">
      <c r="F935" s="279"/>
      <c r="H935" s="282"/>
      <c r="J935" s="282"/>
      <c r="L935" s="279"/>
      <c r="N935" s="282"/>
      <c r="AD935" s="283"/>
    </row>
    <row r="936" spans="6:30" ht="16">
      <c r="F936" s="279"/>
      <c r="H936" s="282"/>
      <c r="J936" s="282"/>
      <c r="L936" s="279"/>
      <c r="N936" s="282"/>
      <c r="AD936" s="283"/>
    </row>
    <row r="937" spans="6:30" ht="16">
      <c r="F937" s="279"/>
      <c r="H937" s="282"/>
      <c r="J937" s="282"/>
      <c r="L937" s="279"/>
      <c r="N937" s="282"/>
      <c r="AD937" s="283"/>
    </row>
    <row r="938" spans="6:30" ht="16">
      <c r="F938" s="279"/>
      <c r="H938" s="282"/>
      <c r="J938" s="282"/>
      <c r="L938" s="279"/>
      <c r="N938" s="282"/>
      <c r="AD938" s="283"/>
    </row>
    <row r="939" spans="6:30" ht="16">
      <c r="F939" s="279"/>
      <c r="H939" s="282"/>
      <c r="J939" s="282"/>
      <c r="L939" s="279"/>
      <c r="N939" s="282"/>
      <c r="AD939" s="283"/>
    </row>
    <row r="940" spans="6:30" ht="16">
      <c r="F940" s="279"/>
      <c r="H940" s="282"/>
      <c r="J940" s="282"/>
      <c r="L940" s="279"/>
      <c r="N940" s="282"/>
      <c r="AD940" s="283"/>
    </row>
    <row r="941" spans="6:30" ht="16">
      <c r="F941" s="279"/>
      <c r="H941" s="282"/>
      <c r="J941" s="282"/>
      <c r="L941" s="279"/>
      <c r="N941" s="282"/>
      <c r="AD941" s="283"/>
    </row>
    <row r="942" spans="6:30" ht="16">
      <c r="F942" s="279"/>
      <c r="H942" s="282"/>
      <c r="J942" s="282"/>
      <c r="L942" s="279"/>
      <c r="N942" s="282"/>
      <c r="AD942" s="283"/>
    </row>
    <row r="943" spans="6:30" ht="16">
      <c r="F943" s="279"/>
      <c r="H943" s="282"/>
      <c r="J943" s="282"/>
      <c r="L943" s="279"/>
      <c r="N943" s="282"/>
      <c r="AD943" s="283"/>
    </row>
    <row r="944" spans="6:30" ht="16">
      <c r="F944" s="279"/>
      <c r="H944" s="282"/>
      <c r="J944" s="282"/>
      <c r="L944" s="279"/>
      <c r="N944" s="282"/>
      <c r="AD944" s="283"/>
    </row>
    <row r="945" spans="6:30" ht="16">
      <c r="F945" s="279"/>
      <c r="H945" s="282"/>
      <c r="J945" s="282"/>
      <c r="L945" s="279"/>
      <c r="N945" s="282"/>
      <c r="AD945" s="283"/>
    </row>
    <row r="946" spans="6:30" ht="16">
      <c r="F946" s="279"/>
      <c r="H946" s="282"/>
      <c r="J946" s="282"/>
      <c r="L946" s="279"/>
      <c r="N946" s="282"/>
      <c r="AD946" s="283"/>
    </row>
    <row r="947" spans="6:30" ht="16">
      <c r="F947" s="279"/>
      <c r="H947" s="282"/>
      <c r="J947" s="282"/>
      <c r="L947" s="279"/>
      <c r="N947" s="282"/>
      <c r="AD947" s="283"/>
    </row>
    <row r="948" spans="6:30" ht="16">
      <c r="F948" s="279"/>
      <c r="H948" s="282"/>
      <c r="J948" s="282"/>
      <c r="L948" s="279"/>
      <c r="N948" s="282"/>
      <c r="AD948" s="283"/>
    </row>
    <row r="949" spans="6:30" ht="16">
      <c r="F949" s="279"/>
      <c r="H949" s="282"/>
      <c r="J949" s="282"/>
      <c r="L949" s="279"/>
      <c r="N949" s="282"/>
      <c r="AD949" s="283"/>
    </row>
    <row r="950" spans="6:30" ht="16">
      <c r="F950" s="279"/>
      <c r="H950" s="282"/>
      <c r="J950" s="282"/>
      <c r="L950" s="279"/>
      <c r="N950" s="282"/>
      <c r="AD950" s="283"/>
    </row>
    <row r="951" spans="6:30" ht="16">
      <c r="F951" s="279"/>
      <c r="H951" s="282"/>
      <c r="J951" s="282"/>
      <c r="L951" s="279"/>
      <c r="N951" s="282"/>
      <c r="AD951" s="283"/>
    </row>
    <row r="952" spans="6:30" ht="16">
      <c r="F952" s="279"/>
      <c r="H952" s="282"/>
      <c r="J952" s="282"/>
      <c r="L952" s="279"/>
      <c r="N952" s="282"/>
      <c r="AD952" s="283"/>
    </row>
    <row r="953" spans="6:30" ht="16">
      <c r="F953" s="279"/>
      <c r="H953" s="282"/>
      <c r="J953" s="282"/>
      <c r="L953" s="279"/>
      <c r="N953" s="282"/>
      <c r="AD953" s="283"/>
    </row>
    <row r="954" spans="6:30" ht="16">
      <c r="F954" s="279"/>
      <c r="H954" s="282"/>
      <c r="J954" s="282"/>
      <c r="L954" s="279"/>
      <c r="N954" s="282"/>
      <c r="AD954" s="283"/>
    </row>
    <row r="955" spans="6:30" ht="16">
      <c r="F955" s="279"/>
      <c r="H955" s="282"/>
      <c r="J955" s="282"/>
      <c r="L955" s="279"/>
      <c r="N955" s="282"/>
      <c r="AD955" s="283"/>
    </row>
    <row r="956" spans="6:30" ht="16">
      <c r="F956" s="279"/>
      <c r="H956" s="282"/>
      <c r="J956" s="282"/>
      <c r="L956" s="279"/>
      <c r="N956" s="282"/>
      <c r="AD956" s="283"/>
    </row>
    <row r="957" spans="6:30" ht="16">
      <c r="F957" s="279"/>
      <c r="H957" s="282"/>
      <c r="J957" s="282"/>
      <c r="L957" s="279"/>
      <c r="N957" s="282"/>
      <c r="AD957" s="283"/>
    </row>
    <row r="958" spans="6:30" ht="16">
      <c r="F958" s="279"/>
      <c r="H958" s="282"/>
      <c r="J958" s="282"/>
      <c r="L958" s="279"/>
      <c r="N958" s="282"/>
      <c r="AD958" s="283"/>
    </row>
    <row r="959" spans="6:30" ht="16">
      <c r="F959" s="279"/>
      <c r="H959" s="282"/>
      <c r="J959" s="282"/>
      <c r="L959" s="279"/>
      <c r="N959" s="282"/>
      <c r="AD959" s="283"/>
    </row>
    <row r="960" spans="6:30" ht="16">
      <c r="F960" s="279"/>
      <c r="H960" s="282"/>
      <c r="J960" s="282"/>
      <c r="L960" s="279"/>
      <c r="N960" s="282"/>
      <c r="AD960" s="283"/>
    </row>
    <row r="961" spans="6:30" ht="16">
      <c r="F961" s="279"/>
      <c r="H961" s="282"/>
      <c r="J961" s="282"/>
      <c r="L961" s="279"/>
      <c r="N961" s="282"/>
      <c r="AD961" s="283"/>
    </row>
    <row r="962" spans="6:30" ht="16">
      <c r="F962" s="279"/>
      <c r="H962" s="282"/>
      <c r="J962" s="282"/>
      <c r="L962" s="279"/>
      <c r="N962" s="282"/>
      <c r="AD962" s="283"/>
    </row>
    <row r="963" spans="6:30" ht="16">
      <c r="F963" s="279"/>
      <c r="H963" s="282"/>
      <c r="J963" s="282"/>
      <c r="L963" s="279"/>
      <c r="N963" s="282"/>
      <c r="AD963" s="283"/>
    </row>
    <row r="964" spans="6:30" ht="16">
      <c r="F964" s="279"/>
      <c r="H964" s="282"/>
      <c r="J964" s="282"/>
      <c r="L964" s="279"/>
      <c r="N964" s="282"/>
      <c r="AD964" s="283"/>
    </row>
    <row r="965" spans="6:30" ht="16">
      <c r="F965" s="279"/>
      <c r="H965" s="282"/>
      <c r="J965" s="282"/>
      <c r="L965" s="279"/>
      <c r="N965" s="282"/>
      <c r="AD965" s="283"/>
    </row>
    <row r="966" spans="6:30" ht="16">
      <c r="F966" s="279"/>
      <c r="H966" s="282"/>
      <c r="J966" s="282"/>
      <c r="L966" s="279"/>
      <c r="N966" s="282"/>
      <c r="AD966" s="283"/>
    </row>
    <row r="967" spans="6:30" ht="16">
      <c r="F967" s="279"/>
      <c r="H967" s="282"/>
      <c r="J967" s="282"/>
      <c r="L967" s="279"/>
      <c r="N967" s="282"/>
      <c r="AD967" s="283"/>
    </row>
    <row r="968" spans="6:30" ht="16">
      <c r="F968" s="279"/>
      <c r="H968" s="282"/>
      <c r="J968" s="282"/>
      <c r="L968" s="279"/>
      <c r="N968" s="282"/>
      <c r="AD968" s="283"/>
    </row>
    <row r="969" spans="6:30" ht="16">
      <c r="F969" s="279"/>
      <c r="H969" s="282"/>
      <c r="J969" s="282"/>
      <c r="L969" s="279"/>
      <c r="N969" s="282"/>
      <c r="AD969" s="283"/>
    </row>
    <row r="970" spans="6:30" ht="16">
      <c r="F970" s="279"/>
      <c r="H970" s="282"/>
      <c r="J970" s="282"/>
      <c r="L970" s="279"/>
      <c r="N970" s="282"/>
      <c r="AD970" s="283"/>
    </row>
    <row r="971" spans="6:30" ht="16">
      <c r="F971" s="279"/>
      <c r="H971" s="282"/>
      <c r="J971" s="282"/>
      <c r="L971" s="279"/>
      <c r="N971" s="282"/>
      <c r="AD971" s="283"/>
    </row>
    <row r="972" spans="6:30" ht="16">
      <c r="F972" s="279"/>
      <c r="H972" s="282"/>
      <c r="J972" s="282"/>
      <c r="L972" s="279"/>
      <c r="N972" s="282"/>
      <c r="AD972" s="283"/>
    </row>
    <row r="973" spans="6:30" ht="16">
      <c r="F973" s="279"/>
      <c r="H973" s="282"/>
      <c r="J973" s="282"/>
      <c r="L973" s="279"/>
      <c r="N973" s="282"/>
      <c r="AD973" s="283"/>
    </row>
    <row r="974" spans="6:30" ht="16">
      <c r="F974" s="279"/>
      <c r="H974" s="282"/>
      <c r="J974" s="282"/>
      <c r="L974" s="279"/>
      <c r="N974" s="282"/>
      <c r="AD974" s="283"/>
    </row>
    <row r="975" spans="6:30" ht="16">
      <c r="F975" s="279"/>
      <c r="H975" s="282"/>
      <c r="J975" s="282"/>
      <c r="L975" s="279"/>
      <c r="N975" s="282"/>
      <c r="AD975" s="283"/>
    </row>
    <row r="976" spans="6:30" ht="16">
      <c r="F976" s="279"/>
      <c r="H976" s="282"/>
      <c r="J976" s="282"/>
      <c r="L976" s="279"/>
      <c r="N976" s="282"/>
      <c r="AD976" s="283"/>
    </row>
    <row r="977" spans="6:30" ht="16">
      <c r="F977" s="279"/>
      <c r="H977" s="282"/>
      <c r="J977" s="282"/>
      <c r="L977" s="279"/>
      <c r="N977" s="282"/>
      <c r="AD977" s="283"/>
    </row>
    <row r="978" spans="6:30" ht="16">
      <c r="F978" s="279"/>
      <c r="H978" s="282"/>
      <c r="J978" s="282"/>
      <c r="L978" s="279"/>
      <c r="N978" s="282"/>
      <c r="AD978" s="283"/>
    </row>
    <row r="979" spans="6:30" ht="16">
      <c r="F979" s="279"/>
      <c r="H979" s="282"/>
      <c r="J979" s="282"/>
      <c r="L979" s="279"/>
      <c r="N979" s="282"/>
      <c r="AD979" s="283"/>
    </row>
    <row r="980" spans="6:30" ht="16">
      <c r="F980" s="279"/>
      <c r="H980" s="282"/>
      <c r="J980" s="282"/>
      <c r="L980" s="279"/>
      <c r="N980" s="282"/>
      <c r="AD980" s="283"/>
    </row>
    <row r="981" spans="6:30" ht="16">
      <c r="F981" s="279"/>
      <c r="H981" s="282"/>
      <c r="J981" s="282"/>
      <c r="L981" s="279"/>
      <c r="N981" s="282"/>
      <c r="AD981" s="283"/>
    </row>
    <row r="982" spans="6:30" ht="16">
      <c r="F982" s="279"/>
      <c r="H982" s="282"/>
      <c r="J982" s="282"/>
      <c r="L982" s="279"/>
      <c r="N982" s="282"/>
      <c r="AD982" s="283"/>
    </row>
    <row r="983" spans="6:30" ht="16">
      <c r="F983" s="279"/>
      <c r="H983" s="282"/>
      <c r="J983" s="282"/>
      <c r="L983" s="279"/>
      <c r="N983" s="282"/>
      <c r="AD983" s="283"/>
    </row>
    <row r="984" spans="6:30" ht="16">
      <c r="F984" s="279"/>
      <c r="H984" s="282"/>
      <c r="J984" s="282"/>
      <c r="L984" s="279"/>
      <c r="N984" s="282"/>
      <c r="AD984" s="283"/>
    </row>
    <row r="985" spans="6:30" ht="16">
      <c r="F985" s="279"/>
      <c r="H985" s="282"/>
      <c r="J985" s="282"/>
      <c r="L985" s="279"/>
      <c r="N985" s="282"/>
      <c r="AD985" s="283"/>
    </row>
    <row r="986" spans="6:30" ht="16">
      <c r="F986" s="279"/>
      <c r="H986" s="282"/>
      <c r="J986" s="282"/>
      <c r="L986" s="279"/>
      <c r="N986" s="282"/>
      <c r="AD986" s="283"/>
    </row>
    <row r="987" spans="6:30" ht="16">
      <c r="F987" s="279"/>
      <c r="H987" s="282"/>
      <c r="J987" s="282"/>
      <c r="L987" s="279"/>
      <c r="N987" s="282"/>
      <c r="AD987" s="283"/>
    </row>
    <row r="988" spans="6:30" ht="16">
      <c r="F988" s="279"/>
      <c r="H988" s="282"/>
      <c r="J988" s="282"/>
      <c r="L988" s="279"/>
      <c r="N988" s="282"/>
      <c r="AD988" s="283"/>
    </row>
    <row r="989" spans="6:30" ht="16">
      <c r="F989" s="279"/>
      <c r="H989" s="282"/>
      <c r="J989" s="282"/>
      <c r="L989" s="279"/>
      <c r="N989" s="282"/>
      <c r="AD989" s="283"/>
    </row>
    <row r="990" spans="6:30" ht="16">
      <c r="F990" s="279"/>
      <c r="H990" s="282"/>
      <c r="J990" s="282"/>
      <c r="L990" s="279"/>
      <c r="N990" s="282"/>
      <c r="AD990" s="283"/>
    </row>
    <row r="991" spans="6:30" ht="16">
      <c r="F991" s="279"/>
      <c r="H991" s="282"/>
      <c r="J991" s="282"/>
      <c r="L991" s="279"/>
      <c r="N991" s="282"/>
      <c r="AD991" s="283"/>
    </row>
    <row r="992" spans="6:30" ht="16">
      <c r="F992" s="279"/>
      <c r="H992" s="282"/>
      <c r="J992" s="282"/>
      <c r="L992" s="279"/>
      <c r="N992" s="282"/>
      <c r="AD992" s="283"/>
    </row>
    <row r="993" spans="6:30" ht="16">
      <c r="F993" s="279"/>
      <c r="H993" s="282"/>
      <c r="J993" s="282"/>
      <c r="L993" s="279"/>
      <c r="N993" s="282"/>
      <c r="AD993" s="283"/>
    </row>
    <row r="994" spans="6:30" ht="16">
      <c r="F994" s="279"/>
      <c r="H994" s="282"/>
      <c r="J994" s="282"/>
      <c r="L994" s="279"/>
      <c r="N994" s="282"/>
      <c r="AD994" s="283"/>
    </row>
    <row r="995" spans="6:30" ht="16">
      <c r="F995" s="279"/>
      <c r="H995" s="282"/>
      <c r="J995" s="282"/>
      <c r="L995" s="279"/>
      <c r="N995" s="282"/>
      <c r="AD995" s="283"/>
    </row>
    <row r="996" spans="6:30" ht="16">
      <c r="F996" s="279"/>
      <c r="H996" s="282"/>
      <c r="J996" s="282"/>
      <c r="L996" s="279"/>
      <c r="N996" s="282"/>
      <c r="AD996" s="283"/>
    </row>
    <row r="997" spans="6:30" ht="16">
      <c r="F997" s="279"/>
      <c r="H997" s="282"/>
      <c r="J997" s="282"/>
      <c r="L997" s="279"/>
      <c r="N997" s="282"/>
      <c r="AD997" s="283"/>
    </row>
    <row r="998" spans="6:30" ht="16">
      <c r="F998" s="279"/>
      <c r="H998" s="282"/>
      <c r="J998" s="282"/>
      <c r="L998" s="279"/>
      <c r="N998" s="282"/>
      <c r="AD998" s="283"/>
    </row>
    <row r="999" spans="6:30" ht="16">
      <c r="F999" s="279"/>
      <c r="H999" s="282"/>
      <c r="J999" s="282"/>
      <c r="L999" s="279"/>
      <c r="N999" s="282"/>
      <c r="AD999" s="283"/>
    </row>
    <row r="1000" spans="6:30" ht="16">
      <c r="F1000" s="279"/>
      <c r="H1000" s="282"/>
      <c r="J1000" s="282"/>
      <c r="L1000" s="279"/>
      <c r="N1000" s="282"/>
      <c r="AD1000" s="283"/>
    </row>
    <row r="1001" spans="6:30" ht="16">
      <c r="F1001" s="279"/>
      <c r="H1001" s="282"/>
      <c r="J1001" s="282"/>
      <c r="L1001" s="279"/>
      <c r="N1001" s="282"/>
      <c r="AD1001" s="283"/>
    </row>
    <row r="1002" spans="6:30" ht="16">
      <c r="F1002" s="279"/>
      <c r="H1002" s="282"/>
      <c r="J1002" s="282"/>
      <c r="L1002" s="279"/>
      <c r="N1002" s="282"/>
      <c r="AD1002" s="283"/>
    </row>
  </sheetData>
  <mergeCells count="15">
    <mergeCell ref="AD3:AD4"/>
    <mergeCell ref="A10:K10"/>
    <mergeCell ref="E11:M11"/>
    <mergeCell ref="A3:A4"/>
    <mergeCell ref="B3:B4"/>
    <mergeCell ref="D3:D4"/>
    <mergeCell ref="E3:M3"/>
    <mergeCell ref="O3:O4"/>
    <mergeCell ref="P3:P4"/>
    <mergeCell ref="Q3:Q4"/>
    <mergeCell ref="R3:R4"/>
    <mergeCell ref="S3:U3"/>
    <mergeCell ref="AA3:AA4"/>
    <mergeCell ref="AB3:AB4"/>
    <mergeCell ref="AC3:AC4"/>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X17"/>
  <sheetViews>
    <sheetView workbookViewId="0"/>
  </sheetViews>
  <sheetFormatPr baseColWidth="10" defaultColWidth="11.1640625" defaultRowHeight="15" customHeight="1"/>
  <cols>
    <col min="1" max="1" width="7.6640625" customWidth="1"/>
    <col min="2" max="2" width="5.33203125" customWidth="1"/>
    <col min="3" max="3" width="36.6640625" customWidth="1"/>
    <col min="4" max="5" width="5.83203125" customWidth="1"/>
    <col min="6" max="6" width="4.83203125" customWidth="1"/>
    <col min="7" max="7" width="6.83203125" customWidth="1"/>
    <col min="8" max="9" width="6.5" customWidth="1"/>
    <col min="10" max="10" width="36.6640625" customWidth="1"/>
    <col min="11" max="11" width="16.83203125" customWidth="1"/>
    <col min="12" max="12" width="11.6640625" customWidth="1"/>
    <col min="13" max="13" width="30.33203125" customWidth="1"/>
    <col min="14" max="17" width="16.33203125" customWidth="1"/>
    <col min="18" max="18" width="12.83203125" customWidth="1"/>
    <col min="19" max="19" width="15.5" customWidth="1"/>
    <col min="20" max="20" width="15.33203125" customWidth="1"/>
    <col min="21" max="24" width="11.1640625" customWidth="1"/>
  </cols>
  <sheetData>
    <row r="1" spans="1:24" ht="33.75" customHeight="1">
      <c r="A1" s="234" t="s">
        <v>748</v>
      </c>
      <c r="B1" s="7"/>
      <c r="C1" s="7"/>
      <c r="D1" s="7"/>
    </row>
    <row r="2" spans="1:24" ht="27" customHeight="1">
      <c r="A2" s="235" t="s">
        <v>966</v>
      </c>
      <c r="B2" s="235"/>
      <c r="C2" s="7"/>
    </row>
    <row r="3" spans="1:24" ht="24.75" customHeight="1">
      <c r="A3" s="475" t="s">
        <v>0</v>
      </c>
      <c r="B3" s="476" t="s">
        <v>1</v>
      </c>
      <c r="C3" s="477" t="s">
        <v>535</v>
      </c>
      <c r="D3" s="478" t="s">
        <v>538</v>
      </c>
      <c r="E3" s="462"/>
      <c r="F3" s="462"/>
      <c r="G3" s="131"/>
      <c r="H3" s="131"/>
      <c r="I3" s="131"/>
      <c r="J3" s="476" t="s">
        <v>898</v>
      </c>
      <c r="K3" s="476" t="s">
        <v>899</v>
      </c>
      <c r="L3" s="479" t="s">
        <v>900</v>
      </c>
      <c r="M3" s="477" t="s">
        <v>749</v>
      </c>
      <c r="N3" s="201" t="s">
        <v>461</v>
      </c>
      <c r="O3" s="201"/>
      <c r="P3" s="201"/>
      <c r="Q3" s="480" t="s">
        <v>901</v>
      </c>
      <c r="R3" s="476" t="s">
        <v>536</v>
      </c>
      <c r="S3" s="479" t="s">
        <v>967</v>
      </c>
      <c r="T3" s="475" t="s">
        <v>902</v>
      </c>
    </row>
    <row r="4" spans="1:24" ht="48">
      <c r="A4" s="462"/>
      <c r="B4" s="462"/>
      <c r="C4" s="462"/>
      <c r="D4" s="71" t="s">
        <v>968</v>
      </c>
      <c r="E4" s="71" t="s">
        <v>784</v>
      </c>
      <c r="F4" s="71" t="s">
        <v>969</v>
      </c>
      <c r="G4" s="131" t="s">
        <v>712</v>
      </c>
      <c r="H4" s="131" t="s">
        <v>904</v>
      </c>
      <c r="I4" s="131" t="s">
        <v>970</v>
      </c>
      <c r="J4" s="462"/>
      <c r="K4" s="462"/>
      <c r="L4" s="462"/>
      <c r="M4" s="462"/>
      <c r="N4" s="201"/>
      <c r="O4" s="201"/>
      <c r="P4" s="201"/>
      <c r="Q4" s="462"/>
      <c r="R4" s="462"/>
      <c r="S4" s="462"/>
      <c r="T4" s="462"/>
    </row>
    <row r="5" spans="1:24" ht="144">
      <c r="A5" s="135">
        <v>1</v>
      </c>
      <c r="B5" s="135">
        <v>17</v>
      </c>
      <c r="C5" s="71" t="s">
        <v>313</v>
      </c>
      <c r="D5" s="320" t="s">
        <v>565</v>
      </c>
      <c r="E5" s="133" t="s">
        <v>462</v>
      </c>
      <c r="F5" s="289" t="s">
        <v>565</v>
      </c>
      <c r="G5" s="317" t="s">
        <v>565</v>
      </c>
      <c r="H5" s="289" t="s">
        <v>565</v>
      </c>
      <c r="I5" s="317" t="s">
        <v>565</v>
      </c>
      <c r="J5" s="225" t="s">
        <v>971</v>
      </c>
      <c r="K5" s="225">
        <f>1732124+949739+872565</f>
        <v>3554428</v>
      </c>
      <c r="L5" s="225">
        <v>50</v>
      </c>
      <c r="M5" s="291" t="s">
        <v>320</v>
      </c>
      <c r="N5" s="225"/>
      <c r="O5" s="225"/>
      <c r="P5" s="225"/>
      <c r="Q5" s="225">
        <v>1</v>
      </c>
      <c r="R5" s="133" t="s">
        <v>603</v>
      </c>
      <c r="S5" s="266" t="s">
        <v>972</v>
      </c>
      <c r="T5" s="225">
        <v>2</v>
      </c>
      <c r="U5" s="225"/>
      <c r="V5" s="225"/>
      <c r="W5" s="225"/>
      <c r="X5" s="225"/>
    </row>
    <row r="6" spans="1:24" ht="125.25" customHeight="1">
      <c r="A6" s="135">
        <f t="shared" ref="A6:A7" si="0">A5+1</f>
        <v>2</v>
      </c>
      <c r="B6" s="219">
        <v>27</v>
      </c>
      <c r="C6" s="154" t="s">
        <v>335</v>
      </c>
      <c r="D6" s="136" t="s">
        <v>462</v>
      </c>
      <c r="E6" s="136" t="s">
        <v>462</v>
      </c>
      <c r="F6" s="136" t="s">
        <v>462</v>
      </c>
      <c r="G6" s="225" t="s">
        <v>462</v>
      </c>
      <c r="H6" s="289" t="s">
        <v>565</v>
      </c>
      <c r="I6" s="317" t="s">
        <v>565</v>
      </c>
      <c r="J6" s="225" t="s">
        <v>973</v>
      </c>
      <c r="K6" s="321">
        <f>237000+229250+408100+280400</f>
        <v>1154750</v>
      </c>
      <c r="L6" s="317" t="s">
        <v>565</v>
      </c>
      <c r="M6" s="266" t="s">
        <v>974</v>
      </c>
      <c r="N6" s="225"/>
      <c r="O6" s="225"/>
      <c r="P6" s="225"/>
      <c r="Q6" s="225">
        <v>12</v>
      </c>
      <c r="R6" s="219" t="s">
        <v>609</v>
      </c>
      <c r="S6" s="266" t="s">
        <v>972</v>
      </c>
      <c r="T6" s="225">
        <v>2</v>
      </c>
      <c r="U6" s="225"/>
      <c r="V6" s="225"/>
      <c r="W6" s="225"/>
      <c r="X6" s="225"/>
    </row>
    <row r="7" spans="1:24" ht="68">
      <c r="A7" s="135">
        <f t="shared" si="0"/>
        <v>3</v>
      </c>
      <c r="B7" s="135">
        <v>24</v>
      </c>
      <c r="C7" s="71" t="s">
        <v>325</v>
      </c>
      <c r="D7" s="136" t="s">
        <v>462</v>
      </c>
      <c r="E7" s="289" t="s">
        <v>565</v>
      </c>
      <c r="F7" s="317" t="s">
        <v>565</v>
      </c>
      <c r="G7" s="71"/>
      <c r="H7" s="71" t="s">
        <v>462</v>
      </c>
      <c r="I7" s="71" t="s">
        <v>462</v>
      </c>
      <c r="J7" s="322" t="s">
        <v>719</v>
      </c>
      <c r="K7" s="323">
        <f>152065+1176642+12273+122355</f>
        <v>1463335</v>
      </c>
      <c r="L7" s="71"/>
      <c r="M7" s="266" t="s">
        <v>975</v>
      </c>
      <c r="N7" s="225"/>
      <c r="O7" s="225"/>
      <c r="P7" s="225"/>
      <c r="Q7" s="225">
        <v>15</v>
      </c>
      <c r="R7" s="71" t="s">
        <v>976</v>
      </c>
      <c r="S7" s="266" t="s">
        <v>972</v>
      </c>
      <c r="T7" s="225">
        <v>2</v>
      </c>
      <c r="U7" s="225"/>
      <c r="V7" s="225"/>
      <c r="W7" s="225"/>
      <c r="X7" s="225"/>
    </row>
    <row r="8" spans="1:24" ht="16">
      <c r="A8" s="135"/>
      <c r="B8" s="204"/>
      <c r="C8" s="71"/>
      <c r="D8" s="136"/>
      <c r="E8" s="136"/>
      <c r="F8" s="136"/>
      <c r="G8" s="7"/>
      <c r="H8" s="7"/>
      <c r="I8" s="7"/>
      <c r="J8" s="7"/>
      <c r="K8" s="193"/>
      <c r="L8" s="7"/>
      <c r="M8" s="193"/>
      <c r="R8" s="135"/>
      <c r="S8" s="192"/>
    </row>
    <row r="9" spans="1:24" ht="28.5" customHeight="1">
      <c r="A9" s="470"/>
      <c r="B9" s="462"/>
      <c r="C9" s="462"/>
      <c r="D9" s="462"/>
      <c r="E9" s="462"/>
      <c r="F9" s="462"/>
    </row>
    <row r="10" spans="1:24" ht="48.75" customHeight="1">
      <c r="B10" s="131"/>
      <c r="C10" s="7"/>
      <c r="D10" s="478"/>
      <c r="E10" s="462"/>
      <c r="F10" s="462"/>
      <c r="G10" s="131"/>
      <c r="H10" s="131"/>
      <c r="I10" s="131"/>
      <c r="J10" s="131"/>
      <c r="K10" s="131"/>
      <c r="L10" s="192"/>
      <c r="M10" s="7"/>
      <c r="N10" s="201"/>
      <c r="O10" s="201"/>
      <c r="P10" s="201"/>
      <c r="Q10" s="201"/>
      <c r="R10" s="131"/>
      <c r="S10" s="192"/>
      <c r="T10" s="192"/>
    </row>
    <row r="11" spans="1:24" ht="16">
      <c r="A11" s="135"/>
      <c r="D11" s="71"/>
      <c r="E11" s="71"/>
      <c r="F11" s="71"/>
    </row>
    <row r="12" spans="1:24" ht="16">
      <c r="A12" s="135"/>
      <c r="B12" s="156"/>
      <c r="C12" s="156"/>
      <c r="M12" s="156"/>
      <c r="R12" s="156"/>
      <c r="S12" s="192"/>
    </row>
    <row r="13" spans="1:24" ht="16">
      <c r="A13" s="135"/>
      <c r="B13" s="135"/>
      <c r="C13" s="71"/>
      <c r="F13" s="136"/>
      <c r="G13" s="135"/>
      <c r="H13" s="135"/>
      <c r="I13" s="135"/>
      <c r="J13" s="135"/>
      <c r="N13" s="204"/>
      <c r="O13" s="204"/>
      <c r="P13" s="204"/>
      <c r="Q13" s="204"/>
      <c r="R13" s="71"/>
      <c r="S13" s="192"/>
    </row>
    <row r="14" spans="1:24" ht="16">
      <c r="A14" s="135"/>
      <c r="B14" s="135"/>
      <c r="C14" s="71"/>
      <c r="F14" s="136"/>
      <c r="K14" s="193"/>
      <c r="M14" s="156"/>
      <c r="N14" s="133"/>
      <c r="O14" s="133"/>
      <c r="P14" s="133"/>
      <c r="Q14" s="133"/>
      <c r="R14" s="71"/>
      <c r="S14" s="192"/>
    </row>
    <row r="15" spans="1:24" ht="16">
      <c r="A15" s="135"/>
      <c r="B15" s="135"/>
      <c r="C15" s="71"/>
      <c r="F15" s="156"/>
      <c r="G15" s="152"/>
      <c r="H15" s="152"/>
      <c r="I15" s="152"/>
      <c r="J15" s="152"/>
      <c r="N15" s="204"/>
      <c r="O15" s="204"/>
      <c r="P15" s="204"/>
      <c r="Q15" s="204"/>
      <c r="R15" s="71"/>
      <c r="S15" s="192"/>
    </row>
    <row r="16" spans="1:24" ht="16">
      <c r="A16" s="135"/>
      <c r="B16" s="135"/>
      <c r="C16" s="152"/>
      <c r="G16" s="71"/>
      <c r="H16" s="71"/>
      <c r="I16" s="71"/>
      <c r="J16" s="71"/>
      <c r="M16" s="71"/>
      <c r="N16" s="133"/>
      <c r="O16" s="133"/>
      <c r="P16" s="133"/>
      <c r="Q16" s="133"/>
      <c r="R16" s="71"/>
      <c r="S16" s="324"/>
    </row>
    <row r="17" spans="1:18" ht="16">
      <c r="A17" s="135"/>
      <c r="B17" s="135"/>
      <c r="C17" s="152"/>
      <c r="G17" s="71"/>
      <c r="H17" s="71"/>
      <c r="I17" s="71"/>
      <c r="J17" s="71"/>
      <c r="M17" s="71"/>
      <c r="N17" s="204"/>
      <c r="O17" s="204"/>
      <c r="P17" s="204"/>
      <c r="Q17" s="204"/>
      <c r="R17" s="71"/>
    </row>
  </sheetData>
  <mergeCells count="14">
    <mergeCell ref="M3:M4"/>
    <mergeCell ref="Q3:Q4"/>
    <mergeCell ref="R3:R4"/>
    <mergeCell ref="S3:S4"/>
    <mergeCell ref="T3:T4"/>
    <mergeCell ref="J3:J4"/>
    <mergeCell ref="K3:K4"/>
    <mergeCell ref="L3:L4"/>
    <mergeCell ref="A9:F9"/>
    <mergeCell ref="D10:F10"/>
    <mergeCell ref="A3:A4"/>
    <mergeCell ref="B3:B4"/>
    <mergeCell ref="C3:C4"/>
    <mergeCell ref="D3:F3"/>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E17"/>
  <sheetViews>
    <sheetView topLeftCell="A10" workbookViewId="0">
      <pane xSplit="3" topLeftCell="D1" activePane="topRight" state="frozen"/>
      <selection pane="topRight" activeCell="E2" sqref="E2"/>
    </sheetView>
  </sheetViews>
  <sheetFormatPr baseColWidth="10" defaultColWidth="11.1640625" defaultRowHeight="15" customHeight="1"/>
  <cols>
    <col min="1" max="1" width="7.6640625" customWidth="1"/>
    <col min="2" max="2" width="5.33203125" customWidth="1"/>
    <col min="3" max="3" width="36.6640625" customWidth="1"/>
    <col min="4" max="4" width="10.83203125" customWidth="1"/>
    <col min="5" max="5" width="8.83203125" customWidth="1"/>
    <col min="6" max="7" width="10.1640625" customWidth="1"/>
    <col min="8" max="8" width="9" customWidth="1"/>
    <col min="9" max="9" width="10.6640625" customWidth="1"/>
    <col min="10" max="10" width="8.5" customWidth="1"/>
    <col min="11" max="12" width="20.5" customWidth="1"/>
    <col min="13" max="13" width="9" customWidth="1"/>
    <col min="14" max="14" width="17" customWidth="1"/>
    <col min="15" max="15" width="10.1640625" customWidth="1"/>
    <col min="16" max="16" width="25.5" customWidth="1"/>
    <col min="17" max="17" width="70.1640625" customWidth="1"/>
    <col min="18" max="18" width="9.33203125" customWidth="1"/>
    <col min="19" max="19" width="4.83203125" customWidth="1"/>
    <col min="20" max="20" width="36.6640625" customWidth="1"/>
    <col min="21" max="21" width="11.1640625" customWidth="1"/>
    <col min="22" max="22" width="11.6640625" customWidth="1"/>
    <col min="23" max="23" width="30.33203125" customWidth="1"/>
    <col min="24" max="24" width="16.33203125" customWidth="1"/>
    <col min="25" max="25" width="12.83203125" customWidth="1"/>
    <col min="26" max="26" width="15.5" customWidth="1"/>
    <col min="27" max="27" width="15.33203125" customWidth="1"/>
    <col min="28" max="31" width="11.1640625" customWidth="1"/>
  </cols>
  <sheetData>
    <row r="1" spans="1:31" ht="33.75" customHeight="1">
      <c r="A1" s="234" t="s">
        <v>748</v>
      </c>
      <c r="B1" s="7"/>
      <c r="C1" s="7"/>
      <c r="D1" s="7"/>
      <c r="E1" s="7"/>
      <c r="F1" s="7"/>
      <c r="G1" s="7"/>
      <c r="H1" s="7"/>
      <c r="I1" s="7"/>
      <c r="J1" s="7"/>
      <c r="M1" s="202"/>
      <c r="N1" s="7"/>
      <c r="O1" s="132"/>
      <c r="Q1" s="7"/>
    </row>
    <row r="2" spans="1:31" ht="48" customHeight="1">
      <c r="A2" s="203" t="s">
        <v>771</v>
      </c>
      <c r="B2" s="135"/>
      <c r="C2" s="71"/>
      <c r="D2" s="136"/>
      <c r="E2" s="136"/>
      <c r="F2" s="136"/>
      <c r="G2" s="136"/>
      <c r="H2" s="136"/>
      <c r="I2" s="136"/>
      <c r="J2" s="136"/>
      <c r="S2" s="135"/>
      <c r="T2" s="135"/>
      <c r="U2" s="135"/>
      <c r="V2" s="135"/>
      <c r="W2" s="135"/>
      <c r="X2" s="135"/>
      <c r="Y2" s="135"/>
      <c r="Z2" s="135"/>
      <c r="AA2" s="135"/>
      <c r="AB2" s="135"/>
      <c r="AC2" s="135"/>
      <c r="AD2" s="135"/>
      <c r="AE2" s="135"/>
    </row>
    <row r="3" spans="1:31" ht="32.25" customHeight="1">
      <c r="A3" s="135" t="s">
        <v>0</v>
      </c>
      <c r="B3" s="71" t="s">
        <v>1</v>
      </c>
      <c r="C3" s="71" t="s">
        <v>2</v>
      </c>
      <c r="D3" s="481" t="s">
        <v>977</v>
      </c>
      <c r="E3" s="482"/>
      <c r="F3" s="482"/>
      <c r="G3" s="482"/>
      <c r="H3" s="482"/>
      <c r="I3" s="482"/>
      <c r="J3" s="483"/>
      <c r="K3" s="71" t="s">
        <v>978</v>
      </c>
      <c r="L3" s="135" t="s">
        <v>979</v>
      </c>
      <c r="M3" s="71" t="s">
        <v>980</v>
      </c>
      <c r="N3" s="71" t="s">
        <v>536</v>
      </c>
      <c r="O3" s="133" t="s">
        <v>981</v>
      </c>
      <c r="P3" s="135" t="s">
        <v>982</v>
      </c>
      <c r="Q3" s="71" t="s">
        <v>983</v>
      </c>
      <c r="R3" s="135"/>
      <c r="S3" s="135"/>
      <c r="T3" s="135"/>
      <c r="U3" s="135"/>
      <c r="V3" s="135"/>
      <c r="W3" s="135"/>
      <c r="X3" s="135"/>
      <c r="Y3" s="135"/>
      <c r="Z3" s="135"/>
      <c r="AA3" s="135"/>
      <c r="AB3" s="135"/>
      <c r="AC3" s="135"/>
      <c r="AD3" s="135"/>
      <c r="AE3" s="135"/>
    </row>
    <row r="4" spans="1:31" ht="48">
      <c r="D4" s="131" t="s">
        <v>984</v>
      </c>
      <c r="E4" s="131" t="s">
        <v>985</v>
      </c>
      <c r="F4" s="131" t="s">
        <v>986</v>
      </c>
      <c r="G4" s="131" t="s">
        <v>987</v>
      </c>
      <c r="H4" s="131" t="s">
        <v>988</v>
      </c>
      <c r="I4" s="131" t="s">
        <v>989</v>
      </c>
      <c r="J4" s="191" t="s">
        <v>990</v>
      </c>
    </row>
    <row r="5" spans="1:31" ht="60.75" customHeight="1">
      <c r="A5" s="135">
        <v>1</v>
      </c>
      <c r="B5" s="135">
        <v>56</v>
      </c>
      <c r="C5" s="71" t="s">
        <v>57</v>
      </c>
      <c r="D5" s="136" t="s">
        <v>462</v>
      </c>
      <c r="E5" s="136" t="s">
        <v>462</v>
      </c>
      <c r="F5" s="136" t="s">
        <v>462</v>
      </c>
      <c r="G5" s="254" t="s">
        <v>565</v>
      </c>
      <c r="H5" s="254" t="s">
        <v>565</v>
      </c>
      <c r="I5" s="136" t="s">
        <v>462</v>
      </c>
      <c r="J5" s="254" t="s">
        <v>565</v>
      </c>
      <c r="K5" s="133" t="s">
        <v>991</v>
      </c>
      <c r="L5" s="136" t="s">
        <v>992</v>
      </c>
      <c r="M5" s="273" t="s">
        <v>48</v>
      </c>
      <c r="N5" s="134" t="s">
        <v>592</v>
      </c>
      <c r="O5" s="143" t="s">
        <v>747</v>
      </c>
      <c r="Q5" s="266" t="s">
        <v>993</v>
      </c>
      <c r="R5" s="135"/>
      <c r="S5" s="135"/>
      <c r="T5" s="135"/>
      <c r="U5" s="135"/>
      <c r="V5" s="135"/>
      <c r="W5" s="135"/>
      <c r="X5" s="135"/>
      <c r="Y5" s="135"/>
      <c r="Z5" s="135"/>
      <c r="AA5" s="135"/>
      <c r="AB5" s="135"/>
      <c r="AC5" s="135"/>
      <c r="AD5" s="135"/>
      <c r="AE5" s="135"/>
    </row>
    <row r="6" spans="1:31" ht="234" customHeight="1">
      <c r="A6" s="135">
        <f t="shared" ref="A6:A9" si="0">A5+1</f>
        <v>2</v>
      </c>
      <c r="B6" s="135">
        <v>42</v>
      </c>
      <c r="C6" s="71" t="s">
        <v>738</v>
      </c>
      <c r="D6" s="136" t="s">
        <v>462</v>
      </c>
      <c r="E6" s="136"/>
      <c r="F6" s="136"/>
      <c r="G6" s="136" t="s">
        <v>462</v>
      </c>
      <c r="H6" s="136" t="s">
        <v>462</v>
      </c>
      <c r="I6" s="136" t="s">
        <v>462</v>
      </c>
      <c r="J6" s="136" t="s">
        <v>462</v>
      </c>
      <c r="K6" s="71" t="s">
        <v>994</v>
      </c>
      <c r="L6" s="136" t="s">
        <v>995</v>
      </c>
      <c r="M6" s="272" t="s">
        <v>996</v>
      </c>
      <c r="N6" s="135" t="s">
        <v>743</v>
      </c>
      <c r="O6" s="134" t="s">
        <v>697</v>
      </c>
      <c r="P6" s="192" t="s">
        <v>997</v>
      </c>
      <c r="Q6" s="71" t="s">
        <v>998</v>
      </c>
      <c r="R6" s="135"/>
      <c r="S6" s="135"/>
      <c r="T6" s="135"/>
      <c r="U6" s="135"/>
      <c r="V6" s="135"/>
      <c r="W6" s="135"/>
      <c r="X6" s="135"/>
      <c r="Y6" s="135"/>
      <c r="Z6" s="135"/>
      <c r="AA6" s="135"/>
      <c r="AB6" s="135"/>
      <c r="AC6" s="135"/>
      <c r="AD6" s="135"/>
      <c r="AE6" s="135"/>
    </row>
    <row r="7" spans="1:31" ht="97.5" customHeight="1">
      <c r="A7" s="135">
        <f t="shared" si="0"/>
        <v>3</v>
      </c>
      <c r="B7" s="135">
        <v>78</v>
      </c>
      <c r="C7" s="213" t="s">
        <v>637</v>
      </c>
      <c r="D7" s="135"/>
      <c r="E7" s="135" t="s">
        <v>462</v>
      </c>
      <c r="F7" s="135"/>
      <c r="G7" s="135"/>
      <c r="H7" s="135"/>
      <c r="I7" s="135"/>
      <c r="J7" s="135"/>
      <c r="K7" s="71" t="s">
        <v>708</v>
      </c>
      <c r="L7" s="135" t="s">
        <v>643</v>
      </c>
      <c r="M7" s="273" t="s">
        <v>60</v>
      </c>
      <c r="N7" s="71" t="s">
        <v>999</v>
      </c>
      <c r="O7" s="143" t="s">
        <v>689</v>
      </c>
      <c r="P7" s="225" t="s">
        <v>1000</v>
      </c>
      <c r="Q7" s="71" t="s">
        <v>1001</v>
      </c>
      <c r="R7" s="135"/>
      <c r="S7" s="135"/>
      <c r="T7" s="135"/>
      <c r="U7" s="135"/>
      <c r="V7" s="135"/>
      <c r="W7" s="135"/>
      <c r="X7" s="135"/>
      <c r="Y7" s="135"/>
      <c r="Z7" s="135"/>
      <c r="AA7" s="135"/>
      <c r="AB7" s="135"/>
      <c r="AC7" s="135"/>
      <c r="AD7" s="135"/>
      <c r="AE7" s="135"/>
    </row>
    <row r="8" spans="1:31" ht="139.5" customHeight="1">
      <c r="A8" s="135">
        <f t="shared" si="0"/>
        <v>4</v>
      </c>
      <c r="B8" s="150">
        <v>23</v>
      </c>
      <c r="C8" s="134" t="s">
        <v>87</v>
      </c>
      <c r="D8" s="216" t="s">
        <v>462</v>
      </c>
      <c r="E8" s="216" t="s">
        <v>462</v>
      </c>
      <c r="F8" s="216"/>
      <c r="G8" s="216" t="s">
        <v>462</v>
      </c>
      <c r="H8" s="216"/>
      <c r="I8" s="216" t="s">
        <v>462</v>
      </c>
      <c r="J8" s="216"/>
      <c r="K8" s="71" t="s">
        <v>1002</v>
      </c>
      <c r="L8" s="152" t="s">
        <v>1003</v>
      </c>
      <c r="M8" s="270" t="s">
        <v>152</v>
      </c>
      <c r="N8" s="134" t="s">
        <v>579</v>
      </c>
      <c r="O8" s="134" t="s">
        <v>697</v>
      </c>
      <c r="Q8" s="134" t="s">
        <v>1004</v>
      </c>
      <c r="R8" s="135"/>
      <c r="S8" s="135"/>
      <c r="T8" s="135"/>
      <c r="U8" s="135"/>
      <c r="V8" s="135"/>
      <c r="W8" s="135"/>
      <c r="X8" s="135"/>
      <c r="Y8" s="135"/>
      <c r="Z8" s="135"/>
      <c r="AA8" s="135"/>
      <c r="AB8" s="135"/>
      <c r="AC8" s="135"/>
      <c r="AD8" s="135"/>
      <c r="AE8" s="135"/>
    </row>
    <row r="9" spans="1:31" ht="57" customHeight="1">
      <c r="A9" s="135">
        <f t="shared" si="0"/>
        <v>5</v>
      </c>
      <c r="B9" s="135">
        <v>77</v>
      </c>
      <c r="C9" s="152" t="s">
        <v>631</v>
      </c>
      <c r="D9" s="71"/>
      <c r="E9" s="71"/>
      <c r="F9" s="71"/>
      <c r="G9" s="71" t="s">
        <v>462</v>
      </c>
      <c r="H9" s="71"/>
      <c r="I9" s="71" t="s">
        <v>462</v>
      </c>
      <c r="J9" s="71"/>
      <c r="K9" s="152" t="s">
        <v>1005</v>
      </c>
      <c r="L9" s="152" t="s">
        <v>1006</v>
      </c>
      <c r="M9" s="273" t="s">
        <v>1007</v>
      </c>
      <c r="N9" s="208" t="s">
        <v>1008</v>
      </c>
      <c r="O9" s="207" t="s">
        <v>539</v>
      </c>
      <c r="P9" s="192" t="s">
        <v>1009</v>
      </c>
      <c r="Q9" s="135" t="s">
        <v>1010</v>
      </c>
      <c r="R9" s="135"/>
      <c r="S9" s="135"/>
      <c r="T9" s="135"/>
      <c r="U9" s="135"/>
      <c r="V9" s="135"/>
      <c r="W9" s="135"/>
      <c r="X9" s="135"/>
      <c r="Y9" s="135"/>
      <c r="Z9" s="135"/>
      <c r="AA9" s="135"/>
      <c r="AB9" s="135"/>
      <c r="AC9" s="135"/>
      <c r="AD9" s="135"/>
      <c r="AE9" s="135"/>
    </row>
    <row r="10" spans="1:31" ht="221">
      <c r="A10" s="325">
        <v>6</v>
      </c>
      <c r="B10" s="325">
        <v>31</v>
      </c>
      <c r="C10" s="325"/>
      <c r="D10" s="325" t="s">
        <v>462</v>
      </c>
      <c r="E10" s="325" t="s">
        <v>462</v>
      </c>
      <c r="F10" s="325"/>
      <c r="G10" s="325"/>
      <c r="H10" s="325"/>
      <c r="I10" s="325"/>
      <c r="J10" s="325"/>
      <c r="K10" s="325"/>
      <c r="L10" s="326" t="s">
        <v>1011</v>
      </c>
      <c r="M10" s="325"/>
      <c r="N10" s="325"/>
      <c r="O10" s="325"/>
      <c r="P10" s="325"/>
      <c r="Q10" s="326" t="s">
        <v>1012</v>
      </c>
      <c r="R10" s="325"/>
      <c r="S10" s="325"/>
      <c r="T10" s="325"/>
      <c r="U10" s="325"/>
      <c r="V10" s="325"/>
      <c r="W10" s="325"/>
      <c r="X10" s="325"/>
      <c r="Y10" s="325"/>
      <c r="Z10" s="325"/>
      <c r="AA10" s="325"/>
      <c r="AB10" s="325"/>
      <c r="AC10" s="325"/>
      <c r="AD10" s="325"/>
      <c r="AE10" s="325"/>
    </row>
    <row r="11" spans="1:31" ht="85">
      <c r="A11" s="325">
        <v>7</v>
      </c>
      <c r="B11" s="325">
        <v>76</v>
      </c>
      <c r="C11" s="325"/>
      <c r="D11" s="325"/>
      <c r="E11" s="325"/>
      <c r="F11" s="325"/>
      <c r="G11" s="325" t="s">
        <v>462</v>
      </c>
      <c r="H11" s="325"/>
      <c r="I11" s="325"/>
      <c r="J11" s="325"/>
      <c r="K11" s="325"/>
      <c r="L11" s="325"/>
      <c r="M11" s="325"/>
      <c r="N11" s="325"/>
      <c r="O11" s="325"/>
      <c r="P11" s="326" t="s">
        <v>1013</v>
      </c>
      <c r="Q11" s="326" t="s">
        <v>1014</v>
      </c>
      <c r="R11" s="325"/>
      <c r="S11" s="325"/>
      <c r="T11" s="325"/>
      <c r="U11" s="325"/>
      <c r="V11" s="325"/>
      <c r="W11" s="325"/>
      <c r="X11" s="325"/>
      <c r="Y11" s="325"/>
      <c r="Z11" s="325"/>
      <c r="AA11" s="325"/>
      <c r="AB11" s="325"/>
      <c r="AC11" s="325"/>
      <c r="AD11" s="325"/>
      <c r="AE11" s="325"/>
    </row>
    <row r="12" spans="1:31" ht="51">
      <c r="A12" s="325">
        <v>8</v>
      </c>
      <c r="B12" s="325">
        <v>90</v>
      </c>
      <c r="C12" s="325"/>
      <c r="D12" s="325"/>
      <c r="E12" s="325"/>
      <c r="F12" s="325"/>
      <c r="G12" s="325" t="s">
        <v>462</v>
      </c>
      <c r="H12" s="325"/>
      <c r="I12" s="325"/>
      <c r="J12" s="325"/>
      <c r="K12" s="325"/>
      <c r="L12" s="325"/>
      <c r="M12" s="325"/>
      <c r="N12" s="325"/>
      <c r="O12" s="325"/>
      <c r="P12" s="325"/>
      <c r="Q12" s="326" t="s">
        <v>1015</v>
      </c>
      <c r="R12" s="325"/>
      <c r="S12" s="325"/>
      <c r="T12" s="325"/>
      <c r="U12" s="325"/>
      <c r="V12" s="325"/>
      <c r="W12" s="325"/>
      <c r="X12" s="325"/>
      <c r="Y12" s="325"/>
      <c r="Z12" s="325"/>
      <c r="AA12" s="325"/>
      <c r="AB12" s="325"/>
      <c r="AC12" s="325"/>
      <c r="AD12" s="325"/>
      <c r="AE12" s="325"/>
    </row>
    <row r="14" spans="1:31" ht="16">
      <c r="B14" s="325"/>
      <c r="C14" s="191" t="s">
        <v>1016</v>
      </c>
    </row>
    <row r="15" spans="1:31" ht="16">
      <c r="B15" s="191">
        <v>53</v>
      </c>
    </row>
    <row r="16" spans="1:31" ht="16">
      <c r="B16" s="191">
        <v>54</v>
      </c>
    </row>
    <row r="17" spans="2:2" ht="16">
      <c r="B17" s="191">
        <v>91</v>
      </c>
    </row>
  </sheetData>
  <mergeCells count="1">
    <mergeCell ref="D3:J3"/>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E7"/>
  <sheetViews>
    <sheetView workbookViewId="0">
      <pane xSplit="3" topLeftCell="D1" activePane="topRight" state="frozen"/>
      <selection pane="topRight" activeCell="E2" sqref="E2"/>
    </sheetView>
  </sheetViews>
  <sheetFormatPr baseColWidth="10" defaultColWidth="11.1640625" defaultRowHeight="15" customHeight="1"/>
  <cols>
    <col min="1" max="1" width="7.6640625" customWidth="1"/>
    <col min="2" max="2" width="5.33203125" customWidth="1"/>
    <col min="3" max="3" width="36.6640625" customWidth="1"/>
    <col min="4" max="4" width="10.83203125" customWidth="1"/>
    <col min="5" max="5" width="8.83203125" customWidth="1"/>
    <col min="6" max="7" width="10.1640625" customWidth="1"/>
    <col min="8" max="8" width="9" customWidth="1"/>
    <col min="9" max="9" width="10.6640625" customWidth="1"/>
    <col min="10" max="10" width="8.5" customWidth="1"/>
    <col min="11" max="12" width="20.5" customWidth="1"/>
    <col min="13" max="13" width="9" customWidth="1"/>
    <col min="14" max="14" width="17" customWidth="1"/>
    <col min="15" max="15" width="10.1640625" customWidth="1"/>
    <col min="16" max="16" width="25.5" customWidth="1"/>
    <col min="17" max="17" width="70.1640625" customWidth="1"/>
    <col min="18" max="18" width="9.33203125" customWidth="1"/>
    <col min="19" max="19" width="4.83203125" customWidth="1"/>
    <col min="20" max="20" width="36.6640625" customWidth="1"/>
    <col min="21" max="21" width="11.1640625" customWidth="1"/>
    <col min="22" max="22" width="11.6640625" customWidth="1"/>
    <col min="23" max="23" width="30.33203125" customWidth="1"/>
    <col min="24" max="24" width="16.33203125" customWidth="1"/>
    <col min="25" max="25" width="12.83203125" customWidth="1"/>
    <col min="26" max="26" width="15.5" customWidth="1"/>
    <col min="27" max="27" width="15.33203125" customWidth="1"/>
    <col min="28" max="31" width="11.1640625" customWidth="1"/>
  </cols>
  <sheetData>
    <row r="1" spans="1:31" ht="33.75" customHeight="1">
      <c r="A1" s="234" t="s">
        <v>748</v>
      </c>
      <c r="B1" s="7"/>
      <c r="C1" s="7"/>
      <c r="D1" s="7"/>
      <c r="E1" s="7"/>
      <c r="F1" s="7"/>
      <c r="G1" s="7"/>
      <c r="H1" s="7"/>
      <c r="I1" s="7"/>
      <c r="J1" s="7"/>
      <c r="M1" s="202"/>
      <c r="N1" s="7"/>
      <c r="O1" s="132"/>
      <c r="Q1" s="7"/>
    </row>
    <row r="2" spans="1:31" ht="48" customHeight="1">
      <c r="A2" s="203" t="s">
        <v>771</v>
      </c>
      <c r="B2" s="135"/>
      <c r="C2" s="71"/>
      <c r="D2" s="136"/>
      <c r="E2" s="136"/>
      <c r="F2" s="136"/>
      <c r="G2" s="136"/>
      <c r="H2" s="136"/>
      <c r="I2" s="136"/>
      <c r="J2" s="136"/>
      <c r="S2" s="135"/>
      <c r="T2" s="135"/>
      <c r="U2" s="135"/>
      <c r="V2" s="135"/>
      <c r="W2" s="135"/>
      <c r="X2" s="135"/>
      <c r="Y2" s="135"/>
      <c r="Z2" s="135"/>
      <c r="AA2" s="135"/>
      <c r="AB2" s="135"/>
      <c r="AC2" s="135"/>
      <c r="AD2" s="135"/>
      <c r="AE2" s="135"/>
    </row>
    <row r="3" spans="1:31" ht="32.25" customHeight="1">
      <c r="A3" s="135" t="s">
        <v>0</v>
      </c>
      <c r="B3" s="71" t="s">
        <v>1</v>
      </c>
      <c r="C3" s="71" t="s">
        <v>2</v>
      </c>
      <c r="D3" s="481" t="s">
        <v>977</v>
      </c>
      <c r="E3" s="482"/>
      <c r="F3" s="482"/>
      <c r="G3" s="482"/>
      <c r="H3" s="482"/>
      <c r="I3" s="482"/>
      <c r="J3" s="483"/>
      <c r="K3" s="71" t="s">
        <v>978</v>
      </c>
      <c r="L3" s="135" t="s">
        <v>979</v>
      </c>
      <c r="M3" s="71" t="s">
        <v>980</v>
      </c>
      <c r="N3" s="71" t="s">
        <v>536</v>
      </c>
      <c r="O3" s="133" t="s">
        <v>981</v>
      </c>
      <c r="P3" s="135" t="s">
        <v>982</v>
      </c>
      <c r="Q3" s="71" t="s">
        <v>983</v>
      </c>
      <c r="R3" s="135"/>
      <c r="S3" s="135"/>
      <c r="T3" s="135"/>
      <c r="U3" s="135"/>
      <c r="V3" s="135"/>
      <c r="W3" s="135"/>
      <c r="X3" s="135"/>
      <c r="Y3" s="135"/>
      <c r="Z3" s="135"/>
      <c r="AA3" s="135"/>
      <c r="AB3" s="135"/>
      <c r="AC3" s="135"/>
      <c r="AD3" s="135"/>
      <c r="AE3" s="135"/>
    </row>
    <row r="4" spans="1:31" ht="64">
      <c r="D4" s="131" t="s">
        <v>1017</v>
      </c>
      <c r="E4" s="131" t="s">
        <v>1018</v>
      </c>
      <c r="F4" s="131" t="s">
        <v>1019</v>
      </c>
      <c r="G4" s="131" t="s">
        <v>1020</v>
      </c>
      <c r="H4" s="131"/>
      <c r="I4" s="131"/>
      <c r="J4" s="191"/>
    </row>
    <row r="5" spans="1:31" ht="102">
      <c r="B5" s="191">
        <v>53</v>
      </c>
      <c r="E5" s="191" t="s">
        <v>462</v>
      </c>
      <c r="F5" s="191" t="s">
        <v>462</v>
      </c>
      <c r="Q5" s="192" t="s">
        <v>1021</v>
      </c>
    </row>
    <row r="6" spans="1:31" ht="170">
      <c r="B6" s="191">
        <v>54</v>
      </c>
      <c r="D6" s="191" t="s">
        <v>462</v>
      </c>
      <c r="E6" s="191" t="s">
        <v>462</v>
      </c>
      <c r="F6" s="191" t="s">
        <v>462</v>
      </c>
      <c r="G6" s="191" t="s">
        <v>462</v>
      </c>
      <c r="L6" s="192" t="s">
        <v>1022</v>
      </c>
      <c r="M6" s="192" t="s">
        <v>1023</v>
      </c>
      <c r="Q6" s="192" t="s">
        <v>1024</v>
      </c>
    </row>
    <row r="7" spans="1:31" ht="136">
      <c r="B7" s="191">
        <v>91</v>
      </c>
      <c r="D7" s="191" t="s">
        <v>462</v>
      </c>
      <c r="E7" s="191" t="s">
        <v>462</v>
      </c>
      <c r="F7" s="191" t="s">
        <v>462</v>
      </c>
      <c r="L7" s="192" t="s">
        <v>1025</v>
      </c>
    </row>
  </sheetData>
  <mergeCells count="1">
    <mergeCell ref="D3:J3"/>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2:N15"/>
  <sheetViews>
    <sheetView topLeftCell="I1" workbookViewId="0"/>
  </sheetViews>
  <sheetFormatPr baseColWidth="10" defaultColWidth="11.1640625" defaultRowHeight="15" customHeight="1"/>
  <cols>
    <col min="1" max="1" width="13.83203125" customWidth="1"/>
    <col min="2" max="4" width="11.1640625" customWidth="1"/>
    <col min="5" max="5" width="26.5" customWidth="1"/>
    <col min="6" max="25" width="11.1640625" customWidth="1"/>
  </cols>
  <sheetData>
    <row r="2" spans="1:14" ht="51">
      <c r="A2" s="191" t="s">
        <v>12</v>
      </c>
      <c r="B2" s="191" t="s">
        <v>1026</v>
      </c>
      <c r="C2" s="191" t="s">
        <v>1027</v>
      </c>
      <c r="D2" s="191" t="s">
        <v>603</v>
      </c>
      <c r="E2" s="192" t="s">
        <v>1028</v>
      </c>
      <c r="F2" s="191" t="s">
        <v>1029</v>
      </c>
      <c r="G2" s="191" t="s">
        <v>1030</v>
      </c>
      <c r="H2" s="191" t="s">
        <v>1031</v>
      </c>
      <c r="I2" s="195" t="s">
        <v>1032</v>
      </c>
      <c r="J2" s="191" t="s">
        <v>1033</v>
      </c>
      <c r="L2" s="191"/>
      <c r="N2" s="191"/>
    </row>
    <row r="3" spans="1:14" ht="26.25" customHeight="1">
      <c r="A3" s="191" t="s">
        <v>1034</v>
      </c>
      <c r="B3" s="191">
        <v>3</v>
      </c>
      <c r="C3" s="191">
        <v>52</v>
      </c>
      <c r="D3" s="191">
        <v>35</v>
      </c>
      <c r="E3" s="191">
        <v>33</v>
      </c>
      <c r="F3" s="191">
        <v>11</v>
      </c>
      <c r="G3" s="191">
        <v>9</v>
      </c>
      <c r="H3" s="191">
        <v>9</v>
      </c>
      <c r="I3" s="191">
        <v>9</v>
      </c>
      <c r="J3" s="191">
        <v>3</v>
      </c>
      <c r="L3" s="191"/>
      <c r="N3" s="191"/>
    </row>
    <row r="4" spans="1:14" ht="16">
      <c r="A4" s="191" t="s">
        <v>1035</v>
      </c>
      <c r="B4" s="191">
        <v>7</v>
      </c>
      <c r="C4" s="191">
        <v>25</v>
      </c>
      <c r="D4" s="191">
        <v>22</v>
      </c>
      <c r="E4" s="191">
        <v>14</v>
      </c>
      <c r="F4" s="191">
        <v>1</v>
      </c>
      <c r="G4" s="191">
        <v>6</v>
      </c>
      <c r="H4" s="191">
        <v>3</v>
      </c>
      <c r="I4" s="191">
        <v>3</v>
      </c>
      <c r="J4" s="191">
        <v>0</v>
      </c>
    </row>
    <row r="5" spans="1:14" ht="16">
      <c r="A5" s="191" t="s">
        <v>1036</v>
      </c>
      <c r="B5" s="191">
        <f t="shared" ref="B5:J5" si="0">SUM(B3:B4)</f>
        <v>10</v>
      </c>
      <c r="C5" s="191">
        <f t="shared" si="0"/>
        <v>77</v>
      </c>
      <c r="D5" s="191">
        <f t="shared" si="0"/>
        <v>57</v>
      </c>
      <c r="E5" s="191">
        <f t="shared" si="0"/>
        <v>47</v>
      </c>
      <c r="F5" s="191">
        <f t="shared" si="0"/>
        <v>12</v>
      </c>
      <c r="G5" s="191">
        <f t="shared" si="0"/>
        <v>15</v>
      </c>
      <c r="H5" s="191">
        <f t="shared" si="0"/>
        <v>12</v>
      </c>
      <c r="I5" s="191">
        <f t="shared" si="0"/>
        <v>12</v>
      </c>
      <c r="J5" s="191">
        <f t="shared" si="0"/>
        <v>3</v>
      </c>
    </row>
    <row r="9" spans="1:14" ht="16">
      <c r="A9" s="191"/>
      <c r="B9" s="191"/>
    </row>
    <row r="10" spans="1:14" ht="16">
      <c r="A10" s="195"/>
      <c r="B10" s="191"/>
    </row>
    <row r="11" spans="1:14" ht="16">
      <c r="A11" s="191"/>
      <c r="B11" s="191"/>
    </row>
    <row r="12" spans="1:14" ht="16">
      <c r="A12" s="191"/>
      <c r="B12" s="191"/>
    </row>
    <row r="13" spans="1:14" ht="16">
      <c r="A13" s="191"/>
      <c r="B13" s="191"/>
    </row>
    <row r="14" spans="1:14" ht="16">
      <c r="A14" s="192"/>
      <c r="B14" s="191"/>
    </row>
    <row r="15" spans="1:14" ht="16">
      <c r="B15" s="191"/>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X1000"/>
  <sheetViews>
    <sheetView workbookViewId="0"/>
  </sheetViews>
  <sheetFormatPr baseColWidth="10" defaultColWidth="11.1640625" defaultRowHeight="15" customHeight="1"/>
  <cols>
    <col min="1" max="1" width="11.33203125" customWidth="1"/>
    <col min="2" max="3" width="11.1640625" customWidth="1"/>
    <col min="4" max="4" width="19.1640625" customWidth="1"/>
    <col min="5" max="24" width="11.1640625" customWidth="1"/>
  </cols>
  <sheetData>
    <row r="1" spans="1:24" ht="66" customHeight="1">
      <c r="A1" s="191"/>
      <c r="B1" s="191" t="s">
        <v>603</v>
      </c>
      <c r="C1" s="191"/>
      <c r="D1" s="192" t="s">
        <v>1028</v>
      </c>
      <c r="E1" s="191"/>
      <c r="F1" s="191" t="s">
        <v>1029</v>
      </c>
      <c r="G1" s="191"/>
      <c r="H1" s="191" t="s">
        <v>1037</v>
      </c>
      <c r="I1" s="191"/>
      <c r="J1" s="191" t="s">
        <v>1031</v>
      </c>
      <c r="K1" s="191"/>
      <c r="L1" s="327" t="s">
        <v>1032</v>
      </c>
      <c r="M1" s="327"/>
      <c r="N1" s="327" t="s">
        <v>1033</v>
      </c>
      <c r="O1" s="327"/>
      <c r="P1" s="191"/>
      <c r="Q1" s="191"/>
      <c r="R1" s="191"/>
      <c r="S1" s="191"/>
      <c r="T1" s="191"/>
      <c r="U1" s="191"/>
      <c r="V1" s="191"/>
      <c r="W1" s="191"/>
      <c r="X1" s="191"/>
    </row>
    <row r="2" spans="1:24" ht="15" customHeight="1">
      <c r="A2" s="191"/>
      <c r="B2" s="191" t="s">
        <v>1038</v>
      </c>
      <c r="C2" s="191"/>
      <c r="D2" s="191"/>
      <c r="E2" s="191"/>
      <c r="F2" s="191"/>
      <c r="G2" s="191"/>
      <c r="H2" s="191"/>
      <c r="I2" s="191"/>
      <c r="J2" s="191"/>
      <c r="K2" s="191"/>
      <c r="L2" s="191"/>
      <c r="M2" s="191"/>
      <c r="N2" s="191"/>
      <c r="O2" s="191"/>
      <c r="P2" s="191"/>
      <c r="Q2" s="191"/>
      <c r="R2" s="191"/>
      <c r="S2" s="191"/>
      <c r="T2" s="191"/>
      <c r="U2" s="191"/>
      <c r="V2" s="191"/>
      <c r="W2" s="191"/>
      <c r="X2" s="191"/>
    </row>
    <row r="3" spans="1:24" ht="16">
      <c r="A3" s="484" t="s">
        <v>866</v>
      </c>
      <c r="B3" s="329">
        <v>0.53</v>
      </c>
      <c r="C3" s="484" t="s">
        <v>866</v>
      </c>
      <c r="D3" s="329">
        <v>0.52</v>
      </c>
      <c r="E3" s="484" t="s">
        <v>848</v>
      </c>
      <c r="F3" s="330">
        <v>0.64</v>
      </c>
      <c r="G3" s="331" t="s">
        <v>866</v>
      </c>
      <c r="H3" s="330">
        <v>0.64</v>
      </c>
      <c r="I3" s="484" t="s">
        <v>866</v>
      </c>
      <c r="J3" s="329">
        <v>0.6</v>
      </c>
      <c r="K3" s="484" t="s">
        <v>881</v>
      </c>
      <c r="L3" s="332">
        <v>0.57699999999999996</v>
      </c>
      <c r="M3" s="191" t="s">
        <v>844</v>
      </c>
      <c r="N3" s="191">
        <v>0</v>
      </c>
      <c r="O3" s="191"/>
      <c r="P3" s="191"/>
      <c r="Q3" s="191"/>
      <c r="R3" s="191"/>
      <c r="S3" s="191"/>
      <c r="T3" s="191"/>
      <c r="U3" s="191"/>
      <c r="V3" s="191"/>
      <c r="W3" s="191"/>
      <c r="X3" s="191"/>
    </row>
    <row r="4" spans="1:24" ht="16">
      <c r="A4" s="462"/>
      <c r="B4" s="329">
        <v>0.5</v>
      </c>
      <c r="C4" s="462"/>
      <c r="D4" s="329">
        <v>0.57999999999999996</v>
      </c>
      <c r="E4" s="462"/>
      <c r="F4" s="330">
        <v>0.39</v>
      </c>
      <c r="G4" s="484" t="s">
        <v>881</v>
      </c>
      <c r="H4" s="333">
        <v>0.86099999999999999</v>
      </c>
      <c r="I4" s="462"/>
      <c r="J4" s="329">
        <v>0.59</v>
      </c>
      <c r="K4" s="462"/>
      <c r="L4" s="332">
        <v>9.5000000000000001E-2</v>
      </c>
      <c r="M4" s="191"/>
      <c r="N4" s="193">
        <v>0.72199999999999998</v>
      </c>
      <c r="O4" s="191"/>
      <c r="P4" s="191"/>
      <c r="Q4" s="191"/>
      <c r="R4" s="191"/>
      <c r="S4" s="191"/>
      <c r="T4" s="191"/>
      <c r="U4" s="191"/>
      <c r="V4" s="191"/>
      <c r="W4" s="191"/>
      <c r="X4" s="191"/>
    </row>
    <row r="5" spans="1:24" ht="15" customHeight="1">
      <c r="A5" s="462"/>
      <c r="B5" s="329">
        <v>0.61</v>
      </c>
      <c r="C5" s="484" t="s">
        <v>854</v>
      </c>
      <c r="D5" s="330">
        <v>0.85309999999999997</v>
      </c>
      <c r="E5" s="462"/>
      <c r="F5" s="330">
        <v>0.78</v>
      </c>
      <c r="G5" s="462"/>
      <c r="H5" s="333">
        <v>0.40600000000000003</v>
      </c>
      <c r="I5" s="462"/>
      <c r="J5" s="329">
        <v>0.59</v>
      </c>
      <c r="K5" s="462"/>
      <c r="L5" s="332">
        <v>0.38200000000000001</v>
      </c>
      <c r="M5" s="191"/>
      <c r="N5" s="193">
        <v>0.40799999999999997</v>
      </c>
      <c r="O5" s="191"/>
      <c r="P5" s="191"/>
      <c r="Q5" s="191"/>
      <c r="R5" s="191"/>
      <c r="S5" s="191"/>
      <c r="T5" s="191"/>
      <c r="U5" s="191"/>
      <c r="V5" s="191"/>
      <c r="W5" s="191"/>
      <c r="X5" s="191"/>
    </row>
    <row r="6" spans="1:24" ht="15" customHeight="1">
      <c r="A6" s="484" t="s">
        <v>881</v>
      </c>
      <c r="B6" s="334">
        <v>0.84299999999999997</v>
      </c>
      <c r="C6" s="462"/>
      <c r="D6" s="330">
        <v>0.57830000000000004</v>
      </c>
      <c r="E6" s="462"/>
      <c r="F6" s="330">
        <v>0.72</v>
      </c>
      <c r="G6" s="462"/>
      <c r="H6" s="335">
        <v>0.65200000000000002</v>
      </c>
      <c r="I6" s="462"/>
      <c r="J6" s="329">
        <v>0.55000000000000004</v>
      </c>
      <c r="K6" s="484" t="s">
        <v>844</v>
      </c>
      <c r="L6" s="336">
        <v>0.63900000000000001</v>
      </c>
      <c r="M6" s="191"/>
      <c r="N6" s="191"/>
      <c r="O6" s="191"/>
      <c r="P6" s="191"/>
      <c r="Q6" s="191"/>
      <c r="R6" s="191"/>
      <c r="S6" s="191"/>
      <c r="T6" s="191"/>
      <c r="U6" s="191"/>
      <c r="V6" s="191"/>
      <c r="W6" s="191"/>
      <c r="X6" s="191"/>
    </row>
    <row r="7" spans="1:24" ht="15" customHeight="1">
      <c r="A7" s="462"/>
      <c r="B7" s="334">
        <v>0.495</v>
      </c>
      <c r="C7" s="462"/>
      <c r="D7" s="330">
        <v>0.51129999999999998</v>
      </c>
      <c r="E7" s="484" t="s">
        <v>863</v>
      </c>
      <c r="F7" s="329">
        <v>0.31549920760697309</v>
      </c>
      <c r="G7" s="484" t="s">
        <v>854</v>
      </c>
      <c r="H7" s="329">
        <v>0.90959999999999996</v>
      </c>
      <c r="I7" s="484" t="s">
        <v>854</v>
      </c>
      <c r="J7" s="330">
        <v>0.85680000000000001</v>
      </c>
      <c r="K7" s="462"/>
      <c r="L7" s="336">
        <v>0.71699999999999997</v>
      </c>
      <c r="M7" s="191"/>
      <c r="N7" s="191"/>
      <c r="O7" s="191"/>
      <c r="P7" s="191"/>
      <c r="Q7" s="191"/>
      <c r="R7" s="191"/>
      <c r="S7" s="191"/>
      <c r="T7" s="191"/>
      <c r="U7" s="191"/>
      <c r="V7" s="191"/>
      <c r="W7" s="191"/>
      <c r="X7" s="191"/>
    </row>
    <row r="8" spans="1:24" ht="15" customHeight="1">
      <c r="A8" s="462"/>
      <c r="B8" s="334">
        <v>0.73199999999999998</v>
      </c>
      <c r="C8" s="462"/>
      <c r="D8" s="330">
        <v>0.62209999999999999</v>
      </c>
      <c r="E8" s="462"/>
      <c r="F8" s="329">
        <v>0.54321428571428565</v>
      </c>
      <c r="G8" s="462"/>
      <c r="H8" s="329">
        <v>0.74960000000000004</v>
      </c>
      <c r="I8" s="462"/>
      <c r="J8" s="330">
        <v>0.52390000000000003</v>
      </c>
      <c r="K8" s="462"/>
      <c r="L8" s="336">
        <v>0.68300000000000005</v>
      </c>
      <c r="M8" s="191"/>
      <c r="N8" s="191"/>
      <c r="O8" s="191"/>
      <c r="P8" s="191"/>
      <c r="Q8" s="191"/>
      <c r="R8" s="191"/>
      <c r="S8" s="191"/>
      <c r="T8" s="191"/>
      <c r="U8" s="191"/>
      <c r="V8" s="191"/>
      <c r="W8" s="191"/>
      <c r="X8" s="191"/>
    </row>
    <row r="9" spans="1:24" ht="16">
      <c r="A9" s="484" t="s">
        <v>848</v>
      </c>
      <c r="B9" s="330">
        <v>0.72</v>
      </c>
      <c r="C9" s="462"/>
      <c r="D9" s="329">
        <v>0.6652590942835932</v>
      </c>
      <c r="E9" s="462"/>
      <c r="F9" s="329">
        <v>0.67130000000000001</v>
      </c>
      <c r="G9" s="462"/>
      <c r="H9" s="329">
        <v>0.66020000000000001</v>
      </c>
      <c r="I9" s="462"/>
      <c r="J9" s="330">
        <v>0.5736</v>
      </c>
      <c r="K9" s="462"/>
      <c r="L9" s="336">
        <v>0.63400000000000001</v>
      </c>
      <c r="M9" s="191"/>
      <c r="N9" s="191"/>
      <c r="O9" s="191"/>
      <c r="P9" s="191"/>
      <c r="Q9" s="191"/>
      <c r="R9" s="191"/>
      <c r="S9" s="191"/>
      <c r="T9" s="191"/>
      <c r="U9" s="191"/>
      <c r="V9" s="191"/>
      <c r="W9" s="191"/>
      <c r="X9" s="191"/>
    </row>
    <row r="10" spans="1:24" ht="16">
      <c r="A10" s="462"/>
      <c r="B10" s="330">
        <v>0.3</v>
      </c>
      <c r="C10" s="462"/>
      <c r="D10" s="329">
        <v>0.53949953660797034</v>
      </c>
      <c r="E10" s="462"/>
      <c r="F10" s="329">
        <v>0.35260000000000002</v>
      </c>
      <c r="G10" s="462"/>
      <c r="H10" s="329">
        <v>0.78510000000000002</v>
      </c>
      <c r="I10" s="462"/>
      <c r="J10" s="330">
        <v>0.64480000000000004</v>
      </c>
      <c r="K10" s="462"/>
      <c r="L10" s="336">
        <v>0.72</v>
      </c>
      <c r="M10" s="191"/>
      <c r="N10" s="191"/>
      <c r="O10" s="191"/>
      <c r="P10" s="191"/>
      <c r="Q10" s="191"/>
      <c r="R10" s="191"/>
      <c r="S10" s="191"/>
      <c r="T10" s="191"/>
      <c r="U10" s="191"/>
      <c r="V10" s="191"/>
      <c r="W10" s="191"/>
      <c r="X10" s="191"/>
    </row>
    <row r="11" spans="1:24" ht="16">
      <c r="A11" s="462"/>
      <c r="B11" s="330">
        <v>0.9</v>
      </c>
      <c r="C11" s="462"/>
      <c r="D11" s="191">
        <v>0.57999999999999996</v>
      </c>
      <c r="E11" s="475" t="s">
        <v>866</v>
      </c>
      <c r="F11" s="329">
        <v>7.1999999999999998E-3</v>
      </c>
      <c r="G11" s="462"/>
      <c r="H11" s="329">
        <v>0.84</v>
      </c>
      <c r="I11" s="462"/>
      <c r="J11" s="330">
        <v>0.69910000000000005</v>
      </c>
      <c r="K11" s="462"/>
      <c r="L11" s="336">
        <v>0.68200000000000005</v>
      </c>
      <c r="M11" s="191"/>
      <c r="N11" s="191"/>
      <c r="O11" s="191"/>
      <c r="P11" s="191"/>
      <c r="Q11" s="191"/>
      <c r="R11" s="191"/>
      <c r="S11" s="191"/>
      <c r="T11" s="191"/>
      <c r="U11" s="191"/>
      <c r="V11" s="191"/>
      <c r="W11" s="191"/>
      <c r="X11" s="191"/>
    </row>
    <row r="12" spans="1:24" ht="16">
      <c r="A12" s="462"/>
      <c r="B12" s="330">
        <v>0.81</v>
      </c>
      <c r="C12" s="462"/>
      <c r="D12" s="191">
        <v>0.49</v>
      </c>
      <c r="E12" s="462"/>
      <c r="F12" s="329">
        <v>0</v>
      </c>
      <c r="G12" s="191"/>
      <c r="H12" s="191"/>
      <c r="I12" s="191"/>
      <c r="J12" s="191"/>
      <c r="K12" s="462"/>
      <c r="L12" s="336">
        <v>0.65400000000000003</v>
      </c>
      <c r="M12" s="191"/>
      <c r="N12" s="191"/>
      <c r="O12" s="191"/>
      <c r="P12" s="191"/>
      <c r="Q12" s="191"/>
      <c r="R12" s="191"/>
      <c r="S12" s="191"/>
      <c r="T12" s="191"/>
      <c r="U12" s="191"/>
      <c r="V12" s="191"/>
      <c r="W12" s="191"/>
      <c r="X12" s="191"/>
    </row>
    <row r="13" spans="1:24" ht="16">
      <c r="A13" s="283" t="s">
        <v>877</v>
      </c>
      <c r="B13" s="337">
        <v>0.57469999999999999</v>
      </c>
      <c r="C13" s="462"/>
      <c r="D13" s="191">
        <v>0.52</v>
      </c>
      <c r="E13" s="462"/>
      <c r="F13" s="329">
        <v>0.59960000000000002</v>
      </c>
      <c r="G13" s="191"/>
      <c r="H13" s="191"/>
      <c r="I13" s="191"/>
      <c r="J13" s="191"/>
      <c r="K13" s="462"/>
      <c r="L13" s="336">
        <v>0.75</v>
      </c>
      <c r="M13" s="191"/>
      <c r="N13" s="191"/>
      <c r="O13" s="191"/>
      <c r="P13" s="191"/>
      <c r="Q13" s="191"/>
      <c r="R13" s="191"/>
      <c r="S13" s="191"/>
      <c r="T13" s="191"/>
      <c r="U13" s="191"/>
      <c r="V13" s="191"/>
      <c r="W13" s="191"/>
      <c r="X13" s="191"/>
    </row>
    <row r="14" spans="1:24" ht="15" customHeight="1">
      <c r="A14" s="484" t="s">
        <v>863</v>
      </c>
      <c r="B14" s="329">
        <v>0.60499999999999998</v>
      </c>
      <c r="C14" s="462"/>
      <c r="D14" s="329">
        <v>0.72103445165698665</v>
      </c>
      <c r="E14" s="475" t="s">
        <v>1039</v>
      </c>
      <c r="F14" s="191"/>
      <c r="G14" s="191"/>
      <c r="H14" s="191"/>
      <c r="I14" s="191"/>
      <c r="J14" s="191"/>
      <c r="K14" s="462"/>
      <c r="L14" s="336">
        <v>0.70799999999999996</v>
      </c>
      <c r="M14" s="191"/>
      <c r="N14" s="191"/>
      <c r="O14" s="191"/>
      <c r="P14" s="191"/>
      <c r="Q14" s="191"/>
      <c r="R14" s="191"/>
      <c r="S14" s="191"/>
      <c r="T14" s="191"/>
      <c r="U14" s="191"/>
      <c r="V14" s="191"/>
      <c r="W14" s="191"/>
      <c r="X14" s="191"/>
    </row>
    <row r="15" spans="1:24" ht="15" customHeight="1">
      <c r="A15" s="462"/>
      <c r="B15" s="329">
        <v>0.63849960845732179</v>
      </c>
      <c r="C15" s="462"/>
      <c r="D15" s="329">
        <v>0.68069288967239605</v>
      </c>
      <c r="E15" s="462"/>
      <c r="F15" s="191"/>
      <c r="G15" s="191"/>
      <c r="H15" s="191"/>
      <c r="I15" s="191"/>
      <c r="J15" s="191"/>
      <c r="K15" s="462"/>
      <c r="M15" s="191"/>
      <c r="N15" s="191"/>
      <c r="O15" s="191"/>
      <c r="P15" s="191"/>
      <c r="Q15" s="191"/>
      <c r="R15" s="191"/>
      <c r="S15" s="191"/>
      <c r="T15" s="191"/>
      <c r="U15" s="191"/>
      <c r="V15" s="191"/>
      <c r="W15" s="191"/>
      <c r="X15" s="191"/>
    </row>
    <row r="16" spans="1:24" ht="15" customHeight="1">
      <c r="A16" s="462"/>
      <c r="B16" s="329">
        <v>0.61849959579628122</v>
      </c>
      <c r="C16" s="462"/>
      <c r="D16" s="329">
        <v>0.8448</v>
      </c>
      <c r="E16" s="328" t="s">
        <v>854</v>
      </c>
      <c r="F16" s="338"/>
      <c r="G16" s="338"/>
      <c r="H16" s="338"/>
      <c r="I16" s="338"/>
      <c r="J16" s="191"/>
      <c r="K16" s="462"/>
      <c r="M16" s="191"/>
      <c r="N16" s="191"/>
      <c r="O16" s="191"/>
      <c r="P16" s="191"/>
      <c r="Q16" s="191"/>
      <c r="R16" s="191"/>
      <c r="S16" s="191"/>
      <c r="T16" s="191"/>
      <c r="U16" s="191"/>
      <c r="V16" s="191"/>
      <c r="W16" s="191"/>
      <c r="X16" s="191"/>
    </row>
    <row r="17" spans="1:24" ht="15" customHeight="1">
      <c r="A17" s="462"/>
      <c r="B17" s="329">
        <v>0.60549958711808427</v>
      </c>
      <c r="C17" s="462"/>
      <c r="D17" s="329">
        <v>0.48809999999999998</v>
      </c>
      <c r="E17" s="328"/>
      <c r="F17" s="338"/>
      <c r="G17" s="338"/>
      <c r="H17" s="338"/>
      <c r="I17" s="338"/>
      <c r="J17" s="339"/>
      <c r="K17" s="462"/>
      <c r="M17" s="191"/>
      <c r="N17" s="191"/>
      <c r="O17" s="191"/>
      <c r="P17" s="191"/>
      <c r="Q17" s="191"/>
      <c r="R17" s="191"/>
      <c r="S17" s="191"/>
      <c r="T17" s="191"/>
      <c r="U17" s="191"/>
      <c r="V17" s="191"/>
      <c r="W17" s="191"/>
      <c r="X17" s="191"/>
    </row>
    <row r="18" spans="1:24" ht="15" customHeight="1">
      <c r="A18" s="462"/>
      <c r="B18" s="329">
        <v>0.56649955869373336</v>
      </c>
      <c r="C18" s="462"/>
      <c r="D18" s="329">
        <v>0.3488</v>
      </c>
      <c r="E18" s="328"/>
      <c r="F18" s="338"/>
      <c r="G18" s="338"/>
      <c r="H18" s="338"/>
      <c r="I18" s="338"/>
      <c r="J18" s="339"/>
      <c r="K18" s="191"/>
      <c r="L18" s="191"/>
      <c r="M18" s="191"/>
      <c r="N18" s="191"/>
      <c r="O18" s="191"/>
      <c r="P18" s="191"/>
      <c r="Q18" s="191"/>
      <c r="R18" s="191"/>
      <c r="S18" s="191"/>
      <c r="T18" s="191"/>
      <c r="U18" s="191"/>
      <c r="V18" s="191"/>
      <c r="W18" s="191"/>
      <c r="X18" s="191"/>
    </row>
    <row r="19" spans="1:24" ht="15" customHeight="1">
      <c r="A19" s="462"/>
      <c r="B19" s="329">
        <v>0.55300000000000005</v>
      </c>
      <c r="C19" s="462"/>
      <c r="D19" s="329">
        <v>0.52459999999999996</v>
      </c>
      <c r="E19" s="328"/>
      <c r="F19" s="338"/>
      <c r="G19" s="338"/>
      <c r="H19" s="338"/>
      <c r="I19" s="338"/>
      <c r="J19" s="191"/>
      <c r="K19" s="191"/>
      <c r="L19" s="191"/>
      <c r="M19" s="191"/>
      <c r="N19" s="191"/>
      <c r="O19" s="191"/>
      <c r="P19" s="191"/>
      <c r="Q19" s="191"/>
      <c r="R19" s="191"/>
      <c r="S19" s="191"/>
      <c r="T19" s="191"/>
      <c r="U19" s="191"/>
      <c r="V19" s="191"/>
      <c r="W19" s="191"/>
      <c r="X19" s="191"/>
    </row>
    <row r="20" spans="1:24" ht="15" customHeight="1">
      <c r="A20" s="462"/>
      <c r="B20" s="329">
        <v>0.55900000000000005</v>
      </c>
      <c r="C20" s="462"/>
      <c r="D20" s="329">
        <v>0.6542</v>
      </c>
      <c r="E20" s="191"/>
      <c r="F20" s="338"/>
      <c r="G20" s="338"/>
      <c r="H20" s="338"/>
      <c r="I20" s="338"/>
      <c r="J20" s="191"/>
      <c r="K20" s="191"/>
      <c r="L20" s="191"/>
      <c r="M20" s="191"/>
      <c r="N20" s="191"/>
      <c r="O20" s="191"/>
      <c r="P20" s="191"/>
      <c r="Q20" s="191"/>
      <c r="R20" s="191"/>
      <c r="S20" s="191"/>
      <c r="T20" s="191"/>
      <c r="U20" s="191"/>
      <c r="V20" s="191"/>
      <c r="W20" s="191"/>
      <c r="X20" s="191"/>
    </row>
    <row r="21" spans="1:24" ht="15" customHeight="1">
      <c r="A21" s="462"/>
      <c r="B21" s="329">
        <v>0.58599999999999997</v>
      </c>
      <c r="C21" s="462"/>
      <c r="D21" s="329">
        <v>0.86880000000000002</v>
      </c>
      <c r="E21" s="191"/>
      <c r="F21" s="191"/>
      <c r="G21" s="191"/>
      <c r="H21" s="191"/>
      <c r="I21" s="191"/>
      <c r="J21" s="191"/>
      <c r="K21" s="191"/>
      <c r="L21" s="191"/>
      <c r="M21" s="191"/>
      <c r="N21" s="191"/>
      <c r="O21" s="191"/>
      <c r="P21" s="191"/>
      <c r="Q21" s="191"/>
      <c r="R21" s="191"/>
      <c r="S21" s="191"/>
      <c r="T21" s="191"/>
      <c r="U21" s="191"/>
      <c r="V21" s="191"/>
      <c r="W21" s="191"/>
      <c r="X21" s="191"/>
    </row>
    <row r="22" spans="1:24" ht="15" customHeight="1">
      <c r="A22" s="484" t="s">
        <v>854</v>
      </c>
      <c r="B22" s="330">
        <v>0.91649999999999998</v>
      </c>
      <c r="C22" s="462"/>
      <c r="D22" s="329">
        <v>0.58640000000000003</v>
      </c>
      <c r="E22" s="191"/>
      <c r="H22" s="191"/>
      <c r="I22" s="191"/>
      <c r="J22" s="191"/>
      <c r="K22" s="191"/>
      <c r="L22" s="191"/>
      <c r="M22" s="191"/>
      <c r="N22" s="191"/>
      <c r="O22" s="191"/>
      <c r="P22" s="191"/>
      <c r="Q22" s="191"/>
      <c r="R22" s="191"/>
      <c r="S22" s="191"/>
      <c r="T22" s="191"/>
      <c r="U22" s="191"/>
      <c r="V22" s="191"/>
      <c r="W22" s="191"/>
      <c r="X22" s="191"/>
    </row>
    <row r="23" spans="1:24" ht="15" customHeight="1">
      <c r="A23" s="462"/>
      <c r="B23" s="329">
        <v>0.76319999999999999</v>
      </c>
      <c r="C23" s="462"/>
      <c r="D23" s="329">
        <v>0.53169999999999995</v>
      </c>
      <c r="E23" s="191"/>
      <c r="H23" s="191"/>
      <c r="I23" s="191"/>
      <c r="J23" s="191"/>
      <c r="K23" s="191"/>
      <c r="L23" s="191"/>
      <c r="M23" s="191"/>
      <c r="N23" s="191"/>
      <c r="O23" s="191"/>
      <c r="P23" s="191"/>
      <c r="Q23" s="191"/>
      <c r="R23" s="191"/>
      <c r="S23" s="191"/>
      <c r="T23" s="191"/>
      <c r="U23" s="191"/>
      <c r="V23" s="191"/>
      <c r="W23" s="191"/>
      <c r="X23" s="191"/>
    </row>
    <row r="24" spans="1:24" ht="15" customHeight="1">
      <c r="A24" s="462"/>
      <c r="B24" s="329">
        <v>0.68140000000000001</v>
      </c>
      <c r="C24" s="462"/>
      <c r="D24" s="329">
        <v>0.61219999999999997</v>
      </c>
      <c r="E24" s="191"/>
      <c r="G24" s="191"/>
      <c r="H24" s="191"/>
      <c r="I24" s="191"/>
      <c r="J24" s="191"/>
      <c r="K24" s="191"/>
      <c r="L24" s="191"/>
      <c r="M24" s="191"/>
      <c r="N24" s="191"/>
      <c r="O24" s="191"/>
      <c r="P24" s="191"/>
      <c r="Q24" s="191"/>
      <c r="R24" s="191"/>
      <c r="S24" s="191"/>
      <c r="T24" s="191"/>
      <c r="U24" s="191"/>
      <c r="V24" s="191"/>
      <c r="W24" s="191"/>
      <c r="X24" s="191"/>
    </row>
    <row r="25" spans="1:24" ht="15" customHeight="1">
      <c r="A25" s="462"/>
      <c r="B25" s="329">
        <v>0.81289999999999996</v>
      </c>
      <c r="C25" s="462"/>
      <c r="D25" s="329">
        <v>0.75649999999999995</v>
      </c>
      <c r="E25" s="191"/>
      <c r="F25" s="191"/>
      <c r="G25" s="191"/>
      <c r="H25" s="191"/>
      <c r="I25" s="191"/>
      <c r="J25" s="191"/>
      <c r="K25" s="191"/>
      <c r="L25" s="191"/>
      <c r="M25" s="191"/>
      <c r="N25" s="191"/>
      <c r="O25" s="191"/>
      <c r="P25" s="191"/>
      <c r="Q25" s="191"/>
      <c r="R25" s="191"/>
      <c r="S25" s="191"/>
      <c r="T25" s="191"/>
      <c r="U25" s="191"/>
      <c r="V25" s="191"/>
      <c r="W25" s="191"/>
      <c r="X25" s="191"/>
    </row>
    <row r="26" spans="1:24" ht="15" customHeight="1">
      <c r="A26" s="462"/>
      <c r="B26" s="329">
        <v>0.87090000000000001</v>
      </c>
      <c r="C26" s="462"/>
      <c r="D26" s="329">
        <v>0.91590000000000005</v>
      </c>
      <c r="E26" s="191"/>
      <c r="F26" s="191"/>
      <c r="G26" s="191"/>
      <c r="H26" s="191"/>
      <c r="I26" s="191"/>
      <c r="J26" s="191"/>
      <c r="K26" s="191"/>
      <c r="L26" s="191"/>
      <c r="M26" s="191"/>
      <c r="N26" s="191"/>
      <c r="O26" s="191"/>
      <c r="P26" s="191"/>
      <c r="Q26" s="191"/>
      <c r="R26" s="191"/>
      <c r="S26" s="191"/>
      <c r="T26" s="191"/>
      <c r="U26" s="191"/>
      <c r="V26" s="191"/>
      <c r="W26" s="191"/>
      <c r="X26" s="191"/>
    </row>
    <row r="27" spans="1:24" ht="15" customHeight="1">
      <c r="A27" s="462"/>
      <c r="B27" s="329">
        <v>0.89280000000000004</v>
      </c>
      <c r="C27" s="462"/>
      <c r="D27" s="329">
        <v>0.751</v>
      </c>
      <c r="E27" s="191"/>
      <c r="F27" s="191"/>
      <c r="G27" s="191"/>
      <c r="H27" s="191"/>
      <c r="I27" s="191"/>
      <c r="J27" s="191"/>
      <c r="K27" s="191"/>
      <c r="L27" s="191"/>
      <c r="M27" s="191"/>
      <c r="N27" s="191"/>
      <c r="O27" s="191"/>
      <c r="P27" s="191"/>
      <c r="Q27" s="191"/>
      <c r="R27" s="191"/>
      <c r="S27" s="191"/>
      <c r="T27" s="191"/>
      <c r="U27" s="191"/>
      <c r="V27" s="191"/>
      <c r="W27" s="191"/>
      <c r="X27" s="191"/>
    </row>
    <row r="28" spans="1:24" ht="15" customHeight="1">
      <c r="A28" s="462"/>
      <c r="B28" s="329">
        <v>0.73440000000000005</v>
      </c>
      <c r="C28" s="462"/>
      <c r="D28" s="329">
        <v>0.72199999999999998</v>
      </c>
      <c r="E28" s="191"/>
      <c r="F28" s="191"/>
      <c r="G28" s="191"/>
      <c r="H28" s="191"/>
      <c r="I28" s="191"/>
      <c r="J28" s="191"/>
      <c r="K28" s="191"/>
      <c r="L28" s="191"/>
      <c r="M28" s="191"/>
      <c r="N28" s="191"/>
      <c r="O28" s="191"/>
      <c r="P28" s="191"/>
      <c r="Q28" s="191"/>
      <c r="R28" s="191"/>
      <c r="S28" s="191"/>
      <c r="T28" s="191"/>
      <c r="U28" s="191"/>
      <c r="V28" s="191"/>
      <c r="W28" s="191"/>
      <c r="X28" s="191"/>
    </row>
    <row r="29" spans="1:24" ht="15" customHeight="1">
      <c r="A29" s="462"/>
      <c r="B29" s="329">
        <v>0.67269999999999996</v>
      </c>
      <c r="C29" s="462"/>
      <c r="D29" s="329">
        <v>0.77039999999999997</v>
      </c>
      <c r="E29" s="191"/>
      <c r="F29" s="191"/>
      <c r="G29" s="191"/>
      <c r="H29" s="191"/>
      <c r="I29" s="191"/>
      <c r="J29" s="191"/>
      <c r="K29" s="191"/>
      <c r="L29" s="191"/>
      <c r="M29" s="191"/>
      <c r="N29" s="191"/>
      <c r="O29" s="191"/>
      <c r="P29" s="191"/>
      <c r="Q29" s="191"/>
      <c r="R29" s="191"/>
      <c r="S29" s="191"/>
      <c r="T29" s="191"/>
      <c r="U29" s="191"/>
      <c r="V29" s="191"/>
      <c r="W29" s="191"/>
      <c r="X29" s="191"/>
    </row>
    <row r="30" spans="1:24" ht="15" customHeight="1">
      <c r="A30" s="462"/>
      <c r="B30" s="329">
        <v>0.77290000000000003</v>
      </c>
      <c r="C30" s="191"/>
      <c r="D30" s="329">
        <v>0.84450000000000003</v>
      </c>
      <c r="E30" s="191"/>
      <c r="F30" s="191"/>
      <c r="G30" s="191"/>
      <c r="H30" s="191"/>
      <c r="I30" s="191"/>
      <c r="J30" s="191"/>
      <c r="K30" s="191"/>
      <c r="L30" s="191"/>
      <c r="M30" s="191"/>
      <c r="N30" s="191"/>
      <c r="O30" s="191"/>
      <c r="P30" s="191"/>
      <c r="Q30" s="191"/>
      <c r="R30" s="191"/>
      <c r="S30" s="191"/>
      <c r="T30" s="191"/>
      <c r="U30" s="191"/>
      <c r="V30" s="191"/>
      <c r="W30" s="191"/>
      <c r="X30" s="191"/>
    </row>
    <row r="31" spans="1:24" ht="15" customHeight="1">
      <c r="A31" s="462"/>
      <c r="B31" s="329">
        <v>0.85329999999999995</v>
      </c>
      <c r="C31" s="191"/>
      <c r="D31" s="329">
        <v>0.85309999999999997</v>
      </c>
      <c r="E31" s="191"/>
      <c r="F31" s="191"/>
      <c r="G31" s="191"/>
      <c r="H31" s="191"/>
      <c r="I31" s="191"/>
      <c r="J31" s="191"/>
      <c r="K31" s="191"/>
      <c r="L31" s="191"/>
      <c r="M31" s="191"/>
      <c r="N31" s="191"/>
      <c r="O31" s="191"/>
      <c r="P31" s="191"/>
      <c r="Q31" s="191"/>
      <c r="R31" s="191"/>
      <c r="S31" s="191"/>
      <c r="T31" s="191"/>
      <c r="U31" s="191"/>
      <c r="V31" s="191"/>
      <c r="W31" s="191"/>
      <c r="X31" s="191"/>
    </row>
    <row r="32" spans="1:24" ht="15" customHeight="1">
      <c r="A32" s="484" t="s">
        <v>852</v>
      </c>
      <c r="B32" s="330">
        <v>0.88360000000000005</v>
      </c>
      <c r="C32" s="191"/>
      <c r="D32" s="329">
        <v>0.57830000000000004</v>
      </c>
      <c r="E32" s="191"/>
      <c r="F32" s="191"/>
      <c r="G32" s="191"/>
      <c r="H32" s="191"/>
      <c r="I32" s="191"/>
      <c r="J32" s="191"/>
      <c r="K32" s="191"/>
      <c r="L32" s="191"/>
      <c r="M32" s="191"/>
      <c r="N32" s="191"/>
      <c r="O32" s="191"/>
      <c r="P32" s="191"/>
      <c r="Q32" s="191"/>
      <c r="R32" s="191"/>
      <c r="S32" s="191"/>
      <c r="T32" s="191"/>
      <c r="U32" s="191"/>
      <c r="V32" s="191"/>
      <c r="W32" s="191"/>
      <c r="X32" s="191"/>
    </row>
    <row r="33" spans="1:24" ht="15" customHeight="1">
      <c r="A33" s="462"/>
      <c r="B33" s="330">
        <v>0.92430000000000001</v>
      </c>
      <c r="C33" s="191"/>
      <c r="D33" s="329">
        <v>0.51129999999999998</v>
      </c>
      <c r="E33" s="191"/>
      <c r="F33" s="191"/>
      <c r="G33" s="191"/>
      <c r="H33" s="191"/>
      <c r="I33" s="191"/>
      <c r="J33" s="191"/>
      <c r="K33" s="191"/>
      <c r="L33" s="191"/>
      <c r="M33" s="191"/>
      <c r="N33" s="191"/>
      <c r="O33" s="191"/>
      <c r="P33" s="191"/>
      <c r="Q33" s="191"/>
      <c r="R33" s="191"/>
      <c r="S33" s="191"/>
      <c r="T33" s="191"/>
      <c r="U33" s="191"/>
      <c r="V33" s="191"/>
      <c r="W33" s="191"/>
      <c r="X33" s="191"/>
    </row>
    <row r="34" spans="1:24" ht="15" customHeight="1">
      <c r="A34" s="462"/>
      <c r="B34" s="330">
        <v>0.38940000000000002</v>
      </c>
      <c r="C34" s="191"/>
      <c r="D34" s="329">
        <v>0.62209999999999999</v>
      </c>
      <c r="E34" s="191"/>
      <c r="F34" s="191"/>
      <c r="G34" s="191"/>
      <c r="H34" s="191"/>
      <c r="I34" s="191"/>
      <c r="J34" s="191"/>
      <c r="K34" s="191"/>
      <c r="L34" s="191"/>
      <c r="M34" s="191"/>
      <c r="N34" s="191"/>
      <c r="O34" s="191"/>
      <c r="P34" s="191"/>
      <c r="Q34" s="191"/>
      <c r="R34" s="191"/>
      <c r="S34" s="191"/>
      <c r="T34" s="191"/>
      <c r="U34" s="191"/>
      <c r="V34" s="191"/>
      <c r="W34" s="191"/>
      <c r="X34" s="191"/>
    </row>
    <row r="35" spans="1:24" ht="15" customHeight="1">
      <c r="A35" s="462"/>
      <c r="B35" s="330">
        <v>0.78159999999999996</v>
      </c>
      <c r="C35" s="191"/>
      <c r="D35" s="329">
        <v>0.77680000000000005</v>
      </c>
      <c r="E35" s="191"/>
      <c r="F35" s="191"/>
      <c r="G35" s="191"/>
      <c r="H35" s="191"/>
      <c r="I35" s="191"/>
      <c r="J35" s="191"/>
      <c r="K35" s="191"/>
      <c r="L35" s="191"/>
      <c r="M35" s="191"/>
      <c r="N35" s="191"/>
      <c r="O35" s="191"/>
      <c r="P35" s="191"/>
      <c r="Q35" s="191"/>
      <c r="R35" s="191"/>
      <c r="S35" s="191"/>
      <c r="T35" s="191"/>
      <c r="U35" s="191"/>
      <c r="V35" s="191"/>
      <c r="W35" s="191"/>
      <c r="X35" s="191"/>
    </row>
    <row r="36" spans="1:24" ht="15" customHeight="1">
      <c r="A36" s="462"/>
      <c r="B36" s="330">
        <v>0.43559999999999999</v>
      </c>
      <c r="C36" s="191"/>
      <c r="E36" s="191"/>
      <c r="F36" s="191"/>
      <c r="G36" s="191"/>
      <c r="H36" s="191"/>
      <c r="I36" s="191"/>
      <c r="J36" s="191"/>
      <c r="K36" s="191"/>
      <c r="L36" s="191"/>
      <c r="M36" s="191"/>
      <c r="N36" s="191"/>
      <c r="O36" s="191"/>
      <c r="P36" s="191"/>
      <c r="Q36" s="191"/>
      <c r="R36" s="191"/>
      <c r="S36" s="191"/>
      <c r="T36" s="191"/>
      <c r="U36" s="191"/>
      <c r="V36" s="191"/>
      <c r="W36" s="191"/>
      <c r="X36" s="191"/>
    </row>
    <row r="37" spans="1:24" ht="15" customHeight="1">
      <c r="A37" s="462"/>
      <c r="B37" s="330">
        <v>0.87639999999999996</v>
      </c>
      <c r="C37" s="191"/>
      <c r="D37" s="191"/>
      <c r="E37" s="191"/>
      <c r="F37" s="191"/>
      <c r="G37" s="191"/>
      <c r="H37" s="191"/>
      <c r="I37" s="191"/>
      <c r="J37" s="191"/>
      <c r="K37" s="191"/>
      <c r="L37" s="191"/>
      <c r="M37" s="191"/>
      <c r="N37" s="191"/>
      <c r="O37" s="191"/>
      <c r="P37" s="191"/>
      <c r="Q37" s="191"/>
      <c r="R37" s="191"/>
      <c r="S37" s="191"/>
      <c r="T37" s="191"/>
      <c r="U37" s="191"/>
      <c r="V37" s="191"/>
      <c r="W37" s="191"/>
      <c r="X37" s="191"/>
    </row>
    <row r="38" spans="1:24" ht="15.75" customHeight="1">
      <c r="A38" s="191"/>
      <c r="B38" s="191">
        <f>COUNT(B3:B37)</f>
        <v>35</v>
      </c>
      <c r="C38" s="191"/>
      <c r="D38" s="191">
        <f>COUNT(D3:D35)</f>
        <v>33</v>
      </c>
      <c r="E38" s="191"/>
      <c r="F38" s="191">
        <f>COUNT(F3:F13)</f>
        <v>11</v>
      </c>
      <c r="G38" s="191"/>
      <c r="H38" s="191">
        <f>COUNT(H3:H13)</f>
        <v>9</v>
      </c>
      <c r="I38" s="191"/>
      <c r="J38" s="191">
        <f>COUNT(J3:J13)</f>
        <v>9</v>
      </c>
      <c r="K38" s="191"/>
      <c r="L38" s="191">
        <f>COUNT(L3:L10)</f>
        <v>8</v>
      </c>
      <c r="M38" s="191"/>
      <c r="N38" s="191"/>
      <c r="O38" s="191"/>
      <c r="P38" s="191"/>
      <c r="Q38" s="191"/>
      <c r="R38" s="191"/>
      <c r="S38" s="191"/>
      <c r="T38" s="191"/>
      <c r="U38" s="191"/>
      <c r="V38" s="191"/>
      <c r="W38" s="191"/>
      <c r="X38" s="191"/>
    </row>
    <row r="39" spans="1:24" ht="15.75" customHeight="1">
      <c r="A39" s="191"/>
      <c r="B39" s="191"/>
      <c r="C39" s="191"/>
      <c r="D39" s="191"/>
      <c r="E39" s="191"/>
      <c r="F39" s="191"/>
      <c r="G39" s="191"/>
      <c r="H39" s="191"/>
      <c r="I39" s="191"/>
      <c r="J39" s="191"/>
      <c r="K39" s="191"/>
      <c r="L39" s="191"/>
      <c r="M39" s="191"/>
      <c r="N39" s="191"/>
      <c r="O39" s="191"/>
      <c r="P39" s="191"/>
      <c r="Q39" s="191"/>
      <c r="R39" s="191"/>
      <c r="S39" s="191"/>
      <c r="T39" s="191"/>
      <c r="U39" s="191"/>
      <c r="V39" s="191"/>
      <c r="W39" s="191"/>
      <c r="X39" s="191"/>
    </row>
    <row r="40" spans="1:24" ht="15.75" customHeight="1">
      <c r="A40" s="191"/>
      <c r="B40" s="191"/>
      <c r="C40" s="191"/>
      <c r="D40" s="191"/>
      <c r="E40" s="191"/>
      <c r="F40" s="191"/>
      <c r="G40" s="191"/>
      <c r="H40" s="191"/>
      <c r="I40" s="191"/>
      <c r="J40" s="191"/>
      <c r="K40" s="191"/>
      <c r="L40" s="191"/>
      <c r="M40" s="191"/>
      <c r="N40" s="191"/>
      <c r="O40" s="191"/>
      <c r="P40" s="191"/>
      <c r="Q40" s="191"/>
      <c r="R40" s="191"/>
      <c r="S40" s="191"/>
      <c r="T40" s="191"/>
      <c r="U40" s="191"/>
      <c r="V40" s="191"/>
      <c r="W40" s="191"/>
      <c r="X40" s="191"/>
    </row>
    <row r="41" spans="1:24" ht="15.75" customHeight="1">
      <c r="A41" s="191"/>
      <c r="B41" s="191"/>
      <c r="C41" s="191"/>
      <c r="D41" s="191"/>
      <c r="E41" s="191"/>
      <c r="F41" s="191"/>
      <c r="G41" s="191"/>
      <c r="H41" s="191"/>
      <c r="I41" s="191"/>
      <c r="J41" s="191"/>
      <c r="K41" s="191"/>
      <c r="L41" s="191"/>
      <c r="M41" s="191"/>
      <c r="N41" s="191"/>
      <c r="O41" s="191"/>
      <c r="P41" s="191"/>
      <c r="Q41" s="191"/>
      <c r="R41" s="191"/>
      <c r="S41" s="191"/>
      <c r="T41" s="191"/>
      <c r="U41" s="191"/>
      <c r="V41" s="191"/>
      <c r="W41" s="191"/>
      <c r="X41" s="191"/>
    </row>
    <row r="42" spans="1:24" ht="15.75" customHeight="1">
      <c r="A42" s="191"/>
      <c r="B42" s="191"/>
      <c r="C42" s="191"/>
      <c r="D42" s="191"/>
      <c r="E42" s="191"/>
      <c r="F42" s="191"/>
      <c r="G42" s="191"/>
      <c r="H42" s="191"/>
      <c r="I42" s="191"/>
      <c r="J42" s="191"/>
      <c r="K42" s="191"/>
      <c r="L42" s="191"/>
      <c r="M42" s="191"/>
      <c r="N42" s="191"/>
      <c r="O42" s="191"/>
      <c r="P42" s="191"/>
      <c r="Q42" s="191"/>
      <c r="R42" s="191"/>
      <c r="S42" s="191"/>
      <c r="T42" s="191"/>
      <c r="U42" s="191"/>
      <c r="V42" s="191"/>
      <c r="W42" s="191"/>
      <c r="X42" s="191"/>
    </row>
    <row r="43" spans="1:24" ht="15.75" customHeight="1">
      <c r="A43" s="191"/>
      <c r="B43" s="191"/>
      <c r="C43" s="191"/>
      <c r="D43" s="191"/>
      <c r="E43" s="191"/>
      <c r="F43" s="191"/>
      <c r="G43" s="191"/>
      <c r="H43" s="191"/>
      <c r="I43" s="191"/>
      <c r="J43" s="191"/>
      <c r="K43" s="191"/>
      <c r="L43" s="191"/>
      <c r="M43" s="191"/>
      <c r="N43" s="191"/>
      <c r="O43" s="191"/>
      <c r="P43" s="191"/>
      <c r="Q43" s="191"/>
      <c r="R43" s="191"/>
      <c r="S43" s="191"/>
      <c r="T43" s="191"/>
      <c r="U43" s="191"/>
      <c r="V43" s="191"/>
      <c r="W43" s="191"/>
      <c r="X43" s="191"/>
    </row>
    <row r="44" spans="1:24" ht="15.75" customHeight="1">
      <c r="A44" s="191"/>
      <c r="B44" s="191"/>
      <c r="C44" s="191"/>
      <c r="D44" s="191"/>
      <c r="E44" s="191"/>
      <c r="F44" s="191"/>
      <c r="G44" s="191"/>
      <c r="H44" s="191"/>
      <c r="I44" s="191"/>
      <c r="J44" s="191"/>
      <c r="K44" s="191"/>
      <c r="L44" s="191"/>
      <c r="M44" s="191"/>
      <c r="N44" s="191"/>
      <c r="O44" s="191"/>
      <c r="P44" s="191"/>
      <c r="Q44" s="191"/>
      <c r="R44" s="191"/>
      <c r="S44" s="191"/>
      <c r="T44" s="191"/>
      <c r="U44" s="191"/>
      <c r="V44" s="191"/>
      <c r="W44" s="191"/>
      <c r="X44" s="191"/>
    </row>
    <row r="45" spans="1:24" ht="15.75" customHeight="1">
      <c r="A45" s="191"/>
      <c r="B45" s="191"/>
      <c r="C45" s="191"/>
      <c r="D45" s="191"/>
      <c r="E45" s="191"/>
      <c r="F45" s="191"/>
      <c r="G45" s="191"/>
      <c r="H45" s="191"/>
      <c r="I45" s="191"/>
      <c r="J45" s="191"/>
      <c r="K45" s="191"/>
      <c r="L45" s="191"/>
      <c r="M45" s="191"/>
      <c r="N45" s="191"/>
      <c r="O45" s="191"/>
      <c r="P45" s="191"/>
      <c r="Q45" s="191"/>
      <c r="R45" s="191"/>
      <c r="S45" s="191"/>
      <c r="T45" s="191"/>
      <c r="U45" s="191"/>
      <c r="V45" s="191"/>
      <c r="W45" s="191"/>
      <c r="X45" s="191"/>
    </row>
    <row r="46" spans="1:24" ht="15.75" customHeight="1">
      <c r="A46" s="191"/>
      <c r="B46" s="191"/>
      <c r="C46" s="191"/>
      <c r="D46" s="191"/>
      <c r="E46" s="191"/>
      <c r="F46" s="191"/>
      <c r="G46" s="191"/>
      <c r="H46" s="191"/>
      <c r="I46" s="191"/>
      <c r="J46" s="191"/>
      <c r="K46" s="191"/>
      <c r="L46" s="191"/>
      <c r="M46" s="191"/>
      <c r="N46" s="191"/>
      <c r="O46" s="191"/>
      <c r="P46" s="191"/>
      <c r="Q46" s="191"/>
      <c r="R46" s="191"/>
      <c r="S46" s="191"/>
      <c r="T46" s="191"/>
      <c r="U46" s="191"/>
      <c r="V46" s="191"/>
      <c r="W46" s="191"/>
      <c r="X46" s="191"/>
    </row>
    <row r="47" spans="1:24" ht="15.75" customHeight="1">
      <c r="A47" s="191"/>
      <c r="B47" s="191"/>
      <c r="C47" s="191"/>
      <c r="D47" s="191"/>
      <c r="E47" s="191"/>
      <c r="F47" s="191"/>
      <c r="G47" s="191"/>
      <c r="H47" s="191"/>
      <c r="I47" s="191"/>
      <c r="J47" s="191"/>
      <c r="K47" s="191"/>
      <c r="L47" s="191"/>
      <c r="M47" s="191"/>
      <c r="N47" s="191"/>
      <c r="O47" s="191"/>
      <c r="P47" s="191"/>
      <c r="Q47" s="191"/>
      <c r="R47" s="191"/>
      <c r="S47" s="191"/>
      <c r="T47" s="191"/>
      <c r="U47" s="191"/>
      <c r="V47" s="191"/>
      <c r="W47" s="191"/>
      <c r="X47" s="191"/>
    </row>
    <row r="48" spans="1:24" ht="15.75" customHeight="1">
      <c r="A48" s="191"/>
      <c r="B48" s="191"/>
      <c r="C48" s="191"/>
      <c r="D48" s="191"/>
      <c r="E48" s="191"/>
      <c r="F48" s="191"/>
      <c r="G48" s="191"/>
      <c r="H48" s="191"/>
      <c r="I48" s="191"/>
      <c r="J48" s="191"/>
      <c r="K48" s="191"/>
      <c r="L48" s="191"/>
      <c r="M48" s="191"/>
      <c r="N48" s="191"/>
      <c r="O48" s="191"/>
      <c r="P48" s="191"/>
      <c r="Q48" s="191"/>
      <c r="R48" s="191"/>
      <c r="S48" s="191"/>
      <c r="T48" s="191"/>
      <c r="U48" s="191"/>
      <c r="V48" s="191"/>
      <c r="W48" s="191"/>
      <c r="X48" s="191"/>
    </row>
    <row r="49" spans="1:24" ht="15.75" customHeight="1">
      <c r="A49" s="191"/>
      <c r="B49" s="191"/>
      <c r="C49" s="191"/>
      <c r="D49" s="191"/>
      <c r="E49" s="191"/>
      <c r="F49" s="191"/>
      <c r="G49" s="191"/>
      <c r="H49" s="191"/>
      <c r="I49" s="191"/>
      <c r="J49" s="191"/>
      <c r="K49" s="191"/>
      <c r="L49" s="191"/>
      <c r="M49" s="191"/>
      <c r="N49" s="191"/>
      <c r="O49" s="191"/>
      <c r="P49" s="191"/>
      <c r="Q49" s="191"/>
      <c r="R49" s="191"/>
      <c r="S49" s="191"/>
      <c r="T49" s="191"/>
      <c r="U49" s="191"/>
      <c r="V49" s="191"/>
      <c r="W49" s="191"/>
      <c r="X49" s="191"/>
    </row>
    <row r="50" spans="1:24" ht="15.75" customHeight="1">
      <c r="A50" s="191"/>
      <c r="B50" s="191"/>
      <c r="C50" s="191"/>
      <c r="D50" s="191"/>
      <c r="E50" s="191"/>
      <c r="F50" s="191"/>
      <c r="G50" s="191"/>
      <c r="H50" s="191"/>
      <c r="I50" s="191"/>
      <c r="J50" s="191"/>
      <c r="K50" s="191"/>
      <c r="L50" s="191"/>
      <c r="M50" s="191"/>
      <c r="N50" s="191"/>
      <c r="O50" s="191"/>
      <c r="P50" s="191"/>
      <c r="Q50" s="191"/>
      <c r="R50" s="191"/>
      <c r="S50" s="191"/>
      <c r="T50" s="191"/>
      <c r="U50" s="191"/>
      <c r="V50" s="191"/>
      <c r="W50" s="191"/>
      <c r="X50" s="191"/>
    </row>
    <row r="51" spans="1:24" ht="15.75" customHeight="1">
      <c r="A51" s="191"/>
      <c r="B51" s="191"/>
      <c r="C51" s="191"/>
      <c r="D51" s="191"/>
      <c r="E51" s="191"/>
      <c r="F51" s="191"/>
      <c r="G51" s="191"/>
      <c r="H51" s="191"/>
      <c r="I51" s="191"/>
      <c r="J51" s="191"/>
      <c r="K51" s="191"/>
      <c r="L51" s="191"/>
      <c r="M51" s="191"/>
      <c r="N51" s="191"/>
      <c r="O51" s="191"/>
      <c r="P51" s="191"/>
      <c r="Q51" s="191"/>
      <c r="R51" s="191"/>
      <c r="S51" s="191"/>
      <c r="T51" s="191"/>
      <c r="U51" s="191"/>
      <c r="V51" s="191"/>
      <c r="W51" s="191"/>
      <c r="X51" s="191"/>
    </row>
    <row r="52" spans="1:24" ht="15.75" customHeight="1">
      <c r="A52" s="191"/>
      <c r="B52" s="191"/>
      <c r="C52" s="191"/>
      <c r="D52" s="191"/>
      <c r="E52" s="191"/>
      <c r="F52" s="191"/>
      <c r="G52" s="191"/>
      <c r="H52" s="191"/>
      <c r="I52" s="191"/>
      <c r="J52" s="191"/>
      <c r="K52" s="191"/>
      <c r="L52" s="191"/>
      <c r="M52" s="191"/>
      <c r="N52" s="191"/>
      <c r="O52" s="191"/>
      <c r="P52" s="191"/>
      <c r="Q52" s="191"/>
      <c r="R52" s="191"/>
      <c r="S52" s="191"/>
      <c r="T52" s="191"/>
      <c r="U52" s="191"/>
      <c r="V52" s="191"/>
      <c r="W52" s="191"/>
      <c r="X52" s="191"/>
    </row>
    <row r="53" spans="1:24" ht="15.75" customHeight="1">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row>
    <row r="54" spans="1:24" ht="15.75"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row>
    <row r="55" spans="1:24" ht="15.75"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row>
    <row r="56" spans="1:24" ht="15.75" customHeight="1">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row>
    <row r="57" spans="1:24" ht="15.75"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row>
    <row r="58" spans="1:24" ht="15.75"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row>
    <row r="59" spans="1:24" ht="15.75" customHeight="1">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row>
    <row r="60" spans="1:24" ht="15.75" customHeight="1">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row>
    <row r="61" spans="1:24" ht="15.75" customHeight="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row>
    <row r="62" spans="1:24" ht="15.75" customHeight="1">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row>
    <row r="63" spans="1:24" ht="15.75" customHeight="1">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row>
    <row r="64" spans="1:24" ht="15.75" customHeight="1">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row>
    <row r="65" spans="1:24" ht="15.75" customHeight="1">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row>
    <row r="66" spans="1:24" ht="15.75" customHeight="1">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row>
    <row r="67" spans="1:24" ht="15.75" customHeight="1">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row>
    <row r="68" spans="1:24" ht="15.75" customHeight="1">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row>
    <row r="69" spans="1:24" ht="15.75" customHeight="1">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row>
    <row r="70" spans="1:24" ht="15.75" customHeight="1">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row>
    <row r="71" spans="1:24" ht="15.75" customHeight="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row>
    <row r="72" spans="1:24" ht="15.75" customHeight="1">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row>
    <row r="73" spans="1:24" ht="15.75" customHeight="1">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row>
    <row r="74" spans="1:24" ht="15.75" customHeight="1">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row>
    <row r="75" spans="1:24" ht="15.75" customHeight="1">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row>
    <row r="76" spans="1:24" ht="15.75" customHeight="1">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row>
    <row r="77" spans="1:24" ht="15.75" customHeight="1">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row>
    <row r="78" spans="1:24" ht="15.75" customHeight="1">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row>
    <row r="79" spans="1:24" ht="15.75" customHeight="1">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row>
    <row r="80" spans="1:24" ht="15.75" customHeight="1">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row>
    <row r="81" spans="1:24" ht="15.75" customHeight="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row>
    <row r="82" spans="1:24" ht="15.75" customHeight="1">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row>
    <row r="83" spans="1:24" ht="15.75" customHeight="1">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row>
    <row r="84" spans="1:24" ht="15.75" customHeight="1">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row>
    <row r="85" spans="1:24" ht="15.75" customHeight="1">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row>
    <row r="86" spans="1:24" ht="15.75" customHeight="1">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row>
    <row r="87" spans="1:24" ht="15.75" customHeight="1">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row>
    <row r="88" spans="1:24" ht="15.75" customHeight="1">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row>
    <row r="89" spans="1:24" ht="15.75" customHeight="1">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row>
    <row r="90" spans="1:24" ht="15.75" customHeight="1">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row>
    <row r="91" spans="1:24" ht="15.75" customHeight="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row>
    <row r="92" spans="1:24" ht="15.75" customHeight="1">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row>
    <row r="93" spans="1:24" ht="15.75" customHeight="1">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row>
    <row r="94" spans="1:24" ht="15.75" customHeight="1">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row>
    <row r="95" spans="1:24" ht="15.75" customHeight="1">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row>
    <row r="96" spans="1:24" ht="15.75" customHeight="1">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row>
    <row r="97" spans="1:24" ht="15.75" customHeight="1">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row>
    <row r="98" spans="1:24" ht="15.75" customHeight="1">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row>
    <row r="99" spans="1:24" ht="15.75" customHeight="1">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row>
    <row r="100" spans="1:24" ht="15.75" customHeight="1">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row>
    <row r="101" spans="1:24" ht="15.75" customHeight="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row>
    <row r="102" spans="1:24" ht="15.75" customHeight="1">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row>
    <row r="103" spans="1:24" ht="15.75" customHeight="1">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row>
    <row r="104" spans="1:24" ht="15.75" customHeight="1">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row>
    <row r="105" spans="1:24" ht="15.75" customHeight="1">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row>
    <row r="106" spans="1:24" ht="15.75" customHeight="1">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row>
    <row r="107" spans="1:24" ht="15.75" customHeight="1">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row>
    <row r="108" spans="1:24" ht="15.75" customHeight="1">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row>
    <row r="109" spans="1:24" ht="15.75" customHeight="1">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row>
    <row r="110" spans="1:24" ht="15.75" customHeight="1">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row>
    <row r="111" spans="1:24" ht="15.75" customHeight="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row>
    <row r="112" spans="1:24" ht="15.75" customHeight="1">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row>
    <row r="113" spans="1:24" ht="15.75" customHeight="1">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row>
    <row r="114" spans="1:24" ht="15.75" customHeight="1">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row>
    <row r="115" spans="1:24" ht="15.75" customHeight="1">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row>
    <row r="116" spans="1:24" ht="15.75" customHeight="1">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row>
    <row r="117" spans="1:24" ht="15.75" customHeight="1">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row>
    <row r="118" spans="1:24" ht="15.75" customHeight="1">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row>
    <row r="119" spans="1:24" ht="15.75" customHeight="1">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row>
    <row r="120" spans="1:24" ht="15.75" customHeight="1">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row>
    <row r="121" spans="1:24" ht="15.75" customHeight="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row>
    <row r="122" spans="1:24" ht="15.7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row>
    <row r="123" spans="1:24" ht="15.75" customHeight="1">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row>
    <row r="124" spans="1:24" ht="15.75" customHeight="1">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row>
    <row r="125" spans="1:24" ht="15.75" customHeight="1">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row>
    <row r="126" spans="1:24" ht="15.75" customHeight="1">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row>
    <row r="127" spans="1:24" ht="15.75" customHeight="1">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row>
    <row r="128" spans="1:24" ht="15.75" customHeight="1">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row>
    <row r="129" spans="1:24" ht="15.75" customHeight="1">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row>
    <row r="130" spans="1:24" ht="15.75" customHeight="1">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row>
    <row r="131" spans="1:24" ht="15.75" customHeight="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row>
    <row r="132" spans="1:24" ht="15.75" customHeight="1">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row>
    <row r="133" spans="1:24" ht="15.75" customHeight="1">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row>
    <row r="134" spans="1:24" ht="15.75" customHeight="1">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row>
    <row r="135" spans="1:24" ht="15.75" customHeight="1">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row>
    <row r="136" spans="1:24" ht="15.75" customHeight="1">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row>
    <row r="137" spans="1:24" ht="15.75" customHeight="1">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row>
    <row r="138" spans="1:24" ht="15.75" customHeight="1">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row>
    <row r="139" spans="1:24" ht="15.75" customHeight="1">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row>
    <row r="140" spans="1:24" ht="15.75" customHeight="1">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row>
    <row r="141" spans="1:24" ht="15.75" customHeight="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row>
    <row r="142" spans="1:24" ht="15.75" customHeight="1">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row>
    <row r="143" spans="1:24" ht="15.75" customHeight="1">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row>
    <row r="144" spans="1:24" ht="15.75" customHeight="1">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row>
    <row r="145" spans="1:24" ht="15.75" customHeight="1">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row>
    <row r="146" spans="1:24" ht="15.75" customHeight="1">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row>
    <row r="147" spans="1:24" ht="15.75" customHeight="1">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row>
    <row r="148" spans="1:24" ht="15.75" customHeight="1">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row>
    <row r="149" spans="1:24" ht="15.75" customHeight="1">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row>
    <row r="150" spans="1:24" ht="15.75" customHeight="1">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row>
    <row r="151" spans="1:24" ht="15.75" customHeight="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row>
    <row r="152" spans="1:24" ht="15.75" customHeight="1">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row>
    <row r="153" spans="1:24" ht="15.75" customHeight="1">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row>
    <row r="154" spans="1:24" ht="15.75" customHeight="1">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row>
    <row r="155" spans="1:24" ht="15.75" customHeight="1">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row>
    <row r="156" spans="1:24" ht="15.75" customHeight="1">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row>
    <row r="157" spans="1:24" ht="15.75" customHeight="1">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row>
    <row r="158" spans="1:24" ht="15.75" customHeight="1">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row>
    <row r="159" spans="1:24" ht="15.75" customHeight="1">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row>
    <row r="160" spans="1:24" ht="15.75" customHeight="1">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row>
    <row r="161" spans="1:24" ht="15.75" customHeight="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row>
    <row r="162" spans="1:24" ht="15.75" customHeight="1">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row>
    <row r="163" spans="1:24" ht="15.75" customHeight="1">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row>
    <row r="164" spans="1:24" ht="15.75" customHeight="1">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row>
    <row r="165" spans="1:24" ht="15.75" customHeight="1">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row>
    <row r="166" spans="1:24" ht="15.75" customHeight="1">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row>
    <row r="167" spans="1:24" ht="15.75" customHeight="1">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row>
    <row r="168" spans="1:24" ht="15.75" customHeight="1">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row>
    <row r="169" spans="1:24" ht="15.75" customHeight="1">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row>
    <row r="170" spans="1:24" ht="15.75" customHeight="1">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row>
    <row r="171" spans="1:24" ht="15.75" customHeight="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row>
    <row r="172" spans="1:24" ht="15.75" customHeight="1">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row>
    <row r="173" spans="1:24" ht="15.75" customHeight="1">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row>
    <row r="174" spans="1:24" ht="15.75" customHeight="1">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row>
    <row r="175" spans="1:24" ht="15.75" customHeight="1">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row>
    <row r="176" spans="1:24" ht="15.75" customHeight="1">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row>
    <row r="177" spans="1:24" ht="15.75" customHeight="1">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row>
    <row r="178" spans="1:24" ht="15.75" customHeight="1">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row>
    <row r="179" spans="1:24" ht="15.75" customHeight="1">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row>
    <row r="180" spans="1:24" ht="15.75" customHeight="1">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row>
    <row r="181" spans="1:24" ht="15.75" customHeight="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row>
    <row r="182" spans="1:24" ht="15.75" customHeight="1">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row>
    <row r="183" spans="1:24" ht="15.75" customHeight="1">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row>
    <row r="184" spans="1:24" ht="15.75" customHeight="1">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row>
    <row r="185" spans="1:24" ht="15.75" customHeight="1">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row>
    <row r="186" spans="1:24" ht="15.75" customHeight="1">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row>
    <row r="187" spans="1:24" ht="15.75" customHeight="1">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row>
    <row r="188" spans="1:24" ht="15.75" customHeight="1">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row>
    <row r="189" spans="1:24" ht="15.75" customHeight="1">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row>
    <row r="190" spans="1:24" ht="15.75" customHeight="1">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row>
    <row r="191" spans="1:24" ht="15.75" customHeight="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row>
    <row r="192" spans="1:24" ht="15.75" customHeight="1">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row>
    <row r="193" spans="1:24" ht="15.75" customHeight="1">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row>
    <row r="194" spans="1:24" ht="15.75" customHeight="1">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row>
    <row r="195" spans="1:24" ht="15.75" customHeight="1">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row>
    <row r="196" spans="1:24" ht="15.75" customHeight="1">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row>
    <row r="197" spans="1:24" ht="15.75" customHeight="1">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row>
    <row r="198" spans="1:24" ht="15.75" customHeight="1">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row>
    <row r="199" spans="1:24" ht="15.75" customHeight="1">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row>
    <row r="200" spans="1:24" ht="15.75" customHeight="1">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row>
    <row r="201" spans="1:24" ht="15.75" customHeight="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row>
    <row r="202" spans="1:24" ht="15.75" customHeight="1">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row>
    <row r="203" spans="1:24" ht="15.75" customHeight="1">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row>
    <row r="204" spans="1:24" ht="15.75" customHeight="1">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row>
    <row r="205" spans="1:24" ht="15.75" customHeight="1">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row>
    <row r="206" spans="1:24" ht="15.75" customHeight="1">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row>
    <row r="207" spans="1:24" ht="15.75" customHeight="1">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row>
    <row r="208" spans="1:24" ht="15.75" customHeight="1">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row>
    <row r="209" spans="1:24" ht="15.75" customHeight="1">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row>
    <row r="210" spans="1:24" ht="15.75" customHeight="1">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row>
    <row r="211" spans="1:24" ht="15.75" customHeight="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row>
    <row r="212" spans="1:24" ht="15.75" customHeight="1">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row>
    <row r="213" spans="1:24" ht="15.75" customHeight="1">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row>
    <row r="214" spans="1:24" ht="15.75" customHeight="1">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row>
    <row r="215" spans="1:24" ht="15.75" customHeight="1">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row>
    <row r="216" spans="1:24" ht="15.75" customHeight="1">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row>
    <row r="217" spans="1:24" ht="15.75" customHeight="1">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row>
    <row r="218" spans="1:24" ht="15.75" customHeight="1">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row>
    <row r="219" spans="1:24" ht="15.75" customHeight="1">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row>
    <row r="220" spans="1:24" ht="15.75" customHeight="1">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row>
    <row r="221" spans="1:24" ht="15.75" customHeight="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row>
    <row r="222" spans="1:24" ht="15.75" customHeight="1">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row>
    <row r="223" spans="1:24" ht="15.75" customHeight="1">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row>
    <row r="224" spans="1:24" ht="15.75" customHeight="1">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row>
    <row r="225" spans="1:24" ht="15.75" customHeight="1">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row>
    <row r="226" spans="1:24" ht="15.75" customHeight="1">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row>
    <row r="227" spans="1:24" ht="15.75" customHeight="1">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row>
    <row r="228" spans="1:24" ht="15.75" customHeight="1">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row>
    <row r="229" spans="1:24" ht="15.75" customHeight="1">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row>
    <row r="230" spans="1:24" ht="15.75" customHeight="1">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row>
    <row r="231" spans="1:24" ht="15.75" customHeight="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row>
    <row r="232" spans="1:24" ht="15.75" customHeight="1">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row>
    <row r="233" spans="1:24" ht="15.75" customHeight="1">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row>
    <row r="234" spans="1:24" ht="15.75" customHeight="1">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row>
    <row r="235" spans="1:24" ht="15.75" customHeight="1">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row>
    <row r="236" spans="1:24" ht="15.75" customHeight="1">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row>
    <row r="237" spans="1:24" ht="15.75" customHeight="1">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row>
    <row r="238" spans="1:24" ht="15.75" customHeight="1">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row>
    <row r="239" spans="1:24" ht="15.75" customHeight="1">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row>
    <row r="240" spans="1:24" ht="15.75" customHeight="1">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row>
    <row r="241" spans="1:24" ht="15.75" customHeight="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row>
    <row r="242" spans="1:24" ht="15.75" customHeight="1">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row>
    <row r="243" spans="1:24" ht="15.75" customHeight="1">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row>
    <row r="244" spans="1:24" ht="15.75" customHeight="1">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row>
    <row r="245" spans="1:24" ht="15.75" customHeight="1">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row>
    <row r="246" spans="1:24" ht="15.75" customHeight="1">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row>
    <row r="247" spans="1:24" ht="15.75" customHeight="1">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row>
    <row r="248" spans="1:24" ht="15.75" customHeight="1">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row>
    <row r="249" spans="1:24" ht="15.75" customHeight="1">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row>
    <row r="250" spans="1:24" ht="15.75" customHeight="1">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row>
    <row r="251" spans="1:24" ht="15.75" customHeight="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row>
    <row r="252" spans="1:24" ht="15.75" customHeight="1">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row>
    <row r="253" spans="1:24" ht="15.75" customHeight="1">
      <c r="A253" s="191"/>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row>
    <row r="254" spans="1:24" ht="15.75" customHeight="1">
      <c r="A254" s="191"/>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row>
    <row r="255" spans="1:24" ht="15.75" customHeight="1">
      <c r="A255" s="191"/>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row>
    <row r="256" spans="1:24" ht="15.75" customHeight="1">
      <c r="A256" s="191"/>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row>
    <row r="257" spans="1:24" ht="15.75" customHeight="1">
      <c r="A257" s="191"/>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row>
    <row r="258" spans="1:24" ht="15.75" customHeight="1">
      <c r="A258" s="191"/>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row>
    <row r="259" spans="1:24" ht="15.75" customHeight="1">
      <c r="A259" s="191"/>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row>
    <row r="260" spans="1:24" ht="15.75" customHeight="1">
      <c r="A260" s="191"/>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row>
    <row r="261" spans="1:24" ht="15.75" customHeight="1">
      <c r="A261" s="191"/>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row>
    <row r="262" spans="1:24" ht="15.75" customHeight="1">
      <c r="A262" s="191"/>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row>
    <row r="263" spans="1:24" ht="15.75" customHeight="1">
      <c r="A263" s="191"/>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row>
    <row r="264" spans="1:24" ht="15.75" customHeight="1">
      <c r="A264" s="191"/>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row>
    <row r="265" spans="1:24" ht="15.75" customHeight="1">
      <c r="A265" s="191"/>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row>
    <row r="266" spans="1:24" ht="15.75" customHeight="1">
      <c r="A266" s="191"/>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row>
    <row r="267" spans="1:24" ht="15.75" customHeight="1">
      <c r="A267" s="191"/>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row>
    <row r="268" spans="1:24" ht="15.75" customHeight="1">
      <c r="A268" s="191"/>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row>
    <row r="269" spans="1:24" ht="15.75" customHeight="1">
      <c r="A269" s="191"/>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row>
    <row r="270" spans="1:24" ht="15.75" customHeight="1">
      <c r="A270" s="191"/>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row>
    <row r="271" spans="1:24" ht="15.75" customHeight="1">
      <c r="A271" s="191"/>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row>
    <row r="272" spans="1:24" ht="15.75" customHeight="1">
      <c r="A272" s="191"/>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row>
    <row r="273" spans="1:24" ht="15.75" customHeight="1">
      <c r="A273" s="191"/>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row>
    <row r="274" spans="1:24" ht="15.75" customHeight="1">
      <c r="A274" s="191"/>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row>
    <row r="275" spans="1:24" ht="15.75" customHeight="1">
      <c r="A275" s="191"/>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row>
    <row r="276" spans="1:24" ht="15.75" customHeight="1">
      <c r="A276" s="191"/>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row>
    <row r="277" spans="1:24" ht="15.75" customHeight="1">
      <c r="A277" s="191"/>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row>
    <row r="278" spans="1:24" ht="15.75" customHeight="1">
      <c r="A278" s="191"/>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row>
    <row r="279" spans="1:24" ht="15.75" customHeight="1">
      <c r="A279" s="191"/>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row>
    <row r="280" spans="1:24" ht="15.75" customHeight="1">
      <c r="A280" s="191"/>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row>
    <row r="281" spans="1:24" ht="15.75" customHeight="1">
      <c r="A281" s="191"/>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row>
    <row r="282" spans="1:24" ht="15.75" customHeight="1">
      <c r="A282" s="191"/>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row>
    <row r="283" spans="1:24" ht="15.75" customHeight="1">
      <c r="A283" s="191"/>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row>
    <row r="284" spans="1:24" ht="15.75" customHeight="1">
      <c r="A284" s="191"/>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row>
    <row r="285" spans="1:24" ht="15.75" customHeight="1">
      <c r="A285" s="191"/>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row>
    <row r="286" spans="1:24" ht="15.75" customHeight="1">
      <c r="A286" s="191"/>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row>
    <row r="287" spans="1:24" ht="15.75" customHeight="1">
      <c r="A287" s="191"/>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row>
    <row r="288" spans="1:24" ht="15.75" customHeight="1">
      <c r="A288" s="191"/>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row>
    <row r="289" spans="1:24" ht="15.75" customHeight="1">
      <c r="A289" s="191"/>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row>
    <row r="290" spans="1:24" ht="15.75" customHeight="1">
      <c r="A290" s="191"/>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row>
    <row r="291" spans="1:24" ht="15.75" customHeight="1">
      <c r="A291" s="191"/>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row>
    <row r="292" spans="1:24" ht="15.75" customHeight="1">
      <c r="A292" s="191"/>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row>
    <row r="293" spans="1:24" ht="15.75" customHeight="1">
      <c r="A293" s="191"/>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row>
    <row r="294" spans="1:24" ht="15.75" customHeight="1">
      <c r="A294" s="191"/>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row>
    <row r="295" spans="1:24" ht="15.75" customHeight="1">
      <c r="A295" s="191"/>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row>
    <row r="296" spans="1:24" ht="15.75" customHeight="1">
      <c r="A296" s="191"/>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row>
    <row r="297" spans="1:24" ht="15.75" customHeight="1">
      <c r="A297" s="191"/>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row>
    <row r="298" spans="1:24" ht="15.75" customHeight="1">
      <c r="A298" s="191"/>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row>
    <row r="299" spans="1:24" ht="15.75" customHeight="1">
      <c r="A299" s="191"/>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row>
    <row r="300" spans="1:24" ht="15.75" customHeight="1">
      <c r="A300" s="191"/>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row>
    <row r="301" spans="1:24" ht="15.75" customHeight="1">
      <c r="A301" s="191"/>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row>
    <row r="302" spans="1:24" ht="15.75" customHeight="1">
      <c r="A302" s="191"/>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row>
    <row r="303" spans="1:24" ht="15.75" customHeight="1">
      <c r="A303" s="191"/>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row>
    <row r="304" spans="1:24" ht="15.75" customHeight="1">
      <c r="A304" s="191"/>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row>
    <row r="305" spans="1:24" ht="15.75" customHeight="1">
      <c r="A305" s="191"/>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row>
    <row r="306" spans="1:24" ht="15.75" customHeight="1">
      <c r="A306" s="191"/>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row>
    <row r="307" spans="1:24" ht="15.75" customHeight="1">
      <c r="A307" s="191"/>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row>
    <row r="308" spans="1:24" ht="15.75" customHeight="1">
      <c r="A308" s="191"/>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row>
    <row r="309" spans="1:24" ht="15.75" customHeight="1">
      <c r="A309" s="191"/>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row>
    <row r="310" spans="1:24" ht="15.75" customHeight="1">
      <c r="A310" s="191"/>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row>
    <row r="311" spans="1:24" ht="15.75" customHeight="1">
      <c r="A311" s="191"/>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row>
    <row r="312" spans="1:24" ht="15.75" customHeight="1">
      <c r="A312" s="191"/>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row>
    <row r="313" spans="1:24" ht="15.75" customHeight="1">
      <c r="A313" s="191"/>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row>
    <row r="314" spans="1:24" ht="15.75" customHeight="1">
      <c r="A314" s="191"/>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row>
    <row r="315" spans="1:24" ht="15.75" customHeight="1">
      <c r="A315" s="191"/>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row>
    <row r="316" spans="1:24" ht="15.75" customHeight="1">
      <c r="A316" s="191"/>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row>
    <row r="317" spans="1:24" ht="15.75" customHeight="1">
      <c r="A317" s="191"/>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row>
    <row r="318" spans="1:24" ht="15.75" customHeight="1">
      <c r="A318" s="191"/>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row>
    <row r="319" spans="1:24" ht="15.75" customHeight="1">
      <c r="A319" s="191"/>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row>
    <row r="320" spans="1:24" ht="15.75" customHeight="1">
      <c r="A320" s="191"/>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row>
    <row r="321" spans="1:24" ht="15.75" customHeight="1">
      <c r="A321" s="191"/>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row>
    <row r="322" spans="1:24" ht="15.75" customHeight="1">
      <c r="A322" s="191"/>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row>
    <row r="323" spans="1:24" ht="15.75" customHeight="1">
      <c r="A323" s="191"/>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row>
    <row r="324" spans="1:24" ht="15.75" customHeight="1">
      <c r="A324" s="191"/>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row>
    <row r="325" spans="1:24" ht="15.75" customHeight="1">
      <c r="A325" s="191"/>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row>
    <row r="326" spans="1:24" ht="15.75" customHeight="1">
      <c r="A326" s="191"/>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row>
    <row r="327" spans="1:24" ht="15.75" customHeight="1">
      <c r="A327" s="191"/>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row>
    <row r="328" spans="1:24" ht="15.75" customHeight="1">
      <c r="A328" s="191"/>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row>
    <row r="329" spans="1:24" ht="15.75" customHeight="1">
      <c r="A329" s="191"/>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row>
    <row r="330" spans="1:24" ht="15.75" customHeight="1">
      <c r="A330" s="191"/>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row>
    <row r="331" spans="1:24" ht="15.75" customHeight="1">
      <c r="A331" s="191"/>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row>
    <row r="332" spans="1:24" ht="15.75" customHeight="1">
      <c r="A332" s="191"/>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row>
    <row r="333" spans="1:24" ht="15.75" customHeight="1">
      <c r="A333" s="191"/>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row>
    <row r="334" spans="1:24" ht="15.75" customHeight="1">
      <c r="A334" s="191"/>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row>
    <row r="335" spans="1:24" ht="15.75" customHeight="1">
      <c r="A335" s="191"/>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row>
    <row r="336" spans="1:24" ht="15.75" customHeight="1">
      <c r="A336" s="191"/>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row>
    <row r="337" spans="1:24" ht="15.75" customHeight="1">
      <c r="A337" s="191"/>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row>
    <row r="338" spans="1:24" ht="15.75" customHeight="1">
      <c r="A338" s="191"/>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row>
    <row r="339" spans="1:24" ht="15.75" customHeight="1">
      <c r="A339" s="191"/>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row>
    <row r="340" spans="1:24" ht="15.75" customHeight="1">
      <c r="A340" s="191"/>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row>
    <row r="341" spans="1:24" ht="15.75" customHeight="1">
      <c r="A341" s="191"/>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row>
    <row r="342" spans="1:24" ht="15.75" customHeight="1">
      <c r="A342" s="191"/>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row>
    <row r="343" spans="1:24" ht="15.75" customHeight="1">
      <c r="A343" s="191"/>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row>
    <row r="344" spans="1:24" ht="15.75" customHeight="1">
      <c r="A344" s="191"/>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row>
    <row r="345" spans="1:24" ht="15.75" customHeight="1">
      <c r="A345" s="191"/>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row>
    <row r="346" spans="1:24" ht="15.75" customHeight="1">
      <c r="A346" s="191"/>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row>
    <row r="347" spans="1:24" ht="15.75" customHeight="1">
      <c r="A347" s="191"/>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row>
    <row r="348" spans="1:24" ht="15.75" customHeight="1">
      <c r="A348" s="191"/>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row>
    <row r="349" spans="1:24" ht="15.75" customHeight="1">
      <c r="A349" s="191"/>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row>
    <row r="350" spans="1:24" ht="15.75" customHeight="1">
      <c r="A350" s="191"/>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row>
    <row r="351" spans="1:24" ht="15.75" customHeight="1">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row>
    <row r="352" spans="1:24" ht="15.75" customHeight="1">
      <c r="A352" s="191"/>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row>
    <row r="353" spans="1:24" ht="15.75" customHeight="1">
      <c r="A353" s="191"/>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row>
    <row r="354" spans="1:24" ht="15.75" customHeight="1">
      <c r="A354" s="191"/>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row>
    <row r="355" spans="1:24" ht="15.75" customHeight="1">
      <c r="A355" s="191"/>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row>
    <row r="356" spans="1:24" ht="15.75" customHeight="1">
      <c r="A356" s="191"/>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row>
    <row r="357" spans="1:24" ht="15.75" customHeight="1">
      <c r="A357" s="191"/>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row>
    <row r="358" spans="1:24" ht="15.75" customHeight="1">
      <c r="A358" s="191"/>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row>
    <row r="359" spans="1:24" ht="15.75" customHeight="1">
      <c r="A359" s="191"/>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row>
    <row r="360" spans="1:24" ht="15.75" customHeight="1">
      <c r="A360" s="191"/>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row>
    <row r="361" spans="1:24" ht="15.75" customHeight="1">
      <c r="A361" s="191"/>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row>
    <row r="362" spans="1:24" ht="15.75" customHeight="1">
      <c r="A362" s="191"/>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row>
    <row r="363" spans="1:24" ht="15.75" customHeight="1">
      <c r="A363" s="191"/>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row>
    <row r="364" spans="1:24" ht="15.75" customHeight="1">
      <c r="A364" s="191"/>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row>
    <row r="365" spans="1:24" ht="15.75" customHeight="1">
      <c r="A365" s="191"/>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row>
    <row r="366" spans="1:24" ht="15.75" customHeight="1">
      <c r="A366" s="191"/>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row>
    <row r="367" spans="1:24" ht="15.75" customHeight="1">
      <c r="A367" s="191"/>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row>
    <row r="368" spans="1:24" ht="15.75" customHeight="1">
      <c r="A368" s="191"/>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row>
    <row r="369" spans="1:24" ht="15.75" customHeight="1">
      <c r="A369" s="191"/>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row>
    <row r="370" spans="1:24" ht="15.75" customHeight="1">
      <c r="A370" s="191"/>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row>
    <row r="371" spans="1:24" ht="15.75" customHeight="1">
      <c r="A371" s="191"/>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row>
    <row r="372" spans="1:24" ht="15.75" customHeight="1">
      <c r="A372" s="191"/>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row>
    <row r="373" spans="1:24" ht="15.75" customHeight="1">
      <c r="A373" s="191"/>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row>
    <row r="374" spans="1:24" ht="15.75" customHeight="1">
      <c r="A374" s="191"/>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row>
    <row r="375" spans="1:24" ht="15.75" customHeight="1">
      <c r="A375" s="191"/>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row>
    <row r="376" spans="1:24" ht="15.75" customHeight="1">
      <c r="A376" s="191"/>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row>
    <row r="377" spans="1:24" ht="15.75" customHeight="1">
      <c r="A377" s="191"/>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row>
    <row r="378" spans="1:24" ht="15.75" customHeight="1">
      <c r="A378" s="191"/>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row>
    <row r="379" spans="1:24" ht="15.75" customHeight="1">
      <c r="A379" s="191"/>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row>
    <row r="380" spans="1:24" ht="15.75" customHeight="1">
      <c r="A380" s="191"/>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row>
    <row r="381" spans="1:24" ht="15.75" customHeight="1">
      <c r="A381" s="191"/>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row>
    <row r="382" spans="1:24" ht="15.75" customHeight="1">
      <c r="A382" s="191"/>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row>
    <row r="383" spans="1:24" ht="15.75" customHeight="1">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row>
    <row r="384" spans="1:24" ht="15.75" customHeight="1">
      <c r="A384" s="191"/>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row>
    <row r="385" spans="1:24" ht="15.75" customHeight="1">
      <c r="A385" s="191"/>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row>
    <row r="386" spans="1:24" ht="15.75" customHeight="1">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row>
    <row r="387" spans="1:24" ht="15.75" customHeight="1">
      <c r="A387" s="191"/>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row>
    <row r="388" spans="1:24" ht="15.75" customHeight="1">
      <c r="A388" s="191"/>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row>
    <row r="389" spans="1:24" ht="15.75" customHeight="1">
      <c r="A389" s="191"/>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row>
    <row r="390" spans="1:24" ht="15.75" customHeight="1">
      <c r="A390" s="191"/>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row>
    <row r="391" spans="1:24" ht="15.75" customHeight="1">
      <c r="A391" s="191"/>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row>
    <row r="392" spans="1:24" ht="15.75" customHeight="1">
      <c r="A392" s="191"/>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row>
    <row r="393" spans="1:24" ht="15.75" customHeight="1">
      <c r="A393" s="191"/>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row>
    <row r="394" spans="1:24" ht="15.75" customHeight="1">
      <c r="A394" s="191"/>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row>
    <row r="395" spans="1:24" ht="15.75" customHeight="1">
      <c r="A395" s="191"/>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row>
    <row r="396" spans="1:24" ht="15.75" customHeight="1">
      <c r="A396" s="191"/>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row>
    <row r="397" spans="1:24" ht="15.75" customHeight="1">
      <c r="A397" s="191"/>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row>
    <row r="398" spans="1:24" ht="15.75" customHeight="1">
      <c r="A398" s="191"/>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row>
    <row r="399" spans="1:24" ht="15.75" customHeight="1">
      <c r="A399" s="191"/>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row>
    <row r="400" spans="1:24" ht="15.75" customHeight="1">
      <c r="A400" s="191"/>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row>
    <row r="401" spans="1:24" ht="15.75" customHeight="1">
      <c r="A401" s="191"/>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row>
    <row r="402" spans="1:24" ht="15.75" customHeight="1">
      <c r="A402" s="191"/>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row>
    <row r="403" spans="1:24" ht="15.75" customHeight="1">
      <c r="A403" s="191"/>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row>
    <row r="404" spans="1:24" ht="15.75" customHeight="1">
      <c r="A404" s="191"/>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row>
    <row r="405" spans="1:24" ht="15.75" customHeight="1">
      <c r="A405" s="191"/>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row>
    <row r="406" spans="1:24" ht="15.75" customHeight="1">
      <c r="A406" s="191"/>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row>
    <row r="407" spans="1:24" ht="15.75" customHeight="1">
      <c r="A407" s="191"/>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row>
    <row r="408" spans="1:24" ht="15.75" customHeight="1">
      <c r="A408" s="191"/>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row>
    <row r="409" spans="1:24" ht="15.75" customHeight="1">
      <c r="A409" s="191"/>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row>
    <row r="410" spans="1:24" ht="15.75" customHeight="1">
      <c r="A410" s="191"/>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row>
    <row r="411" spans="1:24" ht="15.75" customHeight="1">
      <c r="A411" s="191"/>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row>
    <row r="412" spans="1:24" ht="15.75" customHeight="1">
      <c r="A412" s="191"/>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row>
    <row r="413" spans="1:24" ht="15.75" customHeight="1">
      <c r="A413" s="191"/>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row>
    <row r="414" spans="1:24" ht="15.75" customHeight="1">
      <c r="A414" s="191"/>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row>
    <row r="415" spans="1:24" ht="15.75" customHeight="1">
      <c r="A415" s="191"/>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row>
    <row r="416" spans="1:24" ht="15.75" customHeight="1">
      <c r="A416" s="191"/>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row>
    <row r="417" spans="1:24" ht="15.75" customHeight="1">
      <c r="A417" s="191"/>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row>
    <row r="418" spans="1:24" ht="15.75" customHeight="1">
      <c r="A418" s="191"/>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row>
    <row r="419" spans="1:24" ht="15.75" customHeight="1">
      <c r="A419" s="191"/>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row>
    <row r="420" spans="1:24" ht="15.75" customHeight="1">
      <c r="A420" s="191"/>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row>
    <row r="421" spans="1:24" ht="15.75" customHeight="1">
      <c r="A421" s="191"/>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row>
    <row r="422" spans="1:24" ht="15.75" customHeight="1">
      <c r="A422" s="191"/>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row>
    <row r="423" spans="1:24" ht="15.75" customHeight="1">
      <c r="A423" s="191"/>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row>
    <row r="424" spans="1:24" ht="15.75" customHeight="1">
      <c r="A424" s="191"/>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row>
    <row r="425" spans="1:24" ht="15.75" customHeight="1">
      <c r="A425" s="191"/>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row>
    <row r="426" spans="1:24" ht="15.75" customHeight="1">
      <c r="A426" s="191"/>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row>
    <row r="427" spans="1:24" ht="15.75" customHeight="1">
      <c r="A427" s="191"/>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row>
    <row r="428" spans="1:24" ht="15.75" customHeight="1">
      <c r="A428" s="191"/>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row>
    <row r="429" spans="1:24" ht="15.75" customHeight="1">
      <c r="A429" s="191"/>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row>
    <row r="430" spans="1:24" ht="15.75" customHeight="1">
      <c r="A430" s="191"/>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row>
    <row r="431" spans="1:24" ht="15.75" customHeight="1">
      <c r="A431" s="191"/>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row>
    <row r="432" spans="1:24" ht="15.75" customHeight="1">
      <c r="A432" s="191"/>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row>
    <row r="433" spans="1:24" ht="15.75" customHeight="1">
      <c r="A433" s="191"/>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row>
    <row r="434" spans="1:24" ht="15.75" customHeight="1">
      <c r="A434" s="191"/>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row>
    <row r="435" spans="1:24" ht="15.75" customHeight="1">
      <c r="A435" s="191"/>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row>
    <row r="436" spans="1:24" ht="15.75" customHeight="1">
      <c r="A436" s="191"/>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row>
    <row r="437" spans="1:24" ht="15.75" customHeight="1">
      <c r="A437" s="191"/>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row>
    <row r="438" spans="1:24" ht="15.75" customHeight="1">
      <c r="A438" s="191"/>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row>
    <row r="439" spans="1:24" ht="15.75" customHeight="1">
      <c r="A439" s="191"/>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row>
    <row r="440" spans="1:24" ht="15.75" customHeight="1">
      <c r="A440" s="191"/>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row>
    <row r="441" spans="1:24" ht="15.75" customHeight="1">
      <c r="A441" s="191"/>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row>
    <row r="442" spans="1:24" ht="15.75" customHeight="1">
      <c r="A442" s="191"/>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row>
    <row r="443" spans="1:24" ht="15.75" customHeight="1">
      <c r="A443" s="191"/>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row>
    <row r="444" spans="1:24" ht="15.75" customHeight="1">
      <c r="A444" s="191"/>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row>
    <row r="445" spans="1:24" ht="15.75" customHeight="1">
      <c r="A445" s="191"/>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row>
    <row r="446" spans="1:24" ht="15.75" customHeight="1">
      <c r="A446" s="191"/>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row>
    <row r="447" spans="1:24" ht="15.75" customHeight="1">
      <c r="A447" s="191"/>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row>
    <row r="448" spans="1:24" ht="15.75" customHeight="1">
      <c r="A448" s="191"/>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row>
    <row r="449" spans="1:24" ht="15.75" customHeight="1">
      <c r="A449" s="191"/>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row>
    <row r="450" spans="1:24" ht="15.75" customHeight="1">
      <c r="A450" s="191"/>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row>
    <row r="451" spans="1:24" ht="15.75" customHeight="1">
      <c r="A451" s="191"/>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row>
    <row r="452" spans="1:24" ht="15.75" customHeight="1">
      <c r="A452" s="191"/>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row>
    <row r="453" spans="1:24" ht="15.75" customHeight="1">
      <c r="A453" s="191"/>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row>
    <row r="454" spans="1:24" ht="15.75" customHeight="1">
      <c r="A454" s="191"/>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row>
    <row r="455" spans="1:24" ht="15.75" customHeight="1">
      <c r="A455" s="191"/>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row>
    <row r="456" spans="1:24" ht="15.75" customHeight="1">
      <c r="A456" s="191"/>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row>
    <row r="457" spans="1:24" ht="15.75" customHeight="1">
      <c r="A457" s="191"/>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row>
    <row r="458" spans="1:24" ht="15.75" customHeight="1">
      <c r="A458" s="191"/>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row>
    <row r="459" spans="1:24" ht="15.75" customHeight="1">
      <c r="A459" s="191"/>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row>
    <row r="460" spans="1:24" ht="15.75" customHeight="1">
      <c r="A460" s="191"/>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row>
    <row r="461" spans="1:24" ht="15.75" customHeight="1">
      <c r="A461" s="191"/>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row>
    <row r="462" spans="1:24" ht="15.75" customHeight="1">
      <c r="A462" s="191"/>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row>
    <row r="463" spans="1:24" ht="15.75" customHeight="1">
      <c r="A463" s="191"/>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row>
    <row r="464" spans="1:24" ht="15.75" customHeight="1">
      <c r="A464" s="191"/>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row>
    <row r="465" spans="1:24" ht="15.75" customHeight="1">
      <c r="A465" s="191"/>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row>
    <row r="466" spans="1:24" ht="15.75" customHeight="1">
      <c r="A466" s="191"/>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row>
    <row r="467" spans="1:24" ht="15.75" customHeight="1">
      <c r="A467" s="191"/>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row>
    <row r="468" spans="1:24" ht="15.75" customHeight="1">
      <c r="A468" s="191"/>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row>
    <row r="469" spans="1:24" ht="15.75" customHeight="1">
      <c r="A469" s="191"/>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row>
    <row r="470" spans="1:24" ht="15.75" customHeight="1">
      <c r="A470" s="191"/>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row>
    <row r="471" spans="1:24" ht="15.75" customHeight="1">
      <c r="A471" s="191"/>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row>
    <row r="472" spans="1:24" ht="15.75" customHeight="1">
      <c r="A472" s="191"/>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row>
    <row r="473" spans="1:24" ht="15.75" customHeight="1">
      <c r="A473" s="191"/>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row>
    <row r="474" spans="1:24" ht="15.75" customHeight="1">
      <c r="A474" s="191"/>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row>
    <row r="475" spans="1:24" ht="15.75" customHeight="1">
      <c r="A475" s="191"/>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row>
    <row r="476" spans="1:24" ht="15.75" customHeight="1">
      <c r="A476" s="191"/>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row>
    <row r="477" spans="1:24" ht="15.75" customHeight="1">
      <c r="A477" s="191"/>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row>
    <row r="478" spans="1:24" ht="15.75" customHeight="1">
      <c r="A478" s="191"/>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row>
    <row r="479" spans="1:24" ht="15.75" customHeight="1">
      <c r="A479" s="191"/>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row>
    <row r="480" spans="1:24" ht="15.75" customHeight="1">
      <c r="A480" s="191"/>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row>
    <row r="481" spans="1:24" ht="15.75" customHeight="1">
      <c r="A481" s="191"/>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row>
    <row r="482" spans="1:24" ht="15.75" customHeight="1">
      <c r="A482" s="191"/>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row>
    <row r="483" spans="1:24" ht="15.75" customHeight="1">
      <c r="A483" s="191"/>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row>
    <row r="484" spans="1:24" ht="15.75" customHeight="1">
      <c r="A484" s="191"/>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row>
    <row r="485" spans="1:24" ht="15.75" customHeight="1">
      <c r="A485" s="191"/>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row>
    <row r="486" spans="1:24" ht="15.75" customHeight="1">
      <c r="A486" s="191"/>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row>
    <row r="487" spans="1:24" ht="15.75" customHeight="1">
      <c r="A487" s="191"/>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row>
    <row r="488" spans="1:24" ht="15.75" customHeight="1">
      <c r="A488" s="191"/>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row>
    <row r="489" spans="1:24" ht="15.75" customHeight="1">
      <c r="A489" s="191"/>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row>
    <row r="490" spans="1:24" ht="15.75" customHeight="1">
      <c r="A490" s="191"/>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row>
    <row r="491" spans="1:24" ht="15.75" customHeight="1">
      <c r="A491" s="191"/>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row>
    <row r="492" spans="1:24" ht="15.75" customHeight="1">
      <c r="A492" s="191"/>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row>
    <row r="493" spans="1:24" ht="15.75" customHeight="1">
      <c r="A493" s="191"/>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row>
    <row r="494" spans="1:24" ht="15.75" customHeight="1">
      <c r="A494" s="191"/>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row>
    <row r="495" spans="1:24" ht="15.75" customHeight="1">
      <c r="A495" s="191"/>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row>
    <row r="496" spans="1:24" ht="15.75" customHeight="1">
      <c r="A496" s="191"/>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row>
    <row r="497" spans="1:24" ht="15.75" customHeight="1">
      <c r="A497" s="191"/>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row>
    <row r="498" spans="1:24" ht="15.75" customHeight="1">
      <c r="A498" s="191"/>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row>
    <row r="499" spans="1:24" ht="15.75" customHeight="1">
      <c r="A499" s="191"/>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row>
    <row r="500" spans="1:24" ht="15.75" customHeight="1">
      <c r="A500" s="191"/>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row>
    <row r="501" spans="1:24" ht="15.75" customHeight="1">
      <c r="A501" s="191"/>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row>
    <row r="502" spans="1:24" ht="15.75" customHeight="1">
      <c r="A502" s="191"/>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row>
    <row r="503" spans="1:24" ht="15.75" customHeight="1">
      <c r="A503" s="191"/>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row>
    <row r="504" spans="1:24" ht="15.75" customHeight="1">
      <c r="A504" s="191"/>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row>
    <row r="505" spans="1:24" ht="15.75" customHeight="1">
      <c r="A505" s="191"/>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row>
    <row r="506" spans="1:24" ht="15.75" customHeight="1">
      <c r="A506" s="191"/>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row>
    <row r="507" spans="1:24" ht="15.75" customHeight="1">
      <c r="A507" s="191"/>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row>
    <row r="508" spans="1:24" ht="15.75" customHeight="1">
      <c r="A508" s="191"/>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row>
    <row r="509" spans="1:24" ht="15.75" customHeight="1">
      <c r="A509" s="191"/>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row>
    <row r="510" spans="1:24" ht="15.75" customHeight="1">
      <c r="A510" s="191"/>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row>
    <row r="511" spans="1:24" ht="15.75" customHeight="1">
      <c r="A511" s="191"/>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row>
    <row r="512" spans="1:24" ht="15.75" customHeight="1">
      <c r="A512" s="191"/>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row>
    <row r="513" spans="1:24" ht="15.75" customHeight="1">
      <c r="A513" s="191"/>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row>
    <row r="514" spans="1:24" ht="15.75" customHeight="1">
      <c r="A514" s="191"/>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row>
    <row r="515" spans="1:24" ht="15.75" customHeight="1">
      <c r="A515" s="191"/>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row>
    <row r="516" spans="1:24" ht="15.75" customHeight="1">
      <c r="A516" s="191"/>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row>
    <row r="517" spans="1:24" ht="15.75" customHeight="1">
      <c r="A517" s="191"/>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row>
    <row r="518" spans="1:24" ht="15.75" customHeight="1">
      <c r="A518" s="191"/>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row>
    <row r="519" spans="1:24" ht="15.75" customHeight="1">
      <c r="A519" s="191"/>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row>
    <row r="520" spans="1:24" ht="15.75" customHeight="1">
      <c r="A520" s="191"/>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row>
    <row r="521" spans="1:24" ht="15.75" customHeight="1">
      <c r="A521" s="191"/>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row>
    <row r="522" spans="1:24" ht="15.75" customHeight="1">
      <c r="A522" s="191"/>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row>
    <row r="523" spans="1:24" ht="15.75" customHeight="1">
      <c r="A523" s="191"/>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row>
    <row r="524" spans="1:24" ht="15.75" customHeight="1">
      <c r="A524" s="191"/>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row>
    <row r="525" spans="1:24" ht="15.75" customHeight="1">
      <c r="A525" s="191"/>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row>
    <row r="526" spans="1:24" ht="15.75" customHeight="1">
      <c r="A526" s="191"/>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row>
    <row r="527" spans="1:24" ht="15.75" customHeight="1">
      <c r="A527" s="191"/>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row>
    <row r="528" spans="1:24" ht="15.75" customHeight="1">
      <c r="A528" s="191"/>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row>
    <row r="529" spans="1:24" ht="15.75" customHeight="1">
      <c r="A529" s="191"/>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row>
    <row r="530" spans="1:24" ht="15.75" customHeight="1">
      <c r="A530" s="191"/>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row>
    <row r="531" spans="1:24" ht="15.75" customHeight="1">
      <c r="A531" s="191"/>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row>
    <row r="532" spans="1:24" ht="15.75" customHeight="1">
      <c r="A532" s="191"/>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row>
    <row r="533" spans="1:24" ht="15.75" customHeight="1">
      <c r="A533" s="191"/>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row>
    <row r="534" spans="1:24" ht="15.75" customHeight="1">
      <c r="A534" s="191"/>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row>
    <row r="535" spans="1:24" ht="15.75" customHeight="1">
      <c r="A535" s="191"/>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row>
    <row r="536" spans="1:24" ht="15.75" customHeight="1">
      <c r="A536" s="191"/>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row>
    <row r="537" spans="1:24" ht="15.75" customHeight="1">
      <c r="A537" s="191"/>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row>
    <row r="538" spans="1:24" ht="15.75" customHeight="1">
      <c r="A538" s="191"/>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row>
    <row r="539" spans="1:24" ht="15.75" customHeight="1">
      <c r="A539" s="191"/>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row>
    <row r="540" spans="1:24" ht="15.75" customHeight="1">
      <c r="A540" s="191"/>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row>
    <row r="541" spans="1:24" ht="15.75" customHeight="1">
      <c r="A541" s="191"/>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row>
    <row r="542" spans="1:24" ht="15.75" customHeight="1">
      <c r="A542" s="191"/>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row>
    <row r="543" spans="1:24" ht="15.75" customHeight="1">
      <c r="A543" s="191"/>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row>
    <row r="544" spans="1:24" ht="15.75" customHeight="1">
      <c r="A544" s="191"/>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row>
    <row r="545" spans="1:24" ht="15.75" customHeight="1">
      <c r="A545" s="191"/>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row>
    <row r="546" spans="1:24" ht="15.75" customHeight="1">
      <c r="A546" s="191"/>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row>
    <row r="547" spans="1:24" ht="15.75" customHeight="1">
      <c r="A547" s="191"/>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row>
    <row r="548" spans="1:24" ht="15.75" customHeight="1">
      <c r="A548" s="191"/>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row>
    <row r="549" spans="1:24" ht="15.75" customHeight="1">
      <c r="A549" s="191"/>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row>
    <row r="550" spans="1:24" ht="15.75" customHeight="1">
      <c r="A550" s="191"/>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row>
    <row r="551" spans="1:24" ht="15.75" customHeight="1">
      <c r="A551" s="191"/>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row>
    <row r="552" spans="1:24" ht="15.75" customHeight="1">
      <c r="A552" s="191"/>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row>
    <row r="553" spans="1:24" ht="15.75" customHeight="1">
      <c r="A553" s="191"/>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row>
    <row r="554" spans="1:24" ht="15.75" customHeight="1">
      <c r="A554" s="191"/>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row>
    <row r="555" spans="1:24" ht="15.75" customHeight="1">
      <c r="A555" s="191"/>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row>
    <row r="556" spans="1:24" ht="15.75" customHeight="1">
      <c r="A556" s="191"/>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row>
    <row r="557" spans="1:24" ht="15.75" customHeight="1">
      <c r="A557" s="191"/>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row>
    <row r="558" spans="1:24" ht="15.75" customHeight="1">
      <c r="A558" s="191"/>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row>
    <row r="559" spans="1:24" ht="15.75" customHeight="1">
      <c r="A559" s="191"/>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row>
    <row r="560" spans="1:24" ht="15.75" customHeight="1">
      <c r="A560" s="191"/>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row>
    <row r="561" spans="1:24" ht="15.75" customHeight="1">
      <c r="A561" s="191"/>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row>
    <row r="562" spans="1:24" ht="15.75" customHeight="1">
      <c r="A562" s="191"/>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row>
    <row r="563" spans="1:24" ht="15.75" customHeight="1">
      <c r="A563" s="191"/>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row>
    <row r="564" spans="1:24" ht="15.75" customHeight="1">
      <c r="A564" s="191"/>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row>
    <row r="565" spans="1:24" ht="15.75" customHeight="1">
      <c r="A565" s="191"/>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row>
    <row r="566" spans="1:24" ht="15.75" customHeight="1">
      <c r="A566" s="191"/>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row>
    <row r="567" spans="1:24" ht="15.75" customHeight="1">
      <c r="A567" s="191"/>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row>
    <row r="568" spans="1:24" ht="15.75" customHeight="1">
      <c r="A568" s="191"/>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row>
    <row r="569" spans="1:24" ht="15.75" customHeight="1">
      <c r="A569" s="191"/>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row>
    <row r="570" spans="1:24" ht="15.75" customHeight="1">
      <c r="A570" s="191"/>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row>
    <row r="571" spans="1:24" ht="15.75" customHeight="1">
      <c r="A571" s="191"/>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row>
    <row r="572" spans="1:24" ht="15.75" customHeight="1">
      <c r="A572" s="191"/>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row>
    <row r="573" spans="1:24" ht="15.75" customHeight="1">
      <c r="A573" s="191"/>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row>
    <row r="574" spans="1:24" ht="15.75" customHeight="1">
      <c r="A574" s="191"/>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row>
    <row r="575" spans="1:24" ht="15.75" customHeight="1">
      <c r="A575" s="191"/>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row>
    <row r="576" spans="1:24" ht="15.75" customHeight="1">
      <c r="A576" s="191"/>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row>
    <row r="577" spans="1:24" ht="15.75" customHeight="1">
      <c r="A577" s="191"/>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row>
    <row r="578" spans="1:24" ht="15.75" customHeight="1">
      <c r="A578" s="191"/>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row>
    <row r="579" spans="1:24" ht="15.75" customHeight="1">
      <c r="A579" s="191"/>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row>
    <row r="580" spans="1:24" ht="15.75" customHeight="1">
      <c r="A580" s="191"/>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row>
    <row r="581" spans="1:24" ht="15.75" customHeight="1">
      <c r="A581" s="191"/>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row>
    <row r="582" spans="1:24" ht="15.75" customHeight="1">
      <c r="A582" s="191"/>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row>
    <row r="583" spans="1:24" ht="15.75" customHeight="1">
      <c r="A583" s="191"/>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row>
    <row r="584" spans="1:24" ht="15.75" customHeight="1">
      <c r="A584" s="191"/>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row>
    <row r="585" spans="1:24" ht="15.75" customHeight="1">
      <c r="A585" s="191"/>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row>
    <row r="586" spans="1:24" ht="15.75" customHeight="1">
      <c r="A586" s="191"/>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row>
    <row r="587" spans="1:24" ht="15.75" customHeight="1">
      <c r="A587" s="191"/>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row>
    <row r="588" spans="1:24" ht="15.75" customHeight="1">
      <c r="A588" s="191"/>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row>
    <row r="589" spans="1:24" ht="15.75" customHeight="1">
      <c r="A589" s="191"/>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row>
    <row r="590" spans="1:24" ht="15.75" customHeight="1">
      <c r="A590" s="191"/>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row>
    <row r="591" spans="1:24" ht="15.75" customHeight="1">
      <c r="A591" s="191"/>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row>
    <row r="592" spans="1:24" ht="15.75" customHeight="1">
      <c r="A592" s="191"/>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row>
    <row r="593" spans="1:24" ht="15.75" customHeight="1">
      <c r="A593" s="191"/>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row>
    <row r="594" spans="1:24" ht="15.75" customHeight="1">
      <c r="A594" s="191"/>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row>
    <row r="595" spans="1:24" ht="15.75" customHeight="1">
      <c r="A595" s="191"/>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row>
    <row r="596" spans="1:24" ht="15.75" customHeight="1">
      <c r="A596" s="191"/>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row>
    <row r="597" spans="1:24" ht="15.75" customHeight="1">
      <c r="A597" s="191"/>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row>
    <row r="598" spans="1:24" ht="15.75" customHeight="1">
      <c r="A598" s="191"/>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row>
    <row r="599" spans="1:24" ht="15.75" customHeight="1">
      <c r="A599" s="191"/>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row>
    <row r="600" spans="1:24" ht="15.75" customHeight="1">
      <c r="A600" s="191"/>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row>
    <row r="601" spans="1:24" ht="15.75" customHeight="1">
      <c r="A601" s="191"/>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row>
    <row r="602" spans="1:24" ht="15.75" customHeight="1">
      <c r="A602" s="191"/>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row>
    <row r="603" spans="1:24" ht="15.75" customHeight="1">
      <c r="A603" s="191"/>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row>
    <row r="604" spans="1:24" ht="15.75" customHeight="1">
      <c r="A604" s="191"/>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row>
    <row r="605" spans="1:24" ht="15.75" customHeight="1">
      <c r="A605" s="191"/>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row>
    <row r="606" spans="1:24" ht="15.75" customHeight="1">
      <c r="A606" s="191"/>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row>
    <row r="607" spans="1:24" ht="15.75" customHeight="1">
      <c r="A607" s="191"/>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row>
    <row r="608" spans="1:24" ht="15.75" customHeight="1">
      <c r="A608" s="191"/>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row>
    <row r="609" spans="1:24" ht="15.75" customHeight="1">
      <c r="A609" s="191"/>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row>
    <row r="610" spans="1:24" ht="15.75" customHeight="1">
      <c r="A610" s="191"/>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row>
    <row r="611" spans="1:24" ht="15.75" customHeight="1">
      <c r="A611" s="191"/>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row>
    <row r="612" spans="1:24" ht="15.75" customHeight="1">
      <c r="A612" s="191"/>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row>
    <row r="613" spans="1:24" ht="15.75" customHeight="1">
      <c r="A613" s="191"/>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row>
    <row r="614" spans="1:24" ht="15.75" customHeight="1">
      <c r="A614" s="191"/>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row>
    <row r="615" spans="1:24" ht="15.75" customHeight="1">
      <c r="A615" s="191"/>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row>
    <row r="616" spans="1:24" ht="15.75" customHeight="1">
      <c r="A616" s="191"/>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row>
    <row r="617" spans="1:24" ht="15.75" customHeight="1">
      <c r="A617" s="191"/>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row>
    <row r="618" spans="1:24" ht="15.75" customHeight="1">
      <c r="A618" s="191"/>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row>
    <row r="619" spans="1:24" ht="15.75" customHeight="1">
      <c r="A619" s="191"/>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row>
    <row r="620" spans="1:24" ht="15.75" customHeight="1">
      <c r="A620" s="191"/>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row>
    <row r="621" spans="1:24" ht="15.75" customHeight="1">
      <c r="A621" s="191"/>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row>
    <row r="622" spans="1:24" ht="15.75" customHeight="1">
      <c r="A622" s="191"/>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row>
    <row r="623" spans="1:24" ht="15.75" customHeight="1">
      <c r="A623" s="191"/>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row>
    <row r="624" spans="1:24" ht="15.75" customHeight="1">
      <c r="A624" s="191"/>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row>
    <row r="625" spans="1:24" ht="15.75" customHeight="1">
      <c r="A625" s="191"/>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row>
    <row r="626" spans="1:24" ht="15.75" customHeight="1">
      <c r="A626" s="191"/>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row>
    <row r="627" spans="1:24" ht="15.75" customHeight="1">
      <c r="A627" s="191"/>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row>
    <row r="628" spans="1:24" ht="15.75" customHeight="1">
      <c r="A628" s="191"/>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row>
    <row r="629" spans="1:24" ht="15.75" customHeight="1">
      <c r="A629" s="191"/>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row>
    <row r="630" spans="1:24" ht="15.75" customHeight="1">
      <c r="A630" s="191"/>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row>
    <row r="631" spans="1:24" ht="15.75" customHeight="1">
      <c r="A631" s="191"/>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row>
    <row r="632" spans="1:24" ht="15.75" customHeight="1">
      <c r="A632" s="191"/>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row>
    <row r="633" spans="1:24" ht="15.75" customHeight="1">
      <c r="A633" s="191"/>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row>
    <row r="634" spans="1:24" ht="15.75" customHeight="1">
      <c r="A634" s="191"/>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row>
    <row r="635" spans="1:24" ht="15.75" customHeight="1">
      <c r="A635" s="191"/>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row>
    <row r="636" spans="1:24" ht="15.75" customHeight="1">
      <c r="A636" s="191"/>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row>
    <row r="637" spans="1:24" ht="15.75" customHeight="1">
      <c r="A637" s="191"/>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row>
    <row r="638" spans="1:24" ht="15.75" customHeight="1">
      <c r="A638" s="191"/>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row>
    <row r="639" spans="1:24" ht="15.75" customHeight="1">
      <c r="A639" s="191"/>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row>
    <row r="640" spans="1:24" ht="15.75" customHeight="1">
      <c r="A640" s="191"/>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row>
    <row r="641" spans="1:24" ht="15.75" customHeight="1">
      <c r="A641" s="191"/>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row>
    <row r="642" spans="1:24" ht="15.75" customHeight="1">
      <c r="A642" s="191"/>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row>
    <row r="643" spans="1:24" ht="15.75" customHeight="1">
      <c r="A643" s="191"/>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row>
    <row r="644" spans="1:24" ht="15.75" customHeight="1">
      <c r="A644" s="191"/>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row>
    <row r="645" spans="1:24" ht="15.75" customHeight="1">
      <c r="A645" s="191"/>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row>
    <row r="646" spans="1:24" ht="15.75" customHeight="1">
      <c r="A646" s="191"/>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row>
    <row r="647" spans="1:24" ht="15.75" customHeight="1">
      <c r="A647" s="191"/>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row>
    <row r="648" spans="1:24" ht="15.75" customHeight="1">
      <c r="A648" s="191"/>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row>
    <row r="649" spans="1:24" ht="15.75" customHeight="1">
      <c r="A649" s="191"/>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row>
    <row r="650" spans="1:24" ht="15.75" customHeight="1">
      <c r="A650" s="191"/>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row>
    <row r="651" spans="1:24" ht="15.75" customHeight="1">
      <c r="A651" s="191"/>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row>
    <row r="652" spans="1:24" ht="15.75" customHeight="1">
      <c r="A652" s="191"/>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row>
    <row r="653" spans="1:24" ht="15.75" customHeight="1">
      <c r="A653" s="191"/>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row>
    <row r="654" spans="1:24" ht="15.75" customHeight="1">
      <c r="A654" s="191"/>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row>
    <row r="655" spans="1:24" ht="15.75" customHeight="1">
      <c r="A655" s="191"/>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row>
    <row r="656" spans="1:24" ht="15.75" customHeight="1">
      <c r="A656" s="191"/>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row>
    <row r="657" spans="1:24" ht="15.75" customHeight="1">
      <c r="A657" s="191"/>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row>
    <row r="658" spans="1:24" ht="15.75" customHeight="1">
      <c r="A658" s="191"/>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row>
    <row r="659" spans="1:24" ht="15.75" customHeight="1">
      <c r="A659" s="191"/>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row>
    <row r="660" spans="1:24" ht="15.75" customHeight="1">
      <c r="A660" s="191"/>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row>
    <row r="661" spans="1:24" ht="15.75" customHeight="1">
      <c r="A661" s="191"/>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row>
    <row r="662" spans="1:24" ht="15.75" customHeight="1">
      <c r="A662" s="191"/>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row>
    <row r="663" spans="1:24" ht="15.75" customHeight="1">
      <c r="A663" s="191"/>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row>
    <row r="664" spans="1:24" ht="15.75" customHeight="1">
      <c r="A664" s="191"/>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row>
    <row r="665" spans="1:24" ht="15.75" customHeight="1">
      <c r="A665" s="191"/>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row>
    <row r="666" spans="1:24" ht="15.75" customHeight="1">
      <c r="A666" s="191"/>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row>
    <row r="667" spans="1:24" ht="15.75" customHeight="1">
      <c r="A667" s="191"/>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row>
    <row r="668" spans="1:24" ht="15.75" customHeight="1">
      <c r="A668" s="191"/>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row>
    <row r="669" spans="1:24" ht="15.75" customHeight="1">
      <c r="A669" s="191"/>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row>
    <row r="670" spans="1:24" ht="15.75" customHeight="1">
      <c r="A670" s="191"/>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row>
    <row r="671" spans="1:24" ht="15.75" customHeight="1">
      <c r="A671" s="191"/>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row>
    <row r="672" spans="1:24" ht="15.75" customHeight="1">
      <c r="A672" s="191"/>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row>
    <row r="673" spans="1:24" ht="15.75" customHeight="1">
      <c r="A673" s="191"/>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row>
    <row r="674" spans="1:24" ht="15.75" customHeight="1">
      <c r="A674" s="191"/>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row>
    <row r="675" spans="1:24" ht="15.75" customHeight="1">
      <c r="A675" s="191"/>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row>
    <row r="676" spans="1:24" ht="15.75" customHeight="1">
      <c r="A676" s="191"/>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row>
    <row r="677" spans="1:24" ht="15.75" customHeight="1">
      <c r="A677" s="191"/>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row>
    <row r="678" spans="1:24" ht="15.75" customHeight="1">
      <c r="A678" s="191"/>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row>
    <row r="679" spans="1:24" ht="15.75" customHeight="1">
      <c r="A679" s="191"/>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row>
    <row r="680" spans="1:24" ht="15.75" customHeight="1">
      <c r="A680" s="191"/>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row>
    <row r="681" spans="1:24" ht="15.75" customHeight="1">
      <c r="A681" s="191"/>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row>
    <row r="682" spans="1:24" ht="15.75" customHeight="1">
      <c r="A682" s="191"/>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row>
    <row r="683" spans="1:24" ht="15.75" customHeight="1">
      <c r="A683" s="191"/>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row>
    <row r="684" spans="1:24" ht="15.75" customHeight="1">
      <c r="A684" s="191"/>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row>
    <row r="685" spans="1:24" ht="15.75" customHeight="1">
      <c r="A685" s="191"/>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row>
    <row r="686" spans="1:24" ht="15.75" customHeight="1">
      <c r="A686" s="191"/>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row>
    <row r="687" spans="1:24" ht="15.75" customHeight="1">
      <c r="A687" s="191"/>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row>
    <row r="688" spans="1:24" ht="15.75" customHeight="1">
      <c r="A688" s="191"/>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row>
    <row r="689" spans="1:24" ht="15.75" customHeight="1">
      <c r="A689" s="191"/>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row>
    <row r="690" spans="1:24" ht="15.75" customHeight="1">
      <c r="A690" s="191"/>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row>
    <row r="691" spans="1:24" ht="15.75" customHeight="1">
      <c r="A691" s="191"/>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row>
    <row r="692" spans="1:24" ht="15.75" customHeight="1">
      <c r="A692" s="191"/>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row>
    <row r="693" spans="1:24" ht="15.75" customHeight="1">
      <c r="A693" s="191"/>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row>
    <row r="694" spans="1:24" ht="15.75" customHeight="1">
      <c r="A694" s="191"/>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row>
    <row r="695" spans="1:24" ht="15.75" customHeight="1">
      <c r="A695" s="191"/>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row>
    <row r="696" spans="1:24" ht="15.75" customHeight="1">
      <c r="A696" s="191"/>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row>
    <row r="697" spans="1:24" ht="15.75" customHeight="1">
      <c r="A697" s="191"/>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row>
    <row r="698" spans="1:24" ht="15.75" customHeight="1">
      <c r="A698" s="191"/>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row>
    <row r="699" spans="1:24" ht="15.75" customHeight="1">
      <c r="A699" s="191"/>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row>
    <row r="700" spans="1:24" ht="15.75" customHeight="1">
      <c r="A700" s="191"/>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row>
    <row r="701" spans="1:24" ht="15.75" customHeight="1">
      <c r="A701" s="191"/>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row>
    <row r="702" spans="1:24" ht="15.75" customHeight="1">
      <c r="A702" s="191"/>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row>
    <row r="703" spans="1:24" ht="15.75" customHeight="1">
      <c r="A703" s="191"/>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row>
    <row r="704" spans="1:24" ht="15.75" customHeight="1">
      <c r="A704" s="191"/>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row>
    <row r="705" spans="1:24" ht="15.75" customHeight="1">
      <c r="A705" s="191"/>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row>
    <row r="706" spans="1:24" ht="15.75" customHeight="1">
      <c r="A706" s="191"/>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row>
    <row r="707" spans="1:24" ht="15.75" customHeight="1">
      <c r="A707" s="191"/>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row>
    <row r="708" spans="1:24" ht="15.75" customHeight="1">
      <c r="A708" s="191"/>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row>
    <row r="709" spans="1:24" ht="15.75" customHeight="1">
      <c r="A709" s="191"/>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row>
    <row r="710" spans="1:24" ht="15.75" customHeight="1">
      <c r="A710" s="191"/>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row>
    <row r="711" spans="1:24" ht="15.75" customHeight="1">
      <c r="A711" s="191"/>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row>
    <row r="712" spans="1:24" ht="15.75" customHeight="1">
      <c r="A712" s="191"/>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row>
    <row r="713" spans="1:24" ht="15.75" customHeight="1">
      <c r="A713" s="191"/>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row>
    <row r="714" spans="1:24" ht="15.75" customHeight="1">
      <c r="A714" s="191"/>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row>
    <row r="715" spans="1:24" ht="15.75" customHeight="1">
      <c r="A715" s="191"/>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row>
    <row r="716" spans="1:24" ht="15.75" customHeight="1">
      <c r="A716" s="191"/>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row>
    <row r="717" spans="1:24" ht="15.75" customHeight="1">
      <c r="A717" s="191"/>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row>
    <row r="718" spans="1:24" ht="15.75" customHeight="1">
      <c r="A718" s="191"/>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row>
    <row r="719" spans="1:24" ht="15.75" customHeight="1">
      <c r="A719" s="191"/>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row>
    <row r="720" spans="1:24" ht="15.75" customHeight="1">
      <c r="A720" s="191"/>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row>
    <row r="721" spans="1:24" ht="15.75" customHeight="1">
      <c r="A721" s="191"/>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row>
    <row r="722" spans="1:24" ht="15.75" customHeight="1">
      <c r="A722" s="191"/>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row>
    <row r="723" spans="1:24" ht="15.75" customHeight="1">
      <c r="A723" s="191"/>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row>
    <row r="724" spans="1:24" ht="15.75" customHeight="1">
      <c r="A724" s="191"/>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row>
    <row r="725" spans="1:24" ht="15.75" customHeight="1">
      <c r="A725" s="191"/>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row>
    <row r="726" spans="1:24" ht="15.75" customHeight="1">
      <c r="A726" s="191"/>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row>
    <row r="727" spans="1:24" ht="15.75" customHeight="1">
      <c r="A727" s="191"/>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row>
    <row r="728" spans="1:24" ht="15.75" customHeight="1">
      <c r="A728" s="191"/>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row>
    <row r="729" spans="1:24" ht="15.75" customHeight="1">
      <c r="A729" s="191"/>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row>
    <row r="730" spans="1:24" ht="15.75" customHeight="1">
      <c r="A730" s="191"/>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row>
    <row r="731" spans="1:24" ht="15.75" customHeight="1">
      <c r="A731" s="191"/>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row>
    <row r="732" spans="1:24" ht="15.75" customHeight="1">
      <c r="A732" s="191"/>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row>
    <row r="733" spans="1:24" ht="15.75" customHeight="1">
      <c r="A733" s="191"/>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row>
    <row r="734" spans="1:24" ht="15.75" customHeight="1">
      <c r="A734" s="191"/>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row>
    <row r="735" spans="1:24" ht="15.75" customHeight="1">
      <c r="A735" s="191"/>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row>
    <row r="736" spans="1:24" ht="15.75" customHeight="1">
      <c r="A736" s="191"/>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row>
    <row r="737" spans="1:24" ht="15.75" customHeight="1">
      <c r="A737" s="191"/>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row>
    <row r="738" spans="1:24" ht="15.75" customHeight="1">
      <c r="A738" s="191"/>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row>
    <row r="739" spans="1:24" ht="15.75" customHeight="1">
      <c r="A739" s="191"/>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row>
    <row r="740" spans="1:24" ht="15.75" customHeight="1">
      <c r="A740" s="191"/>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row>
    <row r="741" spans="1:24" ht="15.75" customHeight="1">
      <c r="A741" s="191"/>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row>
    <row r="742" spans="1:24" ht="15.75" customHeight="1">
      <c r="A742" s="191"/>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row>
    <row r="743" spans="1:24" ht="15.75" customHeight="1">
      <c r="A743" s="191"/>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row>
    <row r="744" spans="1:24" ht="15.75" customHeight="1">
      <c r="A744" s="191"/>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row>
    <row r="745" spans="1:24" ht="15.75" customHeight="1">
      <c r="A745" s="191"/>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row>
    <row r="746" spans="1:24" ht="15.75" customHeight="1">
      <c r="A746" s="191"/>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row>
    <row r="747" spans="1:24" ht="15.75" customHeight="1">
      <c r="A747" s="191"/>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row>
    <row r="748" spans="1:24" ht="15.75" customHeight="1">
      <c r="A748" s="191"/>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row>
    <row r="749" spans="1:24" ht="15.75" customHeight="1">
      <c r="A749" s="191"/>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row>
    <row r="750" spans="1:24" ht="15.75" customHeight="1">
      <c r="A750" s="191"/>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row>
    <row r="751" spans="1:24" ht="15.75" customHeight="1">
      <c r="A751" s="191"/>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row>
    <row r="752" spans="1:24" ht="15.75" customHeight="1">
      <c r="A752" s="191"/>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row>
    <row r="753" spans="1:24" ht="15.75" customHeight="1">
      <c r="A753" s="191"/>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row>
    <row r="754" spans="1:24" ht="15.75" customHeight="1">
      <c r="A754" s="191"/>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row>
    <row r="755" spans="1:24" ht="15.75" customHeight="1">
      <c r="A755" s="191"/>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row>
    <row r="756" spans="1:24" ht="15.75" customHeight="1">
      <c r="A756" s="191"/>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row>
    <row r="757" spans="1:24" ht="15.75" customHeight="1">
      <c r="A757" s="191"/>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row>
    <row r="758" spans="1:24" ht="15.75" customHeight="1">
      <c r="A758" s="191"/>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row>
    <row r="759" spans="1:24" ht="15.75" customHeight="1">
      <c r="A759" s="191"/>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row>
    <row r="760" spans="1:24" ht="15.75" customHeight="1">
      <c r="A760" s="191"/>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row>
    <row r="761" spans="1:24" ht="15.75" customHeight="1">
      <c r="A761" s="191"/>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row>
    <row r="762" spans="1:24" ht="15.75" customHeight="1">
      <c r="A762" s="191"/>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row>
    <row r="763" spans="1:24" ht="15.75" customHeight="1">
      <c r="A763" s="191"/>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row>
    <row r="764" spans="1:24" ht="15.75" customHeight="1">
      <c r="A764" s="191"/>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row>
    <row r="765" spans="1:24" ht="15.75" customHeight="1">
      <c r="A765" s="191"/>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row>
    <row r="766" spans="1:24" ht="15.75" customHeight="1">
      <c r="A766" s="191"/>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row>
    <row r="767" spans="1:24" ht="15.75" customHeight="1">
      <c r="A767" s="191"/>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row>
    <row r="768" spans="1:24" ht="15.75" customHeight="1">
      <c r="A768" s="191"/>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row>
    <row r="769" spans="1:24" ht="15.75" customHeight="1">
      <c r="A769" s="191"/>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row>
    <row r="770" spans="1:24" ht="15.75" customHeight="1">
      <c r="A770" s="191"/>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row>
    <row r="771" spans="1:24" ht="15.75" customHeight="1">
      <c r="A771" s="191"/>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row>
    <row r="772" spans="1:24" ht="15.75" customHeight="1">
      <c r="A772" s="191"/>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row>
    <row r="773" spans="1:24" ht="15.75" customHeight="1">
      <c r="A773" s="191"/>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row>
    <row r="774" spans="1:24" ht="15.75" customHeight="1">
      <c r="A774" s="191"/>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row>
    <row r="775" spans="1:24" ht="15.75" customHeight="1">
      <c r="A775" s="191"/>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row>
    <row r="776" spans="1:24" ht="15.75" customHeight="1">
      <c r="A776" s="191"/>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row>
    <row r="777" spans="1:24" ht="15.75" customHeight="1">
      <c r="A777" s="191"/>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row>
    <row r="778" spans="1:24" ht="15.75" customHeight="1">
      <c r="A778" s="191"/>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row>
    <row r="779" spans="1:24" ht="15.75" customHeight="1">
      <c r="A779" s="191"/>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row>
    <row r="780" spans="1:24" ht="15.75" customHeight="1">
      <c r="A780" s="191"/>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row>
    <row r="781" spans="1:24" ht="15.75" customHeight="1">
      <c r="A781" s="191"/>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row>
    <row r="782" spans="1:24" ht="15.75" customHeight="1">
      <c r="A782" s="191"/>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row>
    <row r="783" spans="1:24" ht="15.75" customHeight="1">
      <c r="A783" s="191"/>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row>
    <row r="784" spans="1:24" ht="15.75" customHeight="1">
      <c r="A784" s="191"/>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row>
    <row r="785" spans="1:24" ht="15.75" customHeight="1">
      <c r="A785" s="191"/>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row>
    <row r="786" spans="1:24" ht="15.75" customHeight="1">
      <c r="A786" s="191"/>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row>
    <row r="787" spans="1:24" ht="15.75" customHeight="1">
      <c r="A787" s="191"/>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row>
    <row r="788" spans="1:24" ht="15.75" customHeight="1">
      <c r="A788" s="191"/>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row>
    <row r="789" spans="1:24" ht="15.75" customHeight="1">
      <c r="A789" s="191"/>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row>
    <row r="790" spans="1:24" ht="15.75" customHeight="1">
      <c r="A790" s="191"/>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row>
    <row r="791" spans="1:24" ht="15.75" customHeight="1">
      <c r="A791" s="191"/>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row>
    <row r="792" spans="1:24" ht="15.75" customHeight="1">
      <c r="A792" s="191"/>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row>
    <row r="793" spans="1:24" ht="15.75" customHeight="1">
      <c r="A793" s="191"/>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row>
    <row r="794" spans="1:24" ht="15.75" customHeight="1">
      <c r="A794" s="191"/>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row>
    <row r="795" spans="1:24" ht="15.75" customHeight="1">
      <c r="A795" s="191"/>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row>
    <row r="796" spans="1:24" ht="15.75" customHeight="1">
      <c r="A796" s="191"/>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row>
    <row r="797" spans="1:24" ht="15.75" customHeight="1">
      <c r="A797" s="191"/>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row>
    <row r="798" spans="1:24" ht="15.75" customHeight="1">
      <c r="A798" s="191"/>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row>
    <row r="799" spans="1:24" ht="15.75" customHeight="1">
      <c r="A799" s="191"/>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row>
    <row r="800" spans="1:24" ht="15.75" customHeight="1">
      <c r="A800" s="191"/>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row>
    <row r="801" spans="1:24" ht="15.75" customHeight="1">
      <c r="A801" s="191"/>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row>
    <row r="802" spans="1:24" ht="15.75" customHeight="1">
      <c r="A802" s="191"/>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row>
    <row r="803" spans="1:24" ht="15.75" customHeight="1">
      <c r="A803" s="191"/>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row>
    <row r="804" spans="1:24" ht="15.75" customHeight="1">
      <c r="A804" s="191"/>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row>
    <row r="805" spans="1:24" ht="15.75" customHeight="1">
      <c r="A805" s="191"/>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row>
    <row r="806" spans="1:24" ht="15.75" customHeight="1">
      <c r="A806" s="191"/>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row>
    <row r="807" spans="1:24" ht="15.75" customHeight="1">
      <c r="A807" s="191"/>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row>
    <row r="808" spans="1:24" ht="15.75" customHeight="1">
      <c r="A808" s="191"/>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row>
    <row r="809" spans="1:24" ht="15.75" customHeight="1">
      <c r="A809" s="191"/>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row>
    <row r="810" spans="1:24" ht="15.75" customHeight="1">
      <c r="A810" s="191"/>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row>
    <row r="811" spans="1:24" ht="15.75" customHeight="1">
      <c r="A811" s="191"/>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row>
    <row r="812" spans="1:24" ht="15.75" customHeight="1">
      <c r="A812" s="191"/>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row>
    <row r="813" spans="1:24" ht="15.75" customHeight="1">
      <c r="A813" s="191"/>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row>
    <row r="814" spans="1:24" ht="15.75" customHeight="1">
      <c r="A814" s="191"/>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row>
    <row r="815" spans="1:24" ht="15.75" customHeight="1">
      <c r="A815" s="191"/>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row>
    <row r="816" spans="1:24" ht="15.75" customHeight="1">
      <c r="A816" s="191"/>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row>
    <row r="817" spans="1:24" ht="15.75" customHeight="1">
      <c r="A817" s="191"/>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row>
    <row r="818" spans="1:24" ht="15.75" customHeight="1">
      <c r="A818" s="191"/>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row>
    <row r="819" spans="1:24" ht="15.75" customHeight="1">
      <c r="A819" s="191"/>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row>
    <row r="820" spans="1:24" ht="15.75" customHeight="1">
      <c r="A820" s="191"/>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row>
    <row r="821" spans="1:24" ht="15.75" customHeight="1">
      <c r="A821" s="191"/>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row>
    <row r="822" spans="1:24" ht="15.75" customHeight="1">
      <c r="A822" s="191"/>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row>
    <row r="823" spans="1:24" ht="15.75" customHeight="1">
      <c r="A823" s="191"/>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row>
    <row r="824" spans="1:24" ht="15.75" customHeight="1">
      <c r="A824" s="191"/>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row>
    <row r="825" spans="1:24" ht="15.75" customHeight="1">
      <c r="A825" s="191"/>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row>
    <row r="826" spans="1:24" ht="15.75" customHeight="1">
      <c r="A826" s="191"/>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row>
    <row r="827" spans="1:24" ht="15.75" customHeight="1">
      <c r="A827" s="191"/>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row>
    <row r="828" spans="1:24" ht="15.75" customHeight="1">
      <c r="A828" s="191"/>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row>
    <row r="829" spans="1:24" ht="15.75" customHeight="1">
      <c r="A829" s="191"/>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row>
    <row r="830" spans="1:24" ht="15.75" customHeight="1">
      <c r="A830" s="191"/>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row>
    <row r="831" spans="1:24" ht="15.75" customHeight="1">
      <c r="A831" s="191"/>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row>
    <row r="832" spans="1:24" ht="15.75" customHeight="1">
      <c r="A832" s="191"/>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row>
    <row r="833" spans="1:24" ht="15.75" customHeight="1">
      <c r="A833" s="191"/>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row>
    <row r="834" spans="1:24" ht="15.75" customHeight="1">
      <c r="A834" s="191"/>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row>
    <row r="835" spans="1:24" ht="15.75" customHeight="1">
      <c r="A835" s="191"/>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row>
    <row r="836" spans="1:24" ht="15.75" customHeight="1">
      <c r="A836" s="191"/>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row>
    <row r="837" spans="1:24" ht="15.75" customHeight="1">
      <c r="A837" s="191"/>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row>
    <row r="838" spans="1:24" ht="15.75" customHeight="1">
      <c r="A838" s="191"/>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row>
    <row r="839" spans="1:24" ht="15.75" customHeight="1">
      <c r="A839" s="191"/>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row>
    <row r="840" spans="1:24" ht="15.75" customHeight="1">
      <c r="A840" s="191"/>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row>
    <row r="841" spans="1:24" ht="15.75" customHeight="1">
      <c r="A841" s="191"/>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row>
    <row r="842" spans="1:24" ht="15.75" customHeight="1">
      <c r="A842" s="191"/>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row>
    <row r="843" spans="1:24" ht="15.75" customHeight="1">
      <c r="A843" s="191"/>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row>
    <row r="844" spans="1:24" ht="15.75" customHeight="1">
      <c r="A844" s="191"/>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row>
    <row r="845" spans="1:24" ht="15.75" customHeight="1">
      <c r="A845" s="191"/>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row>
    <row r="846" spans="1:24" ht="15.75" customHeight="1">
      <c r="A846" s="191"/>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row>
    <row r="847" spans="1:24" ht="15.75" customHeight="1">
      <c r="A847" s="191"/>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row>
    <row r="848" spans="1:24" ht="15.75" customHeight="1">
      <c r="A848" s="191"/>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row>
    <row r="849" spans="1:24" ht="15.75" customHeight="1">
      <c r="A849" s="191"/>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row>
    <row r="850" spans="1:24" ht="15.75" customHeight="1">
      <c r="A850" s="191"/>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row>
    <row r="851" spans="1:24" ht="15.75" customHeight="1">
      <c r="A851" s="191"/>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row>
    <row r="852" spans="1:24" ht="15.75" customHeight="1">
      <c r="A852" s="191"/>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row>
    <row r="853" spans="1:24" ht="15.75" customHeight="1">
      <c r="A853" s="191"/>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row>
    <row r="854" spans="1:24" ht="15.75" customHeight="1">
      <c r="A854" s="191"/>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row>
    <row r="855" spans="1:24" ht="15.75" customHeight="1">
      <c r="A855" s="191"/>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row>
    <row r="856" spans="1:24" ht="15.75" customHeight="1">
      <c r="A856" s="191"/>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row>
    <row r="857" spans="1:24" ht="15.75" customHeight="1">
      <c r="A857" s="191"/>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row>
    <row r="858" spans="1:24" ht="15.75" customHeight="1">
      <c r="A858" s="191"/>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row>
    <row r="859" spans="1:24" ht="15.75" customHeight="1">
      <c r="A859" s="191"/>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row>
    <row r="860" spans="1:24" ht="15.75" customHeight="1">
      <c r="A860" s="191"/>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row>
    <row r="861" spans="1:24" ht="15.75" customHeight="1">
      <c r="A861" s="191"/>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row>
    <row r="862" spans="1:24" ht="15.75" customHeight="1">
      <c r="A862" s="191"/>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row>
    <row r="863" spans="1:24" ht="15.75" customHeight="1">
      <c r="A863" s="191"/>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row>
    <row r="864" spans="1:24" ht="15.75" customHeight="1">
      <c r="A864" s="191"/>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row>
    <row r="865" spans="1:24" ht="15.75" customHeight="1">
      <c r="A865" s="191"/>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row>
    <row r="866" spans="1:24" ht="15.75" customHeight="1">
      <c r="A866" s="191"/>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row>
    <row r="867" spans="1:24" ht="15.75" customHeight="1">
      <c r="A867" s="191"/>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row>
    <row r="868" spans="1:24" ht="15.75" customHeight="1">
      <c r="A868" s="191"/>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row>
    <row r="869" spans="1:24" ht="15.75" customHeight="1">
      <c r="A869" s="191"/>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row>
    <row r="870" spans="1:24" ht="15.75" customHeight="1">
      <c r="A870" s="191"/>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row>
    <row r="871" spans="1:24" ht="15.75" customHeight="1">
      <c r="A871" s="191"/>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row>
    <row r="872" spans="1:24" ht="15.75" customHeight="1">
      <c r="A872" s="191"/>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row>
    <row r="873" spans="1:24" ht="15.75" customHeight="1">
      <c r="A873" s="191"/>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row>
    <row r="874" spans="1:24" ht="15.75" customHeight="1">
      <c r="A874" s="191"/>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row>
    <row r="875" spans="1:24" ht="15.75" customHeight="1">
      <c r="A875" s="191"/>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row>
    <row r="876" spans="1:24" ht="15.75" customHeight="1">
      <c r="A876" s="191"/>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row>
    <row r="877" spans="1:24" ht="15.75" customHeight="1">
      <c r="A877" s="191"/>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row>
    <row r="878" spans="1:24" ht="15.75" customHeight="1">
      <c r="A878" s="191"/>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row>
    <row r="879" spans="1:24" ht="15.75" customHeight="1">
      <c r="A879" s="191"/>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row>
    <row r="880" spans="1:24" ht="15.75" customHeight="1">
      <c r="A880" s="191"/>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row>
    <row r="881" spans="1:24" ht="15.75" customHeight="1">
      <c r="A881" s="191"/>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row>
    <row r="882" spans="1:24" ht="15.75" customHeight="1">
      <c r="A882" s="191"/>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row>
    <row r="883" spans="1:24" ht="15.75" customHeight="1">
      <c r="A883" s="191"/>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row>
    <row r="884" spans="1:24" ht="15.75" customHeight="1">
      <c r="A884" s="191"/>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row>
    <row r="885" spans="1:24" ht="15.75" customHeight="1">
      <c r="A885" s="191"/>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row>
    <row r="886" spans="1:24" ht="15.75" customHeight="1">
      <c r="A886" s="191"/>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row>
    <row r="887" spans="1:24" ht="15.75" customHeight="1">
      <c r="A887" s="191"/>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row>
    <row r="888" spans="1:24" ht="15.75" customHeight="1">
      <c r="A888" s="191"/>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row>
    <row r="889" spans="1:24" ht="15.75" customHeight="1">
      <c r="A889" s="191"/>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row>
    <row r="890" spans="1:24" ht="15.75" customHeight="1">
      <c r="A890" s="191"/>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row>
    <row r="891" spans="1:24" ht="15.75" customHeight="1">
      <c r="A891" s="191"/>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row>
    <row r="892" spans="1:24" ht="15.75" customHeight="1">
      <c r="A892" s="191"/>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row>
    <row r="893" spans="1:24" ht="15.75" customHeight="1">
      <c r="A893" s="191"/>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row>
    <row r="894" spans="1:24" ht="15.75" customHeight="1">
      <c r="A894" s="191"/>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row>
    <row r="895" spans="1:24" ht="15.75" customHeight="1">
      <c r="A895" s="191"/>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row>
    <row r="896" spans="1:24" ht="15.75" customHeight="1">
      <c r="A896" s="191"/>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row>
    <row r="897" spans="1:24" ht="15.75" customHeight="1">
      <c r="A897" s="191"/>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row>
    <row r="898" spans="1:24" ht="15.75" customHeight="1">
      <c r="A898" s="191"/>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row>
    <row r="899" spans="1:24" ht="15.75" customHeight="1">
      <c r="A899" s="191"/>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row>
    <row r="900" spans="1:24" ht="15.75" customHeight="1">
      <c r="A900" s="191"/>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row>
    <row r="901" spans="1:24" ht="15.75" customHeight="1">
      <c r="A901" s="191"/>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row>
    <row r="902" spans="1:24" ht="15.75" customHeight="1">
      <c r="A902" s="191"/>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row>
    <row r="903" spans="1:24" ht="15.75" customHeight="1">
      <c r="A903" s="191"/>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row>
    <row r="904" spans="1:24" ht="15.75" customHeight="1">
      <c r="A904" s="191"/>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row>
    <row r="905" spans="1:24" ht="15.75" customHeight="1">
      <c r="A905" s="191"/>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row>
    <row r="906" spans="1:24" ht="15.75" customHeight="1">
      <c r="A906" s="191"/>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row>
    <row r="907" spans="1:24" ht="15.75" customHeight="1">
      <c r="A907" s="191"/>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row>
    <row r="908" spans="1:24" ht="15.75" customHeight="1">
      <c r="A908" s="191"/>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row>
    <row r="909" spans="1:24" ht="15.75" customHeight="1">
      <c r="A909" s="191"/>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row>
    <row r="910" spans="1:24" ht="15.75" customHeight="1">
      <c r="A910" s="191"/>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row>
    <row r="911" spans="1:24" ht="15.75" customHeight="1">
      <c r="A911" s="191"/>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row>
    <row r="912" spans="1:24" ht="15.75" customHeight="1">
      <c r="A912" s="191"/>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row>
    <row r="913" spans="1:24" ht="15.75" customHeight="1">
      <c r="A913" s="191"/>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row>
    <row r="914" spans="1:24" ht="15.75" customHeight="1">
      <c r="A914" s="191"/>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row>
    <row r="915" spans="1:24" ht="15.75" customHeight="1">
      <c r="A915" s="191"/>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row>
    <row r="916" spans="1:24" ht="15.75" customHeight="1">
      <c r="A916" s="191"/>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row>
    <row r="917" spans="1:24" ht="15.75" customHeight="1">
      <c r="A917" s="191"/>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row>
    <row r="918" spans="1:24" ht="15.75" customHeight="1">
      <c r="A918" s="191"/>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row>
    <row r="919" spans="1:24" ht="15.75" customHeight="1">
      <c r="A919" s="191"/>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row>
    <row r="920" spans="1:24" ht="15.75" customHeight="1">
      <c r="A920" s="191"/>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row>
    <row r="921" spans="1:24" ht="15.75" customHeight="1">
      <c r="A921" s="191"/>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row>
    <row r="922" spans="1:24" ht="15.75" customHeight="1">
      <c r="A922" s="191"/>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row>
    <row r="923" spans="1:24" ht="15.75" customHeight="1">
      <c r="A923" s="191"/>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row>
    <row r="924" spans="1:24" ht="15.75" customHeight="1">
      <c r="A924" s="191"/>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row>
    <row r="925" spans="1:24" ht="15.75" customHeight="1">
      <c r="A925" s="191"/>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row>
    <row r="926" spans="1:24" ht="15.75" customHeight="1">
      <c r="A926" s="191"/>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row>
    <row r="927" spans="1:24" ht="15.75" customHeight="1">
      <c r="A927" s="191"/>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row>
    <row r="928" spans="1:24" ht="15.75" customHeight="1">
      <c r="A928" s="191"/>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row>
    <row r="929" spans="1:24" ht="15.75" customHeight="1">
      <c r="A929" s="191"/>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row>
    <row r="930" spans="1:24" ht="15.75" customHeight="1">
      <c r="A930" s="191"/>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row>
    <row r="931" spans="1:24" ht="15.75" customHeight="1">
      <c r="A931" s="191"/>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row>
    <row r="932" spans="1:24" ht="15.75" customHeight="1">
      <c r="A932" s="191"/>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row>
    <row r="933" spans="1:24" ht="15.75" customHeight="1">
      <c r="A933" s="191"/>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row>
    <row r="934" spans="1:24" ht="15.75" customHeight="1">
      <c r="A934" s="191"/>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row>
    <row r="935" spans="1:24" ht="15.75" customHeight="1">
      <c r="A935" s="191"/>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row>
    <row r="936" spans="1:24" ht="15.75" customHeight="1">
      <c r="A936" s="191"/>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row>
    <row r="937" spans="1:24" ht="15.75" customHeight="1">
      <c r="A937" s="191"/>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row>
    <row r="938" spans="1:24" ht="15.75" customHeight="1">
      <c r="A938" s="191"/>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row>
    <row r="939" spans="1:24" ht="15.75" customHeight="1">
      <c r="A939" s="191"/>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row>
    <row r="940" spans="1:24" ht="15.75" customHeight="1">
      <c r="A940" s="191"/>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row>
    <row r="941" spans="1:24" ht="15.75" customHeight="1">
      <c r="A941" s="191"/>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row>
    <row r="942" spans="1:24" ht="15.75" customHeight="1">
      <c r="A942" s="191"/>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row>
    <row r="943" spans="1:24" ht="15.75" customHeight="1">
      <c r="A943" s="191"/>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row>
    <row r="944" spans="1:24" ht="15.75" customHeight="1">
      <c r="A944" s="191"/>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row>
    <row r="945" spans="1:24" ht="15.75" customHeight="1">
      <c r="A945" s="191"/>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row>
    <row r="946" spans="1:24" ht="15.75" customHeight="1">
      <c r="A946" s="191"/>
      <c r="B946" s="191"/>
      <c r="C946" s="191"/>
      <c r="D946" s="191"/>
      <c r="E946" s="191"/>
      <c r="F946" s="191"/>
      <c r="G946" s="191"/>
      <c r="H946" s="191"/>
      <c r="I946" s="191"/>
      <c r="J946" s="191"/>
      <c r="K946" s="191"/>
      <c r="L946" s="191"/>
      <c r="M946" s="191"/>
      <c r="N946" s="191"/>
      <c r="O946" s="191"/>
      <c r="P946" s="191"/>
      <c r="Q946" s="191"/>
      <c r="R946" s="191"/>
      <c r="S946" s="191"/>
      <c r="T946" s="191"/>
      <c r="U946" s="191"/>
      <c r="V946" s="191"/>
      <c r="W946" s="191"/>
      <c r="X946" s="191"/>
    </row>
    <row r="947" spans="1:24" ht="15.75" customHeight="1">
      <c r="A947" s="191"/>
      <c r="B947" s="191"/>
      <c r="C947" s="191"/>
      <c r="D947" s="191"/>
      <c r="E947" s="191"/>
      <c r="F947" s="191"/>
      <c r="G947" s="191"/>
      <c r="H947" s="191"/>
      <c r="I947" s="191"/>
      <c r="J947" s="191"/>
      <c r="K947" s="191"/>
      <c r="L947" s="191"/>
      <c r="M947" s="191"/>
      <c r="N947" s="191"/>
      <c r="O947" s="191"/>
      <c r="P947" s="191"/>
      <c r="Q947" s="191"/>
      <c r="R947" s="191"/>
      <c r="S947" s="191"/>
      <c r="T947" s="191"/>
      <c r="U947" s="191"/>
      <c r="V947" s="191"/>
      <c r="W947" s="191"/>
      <c r="X947" s="191"/>
    </row>
    <row r="948" spans="1:24" ht="15.75" customHeight="1">
      <c r="A948" s="191"/>
      <c r="B948" s="191"/>
      <c r="C948" s="191"/>
      <c r="D948" s="191"/>
      <c r="E948" s="191"/>
      <c r="F948" s="191"/>
      <c r="G948" s="191"/>
      <c r="H948" s="191"/>
      <c r="I948" s="191"/>
      <c r="J948" s="191"/>
      <c r="K948" s="191"/>
      <c r="L948" s="191"/>
      <c r="M948" s="191"/>
      <c r="N948" s="191"/>
      <c r="O948" s="191"/>
      <c r="P948" s="191"/>
      <c r="Q948" s="191"/>
      <c r="R948" s="191"/>
      <c r="S948" s="191"/>
      <c r="T948" s="191"/>
      <c r="U948" s="191"/>
      <c r="V948" s="191"/>
      <c r="W948" s="191"/>
      <c r="X948" s="191"/>
    </row>
    <row r="949" spans="1:24" ht="15.75" customHeight="1">
      <c r="A949" s="191"/>
      <c r="B949" s="191"/>
      <c r="C949" s="191"/>
      <c r="D949" s="191"/>
      <c r="E949" s="191"/>
      <c r="F949" s="191"/>
      <c r="G949" s="191"/>
      <c r="H949" s="191"/>
      <c r="I949" s="191"/>
      <c r="J949" s="191"/>
      <c r="K949" s="191"/>
      <c r="L949" s="191"/>
      <c r="M949" s="191"/>
      <c r="N949" s="191"/>
      <c r="O949" s="191"/>
      <c r="P949" s="191"/>
      <c r="Q949" s="191"/>
      <c r="R949" s="191"/>
      <c r="S949" s="191"/>
      <c r="T949" s="191"/>
      <c r="U949" s="191"/>
      <c r="V949" s="191"/>
      <c r="W949" s="191"/>
      <c r="X949" s="191"/>
    </row>
    <row r="950" spans="1:24" ht="15.75" customHeight="1">
      <c r="A950" s="191"/>
      <c r="B950" s="191"/>
      <c r="C950" s="191"/>
      <c r="D950" s="191"/>
      <c r="E950" s="191"/>
      <c r="F950" s="191"/>
      <c r="G950" s="191"/>
      <c r="H950" s="191"/>
      <c r="I950" s="191"/>
      <c r="J950" s="191"/>
      <c r="K950" s="191"/>
      <c r="L950" s="191"/>
      <c r="M950" s="191"/>
      <c r="N950" s="191"/>
      <c r="O950" s="191"/>
      <c r="P950" s="191"/>
      <c r="Q950" s="191"/>
      <c r="R950" s="191"/>
      <c r="S950" s="191"/>
      <c r="T950" s="191"/>
      <c r="U950" s="191"/>
      <c r="V950" s="191"/>
      <c r="W950" s="191"/>
      <c r="X950" s="191"/>
    </row>
    <row r="951" spans="1:24" ht="15.75" customHeight="1">
      <c r="A951" s="191"/>
      <c r="B951" s="191"/>
      <c r="C951" s="191"/>
      <c r="D951" s="191"/>
      <c r="E951" s="191"/>
      <c r="F951" s="191"/>
      <c r="G951" s="191"/>
      <c r="H951" s="191"/>
      <c r="I951" s="191"/>
      <c r="J951" s="191"/>
      <c r="K951" s="191"/>
      <c r="L951" s="191"/>
      <c r="M951" s="191"/>
      <c r="N951" s="191"/>
      <c r="O951" s="191"/>
      <c r="P951" s="191"/>
      <c r="Q951" s="191"/>
      <c r="R951" s="191"/>
      <c r="S951" s="191"/>
      <c r="T951" s="191"/>
      <c r="U951" s="191"/>
      <c r="V951" s="191"/>
      <c r="W951" s="191"/>
      <c r="X951" s="191"/>
    </row>
    <row r="952" spans="1:24" ht="15.75" customHeight="1">
      <c r="A952" s="191"/>
      <c r="B952" s="191"/>
      <c r="C952" s="191"/>
      <c r="D952" s="191"/>
      <c r="E952" s="191"/>
      <c r="F952" s="191"/>
      <c r="G952" s="191"/>
      <c r="H952" s="191"/>
      <c r="I952" s="191"/>
      <c r="J952" s="191"/>
      <c r="K952" s="191"/>
      <c r="L952" s="191"/>
      <c r="M952" s="191"/>
      <c r="N952" s="191"/>
      <c r="O952" s="191"/>
      <c r="P952" s="191"/>
      <c r="Q952" s="191"/>
      <c r="R952" s="191"/>
      <c r="S952" s="191"/>
      <c r="T952" s="191"/>
      <c r="U952" s="191"/>
      <c r="V952" s="191"/>
      <c r="W952" s="191"/>
      <c r="X952" s="191"/>
    </row>
    <row r="953" spans="1:24" ht="15.75" customHeight="1">
      <c r="A953" s="191"/>
      <c r="B953" s="191"/>
      <c r="C953" s="191"/>
      <c r="D953" s="191"/>
      <c r="E953" s="191"/>
      <c r="F953" s="191"/>
      <c r="G953" s="191"/>
      <c r="H953" s="191"/>
      <c r="I953" s="191"/>
      <c r="J953" s="191"/>
      <c r="K953" s="191"/>
      <c r="L953" s="191"/>
      <c r="M953" s="191"/>
      <c r="N953" s="191"/>
      <c r="O953" s="191"/>
      <c r="P953" s="191"/>
      <c r="Q953" s="191"/>
      <c r="R953" s="191"/>
      <c r="S953" s="191"/>
      <c r="T953" s="191"/>
      <c r="U953" s="191"/>
      <c r="V953" s="191"/>
      <c r="W953" s="191"/>
      <c r="X953" s="191"/>
    </row>
    <row r="954" spans="1:24" ht="15.75" customHeight="1">
      <c r="A954" s="191"/>
      <c r="B954" s="191"/>
      <c r="C954" s="191"/>
      <c r="D954" s="191"/>
      <c r="E954" s="191"/>
      <c r="F954" s="191"/>
      <c r="G954" s="191"/>
      <c r="H954" s="191"/>
      <c r="I954" s="191"/>
      <c r="J954" s="191"/>
      <c r="K954" s="191"/>
      <c r="L954" s="191"/>
      <c r="M954" s="191"/>
      <c r="N954" s="191"/>
      <c r="O954" s="191"/>
      <c r="P954" s="191"/>
      <c r="Q954" s="191"/>
      <c r="R954" s="191"/>
      <c r="S954" s="191"/>
      <c r="T954" s="191"/>
      <c r="U954" s="191"/>
      <c r="V954" s="191"/>
      <c r="W954" s="191"/>
      <c r="X954" s="191"/>
    </row>
    <row r="955" spans="1:24" ht="15.75" customHeight="1">
      <c r="A955" s="191"/>
      <c r="B955" s="191"/>
      <c r="C955" s="191"/>
      <c r="D955" s="191"/>
      <c r="E955" s="191"/>
      <c r="F955" s="191"/>
      <c r="G955" s="191"/>
      <c r="H955" s="191"/>
      <c r="I955" s="191"/>
      <c r="J955" s="191"/>
      <c r="K955" s="191"/>
      <c r="L955" s="191"/>
      <c r="M955" s="191"/>
      <c r="N955" s="191"/>
      <c r="O955" s="191"/>
      <c r="P955" s="191"/>
      <c r="Q955" s="191"/>
      <c r="R955" s="191"/>
      <c r="S955" s="191"/>
      <c r="T955" s="191"/>
      <c r="U955" s="191"/>
      <c r="V955" s="191"/>
      <c r="W955" s="191"/>
      <c r="X955" s="191"/>
    </row>
    <row r="956" spans="1:24" ht="15.75" customHeight="1">
      <c r="A956" s="191"/>
      <c r="B956" s="191"/>
      <c r="C956" s="191"/>
      <c r="D956" s="191"/>
      <c r="E956" s="191"/>
      <c r="F956" s="191"/>
      <c r="G956" s="191"/>
      <c r="H956" s="191"/>
      <c r="I956" s="191"/>
      <c r="J956" s="191"/>
      <c r="K956" s="191"/>
      <c r="L956" s="191"/>
      <c r="M956" s="191"/>
      <c r="N956" s="191"/>
      <c r="O956" s="191"/>
      <c r="P956" s="191"/>
      <c r="Q956" s="191"/>
      <c r="R956" s="191"/>
      <c r="S956" s="191"/>
      <c r="T956" s="191"/>
      <c r="U956" s="191"/>
      <c r="V956" s="191"/>
      <c r="W956" s="191"/>
      <c r="X956" s="191"/>
    </row>
    <row r="957" spans="1:24" ht="15.75" customHeight="1">
      <c r="A957" s="191"/>
      <c r="B957" s="191"/>
      <c r="C957" s="191"/>
      <c r="D957" s="191"/>
      <c r="E957" s="191"/>
      <c r="F957" s="191"/>
      <c r="G957" s="191"/>
      <c r="H957" s="191"/>
      <c r="I957" s="191"/>
      <c r="J957" s="191"/>
      <c r="K957" s="191"/>
      <c r="L957" s="191"/>
      <c r="M957" s="191"/>
      <c r="N957" s="191"/>
      <c r="O957" s="191"/>
      <c r="P957" s="191"/>
      <c r="Q957" s="191"/>
      <c r="R957" s="191"/>
      <c r="S957" s="191"/>
      <c r="T957" s="191"/>
      <c r="U957" s="191"/>
      <c r="V957" s="191"/>
      <c r="W957" s="191"/>
      <c r="X957" s="191"/>
    </row>
    <row r="958" spans="1:24" ht="15.75" customHeight="1">
      <c r="A958" s="191"/>
      <c r="B958" s="191"/>
      <c r="C958" s="191"/>
      <c r="D958" s="191"/>
      <c r="E958" s="191"/>
      <c r="F958" s="191"/>
      <c r="G958" s="191"/>
      <c r="H958" s="191"/>
      <c r="I958" s="191"/>
      <c r="J958" s="191"/>
      <c r="K958" s="191"/>
      <c r="L958" s="191"/>
      <c r="M958" s="191"/>
      <c r="N958" s="191"/>
      <c r="O958" s="191"/>
      <c r="P958" s="191"/>
      <c r="Q958" s="191"/>
      <c r="R958" s="191"/>
      <c r="S958" s="191"/>
      <c r="T958" s="191"/>
      <c r="U958" s="191"/>
      <c r="V958" s="191"/>
      <c r="W958" s="191"/>
      <c r="X958" s="191"/>
    </row>
    <row r="959" spans="1:24" ht="15.75" customHeight="1">
      <c r="A959" s="191"/>
      <c r="B959" s="191"/>
      <c r="C959" s="191"/>
      <c r="D959" s="191"/>
      <c r="E959" s="191"/>
      <c r="F959" s="191"/>
      <c r="G959" s="191"/>
      <c r="H959" s="191"/>
      <c r="I959" s="191"/>
      <c r="J959" s="191"/>
      <c r="K959" s="191"/>
      <c r="L959" s="191"/>
      <c r="M959" s="191"/>
      <c r="N959" s="191"/>
      <c r="O959" s="191"/>
      <c r="P959" s="191"/>
      <c r="Q959" s="191"/>
      <c r="R959" s="191"/>
      <c r="S959" s="191"/>
      <c r="T959" s="191"/>
      <c r="U959" s="191"/>
      <c r="V959" s="191"/>
      <c r="W959" s="191"/>
      <c r="X959" s="191"/>
    </row>
    <row r="960" spans="1:24" ht="15.75" customHeight="1">
      <c r="A960" s="191"/>
      <c r="B960" s="191"/>
      <c r="C960" s="191"/>
      <c r="D960" s="191"/>
      <c r="E960" s="191"/>
      <c r="F960" s="191"/>
      <c r="G960" s="191"/>
      <c r="H960" s="191"/>
      <c r="I960" s="191"/>
      <c r="J960" s="191"/>
      <c r="K960" s="191"/>
      <c r="L960" s="191"/>
      <c r="M960" s="191"/>
      <c r="N960" s="191"/>
      <c r="O960" s="191"/>
      <c r="P960" s="191"/>
      <c r="Q960" s="191"/>
      <c r="R960" s="191"/>
      <c r="S960" s="191"/>
      <c r="T960" s="191"/>
      <c r="U960" s="191"/>
      <c r="V960" s="191"/>
      <c r="W960" s="191"/>
      <c r="X960" s="191"/>
    </row>
    <row r="961" spans="1:24" ht="15.75" customHeight="1">
      <c r="A961" s="191"/>
      <c r="B961" s="191"/>
      <c r="C961" s="191"/>
      <c r="D961" s="191"/>
      <c r="E961" s="191"/>
      <c r="F961" s="191"/>
      <c r="G961" s="191"/>
      <c r="H961" s="191"/>
      <c r="I961" s="191"/>
      <c r="J961" s="191"/>
      <c r="K961" s="191"/>
      <c r="L961" s="191"/>
      <c r="M961" s="191"/>
      <c r="N961" s="191"/>
      <c r="O961" s="191"/>
      <c r="P961" s="191"/>
      <c r="Q961" s="191"/>
      <c r="R961" s="191"/>
      <c r="S961" s="191"/>
      <c r="T961" s="191"/>
      <c r="U961" s="191"/>
      <c r="V961" s="191"/>
      <c r="W961" s="191"/>
      <c r="X961" s="191"/>
    </row>
    <row r="962" spans="1:24" ht="15.75" customHeight="1">
      <c r="A962" s="191"/>
      <c r="B962" s="191"/>
      <c r="C962" s="191"/>
      <c r="D962" s="191"/>
      <c r="E962" s="191"/>
      <c r="F962" s="191"/>
      <c r="G962" s="191"/>
      <c r="H962" s="191"/>
      <c r="I962" s="191"/>
      <c r="J962" s="191"/>
      <c r="K962" s="191"/>
      <c r="L962" s="191"/>
      <c r="M962" s="191"/>
      <c r="N962" s="191"/>
      <c r="O962" s="191"/>
      <c r="P962" s="191"/>
      <c r="Q962" s="191"/>
      <c r="R962" s="191"/>
      <c r="S962" s="191"/>
      <c r="T962" s="191"/>
      <c r="U962" s="191"/>
      <c r="V962" s="191"/>
      <c r="W962" s="191"/>
      <c r="X962" s="191"/>
    </row>
    <row r="963" spans="1:24" ht="15.75" customHeight="1">
      <c r="A963" s="191"/>
      <c r="B963" s="191"/>
      <c r="C963" s="191"/>
      <c r="D963" s="191"/>
      <c r="E963" s="191"/>
      <c r="F963" s="191"/>
      <c r="G963" s="191"/>
      <c r="H963" s="191"/>
      <c r="I963" s="191"/>
      <c r="J963" s="191"/>
      <c r="K963" s="191"/>
      <c r="L963" s="191"/>
      <c r="M963" s="191"/>
      <c r="N963" s="191"/>
      <c r="O963" s="191"/>
      <c r="P963" s="191"/>
      <c r="Q963" s="191"/>
      <c r="R963" s="191"/>
      <c r="S963" s="191"/>
      <c r="T963" s="191"/>
      <c r="U963" s="191"/>
      <c r="V963" s="191"/>
      <c r="W963" s="191"/>
      <c r="X963" s="191"/>
    </row>
    <row r="964" spans="1:24" ht="15.75" customHeight="1">
      <c r="A964" s="191"/>
      <c r="B964" s="191"/>
      <c r="C964" s="191"/>
      <c r="D964" s="191"/>
      <c r="E964" s="191"/>
      <c r="F964" s="191"/>
      <c r="G964" s="191"/>
      <c r="H964" s="191"/>
      <c r="I964" s="191"/>
      <c r="J964" s="191"/>
      <c r="K964" s="191"/>
      <c r="L964" s="191"/>
      <c r="M964" s="191"/>
      <c r="N964" s="191"/>
      <c r="O964" s="191"/>
      <c r="P964" s="191"/>
      <c r="Q964" s="191"/>
      <c r="R964" s="191"/>
      <c r="S964" s="191"/>
      <c r="T964" s="191"/>
      <c r="U964" s="191"/>
      <c r="V964" s="191"/>
      <c r="W964" s="191"/>
      <c r="X964" s="191"/>
    </row>
    <row r="965" spans="1:24" ht="15.75" customHeight="1">
      <c r="A965" s="191"/>
      <c r="B965" s="191"/>
      <c r="C965" s="191"/>
      <c r="D965" s="191"/>
      <c r="E965" s="191"/>
      <c r="F965" s="191"/>
      <c r="G965" s="191"/>
      <c r="H965" s="191"/>
      <c r="I965" s="191"/>
      <c r="J965" s="191"/>
      <c r="K965" s="191"/>
      <c r="L965" s="191"/>
      <c r="M965" s="191"/>
      <c r="N965" s="191"/>
      <c r="O965" s="191"/>
      <c r="P965" s="191"/>
      <c r="Q965" s="191"/>
      <c r="R965" s="191"/>
      <c r="S965" s="191"/>
      <c r="T965" s="191"/>
      <c r="U965" s="191"/>
      <c r="V965" s="191"/>
      <c r="W965" s="191"/>
      <c r="X965" s="191"/>
    </row>
    <row r="966" spans="1:24" ht="15.75" customHeight="1">
      <c r="A966" s="191"/>
      <c r="B966" s="191"/>
      <c r="C966" s="191"/>
      <c r="D966" s="191"/>
      <c r="E966" s="191"/>
      <c r="F966" s="191"/>
      <c r="G966" s="191"/>
      <c r="H966" s="191"/>
      <c r="I966" s="191"/>
      <c r="J966" s="191"/>
      <c r="K966" s="191"/>
      <c r="L966" s="191"/>
      <c r="M966" s="191"/>
      <c r="N966" s="191"/>
      <c r="O966" s="191"/>
      <c r="P966" s="191"/>
      <c r="Q966" s="191"/>
      <c r="R966" s="191"/>
      <c r="S966" s="191"/>
      <c r="T966" s="191"/>
      <c r="U966" s="191"/>
      <c r="V966" s="191"/>
      <c r="W966" s="191"/>
      <c r="X966" s="191"/>
    </row>
    <row r="967" spans="1:24" ht="15.75" customHeight="1">
      <c r="A967" s="191"/>
      <c r="B967" s="191"/>
      <c r="C967" s="191"/>
      <c r="D967" s="191"/>
      <c r="E967" s="191"/>
      <c r="F967" s="191"/>
      <c r="G967" s="191"/>
      <c r="H967" s="191"/>
      <c r="I967" s="191"/>
      <c r="J967" s="191"/>
      <c r="K967" s="191"/>
      <c r="L967" s="191"/>
      <c r="M967" s="191"/>
      <c r="N967" s="191"/>
      <c r="O967" s="191"/>
      <c r="P967" s="191"/>
      <c r="Q967" s="191"/>
      <c r="R967" s="191"/>
      <c r="S967" s="191"/>
      <c r="T967" s="191"/>
      <c r="U967" s="191"/>
      <c r="V967" s="191"/>
      <c r="W967" s="191"/>
      <c r="X967" s="191"/>
    </row>
    <row r="968" spans="1:24" ht="15.75" customHeight="1">
      <c r="A968" s="191"/>
      <c r="B968" s="191"/>
      <c r="C968" s="191"/>
      <c r="D968" s="191"/>
      <c r="E968" s="191"/>
      <c r="F968" s="191"/>
      <c r="G968" s="191"/>
      <c r="H968" s="191"/>
      <c r="I968" s="191"/>
      <c r="J968" s="191"/>
      <c r="K968" s="191"/>
      <c r="L968" s="191"/>
      <c r="M968" s="191"/>
      <c r="N968" s="191"/>
      <c r="O968" s="191"/>
      <c r="P968" s="191"/>
      <c r="Q968" s="191"/>
      <c r="R968" s="191"/>
      <c r="S968" s="191"/>
      <c r="T968" s="191"/>
      <c r="U968" s="191"/>
      <c r="V968" s="191"/>
      <c r="W968" s="191"/>
      <c r="X968" s="191"/>
    </row>
    <row r="969" spans="1:24" ht="15.75" customHeight="1">
      <c r="A969" s="191"/>
      <c r="B969" s="191"/>
      <c r="C969" s="191"/>
      <c r="D969" s="191"/>
      <c r="E969" s="191"/>
      <c r="F969" s="191"/>
      <c r="G969" s="191"/>
      <c r="H969" s="191"/>
      <c r="I969" s="191"/>
      <c r="J969" s="191"/>
      <c r="K969" s="191"/>
      <c r="L969" s="191"/>
      <c r="M969" s="191"/>
      <c r="N969" s="191"/>
      <c r="O969" s="191"/>
      <c r="P969" s="191"/>
      <c r="Q969" s="191"/>
      <c r="R969" s="191"/>
      <c r="S969" s="191"/>
      <c r="T969" s="191"/>
      <c r="U969" s="191"/>
      <c r="V969" s="191"/>
      <c r="W969" s="191"/>
      <c r="X969" s="191"/>
    </row>
    <row r="970" spans="1:24" ht="15.75" customHeight="1">
      <c r="A970" s="191"/>
      <c r="B970" s="191"/>
      <c r="C970" s="191"/>
      <c r="D970" s="191"/>
      <c r="E970" s="191"/>
      <c r="F970" s="191"/>
      <c r="G970" s="191"/>
      <c r="H970" s="191"/>
      <c r="I970" s="191"/>
      <c r="J970" s="191"/>
      <c r="K970" s="191"/>
      <c r="L970" s="191"/>
      <c r="M970" s="191"/>
      <c r="N970" s="191"/>
      <c r="O970" s="191"/>
      <c r="P970" s="191"/>
      <c r="Q970" s="191"/>
      <c r="R970" s="191"/>
      <c r="S970" s="191"/>
      <c r="T970" s="191"/>
      <c r="U970" s="191"/>
      <c r="V970" s="191"/>
      <c r="W970" s="191"/>
      <c r="X970" s="191"/>
    </row>
    <row r="971" spans="1:24" ht="15.75" customHeight="1">
      <c r="A971" s="191"/>
      <c r="B971" s="191"/>
      <c r="C971" s="191"/>
      <c r="D971" s="191"/>
      <c r="E971" s="191"/>
      <c r="F971" s="191"/>
      <c r="G971" s="191"/>
      <c r="H971" s="191"/>
      <c r="I971" s="191"/>
      <c r="J971" s="191"/>
      <c r="K971" s="191"/>
      <c r="L971" s="191"/>
      <c r="M971" s="191"/>
      <c r="N971" s="191"/>
      <c r="O971" s="191"/>
      <c r="P971" s="191"/>
      <c r="Q971" s="191"/>
      <c r="R971" s="191"/>
      <c r="S971" s="191"/>
      <c r="T971" s="191"/>
      <c r="U971" s="191"/>
      <c r="V971" s="191"/>
      <c r="W971" s="191"/>
      <c r="X971" s="191"/>
    </row>
    <row r="972" spans="1:24" ht="15.75" customHeight="1">
      <c r="A972" s="191"/>
      <c r="B972" s="191"/>
      <c r="C972" s="191"/>
      <c r="D972" s="191"/>
      <c r="E972" s="191"/>
      <c r="F972" s="191"/>
      <c r="G972" s="191"/>
      <c r="H972" s="191"/>
      <c r="I972" s="191"/>
      <c r="J972" s="191"/>
      <c r="K972" s="191"/>
      <c r="L972" s="191"/>
      <c r="M972" s="191"/>
      <c r="N972" s="191"/>
      <c r="O972" s="191"/>
      <c r="P972" s="191"/>
      <c r="Q972" s="191"/>
      <c r="R972" s="191"/>
      <c r="S972" s="191"/>
      <c r="T972" s="191"/>
      <c r="U972" s="191"/>
      <c r="V972" s="191"/>
      <c r="W972" s="191"/>
      <c r="X972" s="191"/>
    </row>
    <row r="973" spans="1:24" ht="15.75" customHeight="1">
      <c r="A973" s="191"/>
      <c r="B973" s="191"/>
      <c r="C973" s="191"/>
      <c r="D973" s="191"/>
      <c r="E973" s="191"/>
      <c r="F973" s="191"/>
      <c r="G973" s="191"/>
      <c r="H973" s="191"/>
      <c r="I973" s="191"/>
      <c r="J973" s="191"/>
      <c r="K973" s="191"/>
      <c r="L973" s="191"/>
      <c r="M973" s="191"/>
      <c r="N973" s="191"/>
      <c r="O973" s="191"/>
      <c r="P973" s="191"/>
      <c r="Q973" s="191"/>
      <c r="R973" s="191"/>
      <c r="S973" s="191"/>
      <c r="T973" s="191"/>
      <c r="U973" s="191"/>
      <c r="V973" s="191"/>
      <c r="W973" s="191"/>
      <c r="X973" s="191"/>
    </row>
    <row r="974" spans="1:24" ht="15.75" customHeight="1">
      <c r="A974" s="191"/>
      <c r="B974" s="191"/>
      <c r="C974" s="191"/>
      <c r="D974" s="191"/>
      <c r="E974" s="191"/>
      <c r="F974" s="191"/>
      <c r="G974" s="191"/>
      <c r="H974" s="191"/>
      <c r="I974" s="191"/>
      <c r="J974" s="191"/>
      <c r="K974" s="191"/>
      <c r="L974" s="191"/>
      <c r="M974" s="191"/>
      <c r="N974" s="191"/>
      <c r="O974" s="191"/>
      <c r="P974" s="191"/>
      <c r="Q974" s="191"/>
      <c r="R974" s="191"/>
      <c r="S974" s="191"/>
      <c r="T974" s="191"/>
      <c r="U974" s="191"/>
      <c r="V974" s="191"/>
      <c r="W974" s="191"/>
      <c r="X974" s="191"/>
    </row>
    <row r="975" spans="1:24" ht="15.75" customHeight="1">
      <c r="A975" s="191"/>
      <c r="B975" s="191"/>
      <c r="C975" s="191"/>
      <c r="D975" s="191"/>
      <c r="E975" s="191"/>
      <c r="F975" s="191"/>
      <c r="G975" s="191"/>
      <c r="H975" s="191"/>
      <c r="I975" s="191"/>
      <c r="J975" s="191"/>
      <c r="K975" s="191"/>
      <c r="L975" s="191"/>
      <c r="M975" s="191"/>
      <c r="N975" s="191"/>
      <c r="O975" s="191"/>
      <c r="P975" s="191"/>
      <c r="Q975" s="191"/>
      <c r="R975" s="191"/>
      <c r="S975" s="191"/>
      <c r="T975" s="191"/>
      <c r="U975" s="191"/>
      <c r="V975" s="191"/>
      <c r="W975" s="191"/>
      <c r="X975" s="191"/>
    </row>
    <row r="976" spans="1:24" ht="15.75" customHeight="1">
      <c r="A976" s="191"/>
      <c r="B976" s="191"/>
      <c r="C976" s="191"/>
      <c r="D976" s="191"/>
      <c r="E976" s="191"/>
      <c r="F976" s="191"/>
      <c r="G976" s="191"/>
      <c r="H976" s="191"/>
      <c r="I976" s="191"/>
      <c r="J976" s="191"/>
      <c r="K976" s="191"/>
      <c r="L976" s="191"/>
      <c r="M976" s="191"/>
      <c r="N976" s="191"/>
      <c r="O976" s="191"/>
      <c r="P976" s="191"/>
      <c r="Q976" s="191"/>
      <c r="R976" s="191"/>
      <c r="S976" s="191"/>
      <c r="T976" s="191"/>
      <c r="U976" s="191"/>
      <c r="V976" s="191"/>
      <c r="W976" s="191"/>
      <c r="X976" s="191"/>
    </row>
    <row r="977" spans="1:24" ht="15.75" customHeight="1">
      <c r="A977" s="191"/>
      <c r="B977" s="191"/>
      <c r="C977" s="191"/>
      <c r="D977" s="191"/>
      <c r="E977" s="191"/>
      <c r="F977" s="191"/>
      <c r="G977" s="191"/>
      <c r="H977" s="191"/>
      <c r="I977" s="191"/>
      <c r="J977" s="191"/>
      <c r="K977" s="191"/>
      <c r="L977" s="191"/>
      <c r="M977" s="191"/>
      <c r="N977" s="191"/>
      <c r="O977" s="191"/>
      <c r="P977" s="191"/>
      <c r="Q977" s="191"/>
      <c r="R977" s="191"/>
      <c r="S977" s="191"/>
      <c r="T977" s="191"/>
      <c r="U977" s="191"/>
      <c r="V977" s="191"/>
      <c r="W977" s="191"/>
      <c r="X977" s="191"/>
    </row>
    <row r="978" spans="1:24" ht="15.75" customHeight="1">
      <c r="A978" s="191"/>
      <c r="B978" s="191"/>
      <c r="C978" s="191"/>
      <c r="D978" s="191"/>
      <c r="E978" s="191"/>
      <c r="F978" s="191"/>
      <c r="G978" s="191"/>
      <c r="H978" s="191"/>
      <c r="I978" s="191"/>
      <c r="J978" s="191"/>
      <c r="K978" s="191"/>
      <c r="L978" s="191"/>
      <c r="M978" s="191"/>
      <c r="N978" s="191"/>
      <c r="O978" s="191"/>
      <c r="P978" s="191"/>
      <c r="Q978" s="191"/>
      <c r="R978" s="191"/>
      <c r="S978" s="191"/>
      <c r="T978" s="191"/>
      <c r="U978" s="191"/>
      <c r="V978" s="191"/>
      <c r="W978" s="191"/>
      <c r="X978" s="191"/>
    </row>
    <row r="979" spans="1:24" ht="15.75" customHeight="1">
      <c r="A979" s="191"/>
      <c r="B979" s="191"/>
      <c r="C979" s="191"/>
      <c r="D979" s="191"/>
      <c r="E979" s="191"/>
      <c r="F979" s="191"/>
      <c r="G979" s="191"/>
      <c r="H979" s="191"/>
      <c r="I979" s="191"/>
      <c r="J979" s="191"/>
      <c r="K979" s="191"/>
      <c r="L979" s="191"/>
      <c r="M979" s="191"/>
      <c r="N979" s="191"/>
      <c r="O979" s="191"/>
      <c r="P979" s="191"/>
      <c r="Q979" s="191"/>
      <c r="R979" s="191"/>
      <c r="S979" s="191"/>
      <c r="T979" s="191"/>
      <c r="U979" s="191"/>
      <c r="V979" s="191"/>
      <c r="W979" s="191"/>
      <c r="X979" s="191"/>
    </row>
    <row r="980" spans="1:24" ht="15.75" customHeight="1">
      <c r="A980" s="191"/>
      <c r="B980" s="191"/>
      <c r="C980" s="191"/>
      <c r="D980" s="191"/>
      <c r="E980" s="191"/>
      <c r="F980" s="191"/>
      <c r="G980" s="191"/>
      <c r="H980" s="191"/>
      <c r="I980" s="191"/>
      <c r="J980" s="191"/>
      <c r="K980" s="191"/>
      <c r="L980" s="191"/>
      <c r="M980" s="191"/>
      <c r="N980" s="191"/>
      <c r="O980" s="191"/>
      <c r="P980" s="191"/>
      <c r="Q980" s="191"/>
      <c r="R980" s="191"/>
      <c r="S980" s="191"/>
      <c r="T980" s="191"/>
      <c r="U980" s="191"/>
      <c r="V980" s="191"/>
      <c r="W980" s="191"/>
      <c r="X980" s="191"/>
    </row>
    <row r="981" spans="1:24" ht="15.75" customHeight="1">
      <c r="A981" s="191"/>
      <c r="B981" s="191"/>
      <c r="C981" s="191"/>
      <c r="D981" s="191"/>
      <c r="E981" s="191"/>
      <c r="F981" s="191"/>
      <c r="G981" s="191"/>
      <c r="H981" s="191"/>
      <c r="I981" s="191"/>
      <c r="J981" s="191"/>
      <c r="K981" s="191"/>
      <c r="L981" s="191"/>
      <c r="M981" s="191"/>
      <c r="N981" s="191"/>
      <c r="O981" s="191"/>
      <c r="P981" s="191"/>
      <c r="Q981" s="191"/>
      <c r="R981" s="191"/>
      <c r="S981" s="191"/>
      <c r="T981" s="191"/>
      <c r="U981" s="191"/>
      <c r="V981" s="191"/>
      <c r="W981" s="191"/>
      <c r="X981" s="191"/>
    </row>
    <row r="982" spans="1:24" ht="15.75" customHeight="1">
      <c r="A982" s="191"/>
      <c r="B982" s="191"/>
      <c r="C982" s="191"/>
      <c r="D982" s="191"/>
      <c r="E982" s="191"/>
      <c r="F982" s="191"/>
      <c r="G982" s="191"/>
      <c r="H982" s="191"/>
      <c r="I982" s="191"/>
      <c r="J982" s="191"/>
      <c r="K982" s="191"/>
      <c r="L982" s="191"/>
      <c r="M982" s="191"/>
      <c r="N982" s="191"/>
      <c r="O982" s="191"/>
      <c r="P982" s="191"/>
      <c r="Q982" s="191"/>
      <c r="R982" s="191"/>
      <c r="S982" s="191"/>
      <c r="T982" s="191"/>
      <c r="U982" s="191"/>
      <c r="V982" s="191"/>
      <c r="W982" s="191"/>
      <c r="X982" s="191"/>
    </row>
    <row r="983" spans="1:24" ht="15.75" customHeight="1">
      <c r="A983" s="191"/>
      <c r="B983" s="191"/>
      <c r="C983" s="191"/>
      <c r="D983" s="191"/>
      <c r="E983" s="191"/>
      <c r="F983" s="191"/>
      <c r="G983" s="191"/>
      <c r="H983" s="191"/>
      <c r="I983" s="191"/>
      <c r="J983" s="191"/>
      <c r="K983" s="191"/>
      <c r="L983" s="191"/>
      <c r="M983" s="191"/>
      <c r="N983" s="191"/>
      <c r="O983" s="191"/>
      <c r="P983" s="191"/>
      <c r="Q983" s="191"/>
      <c r="R983" s="191"/>
      <c r="S983" s="191"/>
      <c r="T983" s="191"/>
      <c r="U983" s="191"/>
      <c r="V983" s="191"/>
      <c r="W983" s="191"/>
      <c r="X983" s="191"/>
    </row>
    <row r="984" spans="1:24" ht="15.75" customHeight="1">
      <c r="A984" s="191"/>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row>
    <row r="985" spans="1:24" ht="15.75" customHeight="1">
      <c r="A985" s="191"/>
      <c r="B985" s="191"/>
      <c r="C985" s="191"/>
      <c r="D985" s="191"/>
      <c r="E985" s="191"/>
      <c r="F985" s="191"/>
      <c r="G985" s="191"/>
      <c r="H985" s="191"/>
      <c r="I985" s="191"/>
      <c r="J985" s="191"/>
      <c r="K985" s="191"/>
      <c r="L985" s="191"/>
      <c r="M985" s="191"/>
      <c r="N985" s="191"/>
      <c r="O985" s="191"/>
      <c r="P985" s="191"/>
      <c r="Q985" s="191"/>
      <c r="R985" s="191"/>
      <c r="S985" s="191"/>
      <c r="T985" s="191"/>
      <c r="U985" s="191"/>
      <c r="V985" s="191"/>
      <c r="W985" s="191"/>
      <c r="X985" s="191"/>
    </row>
    <row r="986" spans="1:24" ht="15.75" customHeight="1">
      <c r="A986" s="191"/>
      <c r="B986" s="191"/>
      <c r="C986" s="191"/>
      <c r="D986" s="191"/>
      <c r="E986" s="191"/>
      <c r="F986" s="191"/>
      <c r="G986" s="191"/>
      <c r="H986" s="191"/>
      <c r="I986" s="191"/>
      <c r="J986" s="191"/>
      <c r="K986" s="191"/>
      <c r="L986" s="191"/>
      <c r="M986" s="191"/>
      <c r="N986" s="191"/>
      <c r="O986" s="191"/>
      <c r="P986" s="191"/>
      <c r="Q986" s="191"/>
      <c r="R986" s="191"/>
      <c r="S986" s="191"/>
      <c r="T986" s="191"/>
      <c r="U986" s="191"/>
      <c r="V986" s="191"/>
      <c r="W986" s="191"/>
      <c r="X986" s="191"/>
    </row>
    <row r="987" spans="1:24" ht="15.75" customHeight="1">
      <c r="A987" s="191"/>
      <c r="B987" s="191"/>
      <c r="C987" s="191"/>
      <c r="D987" s="191"/>
      <c r="E987" s="191"/>
      <c r="F987" s="191"/>
      <c r="G987" s="191"/>
      <c r="H987" s="191"/>
      <c r="I987" s="191"/>
      <c r="J987" s="191"/>
      <c r="K987" s="191"/>
      <c r="L987" s="191"/>
      <c r="M987" s="191"/>
      <c r="N987" s="191"/>
      <c r="O987" s="191"/>
      <c r="P987" s="191"/>
      <c r="Q987" s="191"/>
      <c r="R987" s="191"/>
      <c r="S987" s="191"/>
      <c r="T987" s="191"/>
      <c r="U987" s="191"/>
      <c r="V987" s="191"/>
      <c r="W987" s="191"/>
      <c r="X987" s="191"/>
    </row>
    <row r="988" spans="1:24" ht="15.75" customHeight="1">
      <c r="A988" s="191"/>
      <c r="B988" s="191"/>
      <c r="C988" s="191"/>
      <c r="D988" s="191"/>
      <c r="E988" s="191"/>
      <c r="F988" s="191"/>
      <c r="G988" s="191"/>
      <c r="H988" s="191"/>
      <c r="I988" s="191"/>
      <c r="J988" s="191"/>
      <c r="K988" s="191"/>
      <c r="L988" s="191"/>
      <c r="M988" s="191"/>
      <c r="N988" s="191"/>
      <c r="O988" s="191"/>
      <c r="P988" s="191"/>
      <c r="Q988" s="191"/>
      <c r="R988" s="191"/>
      <c r="S988" s="191"/>
      <c r="T988" s="191"/>
      <c r="U988" s="191"/>
      <c r="V988" s="191"/>
      <c r="W988" s="191"/>
      <c r="X988" s="191"/>
    </row>
    <row r="989" spans="1:24" ht="15.75" customHeight="1">
      <c r="A989" s="191"/>
      <c r="B989" s="191"/>
      <c r="C989" s="191"/>
      <c r="D989" s="191"/>
      <c r="E989" s="191"/>
      <c r="F989" s="191"/>
      <c r="G989" s="191"/>
      <c r="H989" s="191"/>
      <c r="I989" s="191"/>
      <c r="J989" s="191"/>
      <c r="K989" s="191"/>
      <c r="L989" s="191"/>
      <c r="M989" s="191"/>
      <c r="N989" s="191"/>
      <c r="O989" s="191"/>
      <c r="P989" s="191"/>
      <c r="Q989" s="191"/>
      <c r="R989" s="191"/>
      <c r="S989" s="191"/>
      <c r="T989" s="191"/>
      <c r="U989" s="191"/>
      <c r="V989" s="191"/>
      <c r="W989" s="191"/>
      <c r="X989" s="191"/>
    </row>
    <row r="990" spans="1:24" ht="15.75" customHeight="1">
      <c r="A990" s="191"/>
      <c r="B990" s="191"/>
      <c r="C990" s="191"/>
      <c r="D990" s="191"/>
      <c r="E990" s="191"/>
      <c r="F990" s="191"/>
      <c r="G990" s="191"/>
      <c r="H990" s="191"/>
      <c r="I990" s="191"/>
      <c r="J990" s="191"/>
      <c r="K990" s="191"/>
      <c r="L990" s="191"/>
      <c r="M990" s="191"/>
      <c r="N990" s="191"/>
      <c r="O990" s="191"/>
      <c r="P990" s="191"/>
      <c r="Q990" s="191"/>
      <c r="R990" s="191"/>
      <c r="S990" s="191"/>
      <c r="T990" s="191"/>
      <c r="U990" s="191"/>
      <c r="V990" s="191"/>
      <c r="W990" s="191"/>
      <c r="X990" s="191"/>
    </row>
    <row r="991" spans="1:24" ht="15.75" customHeight="1">
      <c r="A991" s="191"/>
      <c r="B991" s="191"/>
      <c r="C991" s="191"/>
      <c r="D991" s="191"/>
      <c r="E991" s="191"/>
      <c r="F991" s="191"/>
      <c r="G991" s="191"/>
      <c r="H991" s="191"/>
      <c r="I991" s="191"/>
      <c r="J991" s="191"/>
      <c r="K991" s="191"/>
      <c r="L991" s="191"/>
      <c r="M991" s="191"/>
      <c r="N991" s="191"/>
      <c r="O991" s="191"/>
      <c r="P991" s="191"/>
      <c r="Q991" s="191"/>
      <c r="R991" s="191"/>
      <c r="S991" s="191"/>
      <c r="T991" s="191"/>
      <c r="U991" s="191"/>
      <c r="V991" s="191"/>
      <c r="W991" s="191"/>
      <c r="X991" s="191"/>
    </row>
    <row r="992" spans="1:24" ht="15.75" customHeight="1">
      <c r="A992" s="191"/>
      <c r="B992" s="191"/>
      <c r="C992" s="191"/>
      <c r="D992" s="191"/>
      <c r="E992" s="191"/>
      <c r="F992" s="191"/>
      <c r="G992" s="191"/>
      <c r="H992" s="191"/>
      <c r="I992" s="191"/>
      <c r="J992" s="191"/>
      <c r="K992" s="191"/>
      <c r="L992" s="191"/>
      <c r="M992" s="191"/>
      <c r="N992" s="191"/>
      <c r="O992" s="191"/>
      <c r="P992" s="191"/>
      <c r="Q992" s="191"/>
      <c r="R992" s="191"/>
      <c r="S992" s="191"/>
      <c r="T992" s="191"/>
      <c r="U992" s="191"/>
      <c r="V992" s="191"/>
      <c r="W992" s="191"/>
      <c r="X992" s="191"/>
    </row>
    <row r="993" spans="1:24" ht="15.75" customHeight="1">
      <c r="A993" s="191"/>
      <c r="B993" s="191"/>
      <c r="C993" s="191"/>
      <c r="D993" s="191"/>
      <c r="E993" s="191"/>
      <c r="F993" s="191"/>
      <c r="G993" s="191"/>
      <c r="H993" s="191"/>
      <c r="I993" s="191"/>
      <c r="J993" s="191"/>
      <c r="K993" s="191"/>
      <c r="L993" s="191"/>
      <c r="M993" s="191"/>
      <c r="N993" s="191"/>
      <c r="O993" s="191"/>
      <c r="P993" s="191"/>
      <c r="Q993" s="191"/>
      <c r="R993" s="191"/>
      <c r="S993" s="191"/>
      <c r="T993" s="191"/>
      <c r="U993" s="191"/>
      <c r="V993" s="191"/>
      <c r="W993" s="191"/>
      <c r="X993" s="191"/>
    </row>
    <row r="994" spans="1:24" ht="15.75" customHeight="1">
      <c r="A994" s="191"/>
      <c r="B994" s="191"/>
      <c r="C994" s="191"/>
      <c r="D994" s="191"/>
      <c r="E994" s="191"/>
      <c r="F994" s="191"/>
      <c r="G994" s="191"/>
      <c r="H994" s="191"/>
      <c r="I994" s="191"/>
      <c r="J994" s="191"/>
      <c r="K994" s="191"/>
      <c r="L994" s="191"/>
      <c r="M994" s="191"/>
      <c r="N994" s="191"/>
      <c r="O994" s="191"/>
      <c r="P994" s="191"/>
      <c r="Q994" s="191"/>
      <c r="R994" s="191"/>
      <c r="S994" s="191"/>
      <c r="T994" s="191"/>
      <c r="U994" s="191"/>
      <c r="V994" s="191"/>
      <c r="W994" s="191"/>
      <c r="X994" s="191"/>
    </row>
    <row r="995" spans="1:24" ht="15.75" customHeight="1">
      <c r="A995" s="191"/>
      <c r="B995" s="191"/>
      <c r="C995" s="191"/>
      <c r="D995" s="191"/>
      <c r="E995" s="191"/>
      <c r="F995" s="191"/>
      <c r="G995" s="191"/>
      <c r="H995" s="191"/>
      <c r="I995" s="191"/>
      <c r="J995" s="191"/>
      <c r="K995" s="191"/>
      <c r="L995" s="191"/>
      <c r="M995" s="191"/>
      <c r="N995" s="191"/>
      <c r="O995" s="191"/>
      <c r="P995" s="191"/>
      <c r="Q995" s="191"/>
      <c r="R995" s="191"/>
      <c r="S995" s="191"/>
      <c r="T995" s="191"/>
      <c r="U995" s="191"/>
      <c r="V995" s="191"/>
      <c r="W995" s="191"/>
      <c r="X995" s="191"/>
    </row>
    <row r="996" spans="1:24" ht="15.75" customHeight="1">
      <c r="A996" s="191"/>
      <c r="B996" s="191"/>
      <c r="C996" s="191"/>
      <c r="D996" s="191"/>
      <c r="E996" s="191"/>
      <c r="F996" s="191"/>
      <c r="G996" s="191"/>
      <c r="H996" s="191"/>
      <c r="I996" s="191"/>
      <c r="J996" s="191"/>
      <c r="K996" s="191"/>
      <c r="L996" s="191"/>
      <c r="M996" s="191"/>
      <c r="N996" s="191"/>
      <c r="O996" s="191"/>
      <c r="P996" s="191"/>
      <c r="Q996" s="191"/>
      <c r="R996" s="191"/>
      <c r="S996" s="191"/>
      <c r="T996" s="191"/>
      <c r="U996" s="191"/>
      <c r="V996" s="191"/>
      <c r="W996" s="191"/>
      <c r="X996" s="191"/>
    </row>
    <row r="997" spans="1:24" ht="15.75" customHeight="1">
      <c r="A997" s="191"/>
      <c r="B997" s="191"/>
      <c r="C997" s="191"/>
      <c r="D997" s="191"/>
      <c r="E997" s="191"/>
      <c r="F997" s="191"/>
      <c r="G997" s="191"/>
      <c r="H997" s="191"/>
      <c r="I997" s="191"/>
      <c r="J997" s="191"/>
      <c r="K997" s="191"/>
      <c r="L997" s="191"/>
      <c r="M997" s="191"/>
      <c r="N997" s="191"/>
      <c r="O997" s="191"/>
      <c r="P997" s="191"/>
      <c r="Q997" s="191"/>
      <c r="R997" s="191"/>
      <c r="S997" s="191"/>
      <c r="T997" s="191"/>
      <c r="U997" s="191"/>
      <c r="V997" s="191"/>
      <c r="W997" s="191"/>
      <c r="X997" s="191"/>
    </row>
    <row r="998" spans="1:24" ht="15.75" customHeight="1">
      <c r="A998" s="191"/>
      <c r="B998" s="191"/>
      <c r="C998" s="191"/>
      <c r="D998" s="191"/>
      <c r="E998" s="191"/>
      <c r="F998" s="191"/>
      <c r="G998" s="191"/>
      <c r="H998" s="191"/>
      <c r="I998" s="191"/>
      <c r="J998" s="191"/>
      <c r="K998" s="191"/>
      <c r="L998" s="191"/>
      <c r="M998" s="191"/>
      <c r="N998" s="191"/>
      <c r="O998" s="191"/>
      <c r="P998" s="191"/>
      <c r="Q998" s="191"/>
      <c r="R998" s="191"/>
      <c r="S998" s="191"/>
      <c r="T998" s="191"/>
      <c r="U998" s="191"/>
      <c r="V998" s="191"/>
      <c r="W998" s="191"/>
      <c r="X998" s="191"/>
    </row>
    <row r="999" spans="1:24" ht="15.75" customHeight="1">
      <c r="A999" s="191"/>
      <c r="B999" s="191"/>
      <c r="C999" s="191"/>
      <c r="F999" s="191"/>
      <c r="G999" s="191"/>
      <c r="H999" s="191"/>
      <c r="I999" s="191"/>
      <c r="J999" s="191"/>
      <c r="K999" s="191"/>
      <c r="L999" s="191"/>
      <c r="M999" s="191"/>
      <c r="N999" s="191"/>
      <c r="O999" s="191"/>
      <c r="P999" s="191"/>
      <c r="Q999" s="191"/>
      <c r="R999" s="191"/>
      <c r="S999" s="191"/>
      <c r="T999" s="191"/>
      <c r="U999" s="191"/>
      <c r="V999" s="191"/>
      <c r="W999" s="191"/>
      <c r="X999" s="191"/>
    </row>
    <row r="1000" spans="1:24" ht="15.75" customHeight="1">
      <c r="A1000" s="191"/>
      <c r="B1000" s="191"/>
      <c r="C1000" s="191"/>
      <c r="F1000" s="191"/>
      <c r="G1000" s="191"/>
      <c r="H1000" s="191"/>
      <c r="I1000" s="191"/>
      <c r="J1000" s="191"/>
      <c r="K1000" s="191"/>
      <c r="L1000" s="191"/>
      <c r="M1000" s="191"/>
      <c r="N1000" s="191"/>
      <c r="O1000" s="191"/>
      <c r="P1000" s="191"/>
      <c r="Q1000" s="191"/>
      <c r="R1000" s="191"/>
      <c r="S1000" s="191"/>
      <c r="T1000" s="191"/>
      <c r="U1000" s="191"/>
      <c r="V1000" s="191"/>
      <c r="W1000" s="191"/>
      <c r="X1000" s="191"/>
    </row>
  </sheetData>
  <mergeCells count="18">
    <mergeCell ref="K3:K5"/>
    <mergeCell ref="K6:K17"/>
    <mergeCell ref="G4:G6"/>
    <mergeCell ref="G7:G11"/>
    <mergeCell ref="A6:A8"/>
    <mergeCell ref="A9:A12"/>
    <mergeCell ref="A3:A5"/>
    <mergeCell ref="A14:A21"/>
    <mergeCell ref="A22:A31"/>
    <mergeCell ref="A32:A37"/>
    <mergeCell ref="C3:C4"/>
    <mergeCell ref="E3:E6"/>
    <mergeCell ref="I3:I6"/>
    <mergeCell ref="C5:C29"/>
    <mergeCell ref="E7:E10"/>
    <mergeCell ref="I7:I11"/>
    <mergeCell ref="E11:E13"/>
    <mergeCell ref="E14:E15"/>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X1003"/>
  <sheetViews>
    <sheetView workbookViewId="0">
      <selection sqref="A1:B1"/>
    </sheetView>
  </sheetViews>
  <sheetFormatPr baseColWidth="10" defaultColWidth="11.1640625" defaultRowHeight="15" customHeight="1"/>
  <cols>
    <col min="1" max="1" width="11.33203125" customWidth="1"/>
    <col min="2" max="24" width="11.1640625" customWidth="1"/>
  </cols>
  <sheetData>
    <row r="1" spans="1:24" ht="64.5" customHeight="1">
      <c r="A1" s="485" t="s">
        <v>603</v>
      </c>
      <c r="B1" s="462"/>
      <c r="C1" s="487" t="s">
        <v>1028</v>
      </c>
      <c r="D1" s="462"/>
      <c r="E1" s="485" t="s">
        <v>1029</v>
      </c>
      <c r="F1" s="462"/>
      <c r="G1" s="485" t="s">
        <v>1030</v>
      </c>
      <c r="H1" s="462"/>
      <c r="I1" s="485" t="s">
        <v>1031</v>
      </c>
      <c r="J1" s="462"/>
      <c r="K1" s="485" t="s">
        <v>1032</v>
      </c>
      <c r="L1" s="462"/>
      <c r="M1" s="327"/>
      <c r="N1" s="327"/>
      <c r="O1" s="327"/>
      <c r="P1" s="191"/>
      <c r="Q1" s="191"/>
      <c r="R1" s="191"/>
      <c r="S1" s="191"/>
      <c r="T1" s="191"/>
      <c r="U1" s="191"/>
      <c r="V1" s="191"/>
      <c r="W1" s="191"/>
      <c r="X1" s="191"/>
    </row>
    <row r="2" spans="1:24" ht="15" customHeight="1">
      <c r="A2" s="486" t="s">
        <v>539</v>
      </c>
      <c r="B2" s="462"/>
      <c r="C2" s="462"/>
      <c r="D2" s="462"/>
      <c r="E2" s="462"/>
      <c r="F2" s="462"/>
      <c r="G2" s="462"/>
      <c r="H2" s="462"/>
      <c r="I2" s="462"/>
      <c r="J2" s="462"/>
      <c r="K2" s="462"/>
      <c r="L2" s="462"/>
      <c r="M2" s="191"/>
      <c r="N2" s="191"/>
      <c r="O2" s="191"/>
      <c r="P2" s="191"/>
      <c r="Q2" s="191"/>
      <c r="R2" s="191"/>
      <c r="S2" s="191"/>
      <c r="T2" s="191"/>
      <c r="U2" s="191"/>
      <c r="V2" s="191"/>
      <c r="W2" s="191"/>
      <c r="X2" s="191"/>
    </row>
    <row r="3" spans="1:24" ht="16">
      <c r="A3" s="473" t="s">
        <v>866</v>
      </c>
      <c r="B3" s="329">
        <v>0.69</v>
      </c>
      <c r="C3" s="484" t="s">
        <v>866</v>
      </c>
      <c r="D3" s="329">
        <v>0.66</v>
      </c>
      <c r="E3" s="191" t="s">
        <v>866</v>
      </c>
      <c r="F3" s="329">
        <v>0.63</v>
      </c>
      <c r="G3" s="191" t="s">
        <v>866</v>
      </c>
      <c r="H3" s="329">
        <v>0.71</v>
      </c>
      <c r="I3" s="484" t="s">
        <v>866</v>
      </c>
      <c r="J3" s="329">
        <v>0.72</v>
      </c>
      <c r="K3" s="484" t="s">
        <v>881</v>
      </c>
      <c r="L3" s="334">
        <v>0.79100000000000004</v>
      </c>
      <c r="M3" s="191"/>
      <c r="N3" s="191"/>
      <c r="O3" s="191"/>
      <c r="P3" s="191"/>
      <c r="Q3" s="191"/>
      <c r="R3" s="191"/>
      <c r="S3" s="191"/>
      <c r="T3" s="191"/>
      <c r="U3" s="191"/>
      <c r="V3" s="191"/>
      <c r="W3" s="191"/>
      <c r="X3" s="191"/>
    </row>
    <row r="4" spans="1:24" ht="16">
      <c r="A4" s="462"/>
      <c r="B4" s="329">
        <v>0.68</v>
      </c>
      <c r="C4" s="462"/>
      <c r="D4" s="329">
        <v>0.69</v>
      </c>
      <c r="E4" s="191"/>
      <c r="F4" s="191"/>
      <c r="G4" s="484" t="s">
        <v>881</v>
      </c>
      <c r="H4" s="334">
        <v>0.91100000000000003</v>
      </c>
      <c r="I4" s="462"/>
      <c r="J4" s="329">
        <v>0.71</v>
      </c>
      <c r="K4" s="462"/>
      <c r="L4" s="329">
        <v>0.80500000000000005</v>
      </c>
      <c r="M4" s="191"/>
      <c r="N4" s="191"/>
      <c r="O4" s="191"/>
      <c r="P4" s="191"/>
      <c r="Q4" s="191"/>
      <c r="R4" s="191"/>
      <c r="S4" s="191"/>
      <c r="T4" s="191"/>
      <c r="U4" s="191"/>
      <c r="V4" s="191"/>
      <c r="W4" s="191"/>
      <c r="X4" s="191"/>
    </row>
    <row r="5" spans="1:24" ht="15" customHeight="1">
      <c r="A5" s="462"/>
      <c r="B5" s="329">
        <v>0.65</v>
      </c>
      <c r="C5" s="462"/>
      <c r="D5" s="329">
        <v>0.63</v>
      </c>
      <c r="E5" s="191"/>
      <c r="F5" s="191"/>
      <c r="G5" s="462"/>
      <c r="H5" s="334">
        <v>0.83299999999999996</v>
      </c>
      <c r="I5" s="462"/>
      <c r="J5" s="329">
        <v>0.65</v>
      </c>
      <c r="K5" s="462"/>
      <c r="L5" s="329">
        <v>0.72799999999999998</v>
      </c>
      <c r="M5" s="191"/>
      <c r="N5" s="191"/>
      <c r="O5" s="191"/>
      <c r="P5" s="191"/>
      <c r="Q5" s="191"/>
      <c r="R5" s="191"/>
      <c r="S5" s="191"/>
      <c r="T5" s="191"/>
      <c r="U5" s="191"/>
      <c r="V5" s="191"/>
      <c r="W5" s="191"/>
      <c r="X5" s="191"/>
    </row>
    <row r="6" spans="1:24" ht="15" customHeight="1">
      <c r="A6" s="473" t="s">
        <v>860</v>
      </c>
      <c r="B6" s="329">
        <v>0.95699999999999996</v>
      </c>
      <c r="C6" s="462"/>
      <c r="D6" s="329">
        <v>0.62</v>
      </c>
      <c r="E6" s="191"/>
      <c r="F6" s="191"/>
      <c r="G6" s="462"/>
      <c r="H6" s="329">
        <v>0.80600000000000005</v>
      </c>
      <c r="I6" s="191"/>
      <c r="J6" s="191"/>
      <c r="K6" s="191"/>
      <c r="L6" s="191"/>
      <c r="M6" s="191"/>
      <c r="N6" s="191"/>
      <c r="O6" s="191"/>
      <c r="P6" s="191"/>
      <c r="Q6" s="191"/>
      <c r="R6" s="191"/>
      <c r="S6" s="191"/>
      <c r="T6" s="191"/>
      <c r="U6" s="191"/>
      <c r="V6" s="191"/>
      <c r="W6" s="191"/>
      <c r="X6" s="191"/>
    </row>
    <row r="7" spans="1:24" ht="15" customHeight="1">
      <c r="A7" s="462"/>
      <c r="B7" s="329">
        <v>0.76200000000000001</v>
      </c>
      <c r="C7" s="473" t="s">
        <v>860</v>
      </c>
      <c r="D7" s="329">
        <v>0.89</v>
      </c>
      <c r="E7" s="191"/>
      <c r="F7" s="191"/>
      <c r="G7" s="473" t="s">
        <v>860</v>
      </c>
      <c r="H7" s="329">
        <v>0.95499999999999996</v>
      </c>
      <c r="I7" s="191"/>
      <c r="J7" s="191"/>
      <c r="K7" s="191"/>
      <c r="L7" s="191"/>
      <c r="M7" s="191"/>
      <c r="N7" s="191"/>
      <c r="O7" s="191"/>
      <c r="P7" s="191"/>
      <c r="Q7" s="191"/>
      <c r="R7" s="191"/>
      <c r="S7" s="191"/>
      <c r="T7" s="191"/>
      <c r="U7" s="191"/>
      <c r="V7" s="191"/>
      <c r="W7" s="191"/>
      <c r="X7" s="191"/>
    </row>
    <row r="8" spans="1:24" ht="15" customHeight="1">
      <c r="A8" s="484" t="s">
        <v>881</v>
      </c>
      <c r="B8" s="330">
        <v>0.877</v>
      </c>
      <c r="C8" s="462"/>
      <c r="D8" s="329">
        <v>0.76200000000000001</v>
      </c>
      <c r="E8" s="191"/>
      <c r="F8" s="191"/>
      <c r="G8" s="462"/>
      <c r="H8" s="329">
        <v>0.71399999999999997</v>
      </c>
      <c r="I8" s="191"/>
      <c r="J8" s="340"/>
      <c r="K8" s="191"/>
      <c r="L8" s="191"/>
      <c r="M8" s="191"/>
      <c r="N8" s="191"/>
      <c r="O8" s="191"/>
      <c r="P8" s="191"/>
      <c r="Q8" s="191"/>
      <c r="R8" s="191"/>
      <c r="S8" s="191"/>
      <c r="T8" s="191"/>
      <c r="U8" s="191"/>
      <c r="V8" s="191"/>
      <c r="W8" s="191"/>
      <c r="X8" s="191"/>
    </row>
    <row r="9" spans="1:24" ht="16">
      <c r="A9" s="462"/>
      <c r="B9" s="334">
        <v>0.64800000000000002</v>
      </c>
      <c r="C9" s="462"/>
      <c r="D9" s="191">
        <v>0.91300000000000003</v>
      </c>
      <c r="E9" s="191"/>
      <c r="F9" s="191"/>
      <c r="G9" s="191"/>
      <c r="H9" s="191"/>
      <c r="I9" s="191"/>
      <c r="J9" s="340"/>
      <c r="K9" s="191"/>
      <c r="L9" s="191"/>
      <c r="M9" s="191"/>
      <c r="N9" s="191"/>
      <c r="O9" s="191"/>
      <c r="P9" s="191"/>
      <c r="Q9" s="191"/>
      <c r="R9" s="191"/>
      <c r="S9" s="191"/>
      <c r="T9" s="191"/>
      <c r="U9" s="191"/>
      <c r="V9" s="191"/>
      <c r="W9" s="191"/>
      <c r="X9" s="191"/>
    </row>
    <row r="10" spans="1:24" ht="16">
      <c r="A10" s="462"/>
      <c r="B10" s="334">
        <v>0.77100000000000002</v>
      </c>
      <c r="C10" s="462"/>
      <c r="D10" s="191">
        <v>0.84799999999999998</v>
      </c>
      <c r="E10" s="191"/>
      <c r="F10" s="191"/>
      <c r="G10" s="191"/>
      <c r="H10" s="341"/>
      <c r="I10" s="191"/>
      <c r="J10" s="340"/>
      <c r="K10" s="191"/>
      <c r="L10" s="191"/>
      <c r="M10" s="191"/>
      <c r="N10" s="191"/>
      <c r="O10" s="191"/>
      <c r="P10" s="191"/>
      <c r="Q10" s="191"/>
      <c r="R10" s="191"/>
      <c r="S10" s="191"/>
      <c r="T10" s="191"/>
      <c r="U10" s="191"/>
      <c r="V10" s="191"/>
      <c r="W10" s="191"/>
      <c r="X10" s="191"/>
    </row>
    <row r="11" spans="1:24" ht="16">
      <c r="A11" s="484" t="s">
        <v>880</v>
      </c>
      <c r="B11" s="329">
        <v>0.79300000000000004</v>
      </c>
      <c r="C11" s="484" t="s">
        <v>880</v>
      </c>
      <c r="D11" s="329">
        <v>0.76100000000000001</v>
      </c>
      <c r="E11" s="191"/>
      <c r="F11" s="191">
        <v>0.89</v>
      </c>
      <c r="H11" s="191"/>
      <c r="I11" s="191"/>
      <c r="J11" s="340"/>
      <c r="K11" s="191"/>
      <c r="L11" s="191"/>
      <c r="M11" s="191"/>
      <c r="N11" s="191"/>
      <c r="O11" s="191"/>
      <c r="P11" s="191"/>
      <c r="Q11" s="191"/>
      <c r="R11" s="191"/>
      <c r="S11" s="191"/>
      <c r="T11" s="191"/>
      <c r="U11" s="191"/>
      <c r="V11" s="191"/>
      <c r="W11" s="191"/>
      <c r="X11" s="191"/>
    </row>
    <row r="12" spans="1:24" ht="16">
      <c r="A12" s="462"/>
      <c r="B12" s="329">
        <v>0.97499999999999998</v>
      </c>
      <c r="C12" s="462"/>
      <c r="D12" s="329">
        <v>0.96799999999999997</v>
      </c>
      <c r="E12" s="191"/>
      <c r="F12" s="191">
        <v>0.76200000000000001</v>
      </c>
      <c r="H12" s="191"/>
      <c r="I12" s="191"/>
      <c r="J12" s="191"/>
      <c r="K12" s="191"/>
      <c r="L12" s="191"/>
      <c r="M12" s="191"/>
      <c r="N12" s="191"/>
      <c r="O12" s="191"/>
      <c r="P12" s="191"/>
      <c r="Q12" s="191"/>
      <c r="R12" s="191"/>
      <c r="S12" s="191"/>
      <c r="T12" s="191"/>
      <c r="U12" s="191"/>
      <c r="V12" s="191"/>
      <c r="W12" s="191"/>
      <c r="X12" s="191"/>
    </row>
    <row r="13" spans="1:24" ht="16">
      <c r="A13" s="462"/>
      <c r="B13" s="329">
        <v>0.85099999999999998</v>
      </c>
      <c r="C13" s="462"/>
      <c r="D13" s="329">
        <v>0.80900000000000005</v>
      </c>
      <c r="E13" s="191"/>
      <c r="F13" s="191"/>
      <c r="G13" s="191"/>
      <c r="H13" s="191"/>
      <c r="I13" s="191"/>
      <c r="J13" s="191"/>
      <c r="K13" s="191"/>
      <c r="L13" s="191"/>
      <c r="M13" s="191"/>
      <c r="N13" s="191"/>
      <c r="O13" s="191"/>
      <c r="P13" s="191"/>
      <c r="Q13" s="191"/>
      <c r="R13" s="191"/>
      <c r="S13" s="191"/>
      <c r="T13" s="191"/>
      <c r="U13" s="191"/>
      <c r="V13" s="191"/>
      <c r="W13" s="191"/>
      <c r="X13" s="191"/>
    </row>
    <row r="14" spans="1:24" ht="15" customHeight="1">
      <c r="A14" s="462"/>
      <c r="B14" s="329">
        <v>0.92100000000000004</v>
      </c>
      <c r="C14" s="462"/>
      <c r="D14" s="329">
        <v>0.79200000000000004</v>
      </c>
      <c r="E14" s="191"/>
      <c r="F14" s="191"/>
      <c r="G14" s="191"/>
      <c r="H14" s="341"/>
      <c r="I14" s="191"/>
      <c r="J14" s="191"/>
      <c r="K14" s="191"/>
      <c r="L14" s="191"/>
      <c r="M14" s="191"/>
      <c r="N14" s="191"/>
      <c r="O14" s="191"/>
      <c r="P14" s="191"/>
      <c r="Q14" s="191"/>
      <c r="R14" s="191"/>
      <c r="S14" s="191"/>
      <c r="T14" s="191"/>
      <c r="U14" s="191"/>
      <c r="V14" s="191"/>
      <c r="W14" s="191"/>
      <c r="X14" s="191"/>
    </row>
    <row r="15" spans="1:24" ht="15" customHeight="1">
      <c r="A15" s="484" t="s">
        <v>868</v>
      </c>
      <c r="B15" s="330">
        <v>0.76170000000000004</v>
      </c>
      <c r="C15" s="484" t="s">
        <v>1039</v>
      </c>
      <c r="D15" s="329">
        <v>0.71360000000000001</v>
      </c>
      <c r="E15" s="191"/>
      <c r="F15" s="191"/>
      <c r="G15" s="191"/>
      <c r="H15" s="191"/>
      <c r="I15" s="191"/>
      <c r="J15" s="191"/>
      <c r="K15" s="191"/>
      <c r="L15" s="191"/>
      <c r="M15" s="191"/>
      <c r="N15" s="191"/>
      <c r="O15" s="191"/>
      <c r="P15" s="191"/>
      <c r="Q15" s="191"/>
      <c r="R15" s="191"/>
      <c r="S15" s="191"/>
      <c r="T15" s="191"/>
      <c r="U15" s="191"/>
      <c r="V15" s="191"/>
      <c r="W15" s="191"/>
      <c r="X15" s="191"/>
    </row>
    <row r="16" spans="1:24" ht="15" customHeight="1">
      <c r="A16" s="462"/>
      <c r="B16" s="330">
        <v>0.72109999999999996</v>
      </c>
      <c r="C16" s="462"/>
      <c r="D16" s="329">
        <v>0.67700000000000005</v>
      </c>
      <c r="E16" s="191"/>
      <c r="F16" s="191"/>
      <c r="G16" s="191"/>
      <c r="H16" s="191"/>
      <c r="I16" s="191"/>
      <c r="J16" s="191"/>
      <c r="K16" s="191"/>
      <c r="L16" s="191"/>
      <c r="M16" s="191"/>
      <c r="N16" s="191"/>
      <c r="O16" s="191"/>
      <c r="P16" s="191"/>
      <c r="Q16" s="191"/>
      <c r="R16" s="191"/>
      <c r="S16" s="191"/>
      <c r="T16" s="191"/>
      <c r="U16" s="191"/>
      <c r="V16" s="191"/>
      <c r="W16" s="191"/>
      <c r="X16" s="191"/>
    </row>
    <row r="17" spans="1:24" ht="15" customHeight="1">
      <c r="A17" s="462"/>
      <c r="B17" s="330">
        <v>0.71950000000000003</v>
      </c>
      <c r="C17" s="191"/>
      <c r="D17" s="191"/>
      <c r="E17" s="191"/>
      <c r="F17" s="191"/>
      <c r="G17" s="191"/>
      <c r="H17" s="191"/>
      <c r="I17" s="191"/>
      <c r="J17" s="191"/>
      <c r="K17" s="191"/>
      <c r="L17" s="191"/>
      <c r="M17" s="191"/>
      <c r="N17" s="191"/>
      <c r="O17" s="191"/>
      <c r="P17" s="191"/>
      <c r="Q17" s="191"/>
      <c r="R17" s="191"/>
      <c r="S17" s="191"/>
      <c r="T17" s="191"/>
      <c r="U17" s="191"/>
      <c r="V17" s="191"/>
      <c r="W17" s="191"/>
      <c r="X17" s="191"/>
    </row>
    <row r="18" spans="1:24" ht="15" customHeight="1">
      <c r="A18" s="462"/>
      <c r="B18" s="330">
        <v>0.71020000000000005</v>
      </c>
      <c r="C18" s="191"/>
      <c r="D18" s="191"/>
      <c r="E18" s="191"/>
      <c r="F18" s="191"/>
      <c r="G18" s="191"/>
      <c r="H18" s="191"/>
      <c r="I18" s="191"/>
      <c r="J18" s="339"/>
      <c r="K18" s="191"/>
      <c r="L18" s="191"/>
      <c r="M18" s="191"/>
      <c r="N18" s="191"/>
      <c r="O18" s="191"/>
      <c r="P18" s="191"/>
      <c r="Q18" s="191"/>
      <c r="R18" s="191"/>
      <c r="S18" s="191"/>
      <c r="T18" s="191"/>
      <c r="U18" s="191"/>
      <c r="V18" s="191"/>
      <c r="W18" s="191"/>
      <c r="X18" s="191"/>
    </row>
    <row r="19" spans="1:24" ht="15" customHeight="1">
      <c r="A19" s="462"/>
      <c r="B19" s="330">
        <v>0.71640000000000004</v>
      </c>
      <c r="C19" s="191"/>
      <c r="D19" s="191"/>
      <c r="E19" s="191"/>
      <c r="F19" s="191"/>
      <c r="G19" s="191"/>
      <c r="H19" s="191"/>
      <c r="I19" s="191"/>
      <c r="J19" s="339"/>
      <c r="K19" s="191"/>
      <c r="L19" s="191"/>
      <c r="M19" s="191"/>
      <c r="N19" s="191"/>
      <c r="O19" s="191"/>
      <c r="P19" s="191"/>
      <c r="Q19" s="191"/>
      <c r="R19" s="191"/>
      <c r="S19" s="191"/>
      <c r="T19" s="191"/>
      <c r="U19" s="191"/>
      <c r="V19" s="191"/>
      <c r="W19" s="191"/>
      <c r="X19" s="191"/>
    </row>
    <row r="20" spans="1:24" ht="15" customHeight="1">
      <c r="A20" s="462"/>
      <c r="B20" s="330">
        <v>0.76170000000000004</v>
      </c>
      <c r="C20" s="191"/>
      <c r="D20" s="341"/>
      <c r="E20" s="191"/>
      <c r="F20" s="191"/>
      <c r="G20" s="191"/>
      <c r="H20" s="191"/>
      <c r="I20" s="191"/>
      <c r="J20" s="191"/>
      <c r="K20" s="191"/>
      <c r="L20" s="191"/>
      <c r="M20" s="191"/>
      <c r="N20" s="191"/>
      <c r="O20" s="191"/>
      <c r="P20" s="191"/>
      <c r="Q20" s="191"/>
      <c r="R20" s="191"/>
      <c r="S20" s="191"/>
      <c r="T20" s="191"/>
      <c r="U20" s="191"/>
      <c r="V20" s="191"/>
      <c r="W20" s="191"/>
      <c r="X20" s="191"/>
    </row>
    <row r="21" spans="1:24" ht="15" customHeight="1">
      <c r="A21" s="462"/>
      <c r="B21" s="330">
        <v>0.72889999999999999</v>
      </c>
      <c r="C21" s="191"/>
      <c r="D21" s="341"/>
      <c r="E21" s="191"/>
      <c r="F21" s="191"/>
      <c r="G21" s="191"/>
      <c r="H21" s="191"/>
      <c r="I21" s="191"/>
      <c r="J21" s="191"/>
      <c r="K21" s="191"/>
      <c r="L21" s="191"/>
      <c r="M21" s="191"/>
      <c r="N21" s="191"/>
      <c r="O21" s="191"/>
      <c r="P21" s="191"/>
      <c r="Q21" s="191"/>
      <c r="R21" s="191"/>
      <c r="S21" s="191"/>
      <c r="T21" s="191"/>
      <c r="U21" s="191"/>
      <c r="V21" s="191"/>
      <c r="W21" s="191"/>
      <c r="X21" s="191"/>
    </row>
    <row r="22" spans="1:24" ht="15" customHeight="1">
      <c r="A22" s="462"/>
      <c r="B22" s="330">
        <v>0.73119999999999996</v>
      </c>
      <c r="C22" s="191"/>
      <c r="D22" s="341"/>
      <c r="E22" s="191"/>
      <c r="F22" s="191"/>
      <c r="G22" s="191"/>
      <c r="H22" s="191"/>
      <c r="I22" s="191"/>
      <c r="J22" s="191"/>
      <c r="K22" s="191"/>
      <c r="L22" s="191"/>
      <c r="M22" s="191"/>
      <c r="N22" s="191"/>
      <c r="O22" s="191"/>
      <c r="P22" s="191"/>
      <c r="Q22" s="191"/>
      <c r="R22" s="191"/>
      <c r="S22" s="191"/>
      <c r="T22" s="191"/>
      <c r="U22" s="191"/>
      <c r="V22" s="191"/>
      <c r="W22" s="191"/>
      <c r="X22" s="191"/>
    </row>
    <row r="23" spans="1:24" ht="15" customHeight="1">
      <c r="A23" s="462"/>
      <c r="B23" s="330">
        <v>0.74299999999999999</v>
      </c>
      <c r="C23" s="191"/>
      <c r="D23" s="341"/>
      <c r="E23" s="191"/>
      <c r="F23" s="191"/>
      <c r="G23" s="191"/>
      <c r="H23" s="191"/>
      <c r="I23" s="191"/>
      <c r="J23" s="191"/>
      <c r="K23" s="191"/>
      <c r="L23" s="191"/>
      <c r="M23" s="191"/>
      <c r="N23" s="191"/>
      <c r="O23" s="191"/>
      <c r="P23" s="191"/>
      <c r="Q23" s="191"/>
      <c r="R23" s="191"/>
      <c r="S23" s="191"/>
      <c r="T23" s="191"/>
      <c r="U23" s="191"/>
      <c r="V23" s="191"/>
      <c r="W23" s="191"/>
      <c r="X23" s="191"/>
    </row>
    <row r="24" spans="1:24" ht="15" customHeight="1">
      <c r="A24" s="462"/>
      <c r="B24" s="330">
        <v>0.72340000000000004</v>
      </c>
      <c r="C24" s="191"/>
      <c r="D24" s="341"/>
      <c r="E24" s="191"/>
      <c r="F24" s="191"/>
      <c r="G24" s="191"/>
      <c r="H24" s="191"/>
      <c r="I24" s="191"/>
      <c r="J24" s="191"/>
      <c r="K24" s="191"/>
      <c r="L24" s="191"/>
      <c r="M24" s="191"/>
      <c r="N24" s="191"/>
      <c r="O24" s="191"/>
      <c r="P24" s="191"/>
      <c r="Q24" s="191"/>
      <c r="R24" s="191"/>
      <c r="S24" s="191"/>
      <c r="T24" s="191"/>
      <c r="U24" s="191"/>
      <c r="V24" s="191"/>
      <c r="W24" s="191"/>
      <c r="X24" s="191"/>
    </row>
    <row r="25" spans="1:24" ht="15" customHeight="1">
      <c r="A25" s="191"/>
      <c r="B25" s="342">
        <f>COUNT(B3:B24)</f>
        <v>22</v>
      </c>
      <c r="C25" s="191"/>
      <c r="D25" s="341"/>
      <c r="E25" s="342"/>
      <c r="F25" s="342">
        <f>COUNT(F3:F24)</f>
        <v>3</v>
      </c>
      <c r="G25" s="342"/>
      <c r="H25" s="342">
        <f>COUNT(H3:H24)</f>
        <v>6</v>
      </c>
      <c r="I25" s="342"/>
      <c r="J25" s="342">
        <f>COUNT(J3:J24)</f>
        <v>3</v>
      </c>
      <c r="K25" s="342"/>
      <c r="L25" s="342">
        <f>COUNT(L3:L24)</f>
        <v>3</v>
      </c>
      <c r="M25" s="191"/>
      <c r="N25" s="191"/>
      <c r="O25" s="191"/>
      <c r="P25" s="191"/>
      <c r="Q25" s="191"/>
      <c r="R25" s="191"/>
      <c r="S25" s="191"/>
      <c r="T25" s="191"/>
      <c r="U25" s="191"/>
      <c r="V25" s="191"/>
      <c r="W25" s="191"/>
      <c r="X25" s="191"/>
    </row>
    <row r="26" spans="1:24" ht="15" customHeight="1">
      <c r="A26" s="191"/>
      <c r="B26" s="343" t="s">
        <v>603</v>
      </c>
      <c r="C26" s="191"/>
      <c r="D26" s="341"/>
      <c r="E26" s="343"/>
      <c r="F26" s="343" t="s">
        <v>1040</v>
      </c>
      <c r="G26" s="343"/>
      <c r="H26" s="343" t="s">
        <v>1041</v>
      </c>
      <c r="I26" s="343"/>
      <c r="J26" s="343" t="s">
        <v>1031</v>
      </c>
      <c r="K26" s="191"/>
      <c r="L26" s="343" t="s">
        <v>1042</v>
      </c>
      <c r="M26" s="191"/>
      <c r="N26" s="191"/>
      <c r="O26" s="191"/>
      <c r="P26" s="191"/>
      <c r="Q26" s="191"/>
      <c r="R26" s="191"/>
      <c r="S26" s="191"/>
      <c r="T26" s="191"/>
      <c r="U26" s="191"/>
      <c r="V26" s="191"/>
      <c r="W26" s="191"/>
      <c r="X26" s="191"/>
    </row>
    <row r="27" spans="1:24" ht="15" customHeight="1">
      <c r="A27" s="191" t="s">
        <v>1043</v>
      </c>
      <c r="B27" s="343">
        <f>B25+'ML F-Scores'!B38</f>
        <v>57</v>
      </c>
      <c r="C27" s="342"/>
      <c r="D27" s="342">
        <f>COUNT(D3:D26)</f>
        <v>14</v>
      </c>
      <c r="E27" s="343"/>
      <c r="F27" s="343">
        <f>F25+'ML F-Scores'!F38</f>
        <v>14</v>
      </c>
      <c r="G27" s="343"/>
      <c r="H27" s="343">
        <f>H25+'ML F-Scores'!H38</f>
        <v>15</v>
      </c>
      <c r="I27" s="343"/>
      <c r="J27" s="343">
        <f>J25+'ML F-Scores'!J38</f>
        <v>12</v>
      </c>
      <c r="K27" s="191"/>
      <c r="L27" s="343">
        <f>L25+'ML F-Scores'!L38</f>
        <v>11</v>
      </c>
      <c r="M27" s="191"/>
      <c r="N27" s="191"/>
      <c r="O27" s="191"/>
      <c r="P27" s="191"/>
      <c r="Q27" s="191"/>
      <c r="R27" s="191"/>
      <c r="S27" s="191"/>
      <c r="T27" s="191"/>
      <c r="U27" s="191"/>
      <c r="V27" s="191"/>
      <c r="W27" s="191"/>
      <c r="X27" s="191"/>
    </row>
    <row r="28" spans="1:24" ht="15" customHeight="1">
      <c r="A28" s="191"/>
      <c r="B28" s="341"/>
      <c r="C28" s="343"/>
      <c r="D28" s="343" t="s">
        <v>1044</v>
      </c>
      <c r="E28" s="191"/>
      <c r="F28" s="191"/>
      <c r="G28" s="191"/>
      <c r="H28" s="191"/>
      <c r="I28" s="191"/>
      <c r="J28" s="191"/>
      <c r="K28" s="191"/>
      <c r="L28" s="191"/>
      <c r="M28" s="191"/>
      <c r="N28" s="191"/>
      <c r="O28" s="191"/>
      <c r="P28" s="191"/>
      <c r="Q28" s="191"/>
      <c r="R28" s="191"/>
      <c r="S28" s="191"/>
      <c r="T28" s="191"/>
      <c r="U28" s="191"/>
      <c r="V28" s="191"/>
      <c r="W28" s="191"/>
      <c r="X28" s="191"/>
    </row>
    <row r="29" spans="1:24" ht="15" customHeight="1">
      <c r="A29" s="191"/>
      <c r="B29" s="341"/>
      <c r="C29" s="343"/>
      <c r="D29" s="343">
        <f>D27+'ML F-Scores'!D38</f>
        <v>47</v>
      </c>
      <c r="E29" s="191"/>
      <c r="F29" s="191"/>
      <c r="G29" s="191"/>
      <c r="H29" s="191"/>
      <c r="I29" s="191"/>
      <c r="J29" s="191"/>
      <c r="K29" s="191"/>
      <c r="L29" s="191"/>
      <c r="M29" s="191"/>
      <c r="N29" s="191"/>
      <c r="O29" s="191"/>
      <c r="P29" s="191"/>
      <c r="Q29" s="191"/>
      <c r="R29" s="191"/>
      <c r="S29" s="191"/>
      <c r="T29" s="191"/>
      <c r="U29" s="191"/>
      <c r="V29" s="191"/>
      <c r="W29" s="191"/>
      <c r="X29" s="191"/>
    </row>
    <row r="30" spans="1:24" ht="15" customHeight="1">
      <c r="A30" s="191"/>
      <c r="B30" s="341"/>
      <c r="C30" s="191"/>
      <c r="D30" s="341"/>
      <c r="E30" s="191"/>
      <c r="F30" s="191"/>
      <c r="G30" s="191"/>
      <c r="H30" s="191"/>
      <c r="I30" s="191"/>
      <c r="J30" s="191"/>
      <c r="K30" s="191"/>
      <c r="L30" s="191"/>
      <c r="M30" s="191"/>
      <c r="N30" s="191"/>
      <c r="O30" s="191"/>
      <c r="P30" s="191"/>
      <c r="Q30" s="191"/>
      <c r="R30" s="191"/>
      <c r="S30" s="191"/>
      <c r="T30" s="191"/>
      <c r="U30" s="191"/>
      <c r="V30" s="191"/>
      <c r="W30" s="191"/>
      <c r="X30" s="191"/>
    </row>
    <row r="31" spans="1:24" ht="15" customHeight="1">
      <c r="A31" s="191"/>
      <c r="B31" s="341"/>
      <c r="C31" s="191"/>
      <c r="D31" s="341"/>
      <c r="E31" s="191"/>
      <c r="F31" s="191"/>
      <c r="G31" s="191"/>
      <c r="H31" s="191"/>
      <c r="I31" s="191"/>
      <c r="J31" s="191"/>
      <c r="K31" s="191"/>
      <c r="L31" s="191"/>
      <c r="M31" s="191"/>
      <c r="N31" s="191"/>
      <c r="O31" s="191"/>
      <c r="P31" s="191"/>
      <c r="Q31" s="191"/>
      <c r="R31" s="191"/>
      <c r="S31" s="191"/>
      <c r="T31" s="191"/>
      <c r="U31" s="191"/>
      <c r="V31" s="191"/>
      <c r="W31" s="191"/>
      <c r="X31" s="191"/>
    </row>
    <row r="32" spans="1:24" ht="15" customHeight="1">
      <c r="A32" s="191"/>
      <c r="B32" s="341"/>
      <c r="C32" s="191"/>
      <c r="D32" s="341"/>
      <c r="E32" s="191"/>
      <c r="F32" s="191"/>
      <c r="G32" s="191"/>
      <c r="H32" s="191"/>
      <c r="I32" s="191"/>
      <c r="J32" s="191"/>
      <c r="K32" s="191"/>
      <c r="L32" s="191"/>
      <c r="M32" s="191"/>
      <c r="N32" s="191"/>
      <c r="O32" s="191"/>
      <c r="P32" s="191"/>
      <c r="Q32" s="191"/>
      <c r="R32" s="191"/>
      <c r="S32" s="191"/>
      <c r="T32" s="191"/>
      <c r="U32" s="191"/>
      <c r="V32" s="191"/>
      <c r="W32" s="191"/>
      <c r="X32" s="191"/>
    </row>
    <row r="33" spans="1:24" ht="15" customHeight="1">
      <c r="A33" s="191"/>
      <c r="B33" s="341"/>
      <c r="C33" s="191"/>
      <c r="D33" s="341"/>
      <c r="E33" s="191"/>
      <c r="F33" s="191"/>
      <c r="G33" s="191"/>
      <c r="H33" s="191"/>
      <c r="I33" s="191"/>
      <c r="J33" s="191"/>
      <c r="K33" s="191"/>
      <c r="L33" s="191"/>
      <c r="M33" s="191"/>
      <c r="N33" s="191"/>
      <c r="O33" s="191"/>
      <c r="P33" s="191"/>
      <c r="Q33" s="191"/>
      <c r="R33" s="191"/>
      <c r="S33" s="191"/>
      <c r="T33" s="191"/>
      <c r="U33" s="191"/>
      <c r="V33" s="191"/>
      <c r="W33" s="191"/>
      <c r="X33" s="191"/>
    </row>
    <row r="34" spans="1:24" ht="15" customHeight="1">
      <c r="A34" s="191"/>
      <c r="B34" s="341"/>
      <c r="C34" s="191"/>
      <c r="D34" s="191"/>
      <c r="E34" s="191"/>
      <c r="F34" s="191"/>
      <c r="G34" s="191"/>
      <c r="H34" s="191"/>
      <c r="I34" s="191"/>
      <c r="J34" s="191"/>
      <c r="K34" s="191"/>
      <c r="L34" s="191"/>
      <c r="M34" s="191"/>
      <c r="N34" s="191"/>
      <c r="O34" s="191"/>
      <c r="P34" s="191"/>
      <c r="Q34" s="191"/>
      <c r="R34" s="191"/>
      <c r="S34" s="191"/>
      <c r="T34" s="191"/>
      <c r="U34" s="191"/>
      <c r="V34" s="191"/>
      <c r="W34" s="191"/>
      <c r="X34" s="191"/>
    </row>
    <row r="35" spans="1:24" ht="15" customHeight="1">
      <c r="A35" s="191"/>
      <c r="B35" s="341"/>
      <c r="C35" s="191"/>
      <c r="D35" s="191"/>
      <c r="E35" s="191"/>
      <c r="F35" s="191"/>
      <c r="G35" s="191"/>
      <c r="H35" s="191"/>
      <c r="I35" s="191"/>
      <c r="J35" s="191"/>
      <c r="K35" s="191"/>
      <c r="L35" s="191"/>
      <c r="M35" s="191"/>
      <c r="N35" s="191"/>
      <c r="O35" s="191"/>
      <c r="P35" s="191"/>
      <c r="Q35" s="191"/>
      <c r="R35" s="191"/>
      <c r="S35" s="191"/>
      <c r="T35" s="191"/>
      <c r="U35" s="191"/>
      <c r="V35" s="191"/>
      <c r="W35" s="191"/>
      <c r="X35" s="191"/>
    </row>
    <row r="36" spans="1:24" ht="15.75" customHeight="1">
      <c r="A36" s="191"/>
      <c r="B36" s="191"/>
      <c r="C36" s="191"/>
      <c r="D36" s="191"/>
      <c r="E36" s="191"/>
      <c r="F36" s="191"/>
      <c r="G36" s="191"/>
      <c r="H36" s="191"/>
      <c r="I36" s="191"/>
      <c r="J36" s="191"/>
      <c r="K36" s="191"/>
      <c r="L36" s="191"/>
      <c r="M36" s="191"/>
      <c r="N36" s="191"/>
      <c r="O36" s="191"/>
      <c r="P36" s="191"/>
      <c r="Q36" s="191"/>
      <c r="R36" s="191"/>
      <c r="S36" s="191"/>
      <c r="T36" s="191"/>
      <c r="U36" s="191"/>
      <c r="V36" s="191"/>
      <c r="W36" s="191"/>
      <c r="X36" s="191"/>
    </row>
    <row r="37" spans="1:24" ht="15.75" customHeight="1">
      <c r="A37" s="191"/>
      <c r="B37" s="191"/>
      <c r="C37" s="191"/>
      <c r="D37" s="191"/>
      <c r="E37" s="191"/>
      <c r="F37" s="191"/>
      <c r="G37" s="191"/>
      <c r="H37" s="191"/>
      <c r="I37" s="191"/>
      <c r="J37" s="191"/>
      <c r="K37" s="191"/>
      <c r="L37" s="191"/>
      <c r="M37" s="191"/>
      <c r="N37" s="191"/>
      <c r="O37" s="191"/>
      <c r="P37" s="191"/>
      <c r="Q37" s="191"/>
      <c r="R37" s="191"/>
      <c r="S37" s="191"/>
      <c r="T37" s="191"/>
      <c r="U37" s="191"/>
      <c r="V37" s="191"/>
      <c r="W37" s="191"/>
      <c r="X37" s="191"/>
    </row>
    <row r="38" spans="1:24" ht="15.75" customHeight="1">
      <c r="A38" s="191"/>
      <c r="B38" s="191"/>
      <c r="C38" s="191"/>
      <c r="D38" s="191"/>
      <c r="E38" s="191"/>
      <c r="F38" s="191"/>
      <c r="G38" s="191"/>
      <c r="H38" s="191"/>
      <c r="I38" s="191"/>
      <c r="J38" s="191"/>
      <c r="K38" s="191"/>
      <c r="L38" s="191"/>
      <c r="M38" s="191"/>
      <c r="N38" s="191"/>
      <c r="O38" s="191"/>
      <c r="P38" s="191"/>
      <c r="Q38" s="191"/>
      <c r="R38" s="191"/>
      <c r="S38" s="191"/>
      <c r="T38" s="191"/>
      <c r="U38" s="191"/>
      <c r="V38" s="191"/>
      <c r="W38" s="191"/>
      <c r="X38" s="191"/>
    </row>
    <row r="39" spans="1:24" ht="15.75" customHeight="1">
      <c r="A39" s="191"/>
      <c r="B39" s="191"/>
      <c r="C39" s="191"/>
      <c r="D39" s="191"/>
      <c r="E39" s="191"/>
      <c r="F39" s="191"/>
      <c r="G39" s="191"/>
      <c r="H39" s="191"/>
      <c r="I39" s="191"/>
      <c r="J39" s="191"/>
      <c r="K39" s="191"/>
      <c r="L39" s="191"/>
      <c r="M39" s="191"/>
      <c r="N39" s="191"/>
      <c r="O39" s="191"/>
      <c r="P39" s="191"/>
      <c r="Q39" s="191"/>
      <c r="R39" s="191"/>
      <c r="S39" s="191"/>
      <c r="T39" s="191"/>
      <c r="U39" s="191"/>
      <c r="V39" s="191"/>
      <c r="W39" s="191"/>
      <c r="X39" s="191"/>
    </row>
    <row r="40" spans="1:24" ht="15.75" customHeight="1">
      <c r="A40" s="191"/>
      <c r="B40" s="191"/>
      <c r="C40" s="191"/>
      <c r="D40" s="191"/>
      <c r="E40" s="191"/>
      <c r="F40" s="191"/>
      <c r="G40" s="191"/>
      <c r="H40" s="191"/>
      <c r="I40" s="191"/>
      <c r="J40" s="191"/>
      <c r="K40" s="191"/>
      <c r="L40" s="191"/>
      <c r="M40" s="191"/>
      <c r="N40" s="191"/>
      <c r="O40" s="191"/>
      <c r="P40" s="191"/>
      <c r="Q40" s="191"/>
      <c r="R40" s="191"/>
      <c r="S40" s="191"/>
      <c r="T40" s="191"/>
      <c r="U40" s="191"/>
      <c r="V40" s="191"/>
      <c r="W40" s="191"/>
      <c r="X40" s="191"/>
    </row>
    <row r="41" spans="1:24" ht="15.75" customHeight="1">
      <c r="A41" s="191"/>
      <c r="B41" s="191"/>
      <c r="C41" s="191"/>
      <c r="D41" s="191"/>
      <c r="E41" s="191"/>
      <c r="F41" s="191"/>
      <c r="G41" s="191"/>
      <c r="H41" s="191"/>
      <c r="I41" s="191"/>
      <c r="J41" s="191"/>
      <c r="K41" s="191"/>
      <c r="L41" s="191"/>
      <c r="M41" s="191"/>
      <c r="N41" s="191"/>
      <c r="O41" s="191"/>
      <c r="P41" s="191"/>
      <c r="Q41" s="191"/>
      <c r="R41" s="191"/>
      <c r="S41" s="191"/>
      <c r="T41" s="191"/>
      <c r="U41" s="191"/>
      <c r="V41" s="191"/>
      <c r="W41" s="191"/>
      <c r="X41" s="191"/>
    </row>
    <row r="42" spans="1:24" ht="15.75" customHeight="1">
      <c r="A42" s="191"/>
      <c r="B42" s="191"/>
      <c r="C42" s="191"/>
      <c r="D42" s="191"/>
      <c r="E42" s="191"/>
      <c r="F42" s="191"/>
      <c r="G42" s="191"/>
      <c r="H42" s="191"/>
      <c r="I42" s="191"/>
      <c r="J42" s="191"/>
      <c r="K42" s="191"/>
      <c r="L42" s="191"/>
      <c r="M42" s="191"/>
      <c r="N42" s="191"/>
      <c r="O42" s="191"/>
      <c r="P42" s="191"/>
      <c r="Q42" s="191"/>
      <c r="R42" s="191"/>
      <c r="S42" s="191"/>
      <c r="T42" s="191"/>
      <c r="U42" s="191"/>
      <c r="V42" s="191"/>
      <c r="W42" s="191"/>
      <c r="X42" s="191"/>
    </row>
    <row r="43" spans="1:24" ht="15.75" customHeight="1">
      <c r="A43" s="191"/>
      <c r="B43" s="191"/>
      <c r="C43" s="191"/>
      <c r="D43" s="191"/>
      <c r="E43" s="191"/>
      <c r="F43" s="191"/>
      <c r="G43" s="191"/>
      <c r="H43" s="191"/>
      <c r="I43" s="191"/>
      <c r="J43" s="191"/>
      <c r="K43" s="191"/>
      <c r="L43" s="191"/>
      <c r="M43" s="191"/>
      <c r="N43" s="191"/>
      <c r="O43" s="191"/>
      <c r="P43" s="191"/>
      <c r="Q43" s="191"/>
      <c r="R43" s="191"/>
      <c r="S43" s="191"/>
      <c r="T43" s="191"/>
      <c r="U43" s="191"/>
      <c r="V43" s="191"/>
      <c r="W43" s="191"/>
      <c r="X43" s="191"/>
    </row>
    <row r="44" spans="1:24" ht="15.75" customHeight="1">
      <c r="A44" s="191"/>
      <c r="B44" s="191"/>
      <c r="C44" s="191"/>
      <c r="D44" s="191"/>
      <c r="E44" s="191"/>
      <c r="F44" s="191"/>
      <c r="G44" s="191"/>
      <c r="H44" s="191"/>
      <c r="I44" s="191"/>
      <c r="J44" s="191"/>
      <c r="K44" s="191"/>
      <c r="L44" s="191"/>
      <c r="M44" s="191"/>
      <c r="N44" s="191"/>
      <c r="O44" s="191"/>
      <c r="P44" s="191"/>
      <c r="Q44" s="191"/>
      <c r="R44" s="191"/>
      <c r="S44" s="191"/>
      <c r="T44" s="191"/>
      <c r="U44" s="191"/>
      <c r="V44" s="191"/>
      <c r="W44" s="191"/>
      <c r="X44" s="191"/>
    </row>
    <row r="45" spans="1:24" ht="15.75" customHeight="1">
      <c r="A45" s="191"/>
      <c r="B45" s="191"/>
      <c r="C45" s="191"/>
      <c r="D45" s="191"/>
      <c r="E45" s="191"/>
      <c r="F45" s="191"/>
      <c r="G45" s="191"/>
      <c r="H45" s="191"/>
      <c r="I45" s="191"/>
      <c r="J45" s="191"/>
      <c r="K45" s="191"/>
      <c r="L45" s="191"/>
      <c r="M45" s="191"/>
      <c r="N45" s="191"/>
      <c r="O45" s="191"/>
      <c r="P45" s="191"/>
      <c r="Q45" s="191"/>
      <c r="R45" s="191"/>
      <c r="S45" s="191"/>
      <c r="T45" s="191"/>
      <c r="U45" s="191"/>
      <c r="V45" s="191"/>
      <c r="W45" s="191"/>
      <c r="X45" s="191"/>
    </row>
    <row r="46" spans="1:24" ht="15.75" customHeight="1">
      <c r="A46" s="191"/>
      <c r="B46" s="191"/>
      <c r="C46" s="191"/>
      <c r="D46" s="191"/>
      <c r="E46" s="191"/>
      <c r="F46" s="191"/>
      <c r="G46" s="191"/>
      <c r="H46" s="191"/>
      <c r="I46" s="191"/>
      <c r="J46" s="191"/>
      <c r="K46" s="191"/>
      <c r="L46" s="191"/>
      <c r="M46" s="191"/>
      <c r="N46" s="191"/>
      <c r="O46" s="191"/>
      <c r="P46" s="191"/>
      <c r="Q46" s="191"/>
      <c r="R46" s="191"/>
      <c r="S46" s="191"/>
      <c r="T46" s="191"/>
      <c r="U46" s="191"/>
      <c r="V46" s="191"/>
      <c r="W46" s="191"/>
      <c r="X46" s="191"/>
    </row>
    <row r="47" spans="1:24" ht="15.75" customHeight="1">
      <c r="A47" s="191"/>
      <c r="B47" s="191"/>
      <c r="C47" s="191"/>
      <c r="D47" s="191"/>
      <c r="E47" s="191"/>
      <c r="F47" s="191"/>
      <c r="G47" s="191"/>
      <c r="H47" s="191"/>
      <c r="I47" s="191"/>
      <c r="J47" s="191"/>
      <c r="K47" s="191"/>
      <c r="L47" s="191"/>
      <c r="M47" s="191"/>
      <c r="N47" s="191"/>
      <c r="O47" s="191"/>
      <c r="P47" s="191"/>
      <c r="Q47" s="191"/>
      <c r="R47" s="191"/>
      <c r="S47" s="191"/>
      <c r="T47" s="191"/>
      <c r="U47" s="191"/>
      <c r="V47" s="191"/>
      <c r="W47" s="191"/>
      <c r="X47" s="191"/>
    </row>
    <row r="48" spans="1:24" ht="15.75" customHeight="1">
      <c r="A48" s="191"/>
      <c r="B48" s="191"/>
      <c r="C48" s="191"/>
      <c r="D48" s="191"/>
      <c r="E48" s="191"/>
      <c r="F48" s="191"/>
      <c r="G48" s="191"/>
      <c r="H48" s="191"/>
      <c r="I48" s="191"/>
      <c r="J48" s="191"/>
      <c r="K48" s="191"/>
      <c r="L48" s="191"/>
      <c r="M48" s="191"/>
      <c r="N48" s="191"/>
      <c r="O48" s="191"/>
      <c r="P48" s="191"/>
      <c r="Q48" s="191"/>
      <c r="R48" s="191"/>
      <c r="S48" s="191"/>
      <c r="T48" s="191"/>
      <c r="U48" s="191"/>
      <c r="V48" s="191"/>
      <c r="W48" s="191"/>
      <c r="X48" s="191"/>
    </row>
    <row r="49" spans="1:24" ht="15.75" customHeight="1">
      <c r="A49" s="191"/>
      <c r="B49" s="191"/>
      <c r="C49" s="191"/>
      <c r="D49" s="191"/>
      <c r="E49" s="191"/>
      <c r="F49" s="191"/>
      <c r="G49" s="191"/>
      <c r="H49" s="191"/>
      <c r="I49" s="191"/>
      <c r="J49" s="191"/>
      <c r="K49" s="191"/>
      <c r="L49" s="191"/>
      <c r="M49" s="191"/>
      <c r="N49" s="191"/>
      <c r="O49" s="191"/>
      <c r="P49" s="191"/>
      <c r="Q49" s="191"/>
      <c r="R49" s="191"/>
      <c r="S49" s="191"/>
      <c r="T49" s="191"/>
      <c r="U49" s="191"/>
      <c r="V49" s="191"/>
      <c r="W49" s="191"/>
      <c r="X49" s="191"/>
    </row>
    <row r="50" spans="1:24" ht="15.75" customHeight="1">
      <c r="A50" s="191"/>
      <c r="B50" s="191"/>
      <c r="C50" s="191"/>
      <c r="D50" s="191"/>
      <c r="E50" s="191"/>
      <c r="F50" s="191"/>
      <c r="G50" s="191"/>
      <c r="H50" s="191"/>
      <c r="I50" s="191"/>
      <c r="J50" s="191"/>
      <c r="K50" s="191"/>
      <c r="L50" s="191"/>
      <c r="M50" s="191"/>
      <c r="N50" s="191"/>
      <c r="O50" s="191"/>
      <c r="P50" s="191"/>
      <c r="Q50" s="191"/>
      <c r="R50" s="191"/>
      <c r="S50" s="191"/>
      <c r="T50" s="191"/>
      <c r="U50" s="191"/>
      <c r="V50" s="191"/>
      <c r="W50" s="191"/>
      <c r="X50" s="191"/>
    </row>
    <row r="51" spans="1:24" ht="15.75" customHeight="1">
      <c r="A51" s="191"/>
      <c r="B51" s="191"/>
      <c r="C51" s="191"/>
      <c r="D51" s="191"/>
      <c r="E51" s="191"/>
      <c r="F51" s="191"/>
      <c r="G51" s="191"/>
      <c r="H51" s="191"/>
      <c r="I51" s="191"/>
      <c r="J51" s="191"/>
      <c r="K51" s="191"/>
      <c r="L51" s="191"/>
      <c r="M51" s="191"/>
      <c r="N51" s="191"/>
      <c r="O51" s="191"/>
      <c r="P51" s="191"/>
      <c r="Q51" s="191"/>
      <c r="R51" s="191"/>
      <c r="S51" s="191"/>
      <c r="T51" s="191"/>
      <c r="U51" s="191"/>
      <c r="V51" s="191"/>
      <c r="W51" s="191"/>
      <c r="X51" s="191"/>
    </row>
    <row r="52" spans="1:24" ht="15.75" customHeight="1">
      <c r="A52" s="191"/>
      <c r="B52" s="191"/>
      <c r="C52" s="191"/>
      <c r="D52" s="191"/>
      <c r="E52" s="191"/>
      <c r="F52" s="191"/>
      <c r="G52" s="191"/>
      <c r="H52" s="191"/>
      <c r="I52" s="191"/>
      <c r="J52" s="191"/>
      <c r="K52" s="191"/>
      <c r="L52" s="191"/>
      <c r="M52" s="191"/>
      <c r="N52" s="191"/>
      <c r="O52" s="191"/>
      <c r="P52" s="191"/>
      <c r="Q52" s="191"/>
      <c r="R52" s="191"/>
      <c r="S52" s="191"/>
      <c r="T52" s="191"/>
      <c r="U52" s="191"/>
      <c r="V52" s="191"/>
      <c r="W52" s="191"/>
      <c r="X52" s="191"/>
    </row>
    <row r="53" spans="1:24" ht="15.75" customHeight="1">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row>
    <row r="54" spans="1:24" ht="15.75"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row>
    <row r="55" spans="1:24" ht="15.75"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row>
    <row r="56" spans="1:24" ht="15.75" customHeight="1">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row>
    <row r="57" spans="1:24" ht="15.75"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row>
    <row r="58" spans="1:24" ht="15.75"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row>
    <row r="59" spans="1:24" ht="15.75" customHeight="1">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row>
    <row r="60" spans="1:24" ht="15.75" customHeight="1">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row>
    <row r="61" spans="1:24" ht="15.75" customHeight="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row>
    <row r="62" spans="1:24" ht="15.75" customHeight="1">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row>
    <row r="63" spans="1:24" ht="15.75" customHeight="1">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row>
    <row r="64" spans="1:24" ht="15.75" customHeight="1">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row>
    <row r="65" spans="1:24" ht="15.75" customHeight="1">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row>
    <row r="66" spans="1:24" ht="15.75" customHeight="1">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row>
    <row r="67" spans="1:24" ht="15.75" customHeight="1">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row>
    <row r="68" spans="1:24" ht="15.75" customHeight="1">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row>
    <row r="69" spans="1:24" ht="15.75" customHeight="1">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row>
    <row r="70" spans="1:24" ht="15.75" customHeight="1">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row>
    <row r="71" spans="1:24" ht="15.75" customHeight="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row>
    <row r="72" spans="1:24" ht="15.75" customHeight="1">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row>
    <row r="73" spans="1:24" ht="15.75" customHeight="1">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row>
    <row r="74" spans="1:24" ht="15.75" customHeight="1">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row>
    <row r="75" spans="1:24" ht="15.75" customHeight="1">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row>
    <row r="76" spans="1:24" ht="15.75" customHeight="1">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row>
    <row r="77" spans="1:24" ht="15.75" customHeight="1">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row>
    <row r="78" spans="1:24" ht="15.75" customHeight="1">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row>
    <row r="79" spans="1:24" ht="15.75" customHeight="1">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row>
    <row r="80" spans="1:24" ht="15.75" customHeight="1">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row>
    <row r="81" spans="1:24" ht="15.75" customHeight="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row>
    <row r="82" spans="1:24" ht="15.75" customHeight="1">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row>
    <row r="83" spans="1:24" ht="15.75" customHeight="1">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row>
    <row r="84" spans="1:24" ht="15.75" customHeight="1">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row>
    <row r="85" spans="1:24" ht="15.75" customHeight="1">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row>
    <row r="86" spans="1:24" ht="15.75" customHeight="1">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row>
    <row r="87" spans="1:24" ht="15.75" customHeight="1">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row>
    <row r="88" spans="1:24" ht="15.75" customHeight="1">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row>
    <row r="89" spans="1:24" ht="15.75" customHeight="1">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row>
    <row r="90" spans="1:24" ht="15.75" customHeight="1">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row>
    <row r="91" spans="1:24" ht="15.75" customHeight="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row>
    <row r="92" spans="1:24" ht="15.75" customHeight="1">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row>
    <row r="93" spans="1:24" ht="15.75" customHeight="1">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row>
    <row r="94" spans="1:24" ht="15.75" customHeight="1">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row>
    <row r="95" spans="1:24" ht="15.75" customHeight="1">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row>
    <row r="96" spans="1:24" ht="15.75" customHeight="1">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row>
    <row r="97" spans="1:24" ht="15.75" customHeight="1">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row>
    <row r="98" spans="1:24" ht="15.75" customHeight="1">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row>
    <row r="99" spans="1:24" ht="15.75" customHeight="1">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row>
    <row r="100" spans="1:24" ht="15.75" customHeight="1">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row>
    <row r="101" spans="1:24" ht="15.75" customHeight="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row>
    <row r="102" spans="1:24" ht="15.75" customHeight="1">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row>
    <row r="103" spans="1:24" ht="15.75" customHeight="1">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row>
    <row r="104" spans="1:24" ht="15.75" customHeight="1">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row>
    <row r="105" spans="1:24" ht="15.75" customHeight="1">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row>
    <row r="106" spans="1:24" ht="15.75" customHeight="1">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row>
    <row r="107" spans="1:24" ht="15.75" customHeight="1">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row>
    <row r="108" spans="1:24" ht="15.75" customHeight="1">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row>
    <row r="109" spans="1:24" ht="15.75" customHeight="1">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row>
    <row r="110" spans="1:24" ht="15.75" customHeight="1">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row>
    <row r="111" spans="1:24" ht="15.75" customHeight="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row>
    <row r="112" spans="1:24" ht="15.75" customHeight="1">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row>
    <row r="113" spans="1:24" ht="15.75" customHeight="1">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row>
    <row r="114" spans="1:24" ht="15.75" customHeight="1">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row>
    <row r="115" spans="1:24" ht="15.75" customHeight="1">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row>
    <row r="116" spans="1:24" ht="15.75" customHeight="1">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row>
    <row r="117" spans="1:24" ht="15.75" customHeight="1">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row>
    <row r="118" spans="1:24" ht="15.75" customHeight="1">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row>
    <row r="119" spans="1:24" ht="15.75" customHeight="1">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row>
    <row r="120" spans="1:24" ht="15.75" customHeight="1">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row>
    <row r="121" spans="1:24" ht="15.75" customHeight="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row>
    <row r="122" spans="1:24" ht="15.7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row>
    <row r="123" spans="1:24" ht="15.75" customHeight="1">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row>
    <row r="124" spans="1:24" ht="15.75" customHeight="1">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row>
    <row r="125" spans="1:24" ht="15.75" customHeight="1">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row>
    <row r="126" spans="1:24" ht="15.75" customHeight="1">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row>
    <row r="127" spans="1:24" ht="15.75" customHeight="1">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row>
    <row r="128" spans="1:24" ht="15.75" customHeight="1">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row>
    <row r="129" spans="1:24" ht="15.75" customHeight="1">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row>
    <row r="130" spans="1:24" ht="15.75" customHeight="1">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row>
    <row r="131" spans="1:24" ht="15.75" customHeight="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row>
    <row r="132" spans="1:24" ht="15.75" customHeight="1">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row>
    <row r="133" spans="1:24" ht="15.75" customHeight="1">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row>
    <row r="134" spans="1:24" ht="15.75" customHeight="1">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row>
    <row r="135" spans="1:24" ht="15.75" customHeight="1">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row>
    <row r="136" spans="1:24" ht="15.75" customHeight="1">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row>
    <row r="137" spans="1:24" ht="15.75" customHeight="1">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row>
    <row r="138" spans="1:24" ht="15.75" customHeight="1">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row>
    <row r="139" spans="1:24" ht="15.75" customHeight="1">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row>
    <row r="140" spans="1:24" ht="15.75" customHeight="1">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row>
    <row r="141" spans="1:24" ht="15.75" customHeight="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row>
    <row r="142" spans="1:24" ht="15.75" customHeight="1">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row>
    <row r="143" spans="1:24" ht="15.75" customHeight="1">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row>
    <row r="144" spans="1:24" ht="15.75" customHeight="1">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row>
    <row r="145" spans="1:24" ht="15.75" customHeight="1">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row>
    <row r="146" spans="1:24" ht="15.75" customHeight="1">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row>
    <row r="147" spans="1:24" ht="15.75" customHeight="1">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row>
    <row r="148" spans="1:24" ht="15.75" customHeight="1">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row>
    <row r="149" spans="1:24" ht="15.75" customHeight="1">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row>
    <row r="150" spans="1:24" ht="15.75" customHeight="1">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row>
    <row r="151" spans="1:24" ht="15.75" customHeight="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row>
    <row r="152" spans="1:24" ht="15.75" customHeight="1">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row>
    <row r="153" spans="1:24" ht="15.75" customHeight="1">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row>
    <row r="154" spans="1:24" ht="15.75" customHeight="1">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row>
    <row r="155" spans="1:24" ht="15.75" customHeight="1">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row>
    <row r="156" spans="1:24" ht="15.75" customHeight="1">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row>
    <row r="157" spans="1:24" ht="15.75" customHeight="1">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row>
    <row r="158" spans="1:24" ht="15.75" customHeight="1">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row>
    <row r="159" spans="1:24" ht="15.75" customHeight="1">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row>
    <row r="160" spans="1:24" ht="15.75" customHeight="1">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row>
    <row r="161" spans="1:24" ht="15.75" customHeight="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row>
    <row r="162" spans="1:24" ht="15.75" customHeight="1">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row>
    <row r="163" spans="1:24" ht="15.75" customHeight="1">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row>
    <row r="164" spans="1:24" ht="15.75" customHeight="1">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row>
    <row r="165" spans="1:24" ht="15.75" customHeight="1">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row>
    <row r="166" spans="1:24" ht="15.75" customHeight="1">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row>
    <row r="167" spans="1:24" ht="15.75" customHeight="1">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row>
    <row r="168" spans="1:24" ht="15.75" customHeight="1">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row>
    <row r="169" spans="1:24" ht="15.75" customHeight="1">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row>
    <row r="170" spans="1:24" ht="15.75" customHeight="1">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row>
    <row r="171" spans="1:24" ht="15.75" customHeight="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row>
    <row r="172" spans="1:24" ht="15.75" customHeight="1">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row>
    <row r="173" spans="1:24" ht="15.75" customHeight="1">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row>
    <row r="174" spans="1:24" ht="15.75" customHeight="1">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row>
    <row r="175" spans="1:24" ht="15.75" customHeight="1">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row>
    <row r="176" spans="1:24" ht="15.75" customHeight="1">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row>
    <row r="177" spans="1:24" ht="15.75" customHeight="1">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row>
    <row r="178" spans="1:24" ht="15.75" customHeight="1">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row>
    <row r="179" spans="1:24" ht="15.75" customHeight="1">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row>
    <row r="180" spans="1:24" ht="15.75" customHeight="1">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row>
    <row r="181" spans="1:24" ht="15.75" customHeight="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row>
    <row r="182" spans="1:24" ht="15.75" customHeight="1">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row>
    <row r="183" spans="1:24" ht="15.75" customHeight="1">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row>
    <row r="184" spans="1:24" ht="15.75" customHeight="1">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row>
    <row r="185" spans="1:24" ht="15.75" customHeight="1">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row>
    <row r="186" spans="1:24" ht="15.75" customHeight="1">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row>
    <row r="187" spans="1:24" ht="15.75" customHeight="1">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row>
    <row r="188" spans="1:24" ht="15.75" customHeight="1">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row>
    <row r="189" spans="1:24" ht="15.75" customHeight="1">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row>
    <row r="190" spans="1:24" ht="15.75" customHeight="1">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row>
    <row r="191" spans="1:24" ht="15.75" customHeight="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row>
    <row r="192" spans="1:24" ht="15.75" customHeight="1">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row>
    <row r="193" spans="1:24" ht="15.75" customHeight="1">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row>
    <row r="194" spans="1:24" ht="15.75" customHeight="1">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row>
    <row r="195" spans="1:24" ht="15.75" customHeight="1">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row>
    <row r="196" spans="1:24" ht="15.75" customHeight="1">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row>
    <row r="197" spans="1:24" ht="15.75" customHeight="1">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row>
    <row r="198" spans="1:24" ht="15.75" customHeight="1">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row>
    <row r="199" spans="1:24" ht="15.75" customHeight="1">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row>
    <row r="200" spans="1:24" ht="15.75" customHeight="1">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row>
    <row r="201" spans="1:24" ht="15.75" customHeight="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row>
    <row r="202" spans="1:24" ht="15.75" customHeight="1">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row>
    <row r="203" spans="1:24" ht="15.75" customHeight="1">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row>
    <row r="204" spans="1:24" ht="15.75" customHeight="1">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row>
    <row r="205" spans="1:24" ht="15.75" customHeight="1">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row>
    <row r="206" spans="1:24" ht="15.75" customHeight="1">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row>
    <row r="207" spans="1:24" ht="15.75" customHeight="1">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row>
    <row r="208" spans="1:24" ht="15.75" customHeight="1">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row>
    <row r="209" spans="1:24" ht="15.75" customHeight="1">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row>
    <row r="210" spans="1:24" ht="15.75" customHeight="1">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row>
    <row r="211" spans="1:24" ht="15.75" customHeight="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row>
    <row r="212" spans="1:24" ht="15.75" customHeight="1">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row>
    <row r="213" spans="1:24" ht="15.75" customHeight="1">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row>
    <row r="214" spans="1:24" ht="15.75" customHeight="1">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row>
    <row r="215" spans="1:24" ht="15.75" customHeight="1">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row>
    <row r="216" spans="1:24" ht="15.75" customHeight="1">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row>
    <row r="217" spans="1:24" ht="15.75" customHeight="1">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row>
    <row r="218" spans="1:24" ht="15.75" customHeight="1">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row>
    <row r="219" spans="1:24" ht="15.75" customHeight="1">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row>
    <row r="220" spans="1:24" ht="15.75" customHeight="1">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row>
    <row r="221" spans="1:24" ht="15.75" customHeight="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row>
    <row r="222" spans="1:24" ht="15.75" customHeight="1">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row>
    <row r="223" spans="1:24" ht="15.75" customHeight="1">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row>
    <row r="224" spans="1:24" ht="15.75" customHeight="1">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row>
    <row r="225" spans="1:24" ht="15.75" customHeight="1">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row>
    <row r="226" spans="1:24" ht="15.75" customHeight="1">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row>
    <row r="227" spans="1:24" ht="15.75" customHeight="1">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row>
    <row r="228" spans="1:24" ht="15.75" customHeight="1">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row>
    <row r="229" spans="1:24" ht="15.75" customHeight="1">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row>
    <row r="230" spans="1:24" ht="15.75" customHeight="1">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row>
    <row r="231" spans="1:24" ht="15.75" customHeight="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row>
    <row r="232" spans="1:24" ht="15.75" customHeight="1">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row>
    <row r="233" spans="1:24" ht="15.75" customHeight="1">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row>
    <row r="234" spans="1:24" ht="15.75" customHeight="1">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row>
    <row r="235" spans="1:24" ht="15.75" customHeight="1">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row>
    <row r="236" spans="1:24" ht="15.75" customHeight="1">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row>
    <row r="237" spans="1:24" ht="15.75" customHeight="1">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row>
    <row r="238" spans="1:24" ht="15.75" customHeight="1">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row>
    <row r="239" spans="1:24" ht="15.75" customHeight="1">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row>
    <row r="240" spans="1:24" ht="15.75" customHeight="1">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row>
    <row r="241" spans="1:24" ht="15.75" customHeight="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row>
    <row r="242" spans="1:24" ht="15.75" customHeight="1">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row>
    <row r="243" spans="1:24" ht="15.75" customHeight="1">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row>
    <row r="244" spans="1:24" ht="15.75" customHeight="1">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row>
    <row r="245" spans="1:24" ht="15.75" customHeight="1">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row>
    <row r="246" spans="1:24" ht="15.75" customHeight="1">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row>
    <row r="247" spans="1:24" ht="15.75" customHeight="1">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row>
    <row r="248" spans="1:24" ht="15.75" customHeight="1">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row>
    <row r="249" spans="1:24" ht="15.75" customHeight="1">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row>
    <row r="250" spans="1:24" ht="15.75" customHeight="1">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row>
    <row r="251" spans="1:24" ht="15.75" customHeight="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row>
    <row r="252" spans="1:24" ht="15.75" customHeight="1">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row>
    <row r="253" spans="1:24" ht="15.75" customHeight="1">
      <c r="A253" s="191"/>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row>
    <row r="254" spans="1:24" ht="15.75" customHeight="1">
      <c r="A254" s="191"/>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row>
    <row r="255" spans="1:24" ht="15.75" customHeight="1">
      <c r="A255" s="191"/>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row>
    <row r="256" spans="1:24" ht="15.75" customHeight="1">
      <c r="A256" s="191"/>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row>
    <row r="257" spans="1:24" ht="15.75" customHeight="1">
      <c r="A257" s="191"/>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row>
    <row r="258" spans="1:24" ht="15.75" customHeight="1">
      <c r="A258" s="191"/>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row>
    <row r="259" spans="1:24" ht="15.75" customHeight="1">
      <c r="A259" s="191"/>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row>
    <row r="260" spans="1:24" ht="15.75" customHeight="1">
      <c r="A260" s="191"/>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row>
    <row r="261" spans="1:24" ht="15.75" customHeight="1">
      <c r="A261" s="191"/>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row>
    <row r="262" spans="1:24" ht="15.75" customHeight="1">
      <c r="A262" s="191"/>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row>
    <row r="263" spans="1:24" ht="15.75" customHeight="1">
      <c r="A263" s="191"/>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row>
    <row r="264" spans="1:24" ht="15.75" customHeight="1">
      <c r="A264" s="191"/>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row>
    <row r="265" spans="1:24" ht="15.75" customHeight="1">
      <c r="A265" s="191"/>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row>
    <row r="266" spans="1:24" ht="15.75" customHeight="1">
      <c r="A266" s="191"/>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row>
    <row r="267" spans="1:24" ht="15.75" customHeight="1">
      <c r="A267" s="191"/>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row>
    <row r="268" spans="1:24" ht="15.75" customHeight="1">
      <c r="A268" s="191"/>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row>
    <row r="269" spans="1:24" ht="15.75" customHeight="1">
      <c r="A269" s="191"/>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row>
    <row r="270" spans="1:24" ht="15.75" customHeight="1">
      <c r="A270" s="191"/>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row>
    <row r="271" spans="1:24" ht="15.75" customHeight="1">
      <c r="A271" s="191"/>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row>
    <row r="272" spans="1:24" ht="15.75" customHeight="1">
      <c r="A272" s="191"/>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row>
    <row r="273" spans="1:24" ht="15.75" customHeight="1">
      <c r="A273" s="191"/>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row>
    <row r="274" spans="1:24" ht="15.75" customHeight="1">
      <c r="A274" s="191"/>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row>
    <row r="275" spans="1:24" ht="15.75" customHeight="1">
      <c r="A275" s="191"/>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row>
    <row r="276" spans="1:24" ht="15.75" customHeight="1">
      <c r="A276" s="191"/>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row>
    <row r="277" spans="1:24" ht="15.75" customHeight="1">
      <c r="A277" s="191"/>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row>
    <row r="278" spans="1:24" ht="15.75" customHeight="1">
      <c r="A278" s="191"/>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row>
    <row r="279" spans="1:24" ht="15.75" customHeight="1">
      <c r="A279" s="191"/>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row>
    <row r="280" spans="1:24" ht="15.75" customHeight="1">
      <c r="A280" s="191"/>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row>
    <row r="281" spans="1:24" ht="15.75" customHeight="1">
      <c r="A281" s="191"/>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row>
    <row r="282" spans="1:24" ht="15.75" customHeight="1">
      <c r="A282" s="191"/>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row>
    <row r="283" spans="1:24" ht="15.75" customHeight="1">
      <c r="A283" s="191"/>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row>
    <row r="284" spans="1:24" ht="15.75" customHeight="1">
      <c r="A284" s="191"/>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row>
    <row r="285" spans="1:24" ht="15.75" customHeight="1">
      <c r="A285" s="191"/>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row>
    <row r="286" spans="1:24" ht="15.75" customHeight="1">
      <c r="A286" s="191"/>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row>
    <row r="287" spans="1:24" ht="15.75" customHeight="1">
      <c r="A287" s="191"/>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row>
    <row r="288" spans="1:24" ht="15.75" customHeight="1">
      <c r="A288" s="191"/>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row>
    <row r="289" spans="1:24" ht="15.75" customHeight="1">
      <c r="A289" s="191"/>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row>
    <row r="290" spans="1:24" ht="15.75" customHeight="1">
      <c r="A290" s="191"/>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row>
    <row r="291" spans="1:24" ht="15.75" customHeight="1">
      <c r="A291" s="191"/>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row>
    <row r="292" spans="1:24" ht="15.75" customHeight="1">
      <c r="A292" s="191"/>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row>
    <row r="293" spans="1:24" ht="15.75" customHeight="1">
      <c r="A293" s="191"/>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row>
    <row r="294" spans="1:24" ht="15.75" customHeight="1">
      <c r="A294" s="191"/>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row>
    <row r="295" spans="1:24" ht="15.75" customHeight="1">
      <c r="A295" s="191"/>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row>
    <row r="296" spans="1:24" ht="15.75" customHeight="1">
      <c r="A296" s="191"/>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row>
    <row r="297" spans="1:24" ht="15.75" customHeight="1">
      <c r="A297" s="191"/>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row>
    <row r="298" spans="1:24" ht="15.75" customHeight="1">
      <c r="A298" s="191"/>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row>
    <row r="299" spans="1:24" ht="15.75" customHeight="1">
      <c r="A299" s="191"/>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row>
    <row r="300" spans="1:24" ht="15.75" customHeight="1">
      <c r="A300" s="191"/>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row>
    <row r="301" spans="1:24" ht="15.75" customHeight="1">
      <c r="A301" s="191"/>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row>
    <row r="302" spans="1:24" ht="15.75" customHeight="1">
      <c r="A302" s="191"/>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row>
    <row r="303" spans="1:24" ht="15.75" customHeight="1">
      <c r="A303" s="191"/>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row>
    <row r="304" spans="1:24" ht="15.75" customHeight="1">
      <c r="A304" s="191"/>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row>
    <row r="305" spans="1:24" ht="15.75" customHeight="1">
      <c r="A305" s="191"/>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row>
    <row r="306" spans="1:24" ht="15.75" customHeight="1">
      <c r="A306" s="191"/>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row>
    <row r="307" spans="1:24" ht="15.75" customHeight="1">
      <c r="A307" s="191"/>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row>
    <row r="308" spans="1:24" ht="15.75" customHeight="1">
      <c r="A308" s="191"/>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row>
    <row r="309" spans="1:24" ht="15.75" customHeight="1">
      <c r="A309" s="191"/>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row>
    <row r="310" spans="1:24" ht="15.75" customHeight="1">
      <c r="A310" s="191"/>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row>
    <row r="311" spans="1:24" ht="15.75" customHeight="1">
      <c r="A311" s="191"/>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row>
    <row r="312" spans="1:24" ht="15.75" customHeight="1">
      <c r="A312" s="191"/>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row>
    <row r="313" spans="1:24" ht="15.75" customHeight="1">
      <c r="A313" s="191"/>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row>
    <row r="314" spans="1:24" ht="15.75" customHeight="1">
      <c r="A314" s="191"/>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row>
    <row r="315" spans="1:24" ht="15.75" customHeight="1">
      <c r="A315" s="191"/>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row>
    <row r="316" spans="1:24" ht="15.75" customHeight="1">
      <c r="A316" s="191"/>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row>
    <row r="317" spans="1:24" ht="15.75" customHeight="1">
      <c r="A317" s="191"/>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row>
    <row r="318" spans="1:24" ht="15.75" customHeight="1">
      <c r="A318" s="191"/>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row>
    <row r="319" spans="1:24" ht="15.75" customHeight="1">
      <c r="A319" s="191"/>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row>
    <row r="320" spans="1:24" ht="15.75" customHeight="1">
      <c r="A320" s="191"/>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row>
    <row r="321" spans="1:24" ht="15.75" customHeight="1">
      <c r="A321" s="191"/>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row>
    <row r="322" spans="1:24" ht="15.75" customHeight="1">
      <c r="A322" s="191"/>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row>
    <row r="323" spans="1:24" ht="15.75" customHeight="1">
      <c r="A323" s="191"/>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row>
    <row r="324" spans="1:24" ht="15.75" customHeight="1">
      <c r="A324" s="191"/>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row>
    <row r="325" spans="1:24" ht="15.75" customHeight="1">
      <c r="A325" s="191"/>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row>
    <row r="326" spans="1:24" ht="15.75" customHeight="1">
      <c r="A326" s="191"/>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row>
    <row r="327" spans="1:24" ht="15.75" customHeight="1">
      <c r="A327" s="191"/>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row>
    <row r="328" spans="1:24" ht="15.75" customHeight="1">
      <c r="A328" s="191"/>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row>
    <row r="329" spans="1:24" ht="15.75" customHeight="1">
      <c r="A329" s="191"/>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row>
    <row r="330" spans="1:24" ht="15.75" customHeight="1">
      <c r="A330" s="191"/>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row>
    <row r="331" spans="1:24" ht="15.75" customHeight="1">
      <c r="A331" s="191"/>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row>
    <row r="332" spans="1:24" ht="15.75" customHeight="1">
      <c r="A332" s="191"/>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row>
    <row r="333" spans="1:24" ht="15.75" customHeight="1">
      <c r="A333" s="191"/>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row>
    <row r="334" spans="1:24" ht="15.75" customHeight="1">
      <c r="A334" s="191"/>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row>
    <row r="335" spans="1:24" ht="15.75" customHeight="1">
      <c r="A335" s="191"/>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row>
    <row r="336" spans="1:24" ht="15.75" customHeight="1">
      <c r="A336" s="191"/>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row>
    <row r="337" spans="1:24" ht="15.75" customHeight="1">
      <c r="A337" s="191"/>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row>
    <row r="338" spans="1:24" ht="15.75" customHeight="1">
      <c r="A338" s="191"/>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row>
    <row r="339" spans="1:24" ht="15.75" customHeight="1">
      <c r="A339" s="191"/>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row>
    <row r="340" spans="1:24" ht="15.75" customHeight="1">
      <c r="A340" s="191"/>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row>
    <row r="341" spans="1:24" ht="15.75" customHeight="1">
      <c r="A341" s="191"/>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row>
    <row r="342" spans="1:24" ht="15.75" customHeight="1">
      <c r="A342" s="191"/>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row>
    <row r="343" spans="1:24" ht="15.75" customHeight="1">
      <c r="A343" s="191"/>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row>
    <row r="344" spans="1:24" ht="15.75" customHeight="1">
      <c r="A344" s="191"/>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row>
    <row r="345" spans="1:24" ht="15.75" customHeight="1">
      <c r="A345" s="191"/>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row>
    <row r="346" spans="1:24" ht="15.75" customHeight="1">
      <c r="A346" s="191"/>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row>
    <row r="347" spans="1:24" ht="15.75" customHeight="1">
      <c r="A347" s="191"/>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row>
    <row r="348" spans="1:24" ht="15.75" customHeight="1">
      <c r="A348" s="191"/>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row>
    <row r="349" spans="1:24" ht="15.75" customHeight="1">
      <c r="A349" s="191"/>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row>
    <row r="350" spans="1:24" ht="15.75" customHeight="1">
      <c r="A350" s="191"/>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row>
    <row r="351" spans="1:24" ht="15.75" customHeight="1">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row>
    <row r="352" spans="1:24" ht="15.75" customHeight="1">
      <c r="A352" s="191"/>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row>
    <row r="353" spans="1:24" ht="15.75" customHeight="1">
      <c r="A353" s="191"/>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row>
    <row r="354" spans="1:24" ht="15.75" customHeight="1">
      <c r="A354" s="191"/>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row>
    <row r="355" spans="1:24" ht="15.75" customHeight="1">
      <c r="A355" s="191"/>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row>
    <row r="356" spans="1:24" ht="15.75" customHeight="1">
      <c r="A356" s="191"/>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row>
    <row r="357" spans="1:24" ht="15.75" customHeight="1">
      <c r="A357" s="191"/>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row>
    <row r="358" spans="1:24" ht="15.75" customHeight="1">
      <c r="A358" s="191"/>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row>
    <row r="359" spans="1:24" ht="15.75" customHeight="1">
      <c r="A359" s="191"/>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row>
    <row r="360" spans="1:24" ht="15.75" customHeight="1">
      <c r="A360" s="191"/>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row>
    <row r="361" spans="1:24" ht="15.75" customHeight="1">
      <c r="A361" s="191"/>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row>
    <row r="362" spans="1:24" ht="15.75" customHeight="1">
      <c r="A362" s="191"/>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row>
    <row r="363" spans="1:24" ht="15.75" customHeight="1">
      <c r="A363" s="191"/>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row>
    <row r="364" spans="1:24" ht="15.75" customHeight="1">
      <c r="A364" s="191"/>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row>
    <row r="365" spans="1:24" ht="15.75" customHeight="1">
      <c r="A365" s="191"/>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row>
    <row r="366" spans="1:24" ht="15.75" customHeight="1">
      <c r="A366" s="191"/>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row>
    <row r="367" spans="1:24" ht="15.75" customHeight="1">
      <c r="A367" s="191"/>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row>
    <row r="368" spans="1:24" ht="15.75" customHeight="1">
      <c r="A368" s="191"/>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row>
    <row r="369" spans="1:24" ht="15.75" customHeight="1">
      <c r="A369" s="191"/>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row>
    <row r="370" spans="1:24" ht="15.75" customHeight="1">
      <c r="A370" s="191"/>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row>
    <row r="371" spans="1:24" ht="15.75" customHeight="1">
      <c r="A371" s="191"/>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row>
    <row r="372" spans="1:24" ht="15.75" customHeight="1">
      <c r="A372" s="191"/>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row>
    <row r="373" spans="1:24" ht="15.75" customHeight="1">
      <c r="A373" s="191"/>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row>
    <row r="374" spans="1:24" ht="15.75" customHeight="1">
      <c r="A374" s="191"/>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row>
    <row r="375" spans="1:24" ht="15.75" customHeight="1">
      <c r="A375" s="191"/>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row>
    <row r="376" spans="1:24" ht="15.75" customHeight="1">
      <c r="A376" s="191"/>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row>
    <row r="377" spans="1:24" ht="15.75" customHeight="1">
      <c r="A377" s="191"/>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row>
    <row r="378" spans="1:24" ht="15.75" customHeight="1">
      <c r="A378" s="191"/>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row>
    <row r="379" spans="1:24" ht="15.75" customHeight="1">
      <c r="A379" s="191"/>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row>
    <row r="380" spans="1:24" ht="15.75" customHeight="1">
      <c r="A380" s="191"/>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row>
    <row r="381" spans="1:24" ht="15.75" customHeight="1">
      <c r="A381" s="191"/>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row>
    <row r="382" spans="1:24" ht="15.75" customHeight="1">
      <c r="A382" s="191"/>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row>
    <row r="383" spans="1:24" ht="15.75" customHeight="1">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row>
    <row r="384" spans="1:24" ht="15.75" customHeight="1">
      <c r="A384" s="191"/>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row>
    <row r="385" spans="1:24" ht="15.75" customHeight="1">
      <c r="A385" s="191"/>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row>
    <row r="386" spans="1:24" ht="15.75" customHeight="1">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row>
    <row r="387" spans="1:24" ht="15.75" customHeight="1">
      <c r="A387" s="191"/>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row>
    <row r="388" spans="1:24" ht="15.75" customHeight="1">
      <c r="A388" s="191"/>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row>
    <row r="389" spans="1:24" ht="15.75" customHeight="1">
      <c r="A389" s="191"/>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row>
    <row r="390" spans="1:24" ht="15.75" customHeight="1">
      <c r="A390" s="191"/>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row>
    <row r="391" spans="1:24" ht="15.75" customHeight="1">
      <c r="A391" s="191"/>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row>
    <row r="392" spans="1:24" ht="15.75" customHeight="1">
      <c r="A392" s="191"/>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row>
    <row r="393" spans="1:24" ht="15.75" customHeight="1">
      <c r="A393" s="191"/>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row>
    <row r="394" spans="1:24" ht="15.75" customHeight="1">
      <c r="A394" s="191"/>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row>
    <row r="395" spans="1:24" ht="15.75" customHeight="1">
      <c r="A395" s="191"/>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row>
    <row r="396" spans="1:24" ht="15.75" customHeight="1">
      <c r="A396" s="191"/>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row>
    <row r="397" spans="1:24" ht="15.75" customHeight="1">
      <c r="A397" s="191"/>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row>
    <row r="398" spans="1:24" ht="15.75" customHeight="1">
      <c r="A398" s="191"/>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row>
    <row r="399" spans="1:24" ht="15.75" customHeight="1">
      <c r="A399" s="191"/>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row>
    <row r="400" spans="1:24" ht="15.75" customHeight="1">
      <c r="A400" s="191"/>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row>
    <row r="401" spans="1:24" ht="15.75" customHeight="1">
      <c r="A401" s="191"/>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row>
    <row r="402" spans="1:24" ht="15.75" customHeight="1">
      <c r="A402" s="191"/>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row>
    <row r="403" spans="1:24" ht="15.75" customHeight="1">
      <c r="A403" s="191"/>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row>
    <row r="404" spans="1:24" ht="15.75" customHeight="1">
      <c r="A404" s="191"/>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row>
    <row r="405" spans="1:24" ht="15.75" customHeight="1">
      <c r="A405" s="191"/>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row>
    <row r="406" spans="1:24" ht="15.75" customHeight="1">
      <c r="A406" s="191"/>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row>
    <row r="407" spans="1:24" ht="15.75" customHeight="1">
      <c r="A407" s="191"/>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row>
    <row r="408" spans="1:24" ht="15.75" customHeight="1">
      <c r="A408" s="191"/>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row>
    <row r="409" spans="1:24" ht="15.75" customHeight="1">
      <c r="A409" s="191"/>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row>
    <row r="410" spans="1:24" ht="15.75" customHeight="1">
      <c r="A410" s="191"/>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row>
    <row r="411" spans="1:24" ht="15.75" customHeight="1">
      <c r="A411" s="191"/>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row>
    <row r="412" spans="1:24" ht="15.75" customHeight="1">
      <c r="A412" s="191"/>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row>
    <row r="413" spans="1:24" ht="15.75" customHeight="1">
      <c r="A413" s="191"/>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row>
    <row r="414" spans="1:24" ht="15.75" customHeight="1">
      <c r="A414" s="191"/>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row>
    <row r="415" spans="1:24" ht="15.75" customHeight="1">
      <c r="A415" s="191"/>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row>
    <row r="416" spans="1:24" ht="15.75" customHeight="1">
      <c r="A416" s="191"/>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row>
    <row r="417" spans="1:24" ht="15.75" customHeight="1">
      <c r="A417" s="191"/>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row>
    <row r="418" spans="1:24" ht="15.75" customHeight="1">
      <c r="A418" s="191"/>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row>
    <row r="419" spans="1:24" ht="15.75" customHeight="1">
      <c r="A419" s="191"/>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row>
    <row r="420" spans="1:24" ht="15.75" customHeight="1">
      <c r="A420" s="191"/>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row>
    <row r="421" spans="1:24" ht="15.75" customHeight="1">
      <c r="A421" s="191"/>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row>
    <row r="422" spans="1:24" ht="15.75" customHeight="1">
      <c r="A422" s="191"/>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row>
    <row r="423" spans="1:24" ht="15.75" customHeight="1">
      <c r="A423" s="191"/>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row>
    <row r="424" spans="1:24" ht="15.75" customHeight="1">
      <c r="A424" s="191"/>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row>
    <row r="425" spans="1:24" ht="15.75" customHeight="1">
      <c r="A425" s="191"/>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row>
    <row r="426" spans="1:24" ht="15.75" customHeight="1">
      <c r="A426" s="191"/>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row>
    <row r="427" spans="1:24" ht="15.75" customHeight="1">
      <c r="A427" s="191"/>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row>
    <row r="428" spans="1:24" ht="15.75" customHeight="1">
      <c r="A428" s="191"/>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row>
    <row r="429" spans="1:24" ht="15.75" customHeight="1">
      <c r="A429" s="191"/>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row>
    <row r="430" spans="1:24" ht="15.75" customHeight="1">
      <c r="A430" s="191"/>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row>
    <row r="431" spans="1:24" ht="15.75" customHeight="1">
      <c r="A431" s="191"/>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row>
    <row r="432" spans="1:24" ht="15.75" customHeight="1">
      <c r="A432" s="191"/>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row>
    <row r="433" spans="1:24" ht="15.75" customHeight="1">
      <c r="A433" s="191"/>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row>
    <row r="434" spans="1:24" ht="15.75" customHeight="1">
      <c r="A434" s="191"/>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row>
    <row r="435" spans="1:24" ht="15.75" customHeight="1">
      <c r="A435" s="191"/>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row>
    <row r="436" spans="1:24" ht="15.75" customHeight="1">
      <c r="A436" s="191"/>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row>
    <row r="437" spans="1:24" ht="15.75" customHeight="1">
      <c r="A437" s="191"/>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row>
    <row r="438" spans="1:24" ht="15.75" customHeight="1">
      <c r="A438" s="191"/>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row>
    <row r="439" spans="1:24" ht="15.75" customHeight="1">
      <c r="A439" s="191"/>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row>
    <row r="440" spans="1:24" ht="15.75" customHeight="1">
      <c r="A440" s="191"/>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row>
    <row r="441" spans="1:24" ht="15.75" customHeight="1">
      <c r="A441" s="191"/>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row>
    <row r="442" spans="1:24" ht="15.75" customHeight="1">
      <c r="A442" s="191"/>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row>
    <row r="443" spans="1:24" ht="15.75" customHeight="1">
      <c r="A443" s="191"/>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row>
    <row r="444" spans="1:24" ht="15.75" customHeight="1">
      <c r="A444" s="191"/>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row>
    <row r="445" spans="1:24" ht="15.75" customHeight="1">
      <c r="A445" s="191"/>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row>
    <row r="446" spans="1:24" ht="15.75" customHeight="1">
      <c r="A446" s="191"/>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row>
    <row r="447" spans="1:24" ht="15.75" customHeight="1">
      <c r="A447" s="191"/>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row>
    <row r="448" spans="1:24" ht="15.75" customHeight="1">
      <c r="A448" s="191"/>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row>
    <row r="449" spans="1:24" ht="15.75" customHeight="1">
      <c r="A449" s="191"/>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row>
    <row r="450" spans="1:24" ht="15.75" customHeight="1">
      <c r="A450" s="191"/>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row>
    <row r="451" spans="1:24" ht="15.75" customHeight="1">
      <c r="A451" s="191"/>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row>
    <row r="452" spans="1:24" ht="15.75" customHeight="1">
      <c r="A452" s="191"/>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row>
    <row r="453" spans="1:24" ht="15.75" customHeight="1">
      <c r="A453" s="191"/>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row>
    <row r="454" spans="1:24" ht="15.75" customHeight="1">
      <c r="A454" s="191"/>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row>
    <row r="455" spans="1:24" ht="15.75" customHeight="1">
      <c r="A455" s="191"/>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row>
    <row r="456" spans="1:24" ht="15.75" customHeight="1">
      <c r="A456" s="191"/>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row>
    <row r="457" spans="1:24" ht="15.75" customHeight="1">
      <c r="A457" s="191"/>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row>
    <row r="458" spans="1:24" ht="15.75" customHeight="1">
      <c r="A458" s="191"/>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row>
    <row r="459" spans="1:24" ht="15.75" customHeight="1">
      <c r="A459" s="191"/>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row>
    <row r="460" spans="1:24" ht="15.75" customHeight="1">
      <c r="A460" s="191"/>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row>
    <row r="461" spans="1:24" ht="15.75" customHeight="1">
      <c r="A461" s="191"/>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row>
    <row r="462" spans="1:24" ht="15.75" customHeight="1">
      <c r="A462" s="191"/>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row>
    <row r="463" spans="1:24" ht="15.75" customHeight="1">
      <c r="A463" s="191"/>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row>
    <row r="464" spans="1:24" ht="15.75" customHeight="1">
      <c r="A464" s="191"/>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row>
    <row r="465" spans="1:24" ht="15.75" customHeight="1">
      <c r="A465" s="191"/>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row>
    <row r="466" spans="1:24" ht="15.75" customHeight="1">
      <c r="A466" s="191"/>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row>
    <row r="467" spans="1:24" ht="15.75" customHeight="1">
      <c r="A467" s="191"/>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row>
    <row r="468" spans="1:24" ht="15.75" customHeight="1">
      <c r="A468" s="191"/>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row>
    <row r="469" spans="1:24" ht="15.75" customHeight="1">
      <c r="A469" s="191"/>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row>
    <row r="470" spans="1:24" ht="15.75" customHeight="1">
      <c r="A470" s="191"/>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row>
    <row r="471" spans="1:24" ht="15.75" customHeight="1">
      <c r="A471" s="191"/>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row>
    <row r="472" spans="1:24" ht="15.75" customHeight="1">
      <c r="A472" s="191"/>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row>
    <row r="473" spans="1:24" ht="15.75" customHeight="1">
      <c r="A473" s="191"/>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row>
    <row r="474" spans="1:24" ht="15.75" customHeight="1">
      <c r="A474" s="191"/>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row>
    <row r="475" spans="1:24" ht="15.75" customHeight="1">
      <c r="A475" s="191"/>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row>
    <row r="476" spans="1:24" ht="15.75" customHeight="1">
      <c r="A476" s="191"/>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row>
    <row r="477" spans="1:24" ht="15.75" customHeight="1">
      <c r="A477" s="191"/>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row>
    <row r="478" spans="1:24" ht="15.75" customHeight="1">
      <c r="A478" s="191"/>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row>
    <row r="479" spans="1:24" ht="15.75" customHeight="1">
      <c r="A479" s="191"/>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row>
    <row r="480" spans="1:24" ht="15.75" customHeight="1">
      <c r="A480" s="191"/>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row>
    <row r="481" spans="1:24" ht="15.75" customHeight="1">
      <c r="A481" s="191"/>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row>
    <row r="482" spans="1:24" ht="15.75" customHeight="1">
      <c r="A482" s="191"/>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row>
    <row r="483" spans="1:24" ht="15.75" customHeight="1">
      <c r="A483" s="191"/>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row>
    <row r="484" spans="1:24" ht="15.75" customHeight="1">
      <c r="A484" s="191"/>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row>
    <row r="485" spans="1:24" ht="15.75" customHeight="1">
      <c r="A485" s="191"/>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row>
    <row r="486" spans="1:24" ht="15.75" customHeight="1">
      <c r="A486" s="191"/>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row>
    <row r="487" spans="1:24" ht="15.75" customHeight="1">
      <c r="A487" s="191"/>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row>
    <row r="488" spans="1:24" ht="15.75" customHeight="1">
      <c r="A488" s="191"/>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row>
    <row r="489" spans="1:24" ht="15.75" customHeight="1">
      <c r="A489" s="191"/>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row>
    <row r="490" spans="1:24" ht="15.75" customHeight="1">
      <c r="A490" s="191"/>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row>
    <row r="491" spans="1:24" ht="15.75" customHeight="1">
      <c r="A491" s="191"/>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row>
    <row r="492" spans="1:24" ht="15.75" customHeight="1">
      <c r="A492" s="191"/>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row>
    <row r="493" spans="1:24" ht="15.75" customHeight="1">
      <c r="A493" s="191"/>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row>
    <row r="494" spans="1:24" ht="15.75" customHeight="1">
      <c r="A494" s="191"/>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row>
    <row r="495" spans="1:24" ht="15.75" customHeight="1">
      <c r="A495" s="191"/>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row>
    <row r="496" spans="1:24" ht="15.75" customHeight="1">
      <c r="A496" s="191"/>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row>
    <row r="497" spans="1:24" ht="15.75" customHeight="1">
      <c r="A497" s="191"/>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row>
    <row r="498" spans="1:24" ht="15.75" customHeight="1">
      <c r="A498" s="191"/>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row>
    <row r="499" spans="1:24" ht="15.75" customHeight="1">
      <c r="A499" s="191"/>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row>
    <row r="500" spans="1:24" ht="15.75" customHeight="1">
      <c r="A500" s="191"/>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row>
    <row r="501" spans="1:24" ht="15.75" customHeight="1">
      <c r="A501" s="191"/>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row>
    <row r="502" spans="1:24" ht="15.75" customHeight="1">
      <c r="A502" s="191"/>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row>
    <row r="503" spans="1:24" ht="15.75" customHeight="1">
      <c r="A503" s="191"/>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row>
    <row r="504" spans="1:24" ht="15.75" customHeight="1">
      <c r="A504" s="191"/>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row>
    <row r="505" spans="1:24" ht="15.75" customHeight="1">
      <c r="A505" s="191"/>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row>
    <row r="506" spans="1:24" ht="15.75" customHeight="1">
      <c r="A506" s="191"/>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row>
    <row r="507" spans="1:24" ht="15.75" customHeight="1">
      <c r="A507" s="191"/>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row>
    <row r="508" spans="1:24" ht="15.75" customHeight="1">
      <c r="A508" s="191"/>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row>
    <row r="509" spans="1:24" ht="15.75" customHeight="1">
      <c r="A509" s="191"/>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row>
    <row r="510" spans="1:24" ht="15.75" customHeight="1">
      <c r="A510" s="191"/>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row>
    <row r="511" spans="1:24" ht="15.75" customHeight="1">
      <c r="A511" s="191"/>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row>
    <row r="512" spans="1:24" ht="15.75" customHeight="1">
      <c r="A512" s="191"/>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row>
    <row r="513" spans="1:24" ht="15.75" customHeight="1">
      <c r="A513" s="191"/>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row>
    <row r="514" spans="1:24" ht="15.75" customHeight="1">
      <c r="A514" s="191"/>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row>
    <row r="515" spans="1:24" ht="15.75" customHeight="1">
      <c r="A515" s="191"/>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row>
    <row r="516" spans="1:24" ht="15.75" customHeight="1">
      <c r="A516" s="191"/>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row>
    <row r="517" spans="1:24" ht="15.75" customHeight="1">
      <c r="A517" s="191"/>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row>
    <row r="518" spans="1:24" ht="15.75" customHeight="1">
      <c r="A518" s="191"/>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row>
    <row r="519" spans="1:24" ht="15.75" customHeight="1">
      <c r="A519" s="191"/>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row>
    <row r="520" spans="1:24" ht="15.75" customHeight="1">
      <c r="A520" s="191"/>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row>
    <row r="521" spans="1:24" ht="15.75" customHeight="1">
      <c r="A521" s="191"/>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row>
    <row r="522" spans="1:24" ht="15.75" customHeight="1">
      <c r="A522" s="191"/>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row>
    <row r="523" spans="1:24" ht="15.75" customHeight="1">
      <c r="A523" s="191"/>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row>
    <row r="524" spans="1:24" ht="15.75" customHeight="1">
      <c r="A524" s="191"/>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row>
    <row r="525" spans="1:24" ht="15.75" customHeight="1">
      <c r="A525" s="191"/>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row>
    <row r="526" spans="1:24" ht="15.75" customHeight="1">
      <c r="A526" s="191"/>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row>
    <row r="527" spans="1:24" ht="15.75" customHeight="1">
      <c r="A527" s="191"/>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row>
    <row r="528" spans="1:24" ht="15.75" customHeight="1">
      <c r="A528" s="191"/>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row>
    <row r="529" spans="1:24" ht="15.75" customHeight="1">
      <c r="A529" s="191"/>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row>
    <row r="530" spans="1:24" ht="15.75" customHeight="1">
      <c r="A530" s="191"/>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row>
    <row r="531" spans="1:24" ht="15.75" customHeight="1">
      <c r="A531" s="191"/>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row>
    <row r="532" spans="1:24" ht="15.75" customHeight="1">
      <c r="A532" s="191"/>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row>
    <row r="533" spans="1:24" ht="15.75" customHeight="1">
      <c r="A533" s="191"/>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row>
    <row r="534" spans="1:24" ht="15.75" customHeight="1">
      <c r="A534" s="191"/>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row>
    <row r="535" spans="1:24" ht="15.75" customHeight="1">
      <c r="A535" s="191"/>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row>
    <row r="536" spans="1:24" ht="15.75" customHeight="1">
      <c r="A536" s="191"/>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row>
    <row r="537" spans="1:24" ht="15.75" customHeight="1">
      <c r="A537" s="191"/>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row>
    <row r="538" spans="1:24" ht="15.75" customHeight="1">
      <c r="A538" s="191"/>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row>
    <row r="539" spans="1:24" ht="15.75" customHeight="1">
      <c r="A539" s="191"/>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row>
    <row r="540" spans="1:24" ht="15.75" customHeight="1">
      <c r="A540" s="191"/>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row>
    <row r="541" spans="1:24" ht="15.75" customHeight="1">
      <c r="A541" s="191"/>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row>
    <row r="542" spans="1:24" ht="15.75" customHeight="1">
      <c r="A542" s="191"/>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row>
    <row r="543" spans="1:24" ht="15.75" customHeight="1">
      <c r="A543" s="191"/>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row>
    <row r="544" spans="1:24" ht="15.75" customHeight="1">
      <c r="A544" s="191"/>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row>
    <row r="545" spans="1:24" ht="15.75" customHeight="1">
      <c r="A545" s="191"/>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row>
    <row r="546" spans="1:24" ht="15.75" customHeight="1">
      <c r="A546" s="191"/>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row>
    <row r="547" spans="1:24" ht="15.75" customHeight="1">
      <c r="A547" s="191"/>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row>
    <row r="548" spans="1:24" ht="15.75" customHeight="1">
      <c r="A548" s="191"/>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row>
    <row r="549" spans="1:24" ht="15.75" customHeight="1">
      <c r="A549" s="191"/>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row>
    <row r="550" spans="1:24" ht="15.75" customHeight="1">
      <c r="A550" s="191"/>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row>
    <row r="551" spans="1:24" ht="15.75" customHeight="1">
      <c r="A551" s="191"/>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row>
    <row r="552" spans="1:24" ht="15.75" customHeight="1">
      <c r="A552" s="191"/>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row>
    <row r="553" spans="1:24" ht="15.75" customHeight="1">
      <c r="A553" s="191"/>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row>
    <row r="554" spans="1:24" ht="15.75" customHeight="1">
      <c r="A554" s="191"/>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row>
    <row r="555" spans="1:24" ht="15.75" customHeight="1">
      <c r="A555" s="191"/>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row>
    <row r="556" spans="1:24" ht="15.75" customHeight="1">
      <c r="A556" s="191"/>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row>
    <row r="557" spans="1:24" ht="15.75" customHeight="1">
      <c r="A557" s="191"/>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row>
    <row r="558" spans="1:24" ht="15.75" customHeight="1">
      <c r="A558" s="191"/>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row>
    <row r="559" spans="1:24" ht="15.75" customHeight="1">
      <c r="A559" s="191"/>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row>
    <row r="560" spans="1:24" ht="15.75" customHeight="1">
      <c r="A560" s="191"/>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row>
    <row r="561" spans="1:24" ht="15.75" customHeight="1">
      <c r="A561" s="191"/>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row>
    <row r="562" spans="1:24" ht="15.75" customHeight="1">
      <c r="A562" s="191"/>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row>
    <row r="563" spans="1:24" ht="15.75" customHeight="1">
      <c r="A563" s="191"/>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row>
    <row r="564" spans="1:24" ht="15.75" customHeight="1">
      <c r="A564" s="191"/>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row>
    <row r="565" spans="1:24" ht="15.75" customHeight="1">
      <c r="A565" s="191"/>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row>
    <row r="566" spans="1:24" ht="15.75" customHeight="1">
      <c r="A566" s="191"/>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row>
    <row r="567" spans="1:24" ht="15.75" customHeight="1">
      <c r="A567" s="191"/>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row>
    <row r="568" spans="1:24" ht="15.75" customHeight="1">
      <c r="A568" s="191"/>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row>
    <row r="569" spans="1:24" ht="15.75" customHeight="1">
      <c r="A569" s="191"/>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row>
    <row r="570" spans="1:24" ht="15.75" customHeight="1">
      <c r="A570" s="191"/>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row>
    <row r="571" spans="1:24" ht="15.75" customHeight="1">
      <c r="A571" s="191"/>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row>
    <row r="572" spans="1:24" ht="15.75" customHeight="1">
      <c r="A572" s="191"/>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row>
    <row r="573" spans="1:24" ht="15.75" customHeight="1">
      <c r="A573" s="191"/>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row>
    <row r="574" spans="1:24" ht="15.75" customHeight="1">
      <c r="A574" s="191"/>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row>
    <row r="575" spans="1:24" ht="15.75" customHeight="1">
      <c r="A575" s="191"/>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row>
    <row r="576" spans="1:24" ht="15.75" customHeight="1">
      <c r="A576" s="191"/>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row>
    <row r="577" spans="1:24" ht="15.75" customHeight="1">
      <c r="A577" s="191"/>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row>
    <row r="578" spans="1:24" ht="15.75" customHeight="1">
      <c r="A578" s="191"/>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row>
    <row r="579" spans="1:24" ht="15.75" customHeight="1">
      <c r="A579" s="191"/>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row>
    <row r="580" spans="1:24" ht="15.75" customHeight="1">
      <c r="A580" s="191"/>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row>
    <row r="581" spans="1:24" ht="15.75" customHeight="1">
      <c r="A581" s="191"/>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row>
    <row r="582" spans="1:24" ht="15.75" customHeight="1">
      <c r="A582" s="191"/>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row>
    <row r="583" spans="1:24" ht="15.75" customHeight="1">
      <c r="A583" s="191"/>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row>
    <row r="584" spans="1:24" ht="15.75" customHeight="1">
      <c r="A584" s="191"/>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row>
    <row r="585" spans="1:24" ht="15.75" customHeight="1">
      <c r="A585" s="191"/>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row>
    <row r="586" spans="1:24" ht="15.75" customHeight="1">
      <c r="A586" s="191"/>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row>
    <row r="587" spans="1:24" ht="15.75" customHeight="1">
      <c r="A587" s="191"/>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row>
    <row r="588" spans="1:24" ht="15.75" customHeight="1">
      <c r="A588" s="191"/>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row>
    <row r="589" spans="1:24" ht="15.75" customHeight="1">
      <c r="A589" s="191"/>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row>
    <row r="590" spans="1:24" ht="15.75" customHeight="1">
      <c r="A590" s="191"/>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row>
    <row r="591" spans="1:24" ht="15.75" customHeight="1">
      <c r="A591" s="191"/>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row>
    <row r="592" spans="1:24" ht="15.75" customHeight="1">
      <c r="A592" s="191"/>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row>
    <row r="593" spans="1:24" ht="15.75" customHeight="1">
      <c r="A593" s="191"/>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row>
    <row r="594" spans="1:24" ht="15.75" customHeight="1">
      <c r="A594" s="191"/>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row>
    <row r="595" spans="1:24" ht="15.75" customHeight="1">
      <c r="A595" s="191"/>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row>
    <row r="596" spans="1:24" ht="15.75" customHeight="1">
      <c r="A596" s="191"/>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row>
    <row r="597" spans="1:24" ht="15.75" customHeight="1">
      <c r="A597" s="191"/>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row>
    <row r="598" spans="1:24" ht="15.75" customHeight="1">
      <c r="A598" s="191"/>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row>
    <row r="599" spans="1:24" ht="15.75" customHeight="1">
      <c r="A599" s="191"/>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row>
    <row r="600" spans="1:24" ht="15.75" customHeight="1">
      <c r="A600" s="191"/>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row>
    <row r="601" spans="1:24" ht="15.75" customHeight="1">
      <c r="A601" s="191"/>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row>
    <row r="602" spans="1:24" ht="15.75" customHeight="1">
      <c r="A602" s="191"/>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row>
    <row r="603" spans="1:24" ht="15.75" customHeight="1">
      <c r="A603" s="191"/>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row>
    <row r="604" spans="1:24" ht="15.75" customHeight="1">
      <c r="A604" s="191"/>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row>
    <row r="605" spans="1:24" ht="15.75" customHeight="1">
      <c r="A605" s="191"/>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row>
    <row r="606" spans="1:24" ht="15.75" customHeight="1">
      <c r="A606" s="191"/>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row>
    <row r="607" spans="1:24" ht="15.75" customHeight="1">
      <c r="A607" s="191"/>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row>
    <row r="608" spans="1:24" ht="15.75" customHeight="1">
      <c r="A608" s="191"/>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row>
    <row r="609" spans="1:24" ht="15.75" customHeight="1">
      <c r="A609" s="191"/>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row>
    <row r="610" spans="1:24" ht="15.75" customHeight="1">
      <c r="A610" s="191"/>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row>
    <row r="611" spans="1:24" ht="15.75" customHeight="1">
      <c r="A611" s="191"/>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row>
    <row r="612" spans="1:24" ht="15.75" customHeight="1">
      <c r="A612" s="191"/>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row>
    <row r="613" spans="1:24" ht="15.75" customHeight="1">
      <c r="A613" s="191"/>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row>
    <row r="614" spans="1:24" ht="15.75" customHeight="1">
      <c r="A614" s="191"/>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row>
    <row r="615" spans="1:24" ht="15.75" customHeight="1">
      <c r="A615" s="191"/>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row>
    <row r="616" spans="1:24" ht="15.75" customHeight="1">
      <c r="A616" s="191"/>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row>
    <row r="617" spans="1:24" ht="15.75" customHeight="1">
      <c r="A617" s="191"/>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row>
    <row r="618" spans="1:24" ht="15.75" customHeight="1">
      <c r="A618" s="191"/>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row>
    <row r="619" spans="1:24" ht="15.75" customHeight="1">
      <c r="A619" s="191"/>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row>
    <row r="620" spans="1:24" ht="15.75" customHeight="1">
      <c r="A620" s="191"/>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row>
    <row r="621" spans="1:24" ht="15.75" customHeight="1">
      <c r="A621" s="191"/>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row>
    <row r="622" spans="1:24" ht="15.75" customHeight="1">
      <c r="A622" s="191"/>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row>
    <row r="623" spans="1:24" ht="15.75" customHeight="1">
      <c r="A623" s="191"/>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row>
    <row r="624" spans="1:24" ht="15.75" customHeight="1">
      <c r="A624" s="191"/>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row>
    <row r="625" spans="1:24" ht="15.75" customHeight="1">
      <c r="A625" s="191"/>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row>
    <row r="626" spans="1:24" ht="15.75" customHeight="1">
      <c r="A626" s="191"/>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row>
    <row r="627" spans="1:24" ht="15.75" customHeight="1">
      <c r="A627" s="191"/>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row>
    <row r="628" spans="1:24" ht="15.75" customHeight="1">
      <c r="A628" s="191"/>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row>
    <row r="629" spans="1:24" ht="15.75" customHeight="1">
      <c r="A629" s="191"/>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row>
    <row r="630" spans="1:24" ht="15.75" customHeight="1">
      <c r="A630" s="191"/>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row>
    <row r="631" spans="1:24" ht="15.75" customHeight="1">
      <c r="A631" s="191"/>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row>
    <row r="632" spans="1:24" ht="15.75" customHeight="1">
      <c r="A632" s="191"/>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row>
    <row r="633" spans="1:24" ht="15.75" customHeight="1">
      <c r="A633" s="191"/>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row>
    <row r="634" spans="1:24" ht="15.75" customHeight="1">
      <c r="A634" s="191"/>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row>
    <row r="635" spans="1:24" ht="15.75" customHeight="1">
      <c r="A635" s="191"/>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row>
    <row r="636" spans="1:24" ht="15.75" customHeight="1">
      <c r="A636" s="191"/>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row>
    <row r="637" spans="1:24" ht="15.75" customHeight="1">
      <c r="A637" s="191"/>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row>
    <row r="638" spans="1:24" ht="15.75" customHeight="1">
      <c r="A638" s="191"/>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row>
    <row r="639" spans="1:24" ht="15.75" customHeight="1">
      <c r="A639" s="191"/>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row>
    <row r="640" spans="1:24" ht="15.75" customHeight="1">
      <c r="A640" s="191"/>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row>
    <row r="641" spans="1:24" ht="15.75" customHeight="1">
      <c r="A641" s="191"/>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row>
    <row r="642" spans="1:24" ht="15.75" customHeight="1">
      <c r="A642" s="191"/>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row>
    <row r="643" spans="1:24" ht="15.75" customHeight="1">
      <c r="A643" s="191"/>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row>
    <row r="644" spans="1:24" ht="15.75" customHeight="1">
      <c r="A644" s="191"/>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row>
    <row r="645" spans="1:24" ht="15.75" customHeight="1">
      <c r="A645" s="191"/>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row>
    <row r="646" spans="1:24" ht="15.75" customHeight="1">
      <c r="A646" s="191"/>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row>
    <row r="647" spans="1:24" ht="15.75" customHeight="1">
      <c r="A647" s="191"/>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row>
    <row r="648" spans="1:24" ht="15.75" customHeight="1">
      <c r="A648" s="191"/>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row>
    <row r="649" spans="1:24" ht="15.75" customHeight="1">
      <c r="A649" s="191"/>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row>
    <row r="650" spans="1:24" ht="15.75" customHeight="1">
      <c r="A650" s="191"/>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row>
    <row r="651" spans="1:24" ht="15.75" customHeight="1">
      <c r="A651" s="191"/>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row>
    <row r="652" spans="1:24" ht="15.75" customHeight="1">
      <c r="A652" s="191"/>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row>
    <row r="653" spans="1:24" ht="15.75" customHeight="1">
      <c r="A653" s="191"/>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row>
    <row r="654" spans="1:24" ht="15.75" customHeight="1">
      <c r="A654" s="191"/>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row>
    <row r="655" spans="1:24" ht="15.75" customHeight="1">
      <c r="A655" s="191"/>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row>
    <row r="656" spans="1:24" ht="15.75" customHeight="1">
      <c r="A656" s="191"/>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row>
    <row r="657" spans="1:24" ht="15.75" customHeight="1">
      <c r="A657" s="191"/>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row>
    <row r="658" spans="1:24" ht="15.75" customHeight="1">
      <c r="A658" s="191"/>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row>
    <row r="659" spans="1:24" ht="15.75" customHeight="1">
      <c r="A659" s="191"/>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row>
    <row r="660" spans="1:24" ht="15.75" customHeight="1">
      <c r="A660" s="191"/>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row>
    <row r="661" spans="1:24" ht="15.75" customHeight="1">
      <c r="A661" s="191"/>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row>
    <row r="662" spans="1:24" ht="15.75" customHeight="1">
      <c r="A662" s="191"/>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row>
    <row r="663" spans="1:24" ht="15.75" customHeight="1">
      <c r="A663" s="191"/>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row>
    <row r="664" spans="1:24" ht="15.75" customHeight="1">
      <c r="A664" s="191"/>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row>
    <row r="665" spans="1:24" ht="15.75" customHeight="1">
      <c r="A665" s="191"/>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row>
    <row r="666" spans="1:24" ht="15.75" customHeight="1">
      <c r="A666" s="191"/>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row>
    <row r="667" spans="1:24" ht="15.75" customHeight="1">
      <c r="A667" s="191"/>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row>
    <row r="668" spans="1:24" ht="15.75" customHeight="1">
      <c r="A668" s="191"/>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row>
    <row r="669" spans="1:24" ht="15.75" customHeight="1">
      <c r="A669" s="191"/>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row>
    <row r="670" spans="1:24" ht="15.75" customHeight="1">
      <c r="A670" s="191"/>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row>
    <row r="671" spans="1:24" ht="15.75" customHeight="1">
      <c r="A671" s="191"/>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row>
    <row r="672" spans="1:24" ht="15.75" customHeight="1">
      <c r="A672" s="191"/>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row>
    <row r="673" spans="1:24" ht="15.75" customHeight="1">
      <c r="A673" s="191"/>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row>
    <row r="674" spans="1:24" ht="15.75" customHeight="1">
      <c r="A674" s="191"/>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row>
    <row r="675" spans="1:24" ht="15.75" customHeight="1">
      <c r="A675" s="191"/>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row>
    <row r="676" spans="1:24" ht="15.75" customHeight="1">
      <c r="A676" s="191"/>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row>
    <row r="677" spans="1:24" ht="15.75" customHeight="1">
      <c r="A677" s="191"/>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row>
    <row r="678" spans="1:24" ht="15.75" customHeight="1">
      <c r="A678" s="191"/>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row>
    <row r="679" spans="1:24" ht="15.75" customHeight="1">
      <c r="A679" s="191"/>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row>
    <row r="680" spans="1:24" ht="15.75" customHeight="1">
      <c r="A680" s="191"/>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row>
    <row r="681" spans="1:24" ht="15.75" customHeight="1">
      <c r="A681" s="191"/>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row>
    <row r="682" spans="1:24" ht="15.75" customHeight="1">
      <c r="A682" s="191"/>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row>
    <row r="683" spans="1:24" ht="15.75" customHeight="1">
      <c r="A683" s="191"/>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row>
    <row r="684" spans="1:24" ht="15.75" customHeight="1">
      <c r="A684" s="191"/>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row>
    <row r="685" spans="1:24" ht="15.75" customHeight="1">
      <c r="A685" s="191"/>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row>
    <row r="686" spans="1:24" ht="15.75" customHeight="1">
      <c r="A686" s="191"/>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row>
    <row r="687" spans="1:24" ht="15.75" customHeight="1">
      <c r="A687" s="191"/>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row>
    <row r="688" spans="1:24" ht="15.75" customHeight="1">
      <c r="A688" s="191"/>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row>
    <row r="689" spans="1:24" ht="15.75" customHeight="1">
      <c r="A689" s="191"/>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row>
    <row r="690" spans="1:24" ht="15.75" customHeight="1">
      <c r="A690" s="191"/>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row>
    <row r="691" spans="1:24" ht="15.75" customHeight="1">
      <c r="A691" s="191"/>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row>
    <row r="692" spans="1:24" ht="15.75" customHeight="1">
      <c r="A692" s="191"/>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row>
    <row r="693" spans="1:24" ht="15.75" customHeight="1">
      <c r="A693" s="191"/>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row>
    <row r="694" spans="1:24" ht="15.75" customHeight="1">
      <c r="A694" s="191"/>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row>
    <row r="695" spans="1:24" ht="15.75" customHeight="1">
      <c r="A695" s="191"/>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row>
    <row r="696" spans="1:24" ht="15.75" customHeight="1">
      <c r="A696" s="191"/>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row>
    <row r="697" spans="1:24" ht="15.75" customHeight="1">
      <c r="A697" s="191"/>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row>
    <row r="698" spans="1:24" ht="15.75" customHeight="1">
      <c r="A698" s="191"/>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row>
    <row r="699" spans="1:24" ht="15.75" customHeight="1">
      <c r="A699" s="191"/>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row>
    <row r="700" spans="1:24" ht="15.75" customHeight="1">
      <c r="A700" s="191"/>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row>
    <row r="701" spans="1:24" ht="15.75" customHeight="1">
      <c r="A701" s="191"/>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row>
    <row r="702" spans="1:24" ht="15.75" customHeight="1">
      <c r="A702" s="191"/>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row>
    <row r="703" spans="1:24" ht="15.75" customHeight="1">
      <c r="A703" s="191"/>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row>
    <row r="704" spans="1:24" ht="15.75" customHeight="1">
      <c r="A704" s="191"/>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row>
    <row r="705" spans="1:24" ht="15.75" customHeight="1">
      <c r="A705" s="191"/>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row>
    <row r="706" spans="1:24" ht="15.75" customHeight="1">
      <c r="A706" s="191"/>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row>
    <row r="707" spans="1:24" ht="15.75" customHeight="1">
      <c r="A707" s="191"/>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row>
    <row r="708" spans="1:24" ht="15.75" customHeight="1">
      <c r="A708" s="191"/>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row>
    <row r="709" spans="1:24" ht="15.75" customHeight="1">
      <c r="A709" s="191"/>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row>
    <row r="710" spans="1:24" ht="15.75" customHeight="1">
      <c r="A710" s="191"/>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row>
    <row r="711" spans="1:24" ht="15.75" customHeight="1">
      <c r="A711" s="191"/>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row>
    <row r="712" spans="1:24" ht="15.75" customHeight="1">
      <c r="A712" s="191"/>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row>
    <row r="713" spans="1:24" ht="15.75" customHeight="1">
      <c r="A713" s="191"/>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row>
    <row r="714" spans="1:24" ht="15.75" customHeight="1">
      <c r="A714" s="191"/>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row>
    <row r="715" spans="1:24" ht="15.75" customHeight="1">
      <c r="A715" s="191"/>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row>
    <row r="716" spans="1:24" ht="15.75" customHeight="1">
      <c r="A716" s="191"/>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row>
    <row r="717" spans="1:24" ht="15.75" customHeight="1">
      <c r="A717" s="191"/>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row>
    <row r="718" spans="1:24" ht="15.75" customHeight="1">
      <c r="A718" s="191"/>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row>
    <row r="719" spans="1:24" ht="15.75" customHeight="1">
      <c r="A719" s="191"/>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row>
    <row r="720" spans="1:24" ht="15.75" customHeight="1">
      <c r="A720" s="191"/>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row>
    <row r="721" spans="1:24" ht="15.75" customHeight="1">
      <c r="A721" s="191"/>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row>
    <row r="722" spans="1:24" ht="15.75" customHeight="1">
      <c r="A722" s="191"/>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row>
    <row r="723" spans="1:24" ht="15.75" customHeight="1">
      <c r="A723" s="191"/>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row>
    <row r="724" spans="1:24" ht="15.75" customHeight="1">
      <c r="A724" s="191"/>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row>
    <row r="725" spans="1:24" ht="15.75" customHeight="1">
      <c r="A725" s="191"/>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row>
    <row r="726" spans="1:24" ht="15.75" customHeight="1">
      <c r="A726" s="191"/>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row>
    <row r="727" spans="1:24" ht="15.75" customHeight="1">
      <c r="A727" s="191"/>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row>
    <row r="728" spans="1:24" ht="15.75" customHeight="1">
      <c r="A728" s="191"/>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row>
    <row r="729" spans="1:24" ht="15.75" customHeight="1">
      <c r="A729" s="191"/>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row>
    <row r="730" spans="1:24" ht="15.75" customHeight="1">
      <c r="A730" s="191"/>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row>
    <row r="731" spans="1:24" ht="15.75" customHeight="1">
      <c r="A731" s="191"/>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row>
    <row r="732" spans="1:24" ht="15.75" customHeight="1">
      <c r="A732" s="191"/>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row>
    <row r="733" spans="1:24" ht="15.75" customHeight="1">
      <c r="A733" s="191"/>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row>
    <row r="734" spans="1:24" ht="15.75" customHeight="1">
      <c r="A734" s="191"/>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row>
    <row r="735" spans="1:24" ht="15.75" customHeight="1">
      <c r="A735" s="191"/>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row>
    <row r="736" spans="1:24" ht="15.75" customHeight="1">
      <c r="A736" s="191"/>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row>
    <row r="737" spans="1:24" ht="15.75" customHeight="1">
      <c r="A737" s="191"/>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row>
    <row r="738" spans="1:24" ht="15.75" customHeight="1">
      <c r="A738" s="191"/>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row>
    <row r="739" spans="1:24" ht="15.75" customHeight="1">
      <c r="A739" s="191"/>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row>
    <row r="740" spans="1:24" ht="15.75" customHeight="1">
      <c r="A740" s="191"/>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row>
    <row r="741" spans="1:24" ht="15.75" customHeight="1">
      <c r="A741" s="191"/>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row>
    <row r="742" spans="1:24" ht="15.75" customHeight="1">
      <c r="A742" s="191"/>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row>
    <row r="743" spans="1:24" ht="15.75" customHeight="1">
      <c r="A743" s="191"/>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row>
    <row r="744" spans="1:24" ht="15.75" customHeight="1">
      <c r="A744" s="191"/>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row>
    <row r="745" spans="1:24" ht="15.75" customHeight="1">
      <c r="A745" s="191"/>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row>
    <row r="746" spans="1:24" ht="15.75" customHeight="1">
      <c r="A746" s="191"/>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row>
    <row r="747" spans="1:24" ht="15.75" customHeight="1">
      <c r="A747" s="191"/>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row>
    <row r="748" spans="1:24" ht="15.75" customHeight="1">
      <c r="A748" s="191"/>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row>
    <row r="749" spans="1:24" ht="15.75" customHeight="1">
      <c r="A749" s="191"/>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row>
    <row r="750" spans="1:24" ht="15.75" customHeight="1">
      <c r="A750" s="191"/>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row>
    <row r="751" spans="1:24" ht="15.75" customHeight="1">
      <c r="A751" s="191"/>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row>
    <row r="752" spans="1:24" ht="15.75" customHeight="1">
      <c r="A752" s="191"/>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row>
    <row r="753" spans="1:24" ht="15.75" customHeight="1">
      <c r="A753" s="191"/>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row>
    <row r="754" spans="1:24" ht="15.75" customHeight="1">
      <c r="A754" s="191"/>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row>
    <row r="755" spans="1:24" ht="15.75" customHeight="1">
      <c r="A755" s="191"/>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row>
    <row r="756" spans="1:24" ht="15.75" customHeight="1">
      <c r="A756" s="191"/>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row>
    <row r="757" spans="1:24" ht="15.75" customHeight="1">
      <c r="A757" s="191"/>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row>
    <row r="758" spans="1:24" ht="15.75" customHeight="1">
      <c r="A758" s="191"/>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row>
    <row r="759" spans="1:24" ht="15.75" customHeight="1">
      <c r="A759" s="191"/>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row>
    <row r="760" spans="1:24" ht="15.75" customHeight="1">
      <c r="A760" s="191"/>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row>
    <row r="761" spans="1:24" ht="15.75" customHeight="1">
      <c r="A761" s="191"/>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row>
    <row r="762" spans="1:24" ht="15.75" customHeight="1">
      <c r="A762" s="191"/>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row>
    <row r="763" spans="1:24" ht="15.75" customHeight="1">
      <c r="A763" s="191"/>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row>
    <row r="764" spans="1:24" ht="15.75" customHeight="1">
      <c r="A764" s="191"/>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row>
    <row r="765" spans="1:24" ht="15.75" customHeight="1">
      <c r="A765" s="191"/>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row>
    <row r="766" spans="1:24" ht="15.75" customHeight="1">
      <c r="A766" s="191"/>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row>
    <row r="767" spans="1:24" ht="15.75" customHeight="1">
      <c r="A767" s="191"/>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row>
    <row r="768" spans="1:24" ht="15.75" customHeight="1">
      <c r="A768" s="191"/>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row>
    <row r="769" spans="1:24" ht="15.75" customHeight="1">
      <c r="A769" s="191"/>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row>
    <row r="770" spans="1:24" ht="15.75" customHeight="1">
      <c r="A770" s="191"/>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row>
    <row r="771" spans="1:24" ht="15.75" customHeight="1">
      <c r="A771" s="191"/>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row>
    <row r="772" spans="1:24" ht="15.75" customHeight="1">
      <c r="A772" s="191"/>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row>
    <row r="773" spans="1:24" ht="15.75" customHeight="1">
      <c r="A773" s="191"/>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row>
    <row r="774" spans="1:24" ht="15.75" customHeight="1">
      <c r="A774" s="191"/>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row>
    <row r="775" spans="1:24" ht="15.75" customHeight="1">
      <c r="A775" s="191"/>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row>
    <row r="776" spans="1:24" ht="15.75" customHeight="1">
      <c r="A776" s="191"/>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row>
    <row r="777" spans="1:24" ht="15.75" customHeight="1">
      <c r="A777" s="191"/>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row>
    <row r="778" spans="1:24" ht="15.75" customHeight="1">
      <c r="A778" s="191"/>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row>
    <row r="779" spans="1:24" ht="15.75" customHeight="1">
      <c r="A779" s="191"/>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row>
    <row r="780" spans="1:24" ht="15.75" customHeight="1">
      <c r="A780" s="191"/>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row>
    <row r="781" spans="1:24" ht="15.75" customHeight="1">
      <c r="A781" s="191"/>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row>
    <row r="782" spans="1:24" ht="15.75" customHeight="1">
      <c r="A782" s="191"/>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row>
    <row r="783" spans="1:24" ht="15.75" customHeight="1">
      <c r="A783" s="191"/>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row>
    <row r="784" spans="1:24" ht="15.75" customHeight="1">
      <c r="A784" s="191"/>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row>
    <row r="785" spans="1:24" ht="15.75" customHeight="1">
      <c r="A785" s="191"/>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row>
    <row r="786" spans="1:24" ht="15.75" customHeight="1">
      <c r="A786" s="191"/>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row>
    <row r="787" spans="1:24" ht="15.75" customHeight="1">
      <c r="A787" s="191"/>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row>
    <row r="788" spans="1:24" ht="15.75" customHeight="1">
      <c r="A788" s="191"/>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row>
    <row r="789" spans="1:24" ht="15.75" customHeight="1">
      <c r="A789" s="191"/>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row>
    <row r="790" spans="1:24" ht="15.75" customHeight="1">
      <c r="A790" s="191"/>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row>
    <row r="791" spans="1:24" ht="15.75" customHeight="1">
      <c r="A791" s="191"/>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row>
    <row r="792" spans="1:24" ht="15.75" customHeight="1">
      <c r="A792" s="191"/>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row>
    <row r="793" spans="1:24" ht="15.75" customHeight="1">
      <c r="A793" s="191"/>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row>
    <row r="794" spans="1:24" ht="15.75" customHeight="1">
      <c r="A794" s="191"/>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row>
    <row r="795" spans="1:24" ht="15.75" customHeight="1">
      <c r="A795" s="191"/>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row>
    <row r="796" spans="1:24" ht="15.75" customHeight="1">
      <c r="A796" s="191"/>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row>
    <row r="797" spans="1:24" ht="15.75" customHeight="1">
      <c r="A797" s="191"/>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row>
    <row r="798" spans="1:24" ht="15.75" customHeight="1">
      <c r="A798" s="191"/>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row>
    <row r="799" spans="1:24" ht="15.75" customHeight="1">
      <c r="A799" s="191"/>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row>
    <row r="800" spans="1:24" ht="15.75" customHeight="1">
      <c r="A800" s="191"/>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row>
    <row r="801" spans="1:24" ht="15.75" customHeight="1">
      <c r="A801" s="191"/>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row>
    <row r="802" spans="1:24" ht="15.75" customHeight="1">
      <c r="A802" s="191"/>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row>
    <row r="803" spans="1:24" ht="15.75" customHeight="1">
      <c r="A803" s="191"/>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row>
    <row r="804" spans="1:24" ht="15.75" customHeight="1">
      <c r="A804" s="191"/>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row>
    <row r="805" spans="1:24" ht="15.75" customHeight="1">
      <c r="A805" s="191"/>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row>
    <row r="806" spans="1:24" ht="15.75" customHeight="1">
      <c r="A806" s="191"/>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row>
    <row r="807" spans="1:24" ht="15.75" customHeight="1">
      <c r="A807" s="191"/>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row>
    <row r="808" spans="1:24" ht="15.75" customHeight="1">
      <c r="A808" s="191"/>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row>
    <row r="809" spans="1:24" ht="15.75" customHeight="1">
      <c r="A809" s="191"/>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row>
    <row r="810" spans="1:24" ht="15.75" customHeight="1">
      <c r="A810" s="191"/>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row>
    <row r="811" spans="1:24" ht="15.75" customHeight="1">
      <c r="A811" s="191"/>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row>
    <row r="812" spans="1:24" ht="15.75" customHeight="1">
      <c r="A812" s="191"/>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row>
    <row r="813" spans="1:24" ht="15.75" customHeight="1">
      <c r="A813" s="191"/>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row>
    <row r="814" spans="1:24" ht="15.75" customHeight="1">
      <c r="A814" s="191"/>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row>
    <row r="815" spans="1:24" ht="15.75" customHeight="1">
      <c r="A815" s="191"/>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row>
    <row r="816" spans="1:24" ht="15.75" customHeight="1">
      <c r="A816" s="191"/>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row>
    <row r="817" spans="1:24" ht="15.75" customHeight="1">
      <c r="A817" s="191"/>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row>
    <row r="818" spans="1:24" ht="15.75" customHeight="1">
      <c r="A818" s="191"/>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row>
    <row r="819" spans="1:24" ht="15.75" customHeight="1">
      <c r="A819" s="191"/>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row>
    <row r="820" spans="1:24" ht="15.75" customHeight="1">
      <c r="A820" s="191"/>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row>
    <row r="821" spans="1:24" ht="15.75" customHeight="1">
      <c r="A821" s="191"/>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row>
    <row r="822" spans="1:24" ht="15.75" customHeight="1">
      <c r="A822" s="191"/>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row>
    <row r="823" spans="1:24" ht="15.75" customHeight="1">
      <c r="A823" s="191"/>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row>
    <row r="824" spans="1:24" ht="15.75" customHeight="1">
      <c r="A824" s="191"/>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row>
    <row r="825" spans="1:24" ht="15.75" customHeight="1">
      <c r="A825" s="191"/>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row>
    <row r="826" spans="1:24" ht="15.75" customHeight="1">
      <c r="A826" s="191"/>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row>
    <row r="827" spans="1:24" ht="15.75" customHeight="1">
      <c r="A827" s="191"/>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row>
    <row r="828" spans="1:24" ht="15.75" customHeight="1">
      <c r="A828" s="191"/>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row>
    <row r="829" spans="1:24" ht="15.75" customHeight="1">
      <c r="A829" s="191"/>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row>
    <row r="830" spans="1:24" ht="15.75" customHeight="1">
      <c r="A830" s="191"/>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row>
    <row r="831" spans="1:24" ht="15.75" customHeight="1">
      <c r="A831" s="191"/>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row>
    <row r="832" spans="1:24" ht="15.75" customHeight="1">
      <c r="A832" s="191"/>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row>
    <row r="833" spans="1:24" ht="15.75" customHeight="1">
      <c r="A833" s="191"/>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row>
    <row r="834" spans="1:24" ht="15.75" customHeight="1">
      <c r="A834" s="191"/>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row>
    <row r="835" spans="1:24" ht="15.75" customHeight="1">
      <c r="A835" s="191"/>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row>
    <row r="836" spans="1:24" ht="15.75" customHeight="1">
      <c r="A836" s="191"/>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row>
    <row r="837" spans="1:24" ht="15.75" customHeight="1">
      <c r="A837" s="191"/>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row>
    <row r="838" spans="1:24" ht="15.75" customHeight="1">
      <c r="A838" s="191"/>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row>
    <row r="839" spans="1:24" ht="15.75" customHeight="1">
      <c r="A839" s="191"/>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row>
    <row r="840" spans="1:24" ht="15.75" customHeight="1">
      <c r="A840" s="191"/>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row>
    <row r="841" spans="1:24" ht="15.75" customHeight="1">
      <c r="A841" s="191"/>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row>
    <row r="842" spans="1:24" ht="15.75" customHeight="1">
      <c r="A842" s="191"/>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row>
    <row r="843" spans="1:24" ht="15.75" customHeight="1">
      <c r="A843" s="191"/>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row>
    <row r="844" spans="1:24" ht="15.75" customHeight="1">
      <c r="A844" s="191"/>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row>
    <row r="845" spans="1:24" ht="15.75" customHeight="1">
      <c r="A845" s="191"/>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row>
    <row r="846" spans="1:24" ht="15.75" customHeight="1">
      <c r="A846" s="191"/>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row>
    <row r="847" spans="1:24" ht="15.75" customHeight="1">
      <c r="A847" s="191"/>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row>
    <row r="848" spans="1:24" ht="15.75" customHeight="1">
      <c r="A848" s="191"/>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row>
    <row r="849" spans="1:24" ht="15.75" customHeight="1">
      <c r="A849" s="191"/>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row>
    <row r="850" spans="1:24" ht="15.75" customHeight="1">
      <c r="A850" s="191"/>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row>
    <row r="851" spans="1:24" ht="15.75" customHeight="1">
      <c r="A851" s="191"/>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row>
    <row r="852" spans="1:24" ht="15.75" customHeight="1">
      <c r="A852" s="191"/>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row>
    <row r="853" spans="1:24" ht="15.75" customHeight="1">
      <c r="A853" s="191"/>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row>
    <row r="854" spans="1:24" ht="15.75" customHeight="1">
      <c r="A854" s="191"/>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row>
    <row r="855" spans="1:24" ht="15.75" customHeight="1">
      <c r="A855" s="191"/>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row>
    <row r="856" spans="1:24" ht="15.75" customHeight="1">
      <c r="A856" s="191"/>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row>
    <row r="857" spans="1:24" ht="15.75" customHeight="1">
      <c r="A857" s="191"/>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row>
    <row r="858" spans="1:24" ht="15.75" customHeight="1">
      <c r="A858" s="191"/>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row>
    <row r="859" spans="1:24" ht="15.75" customHeight="1">
      <c r="A859" s="191"/>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row>
    <row r="860" spans="1:24" ht="15.75" customHeight="1">
      <c r="A860" s="191"/>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row>
    <row r="861" spans="1:24" ht="15.75" customHeight="1">
      <c r="A861" s="191"/>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row>
    <row r="862" spans="1:24" ht="15.75" customHeight="1">
      <c r="A862" s="191"/>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row>
    <row r="863" spans="1:24" ht="15.75" customHeight="1">
      <c r="A863" s="191"/>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row>
    <row r="864" spans="1:24" ht="15.75" customHeight="1">
      <c r="A864" s="191"/>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row>
    <row r="865" spans="1:24" ht="15.75" customHeight="1">
      <c r="A865" s="191"/>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row>
    <row r="866" spans="1:24" ht="15.75" customHeight="1">
      <c r="A866" s="191"/>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row>
    <row r="867" spans="1:24" ht="15.75" customHeight="1">
      <c r="A867" s="191"/>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row>
    <row r="868" spans="1:24" ht="15.75" customHeight="1">
      <c r="A868" s="191"/>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row>
    <row r="869" spans="1:24" ht="15.75" customHeight="1">
      <c r="A869" s="191"/>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row>
    <row r="870" spans="1:24" ht="15.75" customHeight="1">
      <c r="A870" s="191"/>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row>
    <row r="871" spans="1:24" ht="15.75" customHeight="1">
      <c r="A871" s="191"/>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row>
    <row r="872" spans="1:24" ht="15.75" customHeight="1">
      <c r="A872" s="191"/>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row>
    <row r="873" spans="1:24" ht="15.75" customHeight="1">
      <c r="A873" s="191"/>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row>
    <row r="874" spans="1:24" ht="15.75" customHeight="1">
      <c r="A874" s="191"/>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row>
    <row r="875" spans="1:24" ht="15.75" customHeight="1">
      <c r="A875" s="191"/>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row>
    <row r="876" spans="1:24" ht="15.75" customHeight="1">
      <c r="A876" s="191"/>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row>
    <row r="877" spans="1:24" ht="15.75" customHeight="1">
      <c r="A877" s="191"/>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row>
    <row r="878" spans="1:24" ht="15.75" customHeight="1">
      <c r="A878" s="191"/>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row>
    <row r="879" spans="1:24" ht="15.75" customHeight="1">
      <c r="A879" s="191"/>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row>
    <row r="880" spans="1:24" ht="15.75" customHeight="1">
      <c r="A880" s="191"/>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row>
    <row r="881" spans="1:24" ht="15.75" customHeight="1">
      <c r="A881" s="191"/>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row>
    <row r="882" spans="1:24" ht="15.75" customHeight="1">
      <c r="A882" s="191"/>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row>
    <row r="883" spans="1:24" ht="15.75" customHeight="1">
      <c r="A883" s="191"/>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row>
    <row r="884" spans="1:24" ht="15.75" customHeight="1">
      <c r="A884" s="191"/>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row>
    <row r="885" spans="1:24" ht="15.75" customHeight="1">
      <c r="A885" s="191"/>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row>
    <row r="886" spans="1:24" ht="15.75" customHeight="1">
      <c r="A886" s="191"/>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row>
    <row r="887" spans="1:24" ht="15.75" customHeight="1">
      <c r="A887" s="191"/>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row>
    <row r="888" spans="1:24" ht="15.75" customHeight="1">
      <c r="A888" s="191"/>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row>
    <row r="889" spans="1:24" ht="15.75" customHeight="1">
      <c r="A889" s="191"/>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row>
    <row r="890" spans="1:24" ht="15.75" customHeight="1">
      <c r="A890" s="191"/>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row>
    <row r="891" spans="1:24" ht="15.75" customHeight="1">
      <c r="A891" s="191"/>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row>
    <row r="892" spans="1:24" ht="15.75" customHeight="1">
      <c r="A892" s="191"/>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row>
    <row r="893" spans="1:24" ht="15.75" customHeight="1">
      <c r="A893" s="191"/>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row>
    <row r="894" spans="1:24" ht="15.75" customHeight="1">
      <c r="A894" s="191"/>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row>
    <row r="895" spans="1:24" ht="15.75" customHeight="1">
      <c r="A895" s="191"/>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row>
    <row r="896" spans="1:24" ht="15.75" customHeight="1">
      <c r="A896" s="191"/>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row>
    <row r="897" spans="1:24" ht="15.75" customHeight="1">
      <c r="A897" s="191"/>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row>
    <row r="898" spans="1:24" ht="15.75" customHeight="1">
      <c r="A898" s="191"/>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row>
    <row r="899" spans="1:24" ht="15.75" customHeight="1">
      <c r="A899" s="191"/>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row>
    <row r="900" spans="1:24" ht="15.75" customHeight="1">
      <c r="A900" s="191"/>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row>
    <row r="901" spans="1:24" ht="15.75" customHeight="1">
      <c r="A901" s="191"/>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row>
    <row r="902" spans="1:24" ht="15.75" customHeight="1">
      <c r="A902" s="191"/>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row>
    <row r="903" spans="1:24" ht="15.75" customHeight="1">
      <c r="A903" s="191"/>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row>
    <row r="904" spans="1:24" ht="15.75" customHeight="1">
      <c r="A904" s="191"/>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row>
    <row r="905" spans="1:24" ht="15.75" customHeight="1">
      <c r="A905" s="191"/>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row>
    <row r="906" spans="1:24" ht="15.75" customHeight="1">
      <c r="A906" s="191"/>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row>
    <row r="907" spans="1:24" ht="15.75" customHeight="1">
      <c r="A907" s="191"/>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row>
    <row r="908" spans="1:24" ht="15.75" customHeight="1">
      <c r="A908" s="191"/>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row>
    <row r="909" spans="1:24" ht="15.75" customHeight="1">
      <c r="A909" s="191"/>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row>
    <row r="910" spans="1:24" ht="15.75" customHeight="1">
      <c r="A910" s="191"/>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row>
    <row r="911" spans="1:24" ht="15.75" customHeight="1">
      <c r="A911" s="191"/>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row>
    <row r="912" spans="1:24" ht="15.75" customHeight="1">
      <c r="A912" s="191"/>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row>
    <row r="913" spans="1:24" ht="15.75" customHeight="1">
      <c r="A913" s="191"/>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row>
    <row r="914" spans="1:24" ht="15.75" customHeight="1">
      <c r="A914" s="191"/>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row>
    <row r="915" spans="1:24" ht="15.75" customHeight="1">
      <c r="A915" s="191"/>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row>
    <row r="916" spans="1:24" ht="15.75" customHeight="1">
      <c r="A916" s="191"/>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row>
    <row r="917" spans="1:24" ht="15.75" customHeight="1">
      <c r="A917" s="191"/>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row>
    <row r="918" spans="1:24" ht="15.75" customHeight="1">
      <c r="A918" s="191"/>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row>
    <row r="919" spans="1:24" ht="15.75" customHeight="1">
      <c r="A919" s="191"/>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row>
    <row r="920" spans="1:24" ht="15.75" customHeight="1">
      <c r="A920" s="191"/>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row>
    <row r="921" spans="1:24" ht="15.75" customHeight="1">
      <c r="A921" s="191"/>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row>
    <row r="922" spans="1:24" ht="15.75" customHeight="1">
      <c r="A922" s="191"/>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row>
    <row r="923" spans="1:24" ht="15.75" customHeight="1">
      <c r="A923" s="191"/>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row>
    <row r="924" spans="1:24" ht="15.75" customHeight="1">
      <c r="A924" s="191"/>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row>
    <row r="925" spans="1:24" ht="15.75" customHeight="1">
      <c r="A925" s="191"/>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row>
    <row r="926" spans="1:24" ht="15.75" customHeight="1">
      <c r="A926" s="191"/>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row>
    <row r="927" spans="1:24" ht="15.75" customHeight="1">
      <c r="A927" s="191"/>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row>
    <row r="928" spans="1:24" ht="15.75" customHeight="1">
      <c r="A928" s="191"/>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row>
    <row r="929" spans="1:24" ht="15.75" customHeight="1">
      <c r="A929" s="191"/>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row>
    <row r="930" spans="1:24" ht="15.75" customHeight="1">
      <c r="A930" s="191"/>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row>
    <row r="931" spans="1:24" ht="15.75" customHeight="1">
      <c r="A931" s="191"/>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row>
    <row r="932" spans="1:24" ht="15.75" customHeight="1">
      <c r="A932" s="191"/>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row>
    <row r="933" spans="1:24" ht="15.75" customHeight="1">
      <c r="A933" s="191"/>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row>
    <row r="934" spans="1:24" ht="15.75" customHeight="1">
      <c r="A934" s="191"/>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row>
    <row r="935" spans="1:24" ht="15.75" customHeight="1">
      <c r="A935" s="191"/>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row>
    <row r="936" spans="1:24" ht="15.75" customHeight="1">
      <c r="A936" s="191"/>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row>
    <row r="937" spans="1:24" ht="15.75" customHeight="1">
      <c r="A937" s="191"/>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row>
    <row r="938" spans="1:24" ht="15.75" customHeight="1">
      <c r="A938" s="191"/>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row>
    <row r="939" spans="1:24" ht="15.75" customHeight="1">
      <c r="A939" s="191"/>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row>
    <row r="940" spans="1:24" ht="15.75" customHeight="1">
      <c r="A940" s="191"/>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row>
    <row r="941" spans="1:24" ht="15.75" customHeight="1">
      <c r="A941" s="191"/>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row>
    <row r="942" spans="1:24" ht="15.75" customHeight="1">
      <c r="A942" s="191"/>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row>
    <row r="943" spans="1:24" ht="15.75" customHeight="1">
      <c r="A943" s="191"/>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row>
    <row r="944" spans="1:24" ht="15.75" customHeight="1">
      <c r="A944" s="191"/>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row>
    <row r="945" spans="1:24" ht="15.75" customHeight="1">
      <c r="A945" s="191"/>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row>
    <row r="946" spans="1:24" ht="15.75" customHeight="1">
      <c r="A946" s="191"/>
      <c r="B946" s="191"/>
      <c r="C946" s="191"/>
      <c r="D946" s="191"/>
      <c r="E946" s="191"/>
      <c r="F946" s="191"/>
      <c r="G946" s="191"/>
      <c r="H946" s="191"/>
      <c r="I946" s="191"/>
      <c r="J946" s="191"/>
      <c r="K946" s="191"/>
      <c r="L946" s="191"/>
      <c r="M946" s="191"/>
      <c r="N946" s="191"/>
      <c r="O946" s="191"/>
      <c r="P946" s="191"/>
      <c r="Q946" s="191"/>
      <c r="R946" s="191"/>
      <c r="S946" s="191"/>
      <c r="T946" s="191"/>
      <c r="U946" s="191"/>
      <c r="V946" s="191"/>
      <c r="W946" s="191"/>
      <c r="X946" s="191"/>
    </row>
    <row r="947" spans="1:24" ht="15.75" customHeight="1">
      <c r="A947" s="191"/>
      <c r="B947" s="191"/>
      <c r="C947" s="191"/>
      <c r="D947" s="191"/>
      <c r="E947" s="191"/>
      <c r="F947" s="191"/>
      <c r="G947" s="191"/>
      <c r="H947" s="191"/>
      <c r="I947" s="191"/>
      <c r="J947" s="191"/>
      <c r="K947" s="191"/>
      <c r="L947" s="191"/>
      <c r="M947" s="191"/>
      <c r="N947" s="191"/>
      <c r="O947" s="191"/>
      <c r="P947" s="191"/>
      <c r="Q947" s="191"/>
      <c r="R947" s="191"/>
      <c r="S947" s="191"/>
      <c r="T947" s="191"/>
      <c r="U947" s="191"/>
      <c r="V947" s="191"/>
      <c r="W947" s="191"/>
      <c r="X947" s="191"/>
    </row>
    <row r="948" spans="1:24" ht="15.75" customHeight="1">
      <c r="A948" s="191"/>
      <c r="B948" s="191"/>
      <c r="C948" s="191"/>
      <c r="D948" s="191"/>
      <c r="E948" s="191"/>
      <c r="F948" s="191"/>
      <c r="G948" s="191"/>
      <c r="H948" s="191"/>
      <c r="I948" s="191"/>
      <c r="J948" s="191"/>
      <c r="K948" s="191"/>
      <c r="L948" s="191"/>
      <c r="M948" s="191"/>
      <c r="N948" s="191"/>
      <c r="O948" s="191"/>
      <c r="P948" s="191"/>
      <c r="Q948" s="191"/>
      <c r="R948" s="191"/>
      <c r="S948" s="191"/>
      <c r="T948" s="191"/>
      <c r="U948" s="191"/>
      <c r="V948" s="191"/>
      <c r="W948" s="191"/>
      <c r="X948" s="191"/>
    </row>
    <row r="949" spans="1:24" ht="15.75" customHeight="1">
      <c r="A949" s="191"/>
      <c r="B949" s="191"/>
      <c r="C949" s="191"/>
      <c r="D949" s="191"/>
      <c r="E949" s="191"/>
      <c r="F949" s="191"/>
      <c r="G949" s="191"/>
      <c r="H949" s="191"/>
      <c r="I949" s="191"/>
      <c r="J949" s="191"/>
      <c r="K949" s="191"/>
      <c r="L949" s="191"/>
      <c r="M949" s="191"/>
      <c r="N949" s="191"/>
      <c r="O949" s="191"/>
      <c r="P949" s="191"/>
      <c r="Q949" s="191"/>
      <c r="R949" s="191"/>
      <c r="S949" s="191"/>
      <c r="T949" s="191"/>
      <c r="U949" s="191"/>
      <c r="V949" s="191"/>
      <c r="W949" s="191"/>
      <c r="X949" s="191"/>
    </row>
    <row r="950" spans="1:24" ht="15.75" customHeight="1">
      <c r="A950" s="191"/>
      <c r="B950" s="191"/>
      <c r="C950" s="191"/>
      <c r="D950" s="191"/>
      <c r="E950" s="191"/>
      <c r="F950" s="191"/>
      <c r="G950" s="191"/>
      <c r="H950" s="191"/>
      <c r="I950" s="191"/>
      <c r="J950" s="191"/>
      <c r="K950" s="191"/>
      <c r="L950" s="191"/>
      <c r="M950" s="191"/>
      <c r="N950" s="191"/>
      <c r="O950" s="191"/>
      <c r="P950" s="191"/>
      <c r="Q950" s="191"/>
      <c r="R950" s="191"/>
      <c r="S950" s="191"/>
      <c r="T950" s="191"/>
      <c r="U950" s="191"/>
      <c r="V950" s="191"/>
      <c r="W950" s="191"/>
      <c r="X950" s="191"/>
    </row>
    <row r="951" spans="1:24" ht="15.75" customHeight="1">
      <c r="A951" s="191"/>
      <c r="B951" s="191"/>
      <c r="C951" s="191"/>
      <c r="D951" s="191"/>
      <c r="E951" s="191"/>
      <c r="F951" s="191"/>
      <c r="G951" s="191"/>
      <c r="H951" s="191"/>
      <c r="I951" s="191"/>
      <c r="J951" s="191"/>
      <c r="K951" s="191"/>
      <c r="L951" s="191"/>
      <c r="M951" s="191"/>
      <c r="N951" s="191"/>
      <c r="O951" s="191"/>
      <c r="P951" s="191"/>
      <c r="Q951" s="191"/>
      <c r="R951" s="191"/>
      <c r="S951" s="191"/>
      <c r="T951" s="191"/>
      <c r="U951" s="191"/>
      <c r="V951" s="191"/>
      <c r="W951" s="191"/>
      <c r="X951" s="191"/>
    </row>
    <row r="952" spans="1:24" ht="15.75" customHeight="1">
      <c r="A952" s="191"/>
      <c r="B952" s="191"/>
      <c r="C952" s="191"/>
      <c r="D952" s="191"/>
      <c r="E952" s="191"/>
      <c r="F952" s="191"/>
      <c r="G952" s="191"/>
      <c r="H952" s="191"/>
      <c r="I952" s="191"/>
      <c r="J952" s="191"/>
      <c r="K952" s="191"/>
      <c r="L952" s="191"/>
      <c r="M952" s="191"/>
      <c r="N952" s="191"/>
      <c r="O952" s="191"/>
      <c r="P952" s="191"/>
      <c r="Q952" s="191"/>
      <c r="R952" s="191"/>
      <c r="S952" s="191"/>
      <c r="T952" s="191"/>
      <c r="U952" s="191"/>
      <c r="V952" s="191"/>
      <c r="W952" s="191"/>
      <c r="X952" s="191"/>
    </row>
    <row r="953" spans="1:24" ht="15.75" customHeight="1">
      <c r="A953" s="191"/>
      <c r="B953" s="191"/>
      <c r="C953" s="191"/>
      <c r="D953" s="191"/>
      <c r="E953" s="191"/>
      <c r="F953" s="191"/>
      <c r="G953" s="191"/>
      <c r="H953" s="191"/>
      <c r="I953" s="191"/>
      <c r="J953" s="191"/>
      <c r="K953" s="191"/>
      <c r="L953" s="191"/>
      <c r="M953" s="191"/>
      <c r="N953" s="191"/>
      <c r="O953" s="191"/>
      <c r="P953" s="191"/>
      <c r="Q953" s="191"/>
      <c r="R953" s="191"/>
      <c r="S953" s="191"/>
      <c r="T953" s="191"/>
      <c r="U953" s="191"/>
      <c r="V953" s="191"/>
      <c r="W953" s="191"/>
      <c r="X953" s="191"/>
    </row>
    <row r="954" spans="1:24" ht="15.75" customHeight="1">
      <c r="A954" s="191"/>
      <c r="B954" s="191"/>
      <c r="C954" s="191"/>
      <c r="D954" s="191"/>
      <c r="E954" s="191"/>
      <c r="F954" s="191"/>
      <c r="G954" s="191"/>
      <c r="H954" s="191"/>
      <c r="I954" s="191"/>
      <c r="J954" s="191"/>
      <c r="K954" s="191"/>
      <c r="L954" s="191"/>
      <c r="M954" s="191"/>
      <c r="N954" s="191"/>
      <c r="O954" s="191"/>
      <c r="P954" s="191"/>
      <c r="Q954" s="191"/>
      <c r="R954" s="191"/>
      <c r="S954" s="191"/>
      <c r="T954" s="191"/>
      <c r="U954" s="191"/>
      <c r="V954" s="191"/>
      <c r="W954" s="191"/>
      <c r="X954" s="191"/>
    </row>
    <row r="955" spans="1:24" ht="15.75" customHeight="1">
      <c r="A955" s="191"/>
      <c r="B955" s="191"/>
      <c r="C955" s="191"/>
      <c r="D955" s="191"/>
      <c r="E955" s="191"/>
      <c r="F955" s="191"/>
      <c r="G955" s="191"/>
      <c r="H955" s="191"/>
      <c r="I955" s="191"/>
      <c r="J955" s="191"/>
      <c r="K955" s="191"/>
      <c r="L955" s="191"/>
      <c r="M955" s="191"/>
      <c r="N955" s="191"/>
      <c r="O955" s="191"/>
      <c r="P955" s="191"/>
      <c r="Q955" s="191"/>
      <c r="R955" s="191"/>
      <c r="S955" s="191"/>
      <c r="T955" s="191"/>
      <c r="U955" s="191"/>
      <c r="V955" s="191"/>
      <c r="W955" s="191"/>
      <c r="X955" s="191"/>
    </row>
    <row r="956" spans="1:24" ht="15.75" customHeight="1">
      <c r="A956" s="191"/>
      <c r="B956" s="191"/>
      <c r="C956" s="191"/>
      <c r="D956" s="191"/>
      <c r="E956" s="191"/>
      <c r="F956" s="191"/>
      <c r="G956" s="191"/>
      <c r="H956" s="191"/>
      <c r="I956" s="191"/>
      <c r="J956" s="191"/>
      <c r="K956" s="191"/>
      <c r="L956" s="191"/>
      <c r="M956" s="191"/>
      <c r="N956" s="191"/>
      <c r="O956" s="191"/>
      <c r="P956" s="191"/>
      <c r="Q956" s="191"/>
      <c r="R956" s="191"/>
      <c r="S956" s="191"/>
      <c r="T956" s="191"/>
      <c r="U956" s="191"/>
      <c r="V956" s="191"/>
      <c r="W956" s="191"/>
      <c r="X956" s="191"/>
    </row>
    <row r="957" spans="1:24" ht="15.75" customHeight="1">
      <c r="A957" s="191"/>
      <c r="B957" s="191"/>
      <c r="C957" s="191"/>
      <c r="D957" s="191"/>
      <c r="E957" s="191"/>
      <c r="F957" s="191"/>
      <c r="G957" s="191"/>
      <c r="H957" s="191"/>
      <c r="I957" s="191"/>
      <c r="J957" s="191"/>
      <c r="K957" s="191"/>
      <c r="L957" s="191"/>
      <c r="M957" s="191"/>
      <c r="N957" s="191"/>
      <c r="O957" s="191"/>
      <c r="P957" s="191"/>
      <c r="Q957" s="191"/>
      <c r="R957" s="191"/>
      <c r="S957" s="191"/>
      <c r="T957" s="191"/>
      <c r="U957" s="191"/>
      <c r="V957" s="191"/>
      <c r="W957" s="191"/>
      <c r="X957" s="191"/>
    </row>
    <row r="958" spans="1:24" ht="15.75" customHeight="1">
      <c r="A958" s="191"/>
      <c r="B958" s="191"/>
      <c r="C958" s="191"/>
      <c r="D958" s="191"/>
      <c r="E958" s="191"/>
      <c r="F958" s="191"/>
      <c r="G958" s="191"/>
      <c r="H958" s="191"/>
      <c r="I958" s="191"/>
      <c r="J958" s="191"/>
      <c r="K958" s="191"/>
      <c r="L958" s="191"/>
      <c r="M958" s="191"/>
      <c r="N958" s="191"/>
      <c r="O958" s="191"/>
      <c r="P958" s="191"/>
      <c r="Q958" s="191"/>
      <c r="R958" s="191"/>
      <c r="S958" s="191"/>
      <c r="T958" s="191"/>
      <c r="U958" s="191"/>
      <c r="V958" s="191"/>
      <c r="W958" s="191"/>
      <c r="X958" s="191"/>
    </row>
    <row r="959" spans="1:24" ht="15.75" customHeight="1">
      <c r="A959" s="191"/>
      <c r="B959" s="191"/>
      <c r="C959" s="191"/>
      <c r="D959" s="191"/>
      <c r="E959" s="191"/>
      <c r="F959" s="191"/>
      <c r="G959" s="191"/>
      <c r="H959" s="191"/>
      <c r="I959" s="191"/>
      <c r="J959" s="191"/>
      <c r="K959" s="191"/>
      <c r="L959" s="191"/>
      <c r="M959" s="191"/>
      <c r="N959" s="191"/>
      <c r="O959" s="191"/>
      <c r="P959" s="191"/>
      <c r="Q959" s="191"/>
      <c r="R959" s="191"/>
      <c r="S959" s="191"/>
      <c r="T959" s="191"/>
      <c r="U959" s="191"/>
      <c r="V959" s="191"/>
      <c r="W959" s="191"/>
      <c r="X959" s="191"/>
    </row>
    <row r="960" spans="1:24" ht="15.75" customHeight="1">
      <c r="A960" s="191"/>
      <c r="B960" s="191"/>
      <c r="C960" s="191"/>
      <c r="D960" s="191"/>
      <c r="E960" s="191"/>
      <c r="F960" s="191"/>
      <c r="G960" s="191"/>
      <c r="H960" s="191"/>
      <c r="I960" s="191"/>
      <c r="J960" s="191"/>
      <c r="K960" s="191"/>
      <c r="L960" s="191"/>
      <c r="M960" s="191"/>
      <c r="N960" s="191"/>
      <c r="O960" s="191"/>
      <c r="P960" s="191"/>
      <c r="Q960" s="191"/>
      <c r="R960" s="191"/>
      <c r="S960" s="191"/>
      <c r="T960" s="191"/>
      <c r="U960" s="191"/>
      <c r="V960" s="191"/>
      <c r="W960" s="191"/>
      <c r="X960" s="191"/>
    </row>
    <row r="961" spans="1:24" ht="15.75" customHeight="1">
      <c r="A961" s="191"/>
      <c r="B961" s="191"/>
      <c r="C961" s="191"/>
      <c r="D961" s="191"/>
      <c r="E961" s="191"/>
      <c r="F961" s="191"/>
      <c r="G961" s="191"/>
      <c r="H961" s="191"/>
      <c r="I961" s="191"/>
      <c r="J961" s="191"/>
      <c r="K961" s="191"/>
      <c r="L961" s="191"/>
      <c r="M961" s="191"/>
      <c r="N961" s="191"/>
      <c r="O961" s="191"/>
      <c r="P961" s="191"/>
      <c r="Q961" s="191"/>
      <c r="R961" s="191"/>
      <c r="S961" s="191"/>
      <c r="T961" s="191"/>
      <c r="U961" s="191"/>
      <c r="V961" s="191"/>
      <c r="W961" s="191"/>
      <c r="X961" s="191"/>
    </row>
    <row r="962" spans="1:24" ht="15.75" customHeight="1">
      <c r="A962" s="191"/>
      <c r="B962" s="191"/>
      <c r="C962" s="191"/>
      <c r="D962" s="191"/>
      <c r="E962" s="191"/>
      <c r="F962" s="191"/>
      <c r="G962" s="191"/>
      <c r="H962" s="191"/>
      <c r="I962" s="191"/>
      <c r="J962" s="191"/>
      <c r="K962" s="191"/>
      <c r="L962" s="191"/>
      <c r="M962" s="191"/>
      <c r="N962" s="191"/>
      <c r="O962" s="191"/>
      <c r="P962" s="191"/>
      <c r="Q962" s="191"/>
      <c r="R962" s="191"/>
      <c r="S962" s="191"/>
      <c r="T962" s="191"/>
      <c r="U962" s="191"/>
      <c r="V962" s="191"/>
      <c r="W962" s="191"/>
      <c r="X962" s="191"/>
    </row>
    <row r="963" spans="1:24" ht="15.75" customHeight="1">
      <c r="A963" s="191"/>
      <c r="B963" s="191"/>
      <c r="C963" s="191"/>
      <c r="D963" s="191"/>
      <c r="E963" s="191"/>
      <c r="F963" s="191"/>
      <c r="G963" s="191"/>
      <c r="H963" s="191"/>
      <c r="I963" s="191"/>
      <c r="J963" s="191"/>
      <c r="K963" s="191"/>
      <c r="L963" s="191"/>
      <c r="M963" s="191"/>
      <c r="N963" s="191"/>
      <c r="O963" s="191"/>
      <c r="P963" s="191"/>
      <c r="Q963" s="191"/>
      <c r="R963" s="191"/>
      <c r="S963" s="191"/>
      <c r="T963" s="191"/>
      <c r="U963" s="191"/>
      <c r="V963" s="191"/>
      <c r="W963" s="191"/>
      <c r="X963" s="191"/>
    </row>
    <row r="964" spans="1:24" ht="15.75" customHeight="1">
      <c r="A964" s="191"/>
      <c r="B964" s="191"/>
      <c r="C964" s="191"/>
      <c r="D964" s="191"/>
      <c r="E964" s="191"/>
      <c r="F964" s="191"/>
      <c r="G964" s="191"/>
      <c r="H964" s="191"/>
      <c r="I964" s="191"/>
      <c r="J964" s="191"/>
      <c r="K964" s="191"/>
      <c r="L964" s="191"/>
      <c r="M964" s="191"/>
      <c r="N964" s="191"/>
      <c r="O964" s="191"/>
      <c r="P964" s="191"/>
      <c r="Q964" s="191"/>
      <c r="R964" s="191"/>
      <c r="S964" s="191"/>
      <c r="T964" s="191"/>
      <c r="U964" s="191"/>
      <c r="V964" s="191"/>
      <c r="W964" s="191"/>
      <c r="X964" s="191"/>
    </row>
    <row r="965" spans="1:24" ht="15.75" customHeight="1">
      <c r="A965" s="191"/>
      <c r="B965" s="191"/>
      <c r="C965" s="191"/>
      <c r="D965" s="191"/>
      <c r="E965" s="191"/>
      <c r="F965" s="191"/>
      <c r="G965" s="191"/>
      <c r="H965" s="191"/>
      <c r="I965" s="191"/>
      <c r="J965" s="191"/>
      <c r="K965" s="191"/>
      <c r="L965" s="191"/>
      <c r="M965" s="191"/>
      <c r="N965" s="191"/>
      <c r="O965" s="191"/>
      <c r="P965" s="191"/>
      <c r="Q965" s="191"/>
      <c r="R965" s="191"/>
      <c r="S965" s="191"/>
      <c r="T965" s="191"/>
      <c r="U965" s="191"/>
      <c r="V965" s="191"/>
      <c r="W965" s="191"/>
      <c r="X965" s="191"/>
    </row>
    <row r="966" spans="1:24" ht="15.75" customHeight="1">
      <c r="A966" s="191"/>
      <c r="B966" s="191"/>
      <c r="C966" s="191"/>
      <c r="D966" s="191"/>
      <c r="E966" s="191"/>
      <c r="F966" s="191"/>
      <c r="G966" s="191"/>
      <c r="H966" s="191"/>
      <c r="I966" s="191"/>
      <c r="J966" s="191"/>
      <c r="K966" s="191"/>
      <c r="L966" s="191"/>
      <c r="M966" s="191"/>
      <c r="N966" s="191"/>
      <c r="O966" s="191"/>
      <c r="P966" s="191"/>
      <c r="Q966" s="191"/>
      <c r="R966" s="191"/>
      <c r="S966" s="191"/>
      <c r="T966" s="191"/>
      <c r="U966" s="191"/>
      <c r="V966" s="191"/>
      <c r="W966" s="191"/>
      <c r="X966" s="191"/>
    </row>
    <row r="967" spans="1:24" ht="15.75" customHeight="1">
      <c r="A967" s="191"/>
      <c r="B967" s="191"/>
      <c r="C967" s="191"/>
      <c r="D967" s="191"/>
      <c r="E967" s="191"/>
      <c r="F967" s="191"/>
      <c r="G967" s="191"/>
      <c r="H967" s="191"/>
      <c r="I967" s="191"/>
      <c r="J967" s="191"/>
      <c r="K967" s="191"/>
      <c r="L967" s="191"/>
      <c r="M967" s="191"/>
      <c r="N967" s="191"/>
      <c r="O967" s="191"/>
      <c r="P967" s="191"/>
      <c r="Q967" s="191"/>
      <c r="R967" s="191"/>
      <c r="S967" s="191"/>
      <c r="T967" s="191"/>
      <c r="U967" s="191"/>
      <c r="V967" s="191"/>
      <c r="W967" s="191"/>
      <c r="X967" s="191"/>
    </row>
    <row r="968" spans="1:24" ht="15.75" customHeight="1">
      <c r="A968" s="191"/>
      <c r="B968" s="191"/>
      <c r="C968" s="191"/>
      <c r="D968" s="191"/>
      <c r="E968" s="191"/>
      <c r="F968" s="191"/>
      <c r="G968" s="191"/>
      <c r="H968" s="191"/>
      <c r="I968" s="191"/>
      <c r="J968" s="191"/>
      <c r="K968" s="191"/>
      <c r="L968" s="191"/>
      <c r="M968" s="191"/>
      <c r="N968" s="191"/>
      <c r="O968" s="191"/>
      <c r="P968" s="191"/>
      <c r="Q968" s="191"/>
      <c r="R968" s="191"/>
      <c r="S968" s="191"/>
      <c r="T968" s="191"/>
      <c r="U968" s="191"/>
      <c r="V968" s="191"/>
      <c r="W968" s="191"/>
      <c r="X968" s="191"/>
    </row>
    <row r="969" spans="1:24" ht="15.75" customHeight="1">
      <c r="A969" s="191"/>
      <c r="B969" s="191"/>
      <c r="C969" s="191"/>
      <c r="D969" s="191"/>
      <c r="E969" s="191"/>
      <c r="F969" s="191"/>
      <c r="G969" s="191"/>
      <c r="H969" s="191"/>
      <c r="I969" s="191"/>
      <c r="J969" s="191"/>
      <c r="K969" s="191"/>
      <c r="L969" s="191"/>
      <c r="M969" s="191"/>
      <c r="N969" s="191"/>
      <c r="O969" s="191"/>
      <c r="P969" s="191"/>
      <c r="Q969" s="191"/>
      <c r="R969" s="191"/>
      <c r="S969" s="191"/>
      <c r="T969" s="191"/>
      <c r="U969" s="191"/>
      <c r="V969" s="191"/>
      <c r="W969" s="191"/>
      <c r="X969" s="191"/>
    </row>
    <row r="970" spans="1:24" ht="15.75" customHeight="1">
      <c r="A970" s="191"/>
      <c r="B970" s="191"/>
      <c r="C970" s="191"/>
      <c r="D970" s="191"/>
      <c r="E970" s="191"/>
      <c r="F970" s="191"/>
      <c r="G970" s="191"/>
      <c r="H970" s="191"/>
      <c r="I970" s="191"/>
      <c r="J970" s="191"/>
      <c r="K970" s="191"/>
      <c r="L970" s="191"/>
      <c r="M970" s="191"/>
      <c r="N970" s="191"/>
      <c r="O970" s="191"/>
      <c r="P970" s="191"/>
      <c r="Q970" s="191"/>
      <c r="R970" s="191"/>
      <c r="S970" s="191"/>
      <c r="T970" s="191"/>
      <c r="U970" s="191"/>
      <c r="V970" s="191"/>
      <c r="W970" s="191"/>
      <c r="X970" s="191"/>
    </row>
    <row r="971" spans="1:24" ht="15.75" customHeight="1">
      <c r="A971" s="191"/>
      <c r="B971" s="191"/>
      <c r="C971" s="191"/>
      <c r="D971" s="191"/>
      <c r="E971" s="191"/>
      <c r="F971" s="191"/>
      <c r="G971" s="191"/>
      <c r="H971" s="191"/>
      <c r="I971" s="191"/>
      <c r="J971" s="191"/>
      <c r="K971" s="191"/>
      <c r="L971" s="191"/>
      <c r="M971" s="191"/>
      <c r="N971" s="191"/>
      <c r="O971" s="191"/>
      <c r="P971" s="191"/>
      <c r="Q971" s="191"/>
      <c r="R971" s="191"/>
      <c r="S971" s="191"/>
      <c r="T971" s="191"/>
      <c r="U971" s="191"/>
      <c r="V971" s="191"/>
      <c r="W971" s="191"/>
      <c r="X971" s="191"/>
    </row>
    <row r="972" spans="1:24" ht="15.75" customHeight="1">
      <c r="A972" s="191"/>
      <c r="B972" s="191"/>
      <c r="C972" s="191"/>
      <c r="D972" s="191"/>
      <c r="E972" s="191"/>
      <c r="F972" s="191"/>
      <c r="G972" s="191"/>
      <c r="H972" s="191"/>
      <c r="I972" s="191"/>
      <c r="J972" s="191"/>
      <c r="K972" s="191"/>
      <c r="L972" s="191"/>
      <c r="M972" s="191"/>
      <c r="N972" s="191"/>
      <c r="O972" s="191"/>
      <c r="P972" s="191"/>
      <c r="Q972" s="191"/>
      <c r="R972" s="191"/>
      <c r="S972" s="191"/>
      <c r="T972" s="191"/>
      <c r="U972" s="191"/>
      <c r="V972" s="191"/>
      <c r="W972" s="191"/>
      <c r="X972" s="191"/>
    </row>
    <row r="973" spans="1:24" ht="15.75" customHeight="1">
      <c r="A973" s="191"/>
      <c r="B973" s="191"/>
      <c r="C973" s="191"/>
      <c r="D973" s="191"/>
      <c r="E973" s="191"/>
      <c r="F973" s="191"/>
      <c r="G973" s="191"/>
      <c r="H973" s="191"/>
      <c r="I973" s="191"/>
      <c r="J973" s="191"/>
      <c r="K973" s="191"/>
      <c r="L973" s="191"/>
      <c r="M973" s="191"/>
      <c r="N973" s="191"/>
      <c r="O973" s="191"/>
      <c r="P973" s="191"/>
      <c r="Q973" s="191"/>
      <c r="R973" s="191"/>
      <c r="S973" s="191"/>
      <c r="T973" s="191"/>
      <c r="U973" s="191"/>
      <c r="V973" s="191"/>
      <c r="W973" s="191"/>
      <c r="X973" s="191"/>
    </row>
    <row r="974" spans="1:24" ht="15.75" customHeight="1">
      <c r="A974" s="191"/>
      <c r="B974" s="191"/>
      <c r="C974" s="191"/>
      <c r="D974" s="191"/>
      <c r="E974" s="191"/>
      <c r="F974" s="191"/>
      <c r="G974" s="191"/>
      <c r="H974" s="191"/>
      <c r="I974" s="191"/>
      <c r="J974" s="191"/>
      <c r="K974" s="191"/>
      <c r="L974" s="191"/>
      <c r="M974" s="191"/>
      <c r="N974" s="191"/>
      <c r="O974" s="191"/>
      <c r="P974" s="191"/>
      <c r="Q974" s="191"/>
      <c r="R974" s="191"/>
      <c r="S974" s="191"/>
      <c r="T974" s="191"/>
      <c r="U974" s="191"/>
      <c r="V974" s="191"/>
      <c r="W974" s="191"/>
      <c r="X974" s="191"/>
    </row>
    <row r="975" spans="1:24" ht="15.75" customHeight="1">
      <c r="A975" s="191"/>
      <c r="B975" s="191"/>
      <c r="C975" s="191"/>
      <c r="D975" s="191"/>
      <c r="E975" s="191"/>
      <c r="F975" s="191"/>
      <c r="G975" s="191"/>
      <c r="H975" s="191"/>
      <c r="I975" s="191"/>
      <c r="J975" s="191"/>
      <c r="K975" s="191"/>
      <c r="L975" s="191"/>
      <c r="M975" s="191"/>
      <c r="N975" s="191"/>
      <c r="O975" s="191"/>
      <c r="P975" s="191"/>
      <c r="Q975" s="191"/>
      <c r="R975" s="191"/>
      <c r="S975" s="191"/>
      <c r="T975" s="191"/>
      <c r="U975" s="191"/>
      <c r="V975" s="191"/>
      <c r="W975" s="191"/>
      <c r="X975" s="191"/>
    </row>
    <row r="976" spans="1:24" ht="15.75" customHeight="1">
      <c r="A976" s="191"/>
      <c r="B976" s="191"/>
      <c r="C976" s="191"/>
      <c r="D976" s="191"/>
      <c r="E976" s="191"/>
      <c r="F976" s="191"/>
      <c r="G976" s="191"/>
      <c r="H976" s="191"/>
      <c r="I976" s="191"/>
      <c r="J976" s="191"/>
      <c r="K976" s="191"/>
      <c r="L976" s="191"/>
      <c r="M976" s="191"/>
      <c r="N976" s="191"/>
      <c r="O976" s="191"/>
      <c r="P976" s="191"/>
      <c r="Q976" s="191"/>
      <c r="R976" s="191"/>
      <c r="S976" s="191"/>
      <c r="T976" s="191"/>
      <c r="U976" s="191"/>
      <c r="V976" s="191"/>
      <c r="W976" s="191"/>
      <c r="X976" s="191"/>
    </row>
    <row r="977" spans="1:24" ht="15.75" customHeight="1">
      <c r="A977" s="191"/>
      <c r="B977" s="191"/>
      <c r="C977" s="191"/>
      <c r="D977" s="191"/>
      <c r="E977" s="191"/>
      <c r="F977" s="191"/>
      <c r="G977" s="191"/>
      <c r="H977" s="191"/>
      <c r="I977" s="191"/>
      <c r="J977" s="191"/>
      <c r="K977" s="191"/>
      <c r="L977" s="191"/>
      <c r="M977" s="191"/>
      <c r="N977" s="191"/>
      <c r="O977" s="191"/>
      <c r="P977" s="191"/>
      <c r="Q977" s="191"/>
      <c r="R977" s="191"/>
      <c r="S977" s="191"/>
      <c r="T977" s="191"/>
      <c r="U977" s="191"/>
      <c r="V977" s="191"/>
      <c r="W977" s="191"/>
      <c r="X977" s="191"/>
    </row>
    <row r="978" spans="1:24" ht="15.75" customHeight="1">
      <c r="A978" s="191"/>
      <c r="B978" s="191"/>
      <c r="C978" s="191"/>
      <c r="D978" s="191"/>
      <c r="E978" s="191"/>
      <c r="F978" s="191"/>
      <c r="G978" s="191"/>
      <c r="H978" s="191"/>
      <c r="I978" s="191"/>
      <c r="J978" s="191"/>
      <c r="K978" s="191"/>
      <c r="L978" s="191"/>
      <c r="M978" s="191"/>
      <c r="N978" s="191"/>
      <c r="O978" s="191"/>
      <c r="P978" s="191"/>
      <c r="Q978" s="191"/>
      <c r="R978" s="191"/>
      <c r="S978" s="191"/>
      <c r="T978" s="191"/>
      <c r="U978" s="191"/>
      <c r="V978" s="191"/>
      <c r="W978" s="191"/>
      <c r="X978" s="191"/>
    </row>
    <row r="979" spans="1:24" ht="15.75" customHeight="1">
      <c r="A979" s="191"/>
      <c r="B979" s="191"/>
      <c r="C979" s="191"/>
      <c r="D979" s="191"/>
      <c r="E979" s="191"/>
      <c r="F979" s="191"/>
      <c r="G979" s="191"/>
      <c r="H979" s="191"/>
      <c r="I979" s="191"/>
      <c r="J979" s="191"/>
      <c r="K979" s="191"/>
      <c r="L979" s="191"/>
      <c r="M979" s="191"/>
      <c r="N979" s="191"/>
      <c r="O979" s="191"/>
      <c r="P979" s="191"/>
      <c r="Q979" s="191"/>
      <c r="R979" s="191"/>
      <c r="S979" s="191"/>
      <c r="T979" s="191"/>
      <c r="U979" s="191"/>
      <c r="V979" s="191"/>
      <c r="W979" s="191"/>
      <c r="X979" s="191"/>
    </row>
    <row r="980" spans="1:24" ht="15.75" customHeight="1">
      <c r="A980" s="191"/>
      <c r="B980" s="191"/>
      <c r="C980" s="191"/>
      <c r="D980" s="191"/>
      <c r="E980" s="191"/>
      <c r="F980" s="191"/>
      <c r="G980" s="191"/>
      <c r="H980" s="191"/>
      <c r="I980" s="191"/>
      <c r="J980" s="191"/>
      <c r="K980" s="191"/>
      <c r="L980" s="191"/>
      <c r="M980" s="191"/>
      <c r="N980" s="191"/>
      <c r="O980" s="191"/>
      <c r="P980" s="191"/>
      <c r="Q980" s="191"/>
      <c r="R980" s="191"/>
      <c r="S980" s="191"/>
      <c r="T980" s="191"/>
      <c r="U980" s="191"/>
      <c r="V980" s="191"/>
      <c r="W980" s="191"/>
      <c r="X980" s="191"/>
    </row>
    <row r="981" spans="1:24" ht="15.75" customHeight="1">
      <c r="A981" s="191"/>
      <c r="B981" s="191"/>
      <c r="C981" s="191"/>
      <c r="D981" s="191"/>
      <c r="E981" s="191"/>
      <c r="F981" s="191"/>
      <c r="G981" s="191"/>
      <c r="H981" s="191"/>
      <c r="I981" s="191"/>
      <c r="J981" s="191"/>
      <c r="K981" s="191"/>
      <c r="L981" s="191"/>
      <c r="M981" s="191"/>
      <c r="N981" s="191"/>
      <c r="O981" s="191"/>
      <c r="P981" s="191"/>
      <c r="Q981" s="191"/>
      <c r="R981" s="191"/>
      <c r="S981" s="191"/>
      <c r="T981" s="191"/>
      <c r="U981" s="191"/>
      <c r="V981" s="191"/>
      <c r="W981" s="191"/>
      <c r="X981" s="191"/>
    </row>
    <row r="982" spans="1:24" ht="15.75" customHeight="1">
      <c r="A982" s="191"/>
      <c r="B982" s="191"/>
      <c r="C982" s="191"/>
      <c r="D982" s="191"/>
      <c r="E982" s="191"/>
      <c r="F982" s="191"/>
      <c r="G982" s="191"/>
      <c r="H982" s="191"/>
      <c r="I982" s="191"/>
      <c r="J982" s="191"/>
      <c r="K982" s="191"/>
      <c r="L982" s="191"/>
      <c r="M982" s="191"/>
      <c r="N982" s="191"/>
      <c r="O982" s="191"/>
      <c r="P982" s="191"/>
      <c r="Q982" s="191"/>
      <c r="R982" s="191"/>
      <c r="S982" s="191"/>
      <c r="T982" s="191"/>
      <c r="U982" s="191"/>
      <c r="V982" s="191"/>
      <c r="W982" s="191"/>
      <c r="X982" s="191"/>
    </row>
    <row r="983" spans="1:24" ht="15.75" customHeight="1">
      <c r="A983" s="191"/>
      <c r="B983" s="191"/>
      <c r="C983" s="191"/>
      <c r="D983" s="191"/>
      <c r="E983" s="191"/>
      <c r="F983" s="191"/>
      <c r="G983" s="191"/>
      <c r="H983" s="191"/>
      <c r="I983" s="191"/>
      <c r="J983" s="191"/>
      <c r="K983" s="191"/>
      <c r="L983" s="191"/>
      <c r="M983" s="191"/>
      <c r="N983" s="191"/>
      <c r="O983" s="191"/>
      <c r="P983" s="191"/>
      <c r="Q983" s="191"/>
      <c r="R983" s="191"/>
      <c r="S983" s="191"/>
      <c r="T983" s="191"/>
      <c r="U983" s="191"/>
      <c r="V983" s="191"/>
      <c r="W983" s="191"/>
      <c r="X983" s="191"/>
    </row>
    <row r="984" spans="1:24" ht="15.75" customHeight="1">
      <c r="A984" s="191"/>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row>
    <row r="985" spans="1:24" ht="15.75" customHeight="1">
      <c r="A985" s="191"/>
      <c r="B985" s="191"/>
      <c r="C985" s="191"/>
      <c r="D985" s="191"/>
      <c r="E985" s="191"/>
      <c r="F985" s="191"/>
      <c r="G985" s="191"/>
      <c r="H985" s="191"/>
      <c r="I985" s="191"/>
      <c r="J985" s="191"/>
      <c r="K985" s="191"/>
      <c r="L985" s="191"/>
      <c r="M985" s="191"/>
      <c r="N985" s="191"/>
      <c r="O985" s="191"/>
      <c r="P985" s="191"/>
      <c r="Q985" s="191"/>
      <c r="R985" s="191"/>
      <c r="S985" s="191"/>
      <c r="T985" s="191"/>
      <c r="U985" s="191"/>
      <c r="V985" s="191"/>
      <c r="W985" s="191"/>
      <c r="X985" s="191"/>
    </row>
    <row r="986" spans="1:24" ht="15.75" customHeight="1">
      <c r="A986" s="191"/>
      <c r="B986" s="191"/>
      <c r="C986" s="191"/>
      <c r="D986" s="191"/>
      <c r="E986" s="191"/>
      <c r="F986" s="191"/>
      <c r="G986" s="191"/>
      <c r="H986" s="191"/>
      <c r="I986" s="191"/>
      <c r="J986" s="191"/>
      <c r="K986" s="191"/>
      <c r="L986" s="191"/>
      <c r="M986" s="191"/>
      <c r="N986" s="191"/>
      <c r="O986" s="191"/>
      <c r="P986" s="191"/>
      <c r="Q986" s="191"/>
      <c r="R986" s="191"/>
      <c r="S986" s="191"/>
      <c r="T986" s="191"/>
      <c r="U986" s="191"/>
      <c r="V986" s="191"/>
      <c r="W986" s="191"/>
      <c r="X986" s="191"/>
    </row>
    <row r="987" spans="1:24" ht="15.75" customHeight="1">
      <c r="A987" s="191"/>
      <c r="B987" s="191"/>
      <c r="C987" s="191"/>
      <c r="D987" s="191"/>
      <c r="E987" s="191"/>
      <c r="F987" s="191"/>
      <c r="G987" s="191"/>
      <c r="H987" s="191"/>
      <c r="I987" s="191"/>
      <c r="J987" s="191"/>
      <c r="K987" s="191"/>
      <c r="L987" s="191"/>
      <c r="M987" s="191"/>
      <c r="N987" s="191"/>
      <c r="O987" s="191"/>
      <c r="P987" s="191"/>
      <c r="Q987" s="191"/>
      <c r="R987" s="191"/>
      <c r="S987" s="191"/>
      <c r="T987" s="191"/>
      <c r="U987" s="191"/>
      <c r="V987" s="191"/>
      <c r="W987" s="191"/>
      <c r="X987" s="191"/>
    </row>
    <row r="988" spans="1:24" ht="15.75" customHeight="1">
      <c r="A988" s="191"/>
      <c r="B988" s="191"/>
      <c r="C988" s="191"/>
      <c r="D988" s="191"/>
      <c r="E988" s="191"/>
      <c r="F988" s="191"/>
      <c r="G988" s="191"/>
      <c r="H988" s="191"/>
      <c r="I988" s="191"/>
      <c r="J988" s="191"/>
      <c r="K988" s="191"/>
      <c r="L988" s="191"/>
      <c r="M988" s="191"/>
      <c r="N988" s="191"/>
      <c r="O988" s="191"/>
      <c r="P988" s="191"/>
      <c r="Q988" s="191"/>
      <c r="R988" s="191"/>
      <c r="S988" s="191"/>
      <c r="T988" s="191"/>
      <c r="U988" s="191"/>
      <c r="V988" s="191"/>
      <c r="W988" s="191"/>
      <c r="X988" s="191"/>
    </row>
    <row r="989" spans="1:24" ht="15.75" customHeight="1">
      <c r="A989" s="191"/>
      <c r="B989" s="191"/>
      <c r="C989" s="191"/>
      <c r="D989" s="191"/>
      <c r="E989" s="191"/>
      <c r="F989" s="191"/>
      <c r="G989" s="191"/>
      <c r="H989" s="191"/>
      <c r="I989" s="191"/>
      <c r="J989" s="191"/>
      <c r="K989" s="191"/>
      <c r="L989" s="191"/>
      <c r="M989" s="191"/>
      <c r="N989" s="191"/>
      <c r="O989" s="191"/>
      <c r="P989" s="191"/>
      <c r="Q989" s="191"/>
      <c r="R989" s="191"/>
      <c r="S989" s="191"/>
      <c r="T989" s="191"/>
      <c r="U989" s="191"/>
      <c r="V989" s="191"/>
      <c r="W989" s="191"/>
      <c r="X989" s="191"/>
    </row>
    <row r="990" spans="1:24" ht="15.75" customHeight="1">
      <c r="A990" s="191"/>
      <c r="B990" s="191"/>
      <c r="C990" s="191"/>
      <c r="D990" s="191"/>
      <c r="E990" s="191"/>
      <c r="F990" s="191"/>
      <c r="G990" s="191"/>
      <c r="H990" s="191"/>
      <c r="I990" s="191"/>
      <c r="J990" s="191"/>
      <c r="K990" s="191"/>
      <c r="L990" s="191"/>
      <c r="M990" s="191"/>
      <c r="N990" s="191"/>
      <c r="O990" s="191"/>
      <c r="P990" s="191"/>
      <c r="Q990" s="191"/>
      <c r="R990" s="191"/>
      <c r="S990" s="191"/>
      <c r="T990" s="191"/>
      <c r="U990" s="191"/>
      <c r="V990" s="191"/>
      <c r="W990" s="191"/>
      <c r="X990" s="191"/>
    </row>
    <row r="991" spans="1:24" ht="15.75" customHeight="1">
      <c r="A991" s="191"/>
      <c r="B991" s="191"/>
      <c r="C991" s="191"/>
      <c r="D991" s="191"/>
      <c r="E991" s="191"/>
      <c r="F991" s="191"/>
      <c r="G991" s="191"/>
      <c r="H991" s="191"/>
      <c r="I991" s="191"/>
      <c r="J991" s="191"/>
      <c r="K991" s="191"/>
      <c r="L991" s="191"/>
      <c r="M991" s="191"/>
      <c r="N991" s="191"/>
      <c r="O991" s="191"/>
      <c r="P991" s="191"/>
      <c r="Q991" s="191"/>
      <c r="R991" s="191"/>
      <c r="S991" s="191"/>
      <c r="T991" s="191"/>
      <c r="U991" s="191"/>
      <c r="V991" s="191"/>
      <c r="W991" s="191"/>
      <c r="X991" s="191"/>
    </row>
    <row r="992" spans="1:24" ht="15.75" customHeight="1">
      <c r="A992" s="191"/>
      <c r="B992" s="191"/>
      <c r="C992" s="191"/>
      <c r="D992" s="191"/>
      <c r="E992" s="191"/>
      <c r="F992" s="191"/>
      <c r="G992" s="191"/>
      <c r="H992" s="191"/>
      <c r="I992" s="191"/>
      <c r="J992" s="191"/>
      <c r="K992" s="191"/>
      <c r="L992" s="191"/>
      <c r="M992" s="191"/>
      <c r="N992" s="191"/>
      <c r="O992" s="191"/>
      <c r="P992" s="191"/>
      <c r="Q992" s="191"/>
      <c r="R992" s="191"/>
      <c r="S992" s="191"/>
      <c r="T992" s="191"/>
      <c r="U992" s="191"/>
      <c r="V992" s="191"/>
      <c r="W992" s="191"/>
      <c r="X992" s="191"/>
    </row>
    <row r="993" spans="1:24" ht="15.75" customHeight="1">
      <c r="A993" s="191"/>
      <c r="B993" s="191"/>
      <c r="C993" s="191"/>
      <c r="D993" s="191"/>
      <c r="E993" s="191"/>
      <c r="F993" s="191"/>
      <c r="G993" s="191"/>
      <c r="H993" s="191"/>
      <c r="I993" s="191"/>
      <c r="J993" s="191"/>
      <c r="K993" s="191"/>
      <c r="L993" s="191"/>
      <c r="M993" s="191"/>
      <c r="N993" s="191"/>
      <c r="O993" s="191"/>
      <c r="P993" s="191"/>
      <c r="Q993" s="191"/>
      <c r="R993" s="191"/>
      <c r="S993" s="191"/>
      <c r="T993" s="191"/>
      <c r="U993" s="191"/>
      <c r="V993" s="191"/>
      <c r="W993" s="191"/>
      <c r="X993" s="191"/>
    </row>
    <row r="994" spans="1:24" ht="15.75" customHeight="1">
      <c r="A994" s="191"/>
      <c r="B994" s="191"/>
      <c r="C994" s="191"/>
      <c r="D994" s="191"/>
      <c r="E994" s="191"/>
      <c r="F994" s="191"/>
      <c r="G994" s="191"/>
      <c r="H994" s="191"/>
      <c r="I994" s="191"/>
      <c r="J994" s="191"/>
      <c r="K994" s="191"/>
      <c r="L994" s="191"/>
      <c r="M994" s="191"/>
      <c r="N994" s="191"/>
      <c r="O994" s="191"/>
      <c r="P994" s="191"/>
      <c r="Q994" s="191"/>
      <c r="R994" s="191"/>
      <c r="S994" s="191"/>
      <c r="T994" s="191"/>
      <c r="U994" s="191"/>
      <c r="V994" s="191"/>
      <c r="W994" s="191"/>
      <c r="X994" s="191"/>
    </row>
    <row r="995" spans="1:24" ht="15.75" customHeight="1">
      <c r="A995" s="191"/>
      <c r="B995" s="191"/>
      <c r="C995" s="191"/>
      <c r="D995" s="191"/>
      <c r="E995" s="191"/>
      <c r="F995" s="191"/>
      <c r="G995" s="191"/>
      <c r="H995" s="191"/>
      <c r="I995" s="191"/>
      <c r="J995" s="191"/>
      <c r="K995" s="191"/>
      <c r="L995" s="191"/>
      <c r="M995" s="191"/>
      <c r="N995" s="191"/>
      <c r="O995" s="191"/>
      <c r="P995" s="191"/>
      <c r="Q995" s="191"/>
      <c r="R995" s="191"/>
      <c r="S995" s="191"/>
      <c r="T995" s="191"/>
      <c r="U995" s="191"/>
      <c r="V995" s="191"/>
      <c r="W995" s="191"/>
      <c r="X995" s="191"/>
    </row>
    <row r="996" spans="1:24" ht="15.75" customHeight="1">
      <c r="A996" s="191"/>
      <c r="B996" s="191"/>
      <c r="C996" s="191"/>
      <c r="D996" s="191"/>
      <c r="E996" s="191"/>
      <c r="F996" s="191"/>
      <c r="G996" s="191"/>
      <c r="H996" s="191"/>
      <c r="I996" s="191"/>
      <c r="J996" s="191"/>
      <c r="K996" s="191"/>
      <c r="L996" s="191"/>
      <c r="M996" s="191"/>
      <c r="N996" s="191"/>
      <c r="O996" s="191"/>
      <c r="P996" s="191"/>
      <c r="Q996" s="191"/>
      <c r="R996" s="191"/>
      <c r="S996" s="191"/>
      <c r="T996" s="191"/>
      <c r="U996" s="191"/>
      <c r="V996" s="191"/>
      <c r="W996" s="191"/>
      <c r="X996" s="191"/>
    </row>
    <row r="997" spans="1:24" ht="15.75" customHeight="1">
      <c r="A997" s="191"/>
      <c r="B997" s="191"/>
      <c r="C997" s="191"/>
      <c r="D997" s="191"/>
      <c r="E997" s="191"/>
      <c r="F997" s="191"/>
      <c r="G997" s="191"/>
      <c r="H997" s="191"/>
      <c r="I997" s="191"/>
      <c r="J997" s="191"/>
      <c r="K997" s="191"/>
      <c r="L997" s="191"/>
      <c r="M997" s="191"/>
      <c r="N997" s="191"/>
      <c r="O997" s="191"/>
      <c r="P997" s="191"/>
      <c r="Q997" s="191"/>
      <c r="R997" s="191"/>
      <c r="S997" s="191"/>
      <c r="T997" s="191"/>
      <c r="U997" s="191"/>
      <c r="V997" s="191"/>
      <c r="W997" s="191"/>
      <c r="X997" s="191"/>
    </row>
    <row r="998" spans="1:24" ht="15.75" customHeight="1">
      <c r="A998" s="191"/>
      <c r="B998" s="191"/>
      <c r="C998" s="191"/>
      <c r="D998" s="191"/>
      <c r="E998" s="191"/>
      <c r="F998" s="191"/>
      <c r="G998" s="191"/>
      <c r="H998" s="191"/>
      <c r="I998" s="191"/>
      <c r="J998" s="191"/>
      <c r="K998" s="191"/>
      <c r="L998" s="191"/>
      <c r="M998" s="191"/>
      <c r="N998" s="191"/>
      <c r="O998" s="191"/>
      <c r="P998" s="191"/>
      <c r="Q998" s="191"/>
      <c r="R998" s="191"/>
      <c r="S998" s="191"/>
      <c r="T998" s="191"/>
      <c r="U998" s="191"/>
      <c r="V998" s="191"/>
      <c r="W998" s="191"/>
      <c r="X998" s="191"/>
    </row>
    <row r="999" spans="1:24" ht="15.75" customHeight="1">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row>
    <row r="1000" spans="1:24" ht="15.75" customHeight="1">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row>
    <row r="1001" spans="1:24" ht="15.75" customHeight="1">
      <c r="A1001" s="191"/>
      <c r="B1001" s="191"/>
      <c r="C1001" s="191"/>
      <c r="D1001" s="191"/>
      <c r="E1001" s="191"/>
      <c r="F1001" s="191"/>
      <c r="G1001" s="191"/>
      <c r="H1001" s="191"/>
      <c r="I1001" s="191"/>
      <c r="J1001" s="191"/>
      <c r="K1001" s="191"/>
      <c r="L1001" s="191"/>
      <c r="M1001" s="191"/>
      <c r="N1001" s="191"/>
      <c r="O1001" s="191"/>
      <c r="P1001" s="191"/>
      <c r="Q1001" s="191"/>
      <c r="R1001" s="191"/>
      <c r="S1001" s="191"/>
      <c r="T1001" s="191"/>
      <c r="U1001" s="191"/>
      <c r="V1001" s="191"/>
      <c r="W1001" s="191"/>
      <c r="X1001" s="191"/>
    </row>
    <row r="1002" spans="1:24" ht="15.75" customHeight="1">
      <c r="A1002" s="191"/>
      <c r="B1002" s="191"/>
      <c r="C1002" s="191"/>
      <c r="D1002" s="191"/>
      <c r="E1002" s="191"/>
      <c r="F1002" s="191"/>
      <c r="G1002" s="191"/>
      <c r="H1002" s="191"/>
      <c r="I1002" s="191"/>
      <c r="J1002" s="191"/>
      <c r="K1002" s="191"/>
      <c r="L1002" s="191"/>
      <c r="M1002" s="191"/>
      <c r="N1002" s="191"/>
      <c r="O1002" s="191"/>
      <c r="P1002" s="191"/>
      <c r="Q1002" s="191"/>
      <c r="R1002" s="191"/>
      <c r="S1002" s="191"/>
      <c r="T1002" s="191"/>
      <c r="U1002" s="191"/>
      <c r="V1002" s="191"/>
      <c r="W1002" s="191"/>
      <c r="X1002" s="191"/>
    </row>
    <row r="1003" spans="1:24" ht="15.75" customHeight="1">
      <c r="A1003" s="191"/>
      <c r="B1003" s="191"/>
      <c r="C1003" s="191"/>
      <c r="D1003" s="191"/>
      <c r="E1003" s="191"/>
      <c r="F1003" s="191"/>
      <c r="G1003" s="191"/>
      <c r="H1003" s="191"/>
      <c r="I1003" s="191"/>
      <c r="J1003" s="191"/>
      <c r="K1003" s="191"/>
      <c r="L1003" s="191"/>
      <c r="M1003" s="191"/>
      <c r="N1003" s="191"/>
      <c r="O1003" s="191"/>
      <c r="P1003" s="191"/>
      <c r="Q1003" s="191"/>
      <c r="R1003" s="191"/>
      <c r="S1003" s="191"/>
      <c r="T1003" s="191"/>
      <c r="U1003" s="191"/>
      <c r="V1003" s="191"/>
      <c r="W1003" s="191"/>
      <c r="X1003" s="191"/>
    </row>
  </sheetData>
  <mergeCells count="20">
    <mergeCell ref="K1:L1"/>
    <mergeCell ref="A2:L2"/>
    <mergeCell ref="A6:A7"/>
    <mergeCell ref="A8:A10"/>
    <mergeCell ref="A11:A14"/>
    <mergeCell ref="C11:C14"/>
    <mergeCell ref="K3:K5"/>
    <mergeCell ref="A1:B1"/>
    <mergeCell ref="C1:D1"/>
    <mergeCell ref="E1:F1"/>
    <mergeCell ref="G1:H1"/>
    <mergeCell ref="I1:J1"/>
    <mergeCell ref="A15:A24"/>
    <mergeCell ref="C15:C16"/>
    <mergeCell ref="A3:A5"/>
    <mergeCell ref="C3:C6"/>
    <mergeCell ref="I3:I5"/>
    <mergeCell ref="G4:G6"/>
    <mergeCell ref="C7:C10"/>
    <mergeCell ref="G7:G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9"/>
  <sheetViews>
    <sheetView topLeftCell="A30" workbookViewId="0">
      <pane xSplit="3" topLeftCell="D1" activePane="topRight" state="frozen"/>
      <selection pane="topRight" activeCell="C46" sqref="C46"/>
    </sheetView>
  </sheetViews>
  <sheetFormatPr baseColWidth="10" defaultColWidth="11.1640625" defaultRowHeight="15" customHeight="1"/>
  <cols>
    <col min="1" max="1" width="5.1640625" customWidth="1"/>
    <col min="3" max="3" width="36.83203125" customWidth="1"/>
    <col min="4" max="4" width="27.83203125" customWidth="1"/>
    <col min="6" max="6" width="79.5" customWidth="1"/>
    <col min="7" max="7" width="31" customWidth="1"/>
    <col min="8" max="8" width="29.1640625" customWidth="1"/>
    <col min="9" max="9" width="31.5" customWidth="1"/>
  </cols>
  <sheetData>
    <row r="1" spans="1:31" ht="16">
      <c r="A1" s="102" t="s">
        <v>445</v>
      </c>
      <c r="H1" s="100"/>
      <c r="P1" s="104"/>
    </row>
    <row r="2" spans="1:31" ht="16">
      <c r="H2" s="100"/>
      <c r="P2" s="104"/>
    </row>
    <row r="3" spans="1:31" ht="64">
      <c r="A3" s="105" t="s">
        <v>0</v>
      </c>
      <c r="B3" s="105" t="s">
        <v>1</v>
      </c>
      <c r="C3" s="105" t="s">
        <v>2</v>
      </c>
      <c r="D3" s="105" t="s">
        <v>3</v>
      </c>
      <c r="E3" s="105" t="s">
        <v>446</v>
      </c>
      <c r="F3" s="106" t="s">
        <v>7</v>
      </c>
      <c r="G3" s="107" t="s">
        <v>447</v>
      </c>
      <c r="H3" s="105" t="s">
        <v>448</v>
      </c>
      <c r="I3" s="105" t="s">
        <v>449</v>
      </c>
      <c r="J3" s="108" t="s">
        <v>450</v>
      </c>
      <c r="K3" s="108" t="s">
        <v>451</v>
      </c>
      <c r="L3" s="108" t="s">
        <v>452</v>
      </c>
      <c r="M3" s="108" t="s">
        <v>453</v>
      </c>
      <c r="N3" s="108" t="s">
        <v>454</v>
      </c>
      <c r="O3" s="108" t="s">
        <v>455</v>
      </c>
      <c r="P3" s="109" t="s">
        <v>456</v>
      </c>
      <c r="Q3" s="110"/>
      <c r="R3" s="110"/>
      <c r="S3" s="110"/>
      <c r="T3" s="110"/>
      <c r="U3" s="110"/>
      <c r="V3" s="110"/>
      <c r="W3" s="110"/>
      <c r="X3" s="110"/>
      <c r="Y3" s="110"/>
      <c r="Z3" s="110"/>
      <c r="AA3" s="110"/>
      <c r="AB3" s="110"/>
      <c r="AC3" s="110"/>
      <c r="AD3" s="110"/>
      <c r="AE3" s="110"/>
    </row>
    <row r="4" spans="1:31" ht="126" customHeight="1">
      <c r="A4" s="111">
        <v>1</v>
      </c>
      <c r="B4" s="111">
        <v>5</v>
      </c>
      <c r="C4" s="111" t="s">
        <v>17</v>
      </c>
      <c r="D4" s="111" t="s">
        <v>457</v>
      </c>
      <c r="E4" s="111">
        <v>2016</v>
      </c>
      <c r="F4" s="112" t="s">
        <v>458</v>
      </c>
      <c r="G4" s="113" t="s">
        <v>459</v>
      </c>
      <c r="H4" s="111" t="s">
        <v>460</v>
      </c>
      <c r="I4" s="111" t="s">
        <v>461</v>
      </c>
      <c r="J4" s="114" t="s">
        <v>462</v>
      </c>
      <c r="K4" s="91"/>
      <c r="L4" s="91"/>
      <c r="M4" s="91"/>
      <c r="N4" s="91"/>
      <c r="O4" s="91"/>
      <c r="P4" s="91"/>
      <c r="Q4" s="91"/>
      <c r="R4" s="91"/>
      <c r="S4" s="91"/>
      <c r="T4" s="91"/>
      <c r="U4" s="91"/>
      <c r="V4" s="91"/>
      <c r="W4" s="91"/>
      <c r="X4" s="91"/>
      <c r="Y4" s="91"/>
      <c r="Z4" s="91"/>
      <c r="AA4" s="91"/>
      <c r="AB4" s="91"/>
      <c r="AC4" s="91"/>
      <c r="AD4" s="91"/>
      <c r="AE4" s="91"/>
    </row>
    <row r="5" spans="1:31" ht="80">
      <c r="A5" s="111">
        <v>2</v>
      </c>
      <c r="B5" s="115">
        <v>6</v>
      </c>
      <c r="C5" s="115" t="s">
        <v>31</v>
      </c>
      <c r="D5" s="115" t="s">
        <v>32</v>
      </c>
      <c r="E5" s="115">
        <v>2017</v>
      </c>
      <c r="F5" s="113" t="s">
        <v>463</v>
      </c>
      <c r="G5" s="113" t="s">
        <v>464</v>
      </c>
      <c r="H5" s="113" t="s">
        <v>465</v>
      </c>
      <c r="I5" s="111" t="s">
        <v>461</v>
      </c>
      <c r="J5" s="91"/>
      <c r="K5" s="114" t="s">
        <v>462</v>
      </c>
      <c r="L5" s="91"/>
      <c r="M5" s="91"/>
      <c r="N5" s="91"/>
      <c r="O5" s="114"/>
      <c r="P5" s="114"/>
      <c r="Q5" s="91"/>
      <c r="R5" s="91"/>
      <c r="S5" s="91"/>
      <c r="T5" s="91"/>
      <c r="U5" s="91"/>
      <c r="V5" s="91"/>
      <c r="W5" s="91"/>
      <c r="X5" s="91"/>
      <c r="Y5" s="91"/>
      <c r="Z5" s="91"/>
      <c r="AA5" s="91"/>
      <c r="AB5" s="91"/>
      <c r="AC5" s="91"/>
      <c r="AD5" s="91"/>
      <c r="AE5" s="91"/>
    </row>
    <row r="6" spans="1:31" ht="51">
      <c r="A6" s="116">
        <v>3</v>
      </c>
      <c r="B6" s="117">
        <v>9</v>
      </c>
      <c r="C6" s="117" t="s">
        <v>44</v>
      </c>
      <c r="D6" s="117" t="s">
        <v>45</v>
      </c>
      <c r="E6" s="118">
        <v>2018</v>
      </c>
      <c r="F6" s="116" t="s">
        <v>47</v>
      </c>
      <c r="G6" s="118" t="s">
        <v>466</v>
      </c>
      <c r="H6" s="116" t="s">
        <v>460</v>
      </c>
      <c r="I6" s="116" t="s">
        <v>461</v>
      </c>
      <c r="J6" s="24" t="s">
        <v>462</v>
      </c>
      <c r="P6" s="104"/>
    </row>
    <row r="7" spans="1:31" ht="64">
      <c r="A7" s="116">
        <v>4</v>
      </c>
      <c r="B7" s="117">
        <v>56</v>
      </c>
      <c r="C7" s="117" t="s">
        <v>57</v>
      </c>
      <c r="D7" s="117" t="s">
        <v>58</v>
      </c>
      <c r="E7" s="118">
        <v>2013</v>
      </c>
      <c r="F7" s="118" t="s">
        <v>467</v>
      </c>
      <c r="G7" s="118" t="s">
        <v>466</v>
      </c>
      <c r="H7" s="116" t="s">
        <v>468</v>
      </c>
      <c r="I7" s="116" t="s">
        <v>469</v>
      </c>
      <c r="J7" s="24" t="s">
        <v>462</v>
      </c>
      <c r="P7" s="104"/>
    </row>
    <row r="8" spans="1:31" ht="48">
      <c r="A8" s="116">
        <v>5</v>
      </c>
      <c r="B8" s="117">
        <v>13</v>
      </c>
      <c r="C8" s="117" t="s">
        <v>68</v>
      </c>
      <c r="D8" s="117" t="s">
        <v>69</v>
      </c>
      <c r="E8" s="117">
        <v>2018</v>
      </c>
      <c r="F8" s="117" t="s">
        <v>71</v>
      </c>
      <c r="G8" s="118" t="s">
        <v>466</v>
      </c>
      <c r="H8" s="118" t="s">
        <v>470</v>
      </c>
      <c r="I8" s="116" t="s">
        <v>461</v>
      </c>
      <c r="K8" s="24" t="s">
        <v>462</v>
      </c>
      <c r="P8" s="104"/>
    </row>
    <row r="9" spans="1:31" ht="48">
      <c r="A9" s="116">
        <v>6</v>
      </c>
      <c r="B9" s="117">
        <v>21</v>
      </c>
      <c r="C9" s="117" t="s">
        <v>79</v>
      </c>
      <c r="D9" s="117" t="s">
        <v>80</v>
      </c>
      <c r="E9" s="117">
        <v>2019</v>
      </c>
      <c r="F9" s="119" t="s">
        <v>471</v>
      </c>
      <c r="G9" s="118" t="s">
        <v>466</v>
      </c>
      <c r="H9" s="118" t="s">
        <v>472</v>
      </c>
      <c r="I9" s="116" t="s">
        <v>461</v>
      </c>
      <c r="K9" s="24" t="s">
        <v>462</v>
      </c>
      <c r="P9" s="104"/>
    </row>
    <row r="10" spans="1:31" ht="68">
      <c r="A10" s="116">
        <v>7</v>
      </c>
      <c r="B10" s="116">
        <v>23</v>
      </c>
      <c r="C10" s="116" t="s">
        <v>87</v>
      </c>
      <c r="D10" s="116" t="s">
        <v>88</v>
      </c>
      <c r="E10" s="116">
        <v>2020</v>
      </c>
      <c r="F10" s="116" t="s">
        <v>89</v>
      </c>
      <c r="G10" s="118" t="s">
        <v>466</v>
      </c>
      <c r="H10" s="116" t="s">
        <v>460</v>
      </c>
      <c r="I10" s="116" t="s">
        <v>473</v>
      </c>
      <c r="J10" s="24" t="s">
        <v>462</v>
      </c>
      <c r="P10" s="104"/>
    </row>
    <row r="11" spans="1:31" ht="68">
      <c r="A11" s="116">
        <v>8</v>
      </c>
      <c r="B11" s="120">
        <v>53</v>
      </c>
      <c r="C11" s="120" t="s">
        <v>96</v>
      </c>
      <c r="D11" s="120" t="s">
        <v>97</v>
      </c>
      <c r="E11" s="120">
        <v>2014</v>
      </c>
      <c r="F11" s="116" t="s">
        <v>98</v>
      </c>
      <c r="G11" s="118" t="s">
        <v>466</v>
      </c>
      <c r="H11" s="118" t="s">
        <v>474</v>
      </c>
      <c r="I11" s="118" t="s">
        <v>475</v>
      </c>
      <c r="K11" s="24" t="s">
        <v>462</v>
      </c>
      <c r="P11" s="104"/>
    </row>
    <row r="12" spans="1:31" ht="80">
      <c r="A12" s="116">
        <v>9</v>
      </c>
      <c r="B12" s="117">
        <v>38</v>
      </c>
      <c r="C12" s="117" t="s">
        <v>107</v>
      </c>
      <c r="D12" s="117" t="s">
        <v>108</v>
      </c>
      <c r="E12" s="117">
        <v>2013</v>
      </c>
      <c r="F12" s="118" t="s">
        <v>476</v>
      </c>
      <c r="G12" s="118" t="s">
        <v>466</v>
      </c>
      <c r="H12" s="118" t="s">
        <v>477</v>
      </c>
      <c r="I12" s="118" t="s">
        <v>461</v>
      </c>
      <c r="L12" s="24" t="s">
        <v>462</v>
      </c>
      <c r="P12" s="104"/>
    </row>
    <row r="13" spans="1:31" ht="85">
      <c r="A13" s="116">
        <v>10</v>
      </c>
      <c r="B13" s="116">
        <v>54</v>
      </c>
      <c r="C13" s="116" t="s">
        <v>118</v>
      </c>
      <c r="D13" s="116" t="s">
        <v>119</v>
      </c>
      <c r="E13" s="116">
        <v>2018</v>
      </c>
      <c r="F13" s="116" t="s">
        <v>120</v>
      </c>
      <c r="G13" s="118" t="s">
        <v>466</v>
      </c>
      <c r="H13" s="118" t="s">
        <v>478</v>
      </c>
      <c r="I13" s="118" t="s">
        <v>479</v>
      </c>
      <c r="K13" s="24" t="s">
        <v>462</v>
      </c>
      <c r="P13" s="104"/>
    </row>
    <row r="14" spans="1:31" ht="34">
      <c r="A14" s="116">
        <v>11</v>
      </c>
      <c r="B14" s="116">
        <v>76</v>
      </c>
      <c r="C14" s="116" t="s">
        <v>127</v>
      </c>
      <c r="D14" s="116" t="s">
        <v>128</v>
      </c>
      <c r="E14" s="116">
        <v>2009</v>
      </c>
      <c r="F14" s="116" t="s">
        <v>129</v>
      </c>
      <c r="G14" s="118" t="s">
        <v>466</v>
      </c>
      <c r="H14" s="118" t="s">
        <v>480</v>
      </c>
      <c r="I14" s="118" t="s">
        <v>481</v>
      </c>
      <c r="K14" s="24" t="s">
        <v>462</v>
      </c>
      <c r="P14" s="104"/>
    </row>
    <row r="15" spans="1:31" ht="68">
      <c r="A15" s="116">
        <v>12</v>
      </c>
      <c r="B15" s="116">
        <v>77</v>
      </c>
      <c r="C15" s="116" t="s">
        <v>138</v>
      </c>
      <c r="D15" s="116" t="s">
        <v>139</v>
      </c>
      <c r="E15" s="116">
        <v>2015</v>
      </c>
      <c r="F15" s="116" t="s">
        <v>140</v>
      </c>
      <c r="G15" s="118" t="s">
        <v>466</v>
      </c>
      <c r="H15" s="118" t="s">
        <v>482</v>
      </c>
      <c r="I15" s="118" t="s">
        <v>483</v>
      </c>
      <c r="J15" s="24" t="s">
        <v>462</v>
      </c>
      <c r="P15" s="104"/>
    </row>
    <row r="16" spans="1:31" ht="102">
      <c r="A16" s="116">
        <v>13</v>
      </c>
      <c r="B16" s="116">
        <v>85</v>
      </c>
      <c r="C16" s="116" t="s">
        <v>149</v>
      </c>
      <c r="D16" s="116" t="s">
        <v>150</v>
      </c>
      <c r="E16" s="116">
        <v>2019</v>
      </c>
      <c r="F16" s="116" t="s">
        <v>151</v>
      </c>
      <c r="G16" s="118" t="s">
        <v>466</v>
      </c>
      <c r="H16" s="118" t="s">
        <v>482</v>
      </c>
      <c r="I16" s="118" t="s">
        <v>461</v>
      </c>
      <c r="J16" s="24" t="s">
        <v>462</v>
      </c>
      <c r="P16" s="104"/>
    </row>
    <row r="17" spans="1:31" ht="51">
      <c r="A17" s="116">
        <v>14</v>
      </c>
      <c r="B17" s="116">
        <v>90</v>
      </c>
      <c r="C17" s="116" t="s">
        <v>159</v>
      </c>
      <c r="D17" s="116" t="s">
        <v>160</v>
      </c>
      <c r="E17" s="116">
        <v>2013</v>
      </c>
      <c r="F17" s="118" t="s">
        <v>484</v>
      </c>
      <c r="G17" s="118" t="s">
        <v>466</v>
      </c>
      <c r="H17" s="118" t="s">
        <v>485</v>
      </c>
      <c r="I17" s="118" t="s">
        <v>483</v>
      </c>
      <c r="K17" s="24" t="s">
        <v>462</v>
      </c>
      <c r="P17" s="104"/>
    </row>
    <row r="18" spans="1:31" ht="51">
      <c r="A18" s="116">
        <v>15</v>
      </c>
      <c r="B18" s="116">
        <v>40</v>
      </c>
      <c r="C18" s="116" t="s">
        <v>169</v>
      </c>
      <c r="D18" s="116" t="s">
        <v>170</v>
      </c>
      <c r="E18" s="116">
        <v>2014</v>
      </c>
      <c r="F18" s="118" t="s">
        <v>171</v>
      </c>
      <c r="G18" s="118" t="s">
        <v>466</v>
      </c>
      <c r="H18" s="118" t="s">
        <v>486</v>
      </c>
      <c r="I18" s="118" t="s">
        <v>461</v>
      </c>
      <c r="K18" s="24" t="s">
        <v>462</v>
      </c>
      <c r="P18" s="104"/>
    </row>
    <row r="19" spans="1:31" ht="51">
      <c r="A19" s="116">
        <v>16</v>
      </c>
      <c r="B19" s="116">
        <v>65</v>
      </c>
      <c r="C19" s="116" t="s">
        <v>179</v>
      </c>
      <c r="D19" s="116" t="s">
        <v>180</v>
      </c>
      <c r="E19" s="116">
        <v>2017</v>
      </c>
      <c r="F19" s="116" t="s">
        <v>182</v>
      </c>
      <c r="G19" s="118" t="s">
        <v>466</v>
      </c>
      <c r="H19" s="119" t="s">
        <v>487</v>
      </c>
      <c r="I19" s="118" t="s">
        <v>488</v>
      </c>
      <c r="K19" s="24" t="s">
        <v>462</v>
      </c>
      <c r="P19" s="104"/>
    </row>
    <row r="20" spans="1:31" ht="192">
      <c r="A20" s="121">
        <v>17</v>
      </c>
      <c r="B20" s="121">
        <v>71</v>
      </c>
      <c r="C20" s="121" t="s">
        <v>190</v>
      </c>
      <c r="D20" s="122" t="s">
        <v>191</v>
      </c>
      <c r="E20" s="121">
        <v>2022</v>
      </c>
      <c r="F20" s="121" t="s">
        <v>118</v>
      </c>
      <c r="G20" s="122" t="s">
        <v>489</v>
      </c>
      <c r="H20" s="122" t="s">
        <v>482</v>
      </c>
      <c r="I20" s="122" t="s">
        <v>461</v>
      </c>
      <c r="J20" s="123" t="s">
        <v>462</v>
      </c>
      <c r="K20" s="124"/>
      <c r="L20" s="124"/>
      <c r="M20" s="124"/>
      <c r="N20" s="124"/>
      <c r="O20" s="124"/>
      <c r="P20" s="124"/>
      <c r="Q20" s="124"/>
      <c r="R20" s="124"/>
      <c r="S20" s="124"/>
      <c r="T20" s="124"/>
      <c r="U20" s="124"/>
      <c r="V20" s="124"/>
      <c r="W20" s="124"/>
      <c r="X20" s="124"/>
      <c r="Y20" s="124"/>
      <c r="Z20" s="124"/>
      <c r="AA20" s="124"/>
      <c r="AB20" s="124"/>
      <c r="AC20" s="124"/>
      <c r="AD20" s="124"/>
      <c r="AE20" s="124"/>
    </row>
    <row r="21" spans="1:31" ht="85">
      <c r="A21" s="116">
        <v>18</v>
      </c>
      <c r="B21" s="116">
        <v>72</v>
      </c>
      <c r="C21" s="116" t="s">
        <v>201</v>
      </c>
      <c r="D21" s="116" t="s">
        <v>202</v>
      </c>
      <c r="E21" s="116">
        <v>2022</v>
      </c>
      <c r="F21" s="116" t="s">
        <v>203</v>
      </c>
      <c r="G21" s="118" t="s">
        <v>466</v>
      </c>
      <c r="H21" s="118" t="s">
        <v>490</v>
      </c>
      <c r="I21" s="118" t="s">
        <v>491</v>
      </c>
      <c r="K21" s="24" t="s">
        <v>462</v>
      </c>
      <c r="P21" s="104"/>
    </row>
    <row r="22" spans="1:31" ht="34">
      <c r="A22" s="116">
        <v>19</v>
      </c>
      <c r="B22" s="116">
        <v>12</v>
      </c>
      <c r="C22" s="116" t="s">
        <v>212</v>
      </c>
      <c r="D22" s="116" t="s">
        <v>213</v>
      </c>
      <c r="E22" s="116">
        <v>2018</v>
      </c>
      <c r="F22" s="116" t="s">
        <v>214</v>
      </c>
      <c r="G22" s="118" t="s">
        <v>466</v>
      </c>
      <c r="H22" s="118" t="s">
        <v>477</v>
      </c>
      <c r="I22" s="118" t="s">
        <v>461</v>
      </c>
      <c r="L22" s="24" t="s">
        <v>462</v>
      </c>
      <c r="P22" s="104"/>
    </row>
    <row r="23" spans="1:31" ht="64">
      <c r="A23" s="125">
        <v>20</v>
      </c>
      <c r="B23" s="125">
        <v>14</v>
      </c>
      <c r="C23" s="125" t="s">
        <v>222</v>
      </c>
      <c r="D23" s="126" t="s">
        <v>492</v>
      </c>
      <c r="E23" s="125">
        <v>2019</v>
      </c>
      <c r="F23" s="125" t="s">
        <v>214</v>
      </c>
      <c r="G23" s="126" t="s">
        <v>466</v>
      </c>
      <c r="H23" s="126" t="s">
        <v>493</v>
      </c>
      <c r="I23" s="126" t="s">
        <v>461</v>
      </c>
      <c r="J23" s="104"/>
      <c r="K23" s="104"/>
      <c r="L23" s="127"/>
      <c r="M23" s="104"/>
      <c r="N23" s="104"/>
      <c r="O23" s="104"/>
      <c r="P23" s="104"/>
      <c r="Q23" s="104"/>
      <c r="R23" s="104"/>
      <c r="S23" s="104"/>
      <c r="T23" s="104"/>
      <c r="U23" s="104"/>
      <c r="V23" s="104"/>
      <c r="W23" s="104"/>
      <c r="X23" s="104"/>
      <c r="Y23" s="104"/>
      <c r="Z23" s="104"/>
      <c r="AA23" s="104"/>
      <c r="AB23" s="104"/>
      <c r="AC23" s="104"/>
      <c r="AD23" s="104"/>
      <c r="AE23" s="104"/>
    </row>
    <row r="24" spans="1:31" ht="80">
      <c r="A24" s="116">
        <v>20</v>
      </c>
      <c r="B24" s="116">
        <v>26</v>
      </c>
      <c r="C24" s="116" t="s">
        <v>232</v>
      </c>
      <c r="D24" s="116" t="s">
        <v>233</v>
      </c>
      <c r="E24" s="116">
        <v>2021</v>
      </c>
      <c r="F24" s="116" t="s">
        <v>234</v>
      </c>
      <c r="G24" s="118" t="s">
        <v>466</v>
      </c>
      <c r="H24" s="118" t="s">
        <v>494</v>
      </c>
      <c r="I24" s="118" t="s">
        <v>461</v>
      </c>
      <c r="K24" s="24" t="s">
        <v>462</v>
      </c>
      <c r="P24" s="104"/>
    </row>
    <row r="25" spans="1:31" ht="34">
      <c r="A25" s="116">
        <v>21</v>
      </c>
      <c r="B25" s="116">
        <v>47</v>
      </c>
      <c r="C25" s="116" t="s">
        <v>242</v>
      </c>
      <c r="D25" s="116" t="s">
        <v>243</v>
      </c>
      <c r="E25" s="116">
        <v>2014</v>
      </c>
      <c r="F25" s="116" t="s">
        <v>244</v>
      </c>
      <c r="G25" s="118" t="s">
        <v>466</v>
      </c>
      <c r="H25" s="118" t="s">
        <v>477</v>
      </c>
      <c r="I25" s="118" t="s">
        <v>461</v>
      </c>
      <c r="L25" s="24" t="s">
        <v>462</v>
      </c>
      <c r="P25" s="104"/>
    </row>
    <row r="26" spans="1:31" ht="34">
      <c r="A26" s="116">
        <v>22</v>
      </c>
      <c r="B26" s="116">
        <v>39</v>
      </c>
      <c r="C26" s="116" t="s">
        <v>251</v>
      </c>
      <c r="D26" s="116" t="s">
        <v>252</v>
      </c>
      <c r="E26" s="116">
        <v>2014</v>
      </c>
      <c r="F26" s="116" t="s">
        <v>244</v>
      </c>
      <c r="G26" s="118" t="s">
        <v>466</v>
      </c>
      <c r="H26" s="118" t="s">
        <v>477</v>
      </c>
      <c r="I26" s="118" t="s">
        <v>461</v>
      </c>
      <c r="L26" s="24" t="s">
        <v>462</v>
      </c>
      <c r="P26" s="104"/>
    </row>
    <row r="27" spans="1:31" ht="51">
      <c r="A27" s="116">
        <v>23</v>
      </c>
      <c r="B27" s="116">
        <v>41</v>
      </c>
      <c r="C27" s="116" t="s">
        <v>260</v>
      </c>
      <c r="D27" s="116" t="s">
        <v>261</v>
      </c>
      <c r="E27" s="116">
        <v>2014</v>
      </c>
      <c r="F27" s="116" t="s">
        <v>244</v>
      </c>
      <c r="G27" s="118" t="s">
        <v>466</v>
      </c>
      <c r="H27" s="118" t="s">
        <v>477</v>
      </c>
      <c r="I27" s="118" t="s">
        <v>461</v>
      </c>
      <c r="L27" s="24" t="s">
        <v>462</v>
      </c>
      <c r="P27" s="104"/>
    </row>
    <row r="28" spans="1:31" ht="45" customHeight="1">
      <c r="A28" s="116">
        <v>24</v>
      </c>
      <c r="B28" s="116">
        <v>48</v>
      </c>
      <c r="C28" s="116" t="s">
        <v>269</v>
      </c>
      <c r="D28" s="116" t="s">
        <v>270</v>
      </c>
      <c r="E28" s="116">
        <v>2016</v>
      </c>
      <c r="F28" s="116" t="s">
        <v>244</v>
      </c>
      <c r="G28" s="118" t="s">
        <v>466</v>
      </c>
      <c r="H28" s="118" t="s">
        <v>477</v>
      </c>
      <c r="I28" s="118" t="s">
        <v>461</v>
      </c>
      <c r="L28" s="24" t="s">
        <v>462</v>
      </c>
      <c r="P28" s="104"/>
    </row>
    <row r="29" spans="1:31" ht="51">
      <c r="A29" s="116">
        <v>25</v>
      </c>
      <c r="B29" s="116">
        <v>49</v>
      </c>
      <c r="C29" s="116" t="s">
        <v>278</v>
      </c>
      <c r="D29" s="116" t="s">
        <v>279</v>
      </c>
      <c r="E29" s="116">
        <v>2016</v>
      </c>
      <c r="F29" s="116" t="s">
        <v>244</v>
      </c>
      <c r="G29" s="118" t="s">
        <v>466</v>
      </c>
      <c r="H29" s="118" t="s">
        <v>495</v>
      </c>
      <c r="I29" s="118" t="s">
        <v>461</v>
      </c>
      <c r="K29" s="24" t="s">
        <v>462</v>
      </c>
      <c r="P29" s="104"/>
    </row>
    <row r="30" spans="1:31" ht="68">
      <c r="A30" s="116">
        <v>26</v>
      </c>
      <c r="B30" s="116">
        <v>84</v>
      </c>
      <c r="C30" s="116" t="s">
        <v>287</v>
      </c>
      <c r="D30" s="116" t="s">
        <v>288</v>
      </c>
      <c r="E30" s="116">
        <v>2020</v>
      </c>
      <c r="F30" s="116" t="s">
        <v>244</v>
      </c>
      <c r="G30" s="118" t="s">
        <v>466</v>
      </c>
      <c r="H30" s="118" t="s">
        <v>496</v>
      </c>
      <c r="I30" s="118" t="s">
        <v>461</v>
      </c>
      <c r="L30" s="24" t="s">
        <v>462</v>
      </c>
      <c r="P30" s="104"/>
    </row>
    <row r="31" spans="1:31" ht="68">
      <c r="A31" s="116">
        <v>27</v>
      </c>
      <c r="B31" s="116">
        <v>50</v>
      </c>
      <c r="C31" s="116" t="s">
        <v>295</v>
      </c>
      <c r="D31" s="116" t="s">
        <v>296</v>
      </c>
      <c r="E31" s="116">
        <v>2017</v>
      </c>
      <c r="F31" s="116" t="s">
        <v>244</v>
      </c>
      <c r="G31" s="118" t="s">
        <v>466</v>
      </c>
      <c r="H31" s="118" t="s">
        <v>497</v>
      </c>
      <c r="I31" s="118" t="s">
        <v>461</v>
      </c>
      <c r="J31" s="128"/>
      <c r="K31" s="128" t="s">
        <v>462</v>
      </c>
      <c r="L31" s="128" t="s">
        <v>462</v>
      </c>
      <c r="M31" s="129"/>
      <c r="N31" s="129"/>
      <c r="O31" s="129"/>
      <c r="P31" s="104"/>
    </row>
    <row r="32" spans="1:31" ht="96">
      <c r="A32" s="116">
        <v>28</v>
      </c>
      <c r="B32" s="116">
        <v>57</v>
      </c>
      <c r="C32" s="118" t="s">
        <v>498</v>
      </c>
      <c r="D32" s="116" t="s">
        <v>304</v>
      </c>
      <c r="E32" s="116">
        <v>2021</v>
      </c>
      <c r="F32" s="116" t="s">
        <v>306</v>
      </c>
      <c r="G32" s="118" t="s">
        <v>466</v>
      </c>
      <c r="H32" s="118" t="s">
        <v>499</v>
      </c>
      <c r="I32" s="118" t="s">
        <v>461</v>
      </c>
      <c r="K32" s="24" t="s">
        <v>462</v>
      </c>
      <c r="L32" s="24" t="s">
        <v>462</v>
      </c>
      <c r="P32" s="104"/>
    </row>
    <row r="33" spans="1:31" ht="192">
      <c r="A33" s="116">
        <v>29</v>
      </c>
      <c r="B33" s="121">
        <v>17</v>
      </c>
      <c r="C33" s="121" t="s">
        <v>313</v>
      </c>
      <c r="D33" s="121" t="s">
        <v>314</v>
      </c>
      <c r="E33" s="121">
        <v>2020</v>
      </c>
      <c r="F33" s="121" t="s">
        <v>316</v>
      </c>
      <c r="G33" s="122" t="s">
        <v>500</v>
      </c>
      <c r="H33" s="122" t="s">
        <v>501</v>
      </c>
      <c r="I33" s="122" t="s">
        <v>461</v>
      </c>
      <c r="J33" s="124"/>
      <c r="K33" s="123" t="s">
        <v>462</v>
      </c>
      <c r="L33" s="123" t="s">
        <v>462</v>
      </c>
      <c r="M33" s="123"/>
      <c r="N33" s="123" t="s">
        <v>462</v>
      </c>
      <c r="O33" s="124"/>
      <c r="P33" s="124"/>
      <c r="Q33" s="124"/>
      <c r="R33" s="124"/>
      <c r="S33" s="124"/>
      <c r="T33" s="124"/>
      <c r="U33" s="124"/>
      <c r="V33" s="124"/>
      <c r="W33" s="124"/>
      <c r="X33" s="124"/>
      <c r="Y33" s="124"/>
      <c r="Z33" s="124"/>
      <c r="AA33" s="124"/>
      <c r="AB33" s="124"/>
      <c r="AC33" s="124"/>
      <c r="AD33" s="124"/>
      <c r="AE33" s="124"/>
    </row>
    <row r="34" spans="1:31" ht="51">
      <c r="A34" s="116">
        <v>30</v>
      </c>
      <c r="B34" s="116">
        <v>24</v>
      </c>
      <c r="C34" s="116" t="s">
        <v>325</v>
      </c>
      <c r="D34" s="116" t="s">
        <v>326</v>
      </c>
      <c r="E34" s="116">
        <v>2020</v>
      </c>
      <c r="F34" s="116" t="s">
        <v>327</v>
      </c>
      <c r="G34" s="118" t="s">
        <v>466</v>
      </c>
      <c r="H34" s="118" t="s">
        <v>502</v>
      </c>
      <c r="I34" s="118" t="s">
        <v>461</v>
      </c>
      <c r="M34" s="24"/>
      <c r="N34" s="24" t="s">
        <v>462</v>
      </c>
      <c r="P34" s="104"/>
    </row>
    <row r="35" spans="1:31" ht="51">
      <c r="A35" s="116">
        <v>31</v>
      </c>
      <c r="B35" s="116">
        <v>27</v>
      </c>
      <c r="C35" s="116" t="s">
        <v>335</v>
      </c>
      <c r="D35" s="116" t="s">
        <v>336</v>
      </c>
      <c r="E35" s="116">
        <v>2021</v>
      </c>
      <c r="F35" s="116" t="s">
        <v>337</v>
      </c>
      <c r="G35" s="118" t="s">
        <v>466</v>
      </c>
      <c r="H35" s="118" t="s">
        <v>503</v>
      </c>
      <c r="I35" s="118" t="s">
        <v>461</v>
      </c>
      <c r="M35" s="24"/>
      <c r="N35" s="24" t="s">
        <v>462</v>
      </c>
      <c r="P35" s="104"/>
    </row>
    <row r="36" spans="1:31" ht="51">
      <c r="A36" s="116">
        <v>32</v>
      </c>
      <c r="B36" s="116">
        <v>28</v>
      </c>
      <c r="C36" s="116" t="s">
        <v>345</v>
      </c>
      <c r="D36" s="116" t="s">
        <v>346</v>
      </c>
      <c r="E36" s="116">
        <v>2021</v>
      </c>
      <c r="F36" s="116" t="s">
        <v>327</v>
      </c>
      <c r="G36" s="118" t="s">
        <v>466</v>
      </c>
      <c r="H36" s="118" t="s">
        <v>504</v>
      </c>
      <c r="I36" s="118" t="s">
        <v>461</v>
      </c>
      <c r="M36" s="24"/>
      <c r="N36" s="24" t="s">
        <v>462</v>
      </c>
      <c r="P36" s="104"/>
    </row>
    <row r="37" spans="1:31" ht="68">
      <c r="A37" s="116">
        <v>33</v>
      </c>
      <c r="B37" s="116">
        <v>80</v>
      </c>
      <c r="C37" s="116" t="s">
        <v>353</v>
      </c>
      <c r="D37" s="116" t="s">
        <v>354</v>
      </c>
      <c r="E37" s="116">
        <v>2022</v>
      </c>
      <c r="F37" s="116" t="s">
        <v>337</v>
      </c>
      <c r="G37" s="118" t="s">
        <v>466</v>
      </c>
      <c r="H37" s="118" t="s">
        <v>505</v>
      </c>
      <c r="I37" s="118" t="s">
        <v>461</v>
      </c>
      <c r="M37" s="24"/>
      <c r="N37" s="24" t="s">
        <v>462</v>
      </c>
      <c r="P37" s="104"/>
    </row>
    <row r="38" spans="1:31" ht="34">
      <c r="A38" s="116">
        <v>34</v>
      </c>
      <c r="B38" s="116">
        <v>29</v>
      </c>
      <c r="C38" s="116" t="s">
        <v>362</v>
      </c>
      <c r="D38" s="116" t="s">
        <v>363</v>
      </c>
      <c r="E38" s="116">
        <v>2021</v>
      </c>
      <c r="F38" s="116" t="s">
        <v>337</v>
      </c>
      <c r="G38" s="118" t="s">
        <v>466</v>
      </c>
      <c r="H38" s="118" t="s">
        <v>504</v>
      </c>
      <c r="I38" s="118" t="s">
        <v>461</v>
      </c>
      <c r="M38" s="24"/>
      <c r="N38" s="24" t="s">
        <v>462</v>
      </c>
      <c r="P38" s="104"/>
    </row>
    <row r="39" spans="1:31" ht="176">
      <c r="A39" s="116">
        <v>35</v>
      </c>
      <c r="B39" s="121">
        <v>8</v>
      </c>
      <c r="C39" s="121" t="s">
        <v>371</v>
      </c>
      <c r="D39" s="121" t="s">
        <v>372</v>
      </c>
      <c r="E39" s="121">
        <v>2017</v>
      </c>
      <c r="F39" s="122" t="s">
        <v>506</v>
      </c>
      <c r="G39" s="122" t="s">
        <v>507</v>
      </c>
      <c r="H39" s="122" t="s">
        <v>508</v>
      </c>
      <c r="I39" s="122" t="s">
        <v>509</v>
      </c>
      <c r="J39" s="124"/>
      <c r="K39" s="124"/>
      <c r="L39" s="124"/>
      <c r="M39" s="124"/>
      <c r="N39" s="124"/>
      <c r="O39" s="123" t="s">
        <v>462</v>
      </c>
      <c r="P39" s="124"/>
      <c r="Q39" s="124"/>
      <c r="R39" s="124"/>
      <c r="S39" s="124"/>
      <c r="T39" s="124"/>
      <c r="U39" s="124"/>
      <c r="V39" s="124"/>
      <c r="W39" s="124"/>
      <c r="X39" s="124"/>
      <c r="Y39" s="124"/>
      <c r="Z39" s="124"/>
      <c r="AA39" s="124"/>
      <c r="AB39" s="124"/>
      <c r="AC39" s="124"/>
      <c r="AD39" s="124"/>
      <c r="AE39" s="124"/>
    </row>
    <row r="40" spans="1:31" ht="51">
      <c r="A40" s="116">
        <v>36</v>
      </c>
      <c r="B40" s="121">
        <v>25</v>
      </c>
      <c r="C40" s="121" t="s">
        <v>383</v>
      </c>
      <c r="D40" s="121" t="s">
        <v>384</v>
      </c>
      <c r="E40" s="121">
        <v>2021</v>
      </c>
      <c r="F40" s="121" t="s">
        <v>510</v>
      </c>
      <c r="G40" s="122" t="s">
        <v>464</v>
      </c>
      <c r="H40" s="122" t="s">
        <v>511</v>
      </c>
      <c r="I40" s="122" t="s">
        <v>509</v>
      </c>
      <c r="J40" s="124"/>
      <c r="K40" s="124"/>
      <c r="L40" s="124"/>
      <c r="M40" s="124"/>
      <c r="N40" s="124"/>
      <c r="O40" s="123" t="s">
        <v>462</v>
      </c>
      <c r="P40" s="124"/>
      <c r="Q40" s="124"/>
      <c r="R40" s="124"/>
      <c r="S40" s="124"/>
      <c r="T40" s="124"/>
      <c r="U40" s="124"/>
      <c r="V40" s="124"/>
      <c r="W40" s="124"/>
      <c r="X40" s="124"/>
      <c r="Y40" s="124"/>
      <c r="Z40" s="124"/>
      <c r="AA40" s="124"/>
      <c r="AB40" s="124"/>
      <c r="AC40" s="124"/>
      <c r="AD40" s="124"/>
      <c r="AE40" s="124"/>
    </row>
    <row r="41" spans="1:31" ht="34">
      <c r="A41" s="116">
        <v>37</v>
      </c>
      <c r="B41" s="116">
        <v>58</v>
      </c>
      <c r="C41" s="116" t="s">
        <v>393</v>
      </c>
      <c r="D41" s="116" t="s">
        <v>394</v>
      </c>
      <c r="E41" s="116">
        <v>2019</v>
      </c>
      <c r="F41" s="116" t="s">
        <v>395</v>
      </c>
      <c r="G41" s="118" t="s">
        <v>464</v>
      </c>
      <c r="H41" s="118" t="s">
        <v>512</v>
      </c>
      <c r="I41" s="118" t="s">
        <v>488</v>
      </c>
      <c r="O41" s="24" t="s">
        <v>462</v>
      </c>
    </row>
    <row r="42" spans="1:31" ht="48">
      <c r="A42" s="116">
        <v>38</v>
      </c>
      <c r="B42" s="116">
        <v>35</v>
      </c>
      <c r="C42" s="118" t="s">
        <v>403</v>
      </c>
      <c r="D42" s="116" t="s">
        <v>404</v>
      </c>
      <c r="E42" s="116">
        <v>2007</v>
      </c>
      <c r="F42" s="116" t="s">
        <v>406</v>
      </c>
      <c r="G42" s="118" t="s">
        <v>466</v>
      </c>
      <c r="H42" s="118" t="s">
        <v>513</v>
      </c>
      <c r="I42" s="118" t="s">
        <v>509</v>
      </c>
      <c r="O42" s="24" t="s">
        <v>462</v>
      </c>
      <c r="P42" s="104"/>
    </row>
    <row r="43" spans="1:31" ht="68">
      <c r="A43" s="116">
        <v>39</v>
      </c>
      <c r="B43" s="116">
        <v>91</v>
      </c>
      <c r="C43" s="116" t="s">
        <v>413</v>
      </c>
      <c r="D43" s="116" t="s">
        <v>414</v>
      </c>
      <c r="E43" s="116">
        <v>2008</v>
      </c>
      <c r="F43" s="116" t="s">
        <v>415</v>
      </c>
      <c r="G43" s="118" t="s">
        <v>466</v>
      </c>
      <c r="H43" s="118" t="s">
        <v>514</v>
      </c>
      <c r="I43" s="118" t="s">
        <v>515</v>
      </c>
      <c r="K43" s="24" t="s">
        <v>462</v>
      </c>
      <c r="P43" s="104"/>
    </row>
    <row r="44" spans="1:31" ht="96">
      <c r="A44" s="116">
        <v>40</v>
      </c>
      <c r="B44" s="20">
        <v>93</v>
      </c>
      <c r="C44" s="29" t="s">
        <v>423</v>
      </c>
      <c r="D44" s="99" t="s">
        <v>424</v>
      </c>
      <c r="E44" s="100">
        <v>2021</v>
      </c>
      <c r="F44" s="116" t="s">
        <v>415</v>
      </c>
      <c r="G44" s="29" t="s">
        <v>466</v>
      </c>
      <c r="H44" s="29" t="s">
        <v>453</v>
      </c>
      <c r="I44" s="29" t="s">
        <v>516</v>
      </c>
      <c r="J44" s="99"/>
      <c r="K44" s="20"/>
      <c r="L44" s="100"/>
      <c r="M44" s="20" t="s">
        <v>462</v>
      </c>
      <c r="N44" s="100"/>
      <c r="O44" s="100"/>
      <c r="P44" s="100"/>
      <c r="Q44" s="100"/>
      <c r="R44" s="100"/>
      <c r="S44" s="100"/>
      <c r="T44" s="100"/>
      <c r="U44" s="100"/>
      <c r="V44" s="100"/>
      <c r="W44" s="100"/>
      <c r="X44" s="100"/>
      <c r="Y44" s="100"/>
      <c r="Z44" s="100"/>
      <c r="AA44" s="100"/>
      <c r="AB44" s="100"/>
      <c r="AC44" s="100"/>
      <c r="AD44" s="100"/>
      <c r="AE44" s="100"/>
    </row>
    <row r="45" spans="1:31" ht="51">
      <c r="A45" s="116">
        <v>41</v>
      </c>
      <c r="B45" s="24">
        <v>95</v>
      </c>
      <c r="C45" s="101" t="s">
        <v>429</v>
      </c>
      <c r="D45" s="101" t="s">
        <v>430</v>
      </c>
      <c r="E45" s="102">
        <v>2009</v>
      </c>
      <c r="F45" s="102" t="s">
        <v>435</v>
      </c>
      <c r="G45" s="103" t="s">
        <v>466</v>
      </c>
      <c r="H45" s="29" t="s">
        <v>453</v>
      </c>
      <c r="I45" s="103" t="s">
        <v>517</v>
      </c>
      <c r="M45" s="24" t="s">
        <v>462</v>
      </c>
    </row>
    <row r="46" spans="1:31" ht="51">
      <c r="A46" s="116">
        <v>42</v>
      </c>
      <c r="B46" s="29">
        <v>96</v>
      </c>
      <c r="C46" s="99" t="s">
        <v>441</v>
      </c>
      <c r="D46" s="99" t="s">
        <v>442</v>
      </c>
      <c r="E46" s="99">
        <v>2011</v>
      </c>
      <c r="F46" s="100"/>
      <c r="G46" s="29" t="s">
        <v>466</v>
      </c>
      <c r="H46" s="20" t="s">
        <v>519</v>
      </c>
      <c r="I46" s="29" t="s">
        <v>99</v>
      </c>
      <c r="J46" s="99"/>
      <c r="K46" s="99"/>
      <c r="L46" s="99"/>
      <c r="M46" s="29" t="s">
        <v>462</v>
      </c>
      <c r="N46" s="99"/>
      <c r="O46" s="99"/>
      <c r="P46" s="99"/>
      <c r="Q46" s="99"/>
      <c r="R46" s="99"/>
      <c r="S46" s="99"/>
      <c r="T46" s="99"/>
      <c r="U46" s="99"/>
      <c r="V46" s="99"/>
      <c r="W46" s="99"/>
      <c r="X46" s="99"/>
      <c r="Y46" s="99"/>
      <c r="Z46" s="99"/>
      <c r="AA46" s="99"/>
      <c r="AB46" s="99"/>
      <c r="AC46" s="99"/>
      <c r="AD46" s="99"/>
      <c r="AE46" s="99"/>
    </row>
    <row r="47" spans="1:31" ht="48">
      <c r="A47" s="426">
        <v>43</v>
      </c>
      <c r="B47" s="427" t="s">
        <v>1277</v>
      </c>
      <c r="C47" s="29" t="s">
        <v>1278</v>
      </c>
      <c r="D47" s="29" t="s">
        <v>1279</v>
      </c>
      <c r="E47" s="20">
        <v>2023</v>
      </c>
      <c r="F47" s="426" t="s">
        <v>415</v>
      </c>
      <c r="G47" s="425" t="s">
        <v>466</v>
      </c>
      <c r="H47" s="20" t="s">
        <v>502</v>
      </c>
      <c r="I47" s="135" t="s">
        <v>1294</v>
      </c>
      <c r="J47" s="29"/>
      <c r="K47" s="29"/>
      <c r="L47" s="425"/>
      <c r="M47" s="20"/>
      <c r="N47" s="425" t="s">
        <v>462</v>
      </c>
      <c r="O47" s="425"/>
      <c r="P47" s="425"/>
      <c r="Q47" s="425"/>
      <c r="R47" s="425"/>
      <c r="S47" s="425"/>
      <c r="T47" s="425"/>
      <c r="U47" s="425"/>
      <c r="V47" s="425"/>
      <c r="W47" s="425"/>
      <c r="X47" s="425"/>
      <c r="Y47" s="425"/>
      <c r="Z47" s="425"/>
      <c r="AA47" s="425"/>
      <c r="AB47" s="425"/>
      <c r="AC47" s="425"/>
      <c r="AD47" s="425"/>
    </row>
    <row r="48" spans="1:31" ht="32">
      <c r="A48" s="426">
        <v>44</v>
      </c>
      <c r="B48" s="427" t="s">
        <v>1285</v>
      </c>
      <c r="C48" s="29" t="s">
        <v>1286</v>
      </c>
      <c r="D48" s="29" t="s">
        <v>1287</v>
      </c>
      <c r="E48" s="20">
        <v>2023</v>
      </c>
      <c r="F48" s="425" t="s">
        <v>415</v>
      </c>
      <c r="G48" s="425" t="s">
        <v>466</v>
      </c>
      <c r="H48" s="20" t="s">
        <v>431</v>
      </c>
      <c r="I48" s="135" t="s">
        <v>1294</v>
      </c>
      <c r="J48" s="29"/>
      <c r="K48" s="20"/>
      <c r="L48" s="425"/>
      <c r="M48" s="29"/>
      <c r="N48" s="425" t="s">
        <v>462</v>
      </c>
      <c r="O48" s="29"/>
      <c r="P48" s="425"/>
      <c r="Q48" s="425"/>
      <c r="R48" s="425"/>
      <c r="S48" s="425"/>
      <c r="T48" s="425"/>
      <c r="U48" s="425"/>
      <c r="V48" s="425"/>
      <c r="W48" s="425"/>
      <c r="X48" s="425"/>
      <c r="Y48" s="425"/>
      <c r="Z48" s="425"/>
      <c r="AA48" s="425"/>
      <c r="AB48" s="425"/>
      <c r="AC48" s="425"/>
      <c r="AD48" s="425"/>
    </row>
    <row r="49" spans="8:16" ht="16">
      <c r="H49" s="100"/>
      <c r="P49" s="104"/>
    </row>
    <row r="50" spans="8:16" ht="16">
      <c r="H50" s="100"/>
      <c r="P50" s="104"/>
    </row>
    <row r="51" spans="8:16" ht="16">
      <c r="H51" s="100"/>
      <c r="P51" s="104"/>
    </row>
    <row r="52" spans="8:16" ht="16">
      <c r="H52" s="100"/>
      <c r="P52" s="104"/>
    </row>
    <row r="53" spans="8:16" ht="16">
      <c r="H53" s="100"/>
      <c r="P53" s="104"/>
    </row>
    <row r="54" spans="8:16" ht="16">
      <c r="H54" s="100"/>
      <c r="P54" s="104"/>
    </row>
    <row r="55" spans="8:16" ht="16">
      <c r="H55" s="100"/>
      <c r="P55" s="104"/>
    </row>
    <row r="56" spans="8:16" ht="16">
      <c r="H56" s="100"/>
      <c r="P56" s="104"/>
    </row>
    <row r="57" spans="8:16" ht="16">
      <c r="H57" s="100"/>
      <c r="P57" s="104"/>
    </row>
    <row r="58" spans="8:16" ht="16">
      <c r="H58" s="100"/>
      <c r="P58" s="104"/>
    </row>
    <row r="59" spans="8:16" ht="16">
      <c r="H59" s="100"/>
      <c r="P59" s="104"/>
    </row>
    <row r="60" spans="8:16" ht="16">
      <c r="H60" s="100"/>
      <c r="P60" s="104"/>
    </row>
    <row r="61" spans="8:16" ht="16">
      <c r="H61" s="100"/>
      <c r="P61" s="104"/>
    </row>
    <row r="62" spans="8:16" ht="16">
      <c r="H62" s="100"/>
      <c r="P62" s="104"/>
    </row>
    <row r="63" spans="8:16" ht="16">
      <c r="H63" s="100"/>
      <c r="P63" s="104"/>
    </row>
    <row r="64" spans="8:16" ht="16">
      <c r="H64" s="100"/>
      <c r="P64" s="104"/>
    </row>
    <row r="65" spans="8:16" ht="16">
      <c r="H65" s="100"/>
      <c r="P65" s="104"/>
    </row>
    <row r="66" spans="8:16" ht="16">
      <c r="H66" s="100"/>
      <c r="P66" s="104"/>
    </row>
    <row r="67" spans="8:16" ht="16">
      <c r="H67" s="100"/>
      <c r="P67" s="104"/>
    </row>
    <row r="68" spans="8:16" ht="16">
      <c r="H68" s="100"/>
      <c r="P68" s="104"/>
    </row>
    <row r="69" spans="8:16" ht="16">
      <c r="H69" s="100"/>
      <c r="P69" s="104"/>
    </row>
    <row r="70" spans="8:16" ht="16">
      <c r="H70" s="100"/>
      <c r="P70" s="104"/>
    </row>
    <row r="71" spans="8:16" ht="16">
      <c r="H71" s="100"/>
      <c r="P71" s="104"/>
    </row>
    <row r="72" spans="8:16" ht="16">
      <c r="H72" s="100"/>
      <c r="P72" s="104"/>
    </row>
    <row r="73" spans="8:16" ht="16">
      <c r="H73" s="100"/>
      <c r="P73" s="104"/>
    </row>
    <row r="74" spans="8:16" ht="16">
      <c r="H74" s="100"/>
      <c r="P74" s="104"/>
    </row>
    <row r="75" spans="8:16" ht="16">
      <c r="H75" s="100"/>
      <c r="P75" s="104"/>
    </row>
    <row r="76" spans="8:16" ht="16">
      <c r="H76" s="100"/>
      <c r="P76" s="104"/>
    </row>
    <row r="77" spans="8:16" ht="16">
      <c r="H77" s="100"/>
      <c r="P77" s="104"/>
    </row>
    <row r="78" spans="8:16" ht="16">
      <c r="H78" s="100"/>
      <c r="P78" s="104"/>
    </row>
    <row r="79" spans="8:16" ht="16">
      <c r="H79" s="100"/>
      <c r="P79" s="104"/>
    </row>
    <row r="80" spans="8:16" ht="16">
      <c r="H80" s="100"/>
      <c r="P80" s="104"/>
    </row>
    <row r="81" spans="8:16" ht="16">
      <c r="H81" s="100"/>
      <c r="P81" s="104"/>
    </row>
    <row r="82" spans="8:16" ht="16">
      <c r="H82" s="100"/>
      <c r="P82" s="104"/>
    </row>
    <row r="83" spans="8:16" ht="16">
      <c r="H83" s="100"/>
      <c r="P83" s="104"/>
    </row>
    <row r="84" spans="8:16" ht="16">
      <c r="H84" s="100"/>
      <c r="P84" s="104"/>
    </row>
    <row r="85" spans="8:16" ht="16">
      <c r="H85" s="100"/>
      <c r="P85" s="104"/>
    </row>
    <row r="86" spans="8:16" ht="16">
      <c r="H86" s="100"/>
      <c r="P86" s="104"/>
    </row>
    <row r="87" spans="8:16" ht="16">
      <c r="H87" s="100"/>
      <c r="P87" s="104"/>
    </row>
    <row r="88" spans="8:16" ht="16">
      <c r="H88" s="100"/>
      <c r="P88" s="104"/>
    </row>
    <row r="89" spans="8:16" ht="16">
      <c r="H89" s="100"/>
      <c r="P89" s="104"/>
    </row>
    <row r="90" spans="8:16" ht="16">
      <c r="H90" s="100"/>
      <c r="P90" s="104"/>
    </row>
    <row r="91" spans="8:16" ht="16">
      <c r="H91" s="100"/>
      <c r="P91" s="104"/>
    </row>
    <row r="92" spans="8:16" ht="16">
      <c r="H92" s="100"/>
      <c r="P92" s="104"/>
    </row>
    <row r="93" spans="8:16" ht="16">
      <c r="H93" s="100"/>
      <c r="P93" s="104"/>
    </row>
    <row r="94" spans="8:16" ht="16">
      <c r="H94" s="100"/>
      <c r="P94" s="104"/>
    </row>
    <row r="95" spans="8:16" ht="16">
      <c r="H95" s="100"/>
      <c r="P95" s="104"/>
    </row>
    <row r="96" spans="8:16" ht="16">
      <c r="H96" s="100"/>
      <c r="P96" s="104"/>
    </row>
    <row r="97" spans="8:16" ht="16">
      <c r="H97" s="100"/>
      <c r="P97" s="104"/>
    </row>
    <row r="98" spans="8:16" ht="16">
      <c r="H98" s="100"/>
      <c r="P98" s="104"/>
    </row>
    <row r="99" spans="8:16" ht="16">
      <c r="H99" s="100"/>
      <c r="P99" s="104"/>
    </row>
    <row r="100" spans="8:16" ht="16">
      <c r="H100" s="100"/>
      <c r="P100" s="104"/>
    </row>
    <row r="101" spans="8:16" ht="16">
      <c r="H101" s="100"/>
      <c r="P101" s="104"/>
    </row>
    <row r="102" spans="8:16" ht="16">
      <c r="H102" s="100"/>
      <c r="P102" s="104"/>
    </row>
    <row r="103" spans="8:16" ht="16">
      <c r="H103" s="100"/>
      <c r="P103" s="104"/>
    </row>
    <row r="104" spans="8:16" ht="16">
      <c r="H104" s="100"/>
      <c r="P104" s="104"/>
    </row>
    <row r="105" spans="8:16" ht="16">
      <c r="H105" s="100"/>
      <c r="P105" s="104"/>
    </row>
    <row r="106" spans="8:16" ht="16">
      <c r="H106" s="100"/>
      <c r="P106" s="104"/>
    </row>
    <row r="107" spans="8:16" ht="16">
      <c r="H107" s="100"/>
      <c r="P107" s="104"/>
    </row>
    <row r="108" spans="8:16" ht="16">
      <c r="H108" s="100"/>
      <c r="P108" s="104"/>
    </row>
    <row r="109" spans="8:16" ht="16">
      <c r="H109" s="100"/>
      <c r="P109" s="104"/>
    </row>
    <row r="110" spans="8:16" ht="16">
      <c r="H110" s="100"/>
      <c r="P110" s="104"/>
    </row>
    <row r="111" spans="8:16" ht="16">
      <c r="H111" s="100"/>
      <c r="P111" s="104"/>
    </row>
    <row r="112" spans="8:16" ht="16">
      <c r="H112" s="100"/>
      <c r="P112" s="104"/>
    </row>
    <row r="113" spans="8:16" ht="16">
      <c r="H113" s="100"/>
      <c r="P113" s="104"/>
    </row>
    <row r="114" spans="8:16" ht="16">
      <c r="H114" s="100"/>
      <c r="P114" s="104"/>
    </row>
    <row r="115" spans="8:16" ht="16">
      <c r="H115" s="100"/>
      <c r="P115" s="104"/>
    </row>
    <row r="116" spans="8:16" ht="16">
      <c r="H116" s="100"/>
      <c r="P116" s="104"/>
    </row>
    <row r="117" spans="8:16" ht="16">
      <c r="H117" s="100"/>
      <c r="P117" s="104"/>
    </row>
    <row r="118" spans="8:16" ht="16">
      <c r="H118" s="100"/>
      <c r="P118" s="104"/>
    </row>
    <row r="119" spans="8:16" ht="16">
      <c r="H119" s="100"/>
      <c r="P119" s="104"/>
    </row>
    <row r="120" spans="8:16" ht="16">
      <c r="H120" s="100"/>
      <c r="P120" s="104"/>
    </row>
    <row r="121" spans="8:16" ht="16">
      <c r="H121" s="100"/>
      <c r="P121" s="104"/>
    </row>
    <row r="122" spans="8:16" ht="16">
      <c r="H122" s="100"/>
      <c r="P122" s="104"/>
    </row>
    <row r="123" spans="8:16" ht="16">
      <c r="H123" s="100"/>
      <c r="P123" s="104"/>
    </row>
    <row r="124" spans="8:16" ht="16">
      <c r="H124" s="100"/>
      <c r="P124" s="104"/>
    </row>
    <row r="125" spans="8:16" ht="16">
      <c r="H125" s="100"/>
      <c r="P125" s="104"/>
    </row>
    <row r="126" spans="8:16" ht="16">
      <c r="H126" s="100"/>
      <c r="P126" s="104"/>
    </row>
    <row r="127" spans="8:16" ht="16">
      <c r="H127" s="100"/>
      <c r="P127" s="104"/>
    </row>
    <row r="128" spans="8:16" ht="16">
      <c r="H128" s="100"/>
      <c r="P128" s="104"/>
    </row>
    <row r="129" spans="8:16" ht="16">
      <c r="H129" s="100"/>
      <c r="P129" s="104"/>
    </row>
    <row r="130" spans="8:16" ht="16">
      <c r="H130" s="100"/>
      <c r="P130" s="104"/>
    </row>
    <row r="131" spans="8:16" ht="16">
      <c r="H131" s="100"/>
      <c r="P131" s="104"/>
    </row>
    <row r="132" spans="8:16" ht="16">
      <c r="H132" s="100"/>
      <c r="P132" s="104"/>
    </row>
    <row r="133" spans="8:16" ht="16">
      <c r="H133" s="100"/>
      <c r="P133" s="104"/>
    </row>
    <row r="134" spans="8:16" ht="16">
      <c r="H134" s="100"/>
      <c r="P134" s="104"/>
    </row>
    <row r="135" spans="8:16" ht="16">
      <c r="H135" s="100"/>
      <c r="P135" s="104"/>
    </row>
    <row r="136" spans="8:16" ht="16">
      <c r="H136" s="100"/>
      <c r="P136" s="104"/>
    </row>
    <row r="137" spans="8:16" ht="16">
      <c r="H137" s="100"/>
      <c r="P137" s="104"/>
    </row>
    <row r="138" spans="8:16" ht="16">
      <c r="H138" s="100"/>
      <c r="P138" s="104"/>
    </row>
    <row r="139" spans="8:16" ht="16">
      <c r="H139" s="100"/>
      <c r="P139" s="104"/>
    </row>
    <row r="140" spans="8:16" ht="16">
      <c r="H140" s="100"/>
      <c r="P140" s="104"/>
    </row>
    <row r="141" spans="8:16" ht="16">
      <c r="H141" s="100"/>
      <c r="P141" s="104"/>
    </row>
    <row r="142" spans="8:16" ht="16">
      <c r="H142" s="100"/>
      <c r="P142" s="104"/>
    </row>
    <row r="143" spans="8:16" ht="16">
      <c r="H143" s="100"/>
      <c r="P143" s="104"/>
    </row>
    <row r="144" spans="8:16" ht="16">
      <c r="H144" s="100"/>
      <c r="P144" s="104"/>
    </row>
    <row r="145" spans="8:16" ht="16">
      <c r="H145" s="100"/>
      <c r="P145" s="104"/>
    </row>
    <row r="146" spans="8:16" ht="16">
      <c r="H146" s="100"/>
      <c r="P146" s="104"/>
    </row>
    <row r="147" spans="8:16" ht="16">
      <c r="H147" s="100"/>
      <c r="P147" s="104"/>
    </row>
    <row r="148" spans="8:16" ht="16">
      <c r="H148" s="100"/>
      <c r="P148" s="104"/>
    </row>
    <row r="149" spans="8:16" ht="16">
      <c r="H149" s="100"/>
      <c r="P149" s="104"/>
    </row>
    <row r="150" spans="8:16" ht="16">
      <c r="H150" s="100"/>
      <c r="P150" s="104"/>
    </row>
    <row r="151" spans="8:16" ht="16">
      <c r="H151" s="100"/>
      <c r="P151" s="104"/>
    </row>
    <row r="152" spans="8:16" ht="16">
      <c r="H152" s="100"/>
      <c r="P152" s="104"/>
    </row>
    <row r="153" spans="8:16" ht="16">
      <c r="H153" s="100"/>
      <c r="P153" s="104"/>
    </row>
    <row r="154" spans="8:16" ht="16">
      <c r="H154" s="100"/>
      <c r="P154" s="104"/>
    </row>
    <row r="155" spans="8:16" ht="16">
      <c r="H155" s="100"/>
      <c r="P155" s="104"/>
    </row>
    <row r="156" spans="8:16" ht="16">
      <c r="H156" s="100"/>
      <c r="P156" s="104"/>
    </row>
    <row r="157" spans="8:16" ht="16">
      <c r="H157" s="100"/>
      <c r="P157" s="104"/>
    </row>
    <row r="158" spans="8:16" ht="16">
      <c r="H158" s="100"/>
      <c r="P158" s="104"/>
    </row>
    <row r="159" spans="8:16" ht="16">
      <c r="H159" s="100"/>
      <c r="P159" s="104"/>
    </row>
    <row r="160" spans="8:16" ht="16">
      <c r="H160" s="100"/>
      <c r="P160" s="104"/>
    </row>
    <row r="161" spans="8:16" ht="16">
      <c r="H161" s="100"/>
      <c r="P161" s="104"/>
    </row>
    <row r="162" spans="8:16" ht="16">
      <c r="H162" s="100"/>
      <c r="P162" s="104"/>
    </row>
    <row r="163" spans="8:16" ht="16">
      <c r="H163" s="100"/>
      <c r="P163" s="104"/>
    </row>
    <row r="164" spans="8:16" ht="16">
      <c r="H164" s="100"/>
      <c r="P164" s="104"/>
    </row>
    <row r="165" spans="8:16" ht="16">
      <c r="H165" s="100"/>
      <c r="P165" s="104"/>
    </row>
    <row r="166" spans="8:16" ht="16">
      <c r="H166" s="100"/>
      <c r="P166" s="104"/>
    </row>
    <row r="167" spans="8:16" ht="16">
      <c r="H167" s="100"/>
      <c r="P167" s="104"/>
    </row>
    <row r="168" spans="8:16" ht="16">
      <c r="H168" s="100"/>
      <c r="P168" s="104"/>
    </row>
    <row r="169" spans="8:16" ht="16">
      <c r="H169" s="100"/>
      <c r="P169" s="104"/>
    </row>
    <row r="170" spans="8:16" ht="16">
      <c r="H170" s="100"/>
      <c r="P170" s="104"/>
    </row>
    <row r="171" spans="8:16" ht="16">
      <c r="H171" s="100"/>
      <c r="P171" s="104"/>
    </row>
    <row r="172" spans="8:16" ht="16">
      <c r="H172" s="100"/>
      <c r="P172" s="104"/>
    </row>
    <row r="173" spans="8:16" ht="16">
      <c r="H173" s="100"/>
      <c r="P173" s="104"/>
    </row>
    <row r="174" spans="8:16" ht="16">
      <c r="H174" s="100"/>
      <c r="P174" s="104"/>
    </row>
    <row r="175" spans="8:16" ht="16">
      <c r="H175" s="100"/>
      <c r="P175" s="104"/>
    </row>
    <row r="176" spans="8:16" ht="16">
      <c r="H176" s="100"/>
      <c r="P176" s="104"/>
    </row>
    <row r="177" spans="8:16" ht="16">
      <c r="H177" s="100"/>
      <c r="P177" s="104"/>
    </row>
    <row r="178" spans="8:16" ht="16">
      <c r="H178" s="100"/>
      <c r="P178" s="104"/>
    </row>
    <row r="179" spans="8:16" ht="16">
      <c r="H179" s="100"/>
      <c r="P179" s="104"/>
    </row>
    <row r="180" spans="8:16" ht="16">
      <c r="H180" s="100"/>
      <c r="P180" s="104"/>
    </row>
    <row r="181" spans="8:16" ht="16">
      <c r="H181" s="100"/>
      <c r="P181" s="104"/>
    </row>
    <row r="182" spans="8:16" ht="16">
      <c r="H182" s="100"/>
      <c r="P182" s="104"/>
    </row>
    <row r="183" spans="8:16" ht="16">
      <c r="H183" s="100"/>
      <c r="P183" s="104"/>
    </row>
    <row r="184" spans="8:16" ht="16">
      <c r="H184" s="100"/>
      <c r="P184" s="104"/>
    </row>
    <row r="185" spans="8:16" ht="16">
      <c r="H185" s="100"/>
      <c r="P185" s="104"/>
    </row>
    <row r="186" spans="8:16" ht="16">
      <c r="H186" s="100"/>
      <c r="P186" s="104"/>
    </row>
    <row r="187" spans="8:16" ht="16">
      <c r="H187" s="100"/>
      <c r="P187" s="104"/>
    </row>
    <row r="188" spans="8:16" ht="16">
      <c r="H188" s="100"/>
      <c r="P188" s="104"/>
    </row>
    <row r="189" spans="8:16" ht="16">
      <c r="H189" s="100"/>
      <c r="P189" s="104"/>
    </row>
    <row r="190" spans="8:16" ht="16">
      <c r="H190" s="100"/>
      <c r="P190" s="104"/>
    </row>
    <row r="191" spans="8:16" ht="16">
      <c r="H191" s="100"/>
      <c r="P191" s="104"/>
    </row>
    <row r="192" spans="8:16" ht="16">
      <c r="H192" s="100"/>
      <c r="P192" s="104"/>
    </row>
    <row r="193" spans="8:16" ht="16">
      <c r="H193" s="100"/>
      <c r="P193" s="104"/>
    </row>
    <row r="194" spans="8:16" ht="16">
      <c r="H194" s="100"/>
      <c r="P194" s="104"/>
    </row>
    <row r="195" spans="8:16" ht="16">
      <c r="H195" s="100"/>
      <c r="P195" s="104"/>
    </row>
    <row r="196" spans="8:16" ht="16">
      <c r="H196" s="100"/>
      <c r="P196" s="104"/>
    </row>
    <row r="197" spans="8:16" ht="16">
      <c r="H197" s="100"/>
      <c r="P197" s="104"/>
    </row>
    <row r="198" spans="8:16" ht="16">
      <c r="H198" s="100"/>
      <c r="P198" s="104"/>
    </row>
    <row r="199" spans="8:16" ht="16">
      <c r="H199" s="100"/>
      <c r="P199" s="104"/>
    </row>
    <row r="200" spans="8:16" ht="16">
      <c r="H200" s="100"/>
      <c r="P200" s="104"/>
    </row>
    <row r="201" spans="8:16" ht="16">
      <c r="H201" s="100"/>
      <c r="P201" s="104"/>
    </row>
    <row r="202" spans="8:16" ht="16">
      <c r="H202" s="100"/>
      <c r="P202" s="104"/>
    </row>
    <row r="203" spans="8:16" ht="16">
      <c r="H203" s="100"/>
      <c r="P203" s="104"/>
    </row>
    <row r="204" spans="8:16" ht="16">
      <c r="H204" s="100"/>
      <c r="P204" s="104"/>
    </row>
    <row r="205" spans="8:16" ht="16">
      <c r="H205" s="100"/>
      <c r="P205" s="104"/>
    </row>
    <row r="206" spans="8:16" ht="16">
      <c r="H206" s="100"/>
      <c r="P206" s="104"/>
    </row>
    <row r="207" spans="8:16" ht="16">
      <c r="H207" s="100"/>
      <c r="P207" s="104"/>
    </row>
    <row r="208" spans="8:16" ht="16">
      <c r="H208" s="100"/>
      <c r="P208" s="104"/>
    </row>
    <row r="209" spans="8:16" ht="16">
      <c r="H209" s="100"/>
      <c r="P209" s="104"/>
    </row>
    <row r="210" spans="8:16" ht="16">
      <c r="H210" s="100"/>
      <c r="P210" s="104"/>
    </row>
    <row r="211" spans="8:16" ht="16">
      <c r="H211" s="100"/>
      <c r="P211" s="104"/>
    </row>
    <row r="212" spans="8:16" ht="16">
      <c r="H212" s="100"/>
      <c r="P212" s="104"/>
    </row>
    <row r="213" spans="8:16" ht="16">
      <c r="H213" s="100"/>
      <c r="P213" s="104"/>
    </row>
    <row r="214" spans="8:16" ht="16">
      <c r="H214" s="100"/>
      <c r="P214" s="104"/>
    </row>
    <row r="215" spans="8:16" ht="16">
      <c r="H215" s="100"/>
      <c r="P215" s="104"/>
    </row>
    <row r="216" spans="8:16" ht="16">
      <c r="H216" s="100"/>
      <c r="P216" s="104"/>
    </row>
    <row r="217" spans="8:16" ht="16">
      <c r="H217" s="100"/>
      <c r="P217" s="104"/>
    </row>
    <row r="218" spans="8:16" ht="16">
      <c r="H218" s="100"/>
      <c r="P218" s="104"/>
    </row>
    <row r="219" spans="8:16" ht="16">
      <c r="H219" s="100"/>
      <c r="P219" s="104"/>
    </row>
    <row r="220" spans="8:16" ht="16">
      <c r="H220" s="100"/>
      <c r="P220" s="104"/>
    </row>
    <row r="221" spans="8:16" ht="16">
      <c r="H221" s="100"/>
      <c r="P221" s="104"/>
    </row>
    <row r="222" spans="8:16" ht="16">
      <c r="H222" s="100"/>
      <c r="P222" s="104"/>
    </row>
    <row r="223" spans="8:16" ht="16">
      <c r="H223" s="100"/>
      <c r="P223" s="104"/>
    </row>
    <row r="224" spans="8:16" ht="16">
      <c r="H224" s="100"/>
      <c r="P224" s="104"/>
    </row>
    <row r="225" spans="8:16" ht="16">
      <c r="H225" s="100"/>
      <c r="P225" s="104"/>
    </row>
    <row r="226" spans="8:16" ht="16">
      <c r="H226" s="100"/>
      <c r="P226" s="104"/>
    </row>
    <row r="227" spans="8:16" ht="16">
      <c r="H227" s="100"/>
      <c r="P227" s="104"/>
    </row>
    <row r="228" spans="8:16" ht="16">
      <c r="H228" s="100"/>
      <c r="P228" s="104"/>
    </row>
    <row r="229" spans="8:16" ht="16">
      <c r="H229" s="100"/>
      <c r="P229" s="104"/>
    </row>
    <row r="230" spans="8:16" ht="16">
      <c r="H230" s="100"/>
      <c r="P230" s="104"/>
    </row>
    <row r="231" spans="8:16" ht="16">
      <c r="H231" s="100"/>
      <c r="P231" s="104"/>
    </row>
    <row r="232" spans="8:16" ht="16">
      <c r="H232" s="100"/>
      <c r="P232" s="104"/>
    </row>
    <row r="233" spans="8:16" ht="16">
      <c r="H233" s="100"/>
      <c r="P233" s="104"/>
    </row>
    <row r="234" spans="8:16" ht="16">
      <c r="H234" s="100"/>
      <c r="P234" s="104"/>
    </row>
    <row r="235" spans="8:16" ht="16">
      <c r="H235" s="100"/>
      <c r="P235" s="104"/>
    </row>
    <row r="236" spans="8:16" ht="16">
      <c r="H236" s="100"/>
      <c r="P236" s="104"/>
    </row>
    <row r="237" spans="8:16" ht="16">
      <c r="H237" s="100"/>
      <c r="P237" s="104"/>
    </row>
    <row r="238" spans="8:16" ht="16">
      <c r="H238" s="100"/>
      <c r="P238" s="104"/>
    </row>
    <row r="239" spans="8:16" ht="16">
      <c r="H239" s="100"/>
      <c r="P239" s="104"/>
    </row>
    <row r="240" spans="8:16" ht="16">
      <c r="H240" s="100"/>
      <c r="P240" s="104"/>
    </row>
    <row r="241" spans="8:16" ht="16">
      <c r="H241" s="100"/>
      <c r="P241" s="104"/>
    </row>
    <row r="242" spans="8:16" ht="16">
      <c r="H242" s="100"/>
      <c r="P242" s="104"/>
    </row>
    <row r="243" spans="8:16" ht="16">
      <c r="H243" s="100"/>
      <c r="P243" s="104"/>
    </row>
    <row r="244" spans="8:16" ht="16">
      <c r="H244" s="100"/>
      <c r="P244" s="104"/>
    </row>
    <row r="245" spans="8:16" ht="16">
      <c r="H245" s="100"/>
      <c r="P245" s="104"/>
    </row>
    <row r="246" spans="8:16" ht="16">
      <c r="H246" s="100"/>
      <c r="P246" s="104"/>
    </row>
    <row r="247" spans="8:16" ht="16">
      <c r="H247" s="100"/>
      <c r="P247" s="104"/>
    </row>
    <row r="248" spans="8:16" ht="16">
      <c r="H248" s="100"/>
      <c r="P248" s="104"/>
    </row>
    <row r="249" spans="8:16" ht="16">
      <c r="H249" s="100"/>
      <c r="P249" s="104"/>
    </row>
    <row r="250" spans="8:16" ht="16">
      <c r="H250" s="100"/>
      <c r="P250" s="104"/>
    </row>
    <row r="251" spans="8:16" ht="16">
      <c r="H251" s="100"/>
      <c r="P251" s="104"/>
    </row>
    <row r="252" spans="8:16" ht="16">
      <c r="H252" s="100"/>
      <c r="P252" s="104"/>
    </row>
    <row r="253" spans="8:16" ht="16">
      <c r="H253" s="100"/>
      <c r="P253" s="104"/>
    </row>
    <row r="254" spans="8:16" ht="16">
      <c r="H254" s="100"/>
      <c r="P254" s="104"/>
    </row>
    <row r="255" spans="8:16" ht="16">
      <c r="H255" s="100"/>
      <c r="P255" s="104"/>
    </row>
    <row r="256" spans="8:16" ht="16">
      <c r="H256" s="100"/>
      <c r="P256" s="104"/>
    </row>
    <row r="257" spans="8:16" ht="16">
      <c r="H257" s="100"/>
      <c r="P257" s="104"/>
    </row>
    <row r="258" spans="8:16" ht="16">
      <c r="H258" s="100"/>
      <c r="P258" s="104"/>
    </row>
    <row r="259" spans="8:16" ht="16">
      <c r="H259" s="100"/>
      <c r="P259" s="104"/>
    </row>
    <row r="260" spans="8:16" ht="16">
      <c r="H260" s="100"/>
      <c r="P260" s="104"/>
    </row>
    <row r="261" spans="8:16" ht="16">
      <c r="H261" s="100"/>
      <c r="P261" s="104"/>
    </row>
    <row r="262" spans="8:16" ht="16">
      <c r="H262" s="100"/>
      <c r="P262" s="104"/>
    </row>
    <row r="263" spans="8:16" ht="16">
      <c r="H263" s="100"/>
      <c r="P263" s="104"/>
    </row>
    <row r="264" spans="8:16" ht="16">
      <c r="H264" s="100"/>
      <c r="P264" s="104"/>
    </row>
    <row r="265" spans="8:16" ht="16">
      <c r="H265" s="100"/>
      <c r="P265" s="104"/>
    </row>
    <row r="266" spans="8:16" ht="16">
      <c r="H266" s="100"/>
      <c r="P266" s="104"/>
    </row>
    <row r="267" spans="8:16" ht="16">
      <c r="H267" s="100"/>
      <c r="P267" s="104"/>
    </row>
    <row r="268" spans="8:16" ht="16">
      <c r="H268" s="100"/>
      <c r="P268" s="104"/>
    </row>
    <row r="269" spans="8:16" ht="16">
      <c r="H269" s="100"/>
      <c r="P269" s="104"/>
    </row>
    <row r="270" spans="8:16" ht="16">
      <c r="H270" s="100"/>
      <c r="P270" s="104"/>
    </row>
    <row r="271" spans="8:16" ht="16">
      <c r="H271" s="100"/>
      <c r="P271" s="104"/>
    </row>
    <row r="272" spans="8:16" ht="16">
      <c r="H272" s="100"/>
      <c r="P272" s="104"/>
    </row>
    <row r="273" spans="8:16" ht="16">
      <c r="H273" s="100"/>
      <c r="P273" s="104"/>
    </row>
    <row r="274" spans="8:16" ht="16">
      <c r="H274" s="100"/>
      <c r="P274" s="104"/>
    </row>
    <row r="275" spans="8:16" ht="16">
      <c r="H275" s="100"/>
      <c r="P275" s="104"/>
    </row>
    <row r="276" spans="8:16" ht="16">
      <c r="H276" s="100"/>
      <c r="P276" s="104"/>
    </row>
    <row r="277" spans="8:16" ht="16">
      <c r="H277" s="100"/>
      <c r="P277" s="104"/>
    </row>
    <row r="278" spans="8:16" ht="16">
      <c r="H278" s="100"/>
      <c r="P278" s="104"/>
    </row>
    <row r="279" spans="8:16" ht="16">
      <c r="H279" s="100"/>
      <c r="P279" s="104"/>
    </row>
    <row r="280" spans="8:16" ht="16">
      <c r="H280" s="100"/>
      <c r="P280" s="104"/>
    </row>
    <row r="281" spans="8:16" ht="16">
      <c r="H281" s="100"/>
      <c r="P281" s="104"/>
    </row>
    <row r="282" spans="8:16" ht="16">
      <c r="H282" s="100"/>
      <c r="P282" s="104"/>
    </row>
    <row r="283" spans="8:16" ht="16">
      <c r="H283" s="100"/>
      <c r="P283" s="104"/>
    </row>
    <row r="284" spans="8:16" ht="16">
      <c r="H284" s="100"/>
      <c r="P284" s="104"/>
    </row>
    <row r="285" spans="8:16" ht="16">
      <c r="H285" s="100"/>
      <c r="P285" s="104"/>
    </row>
    <row r="286" spans="8:16" ht="16">
      <c r="H286" s="100"/>
      <c r="P286" s="104"/>
    </row>
    <row r="287" spans="8:16" ht="16">
      <c r="H287" s="100"/>
      <c r="P287" s="104"/>
    </row>
    <row r="288" spans="8:16" ht="16">
      <c r="H288" s="100"/>
      <c r="P288" s="104"/>
    </row>
    <row r="289" spans="8:16" ht="16">
      <c r="H289" s="100"/>
      <c r="P289" s="104"/>
    </row>
    <row r="290" spans="8:16" ht="16">
      <c r="H290" s="100"/>
      <c r="P290" s="104"/>
    </row>
    <row r="291" spans="8:16" ht="16">
      <c r="H291" s="100"/>
      <c r="P291" s="104"/>
    </row>
    <row r="292" spans="8:16" ht="16">
      <c r="H292" s="100"/>
      <c r="P292" s="104"/>
    </row>
    <row r="293" spans="8:16" ht="16">
      <c r="H293" s="100"/>
      <c r="P293" s="104"/>
    </row>
    <row r="294" spans="8:16" ht="16">
      <c r="H294" s="100"/>
      <c r="P294" s="104"/>
    </row>
    <row r="295" spans="8:16" ht="16">
      <c r="H295" s="100"/>
      <c r="P295" s="104"/>
    </row>
    <row r="296" spans="8:16" ht="16">
      <c r="H296" s="100"/>
      <c r="P296" s="104"/>
    </row>
    <row r="297" spans="8:16" ht="16">
      <c r="H297" s="100"/>
      <c r="P297" s="104"/>
    </row>
    <row r="298" spans="8:16" ht="16">
      <c r="H298" s="100"/>
      <c r="P298" s="104"/>
    </row>
    <row r="299" spans="8:16" ht="16">
      <c r="H299" s="100"/>
      <c r="P299" s="104"/>
    </row>
    <row r="300" spans="8:16" ht="16">
      <c r="H300" s="100"/>
      <c r="P300" s="104"/>
    </row>
    <row r="301" spans="8:16" ht="16">
      <c r="H301" s="100"/>
      <c r="P301" s="104"/>
    </row>
    <row r="302" spans="8:16" ht="16">
      <c r="H302" s="100"/>
      <c r="P302" s="104"/>
    </row>
    <row r="303" spans="8:16" ht="16">
      <c r="H303" s="100"/>
      <c r="P303" s="104"/>
    </row>
    <row r="304" spans="8:16" ht="16">
      <c r="H304" s="100"/>
      <c r="P304" s="104"/>
    </row>
    <row r="305" spans="8:16" ht="16">
      <c r="H305" s="100"/>
      <c r="P305" s="104"/>
    </row>
    <row r="306" spans="8:16" ht="16">
      <c r="H306" s="100"/>
      <c r="P306" s="104"/>
    </row>
    <row r="307" spans="8:16" ht="16">
      <c r="H307" s="100"/>
      <c r="P307" s="104"/>
    </row>
    <row r="308" spans="8:16" ht="16">
      <c r="H308" s="100"/>
      <c r="P308" s="104"/>
    </row>
    <row r="309" spans="8:16" ht="16">
      <c r="H309" s="100"/>
      <c r="P309" s="104"/>
    </row>
    <row r="310" spans="8:16" ht="16">
      <c r="H310" s="100"/>
      <c r="P310" s="104"/>
    </row>
    <row r="311" spans="8:16" ht="16">
      <c r="H311" s="100"/>
      <c r="P311" s="104"/>
    </row>
    <row r="312" spans="8:16" ht="16">
      <c r="H312" s="100"/>
      <c r="P312" s="104"/>
    </row>
    <row r="313" spans="8:16" ht="16">
      <c r="H313" s="100"/>
      <c r="P313" s="104"/>
    </row>
    <row r="314" spans="8:16" ht="16">
      <c r="H314" s="100"/>
      <c r="P314" s="104"/>
    </row>
    <row r="315" spans="8:16" ht="16">
      <c r="H315" s="100"/>
      <c r="P315" s="104"/>
    </row>
    <row r="316" spans="8:16" ht="16">
      <c r="H316" s="100"/>
      <c r="P316" s="104"/>
    </row>
    <row r="317" spans="8:16" ht="16">
      <c r="H317" s="100"/>
      <c r="P317" s="104"/>
    </row>
    <row r="318" spans="8:16" ht="16">
      <c r="H318" s="100"/>
      <c r="P318" s="104"/>
    </row>
    <row r="319" spans="8:16" ht="16">
      <c r="H319" s="100"/>
      <c r="P319" s="104"/>
    </row>
    <row r="320" spans="8:16" ht="16">
      <c r="H320" s="100"/>
      <c r="P320" s="104"/>
    </row>
    <row r="321" spans="8:16" ht="16">
      <c r="H321" s="100"/>
      <c r="P321" s="104"/>
    </row>
    <row r="322" spans="8:16" ht="16">
      <c r="H322" s="100"/>
      <c r="P322" s="104"/>
    </row>
    <row r="323" spans="8:16" ht="16">
      <c r="H323" s="100"/>
      <c r="P323" s="104"/>
    </row>
    <row r="324" spans="8:16" ht="16">
      <c r="H324" s="100"/>
      <c r="P324" s="104"/>
    </row>
    <row r="325" spans="8:16" ht="16">
      <c r="H325" s="100"/>
      <c r="P325" s="104"/>
    </row>
    <row r="326" spans="8:16" ht="16">
      <c r="H326" s="100"/>
      <c r="P326" s="104"/>
    </row>
    <row r="327" spans="8:16" ht="16">
      <c r="H327" s="100"/>
      <c r="P327" s="104"/>
    </row>
    <row r="328" spans="8:16" ht="16">
      <c r="H328" s="100"/>
      <c r="P328" s="104"/>
    </row>
    <row r="329" spans="8:16" ht="16">
      <c r="H329" s="100"/>
      <c r="P329" s="104"/>
    </row>
    <row r="330" spans="8:16" ht="16">
      <c r="H330" s="100"/>
      <c r="P330" s="104"/>
    </row>
    <row r="331" spans="8:16" ht="16">
      <c r="H331" s="100"/>
      <c r="P331" s="104"/>
    </row>
    <row r="332" spans="8:16" ht="16">
      <c r="H332" s="100"/>
      <c r="P332" s="104"/>
    </row>
    <row r="333" spans="8:16" ht="16">
      <c r="H333" s="100"/>
      <c r="P333" s="104"/>
    </row>
    <row r="334" spans="8:16" ht="16">
      <c r="H334" s="100"/>
      <c r="P334" s="104"/>
    </row>
    <row r="335" spans="8:16" ht="16">
      <c r="H335" s="100"/>
      <c r="P335" s="104"/>
    </row>
    <row r="336" spans="8:16" ht="16">
      <c r="H336" s="100"/>
      <c r="P336" s="104"/>
    </row>
    <row r="337" spans="8:16" ht="16">
      <c r="H337" s="100"/>
      <c r="P337" s="104"/>
    </row>
    <row r="338" spans="8:16" ht="16">
      <c r="H338" s="100"/>
      <c r="P338" s="104"/>
    </row>
    <row r="339" spans="8:16" ht="16">
      <c r="H339" s="100"/>
      <c r="P339" s="104"/>
    </row>
    <row r="340" spans="8:16" ht="16">
      <c r="H340" s="100"/>
      <c r="P340" s="104"/>
    </row>
    <row r="341" spans="8:16" ht="16">
      <c r="H341" s="100"/>
      <c r="P341" s="104"/>
    </row>
    <row r="342" spans="8:16" ht="16">
      <c r="H342" s="100"/>
      <c r="P342" s="104"/>
    </row>
    <row r="343" spans="8:16" ht="16">
      <c r="H343" s="100"/>
      <c r="P343" s="104"/>
    </row>
    <row r="344" spans="8:16" ht="16">
      <c r="H344" s="100"/>
      <c r="P344" s="104"/>
    </row>
    <row r="345" spans="8:16" ht="16">
      <c r="H345" s="100"/>
      <c r="P345" s="104"/>
    </row>
    <row r="346" spans="8:16" ht="16">
      <c r="H346" s="100"/>
      <c r="P346" s="104"/>
    </row>
    <row r="347" spans="8:16" ht="16">
      <c r="H347" s="100"/>
      <c r="P347" s="104"/>
    </row>
    <row r="348" spans="8:16" ht="16">
      <c r="H348" s="100"/>
      <c r="P348" s="104"/>
    </row>
    <row r="349" spans="8:16" ht="16">
      <c r="H349" s="100"/>
      <c r="P349" s="104"/>
    </row>
    <row r="350" spans="8:16" ht="16">
      <c r="H350" s="100"/>
      <c r="P350" s="104"/>
    </row>
    <row r="351" spans="8:16" ht="16">
      <c r="H351" s="100"/>
      <c r="P351" s="104"/>
    </row>
    <row r="352" spans="8:16" ht="16">
      <c r="H352" s="100"/>
      <c r="P352" s="104"/>
    </row>
    <row r="353" spans="8:16" ht="16">
      <c r="H353" s="100"/>
      <c r="P353" s="104"/>
    </row>
    <row r="354" spans="8:16" ht="16">
      <c r="H354" s="100"/>
      <c r="P354" s="104"/>
    </row>
    <row r="355" spans="8:16" ht="16">
      <c r="H355" s="100"/>
      <c r="P355" s="104"/>
    </row>
    <row r="356" spans="8:16" ht="16">
      <c r="H356" s="100"/>
      <c r="P356" s="104"/>
    </row>
    <row r="357" spans="8:16" ht="16">
      <c r="H357" s="100"/>
      <c r="P357" s="104"/>
    </row>
    <row r="358" spans="8:16" ht="16">
      <c r="H358" s="100"/>
      <c r="P358" s="104"/>
    </row>
    <row r="359" spans="8:16" ht="16">
      <c r="H359" s="100"/>
      <c r="P359" s="104"/>
    </row>
    <row r="360" spans="8:16" ht="16">
      <c r="H360" s="100"/>
      <c r="P360" s="104"/>
    </row>
    <row r="361" spans="8:16" ht="16">
      <c r="H361" s="100"/>
      <c r="P361" s="104"/>
    </row>
    <row r="362" spans="8:16" ht="16">
      <c r="H362" s="100"/>
      <c r="P362" s="104"/>
    </row>
    <row r="363" spans="8:16" ht="16">
      <c r="H363" s="100"/>
      <c r="P363" s="104"/>
    </row>
    <row r="364" spans="8:16" ht="16">
      <c r="H364" s="100"/>
      <c r="P364" s="104"/>
    </row>
    <row r="365" spans="8:16" ht="16">
      <c r="H365" s="100"/>
      <c r="P365" s="104"/>
    </row>
    <row r="366" spans="8:16" ht="16">
      <c r="H366" s="100"/>
      <c r="P366" s="104"/>
    </row>
    <row r="367" spans="8:16" ht="16">
      <c r="H367" s="100"/>
      <c r="P367" s="104"/>
    </row>
    <row r="368" spans="8:16" ht="16">
      <c r="H368" s="100"/>
      <c r="P368" s="104"/>
    </row>
    <row r="369" spans="8:16" ht="16">
      <c r="H369" s="100"/>
      <c r="P369" s="104"/>
    </row>
    <row r="370" spans="8:16" ht="16">
      <c r="H370" s="100"/>
      <c r="P370" s="104"/>
    </row>
    <row r="371" spans="8:16" ht="16">
      <c r="H371" s="100"/>
      <c r="P371" s="104"/>
    </row>
    <row r="372" spans="8:16" ht="16">
      <c r="H372" s="100"/>
      <c r="P372" s="104"/>
    </row>
    <row r="373" spans="8:16" ht="16">
      <c r="H373" s="100"/>
      <c r="P373" s="104"/>
    </row>
    <row r="374" spans="8:16" ht="16">
      <c r="H374" s="100"/>
      <c r="P374" s="104"/>
    </row>
    <row r="375" spans="8:16" ht="16">
      <c r="H375" s="100"/>
      <c r="P375" s="104"/>
    </row>
    <row r="376" spans="8:16" ht="16">
      <c r="H376" s="100"/>
      <c r="P376" s="104"/>
    </row>
    <row r="377" spans="8:16" ht="16">
      <c r="H377" s="100"/>
      <c r="P377" s="104"/>
    </row>
    <row r="378" spans="8:16" ht="16">
      <c r="H378" s="100"/>
      <c r="P378" s="104"/>
    </row>
    <row r="379" spans="8:16" ht="16">
      <c r="H379" s="100"/>
      <c r="P379" s="104"/>
    </row>
    <row r="380" spans="8:16" ht="16">
      <c r="H380" s="100"/>
      <c r="P380" s="104"/>
    </row>
    <row r="381" spans="8:16" ht="16">
      <c r="H381" s="100"/>
      <c r="P381" s="104"/>
    </row>
    <row r="382" spans="8:16" ht="16">
      <c r="H382" s="100"/>
      <c r="P382" s="104"/>
    </row>
    <row r="383" spans="8:16" ht="16">
      <c r="H383" s="100"/>
      <c r="P383" s="104"/>
    </row>
    <row r="384" spans="8:16" ht="16">
      <c r="H384" s="100"/>
      <c r="P384" s="104"/>
    </row>
    <row r="385" spans="8:16" ht="16">
      <c r="H385" s="100"/>
      <c r="P385" s="104"/>
    </row>
    <row r="386" spans="8:16" ht="16">
      <c r="H386" s="100"/>
      <c r="P386" s="104"/>
    </row>
    <row r="387" spans="8:16" ht="16">
      <c r="H387" s="100"/>
      <c r="P387" s="104"/>
    </row>
    <row r="388" spans="8:16" ht="16">
      <c r="H388" s="100"/>
      <c r="P388" s="104"/>
    </row>
    <row r="389" spans="8:16" ht="16">
      <c r="H389" s="100"/>
      <c r="P389" s="104"/>
    </row>
    <row r="390" spans="8:16" ht="16">
      <c r="H390" s="100"/>
      <c r="P390" s="104"/>
    </row>
    <row r="391" spans="8:16" ht="16">
      <c r="H391" s="100"/>
      <c r="P391" s="104"/>
    </row>
    <row r="392" spans="8:16" ht="16">
      <c r="H392" s="100"/>
      <c r="P392" s="104"/>
    </row>
    <row r="393" spans="8:16" ht="16">
      <c r="H393" s="100"/>
      <c r="P393" s="104"/>
    </row>
    <row r="394" spans="8:16" ht="16">
      <c r="H394" s="100"/>
      <c r="P394" s="104"/>
    </row>
    <row r="395" spans="8:16" ht="16">
      <c r="H395" s="100"/>
      <c r="P395" s="104"/>
    </row>
    <row r="396" spans="8:16" ht="16">
      <c r="H396" s="100"/>
      <c r="P396" s="104"/>
    </row>
    <row r="397" spans="8:16" ht="16">
      <c r="H397" s="100"/>
      <c r="P397" s="104"/>
    </row>
    <row r="398" spans="8:16" ht="16">
      <c r="H398" s="100"/>
      <c r="P398" s="104"/>
    </row>
    <row r="399" spans="8:16" ht="16">
      <c r="H399" s="100"/>
      <c r="P399" s="104"/>
    </row>
    <row r="400" spans="8:16" ht="16">
      <c r="H400" s="100"/>
      <c r="P400" s="104"/>
    </row>
    <row r="401" spans="8:16" ht="16">
      <c r="H401" s="100"/>
      <c r="P401" s="104"/>
    </row>
    <row r="402" spans="8:16" ht="16">
      <c r="H402" s="100"/>
      <c r="P402" s="104"/>
    </row>
    <row r="403" spans="8:16" ht="16">
      <c r="H403" s="100"/>
      <c r="P403" s="104"/>
    </row>
    <row r="404" spans="8:16" ht="16">
      <c r="H404" s="100"/>
      <c r="P404" s="104"/>
    </row>
    <row r="405" spans="8:16" ht="16">
      <c r="H405" s="100"/>
      <c r="P405" s="104"/>
    </row>
    <row r="406" spans="8:16" ht="16">
      <c r="H406" s="100"/>
      <c r="P406" s="104"/>
    </row>
    <row r="407" spans="8:16" ht="16">
      <c r="H407" s="100"/>
      <c r="P407" s="104"/>
    </row>
    <row r="408" spans="8:16" ht="16">
      <c r="H408" s="100"/>
      <c r="P408" s="104"/>
    </row>
    <row r="409" spans="8:16" ht="16">
      <c r="H409" s="100"/>
      <c r="P409" s="104"/>
    </row>
    <row r="410" spans="8:16" ht="16">
      <c r="H410" s="100"/>
      <c r="P410" s="104"/>
    </row>
    <row r="411" spans="8:16" ht="16">
      <c r="H411" s="100"/>
      <c r="P411" s="104"/>
    </row>
    <row r="412" spans="8:16" ht="16">
      <c r="H412" s="100"/>
      <c r="P412" s="104"/>
    </row>
    <row r="413" spans="8:16" ht="16">
      <c r="H413" s="100"/>
      <c r="P413" s="104"/>
    </row>
    <row r="414" spans="8:16" ht="16">
      <c r="H414" s="100"/>
      <c r="P414" s="104"/>
    </row>
    <row r="415" spans="8:16" ht="16">
      <c r="H415" s="100"/>
      <c r="P415" s="104"/>
    </row>
    <row r="416" spans="8:16" ht="16">
      <c r="H416" s="100"/>
      <c r="P416" s="104"/>
    </row>
    <row r="417" spans="8:16" ht="16">
      <c r="H417" s="100"/>
      <c r="P417" s="104"/>
    </row>
    <row r="418" spans="8:16" ht="16">
      <c r="H418" s="100"/>
      <c r="P418" s="104"/>
    </row>
    <row r="419" spans="8:16" ht="16">
      <c r="H419" s="100"/>
      <c r="P419" s="104"/>
    </row>
    <row r="420" spans="8:16" ht="16">
      <c r="H420" s="100"/>
      <c r="P420" s="104"/>
    </row>
    <row r="421" spans="8:16" ht="16">
      <c r="H421" s="100"/>
      <c r="P421" s="104"/>
    </row>
    <row r="422" spans="8:16" ht="16">
      <c r="H422" s="100"/>
      <c r="P422" s="104"/>
    </row>
    <row r="423" spans="8:16" ht="16">
      <c r="H423" s="100"/>
      <c r="P423" s="104"/>
    </row>
    <row r="424" spans="8:16" ht="16">
      <c r="H424" s="100"/>
      <c r="P424" s="104"/>
    </row>
    <row r="425" spans="8:16" ht="16">
      <c r="H425" s="100"/>
      <c r="P425" s="104"/>
    </row>
    <row r="426" spans="8:16" ht="16">
      <c r="H426" s="100"/>
      <c r="P426" s="104"/>
    </row>
    <row r="427" spans="8:16" ht="16">
      <c r="H427" s="100"/>
      <c r="P427" s="104"/>
    </row>
    <row r="428" spans="8:16" ht="16">
      <c r="H428" s="100"/>
      <c r="P428" s="104"/>
    </row>
    <row r="429" spans="8:16" ht="16">
      <c r="H429" s="100"/>
      <c r="P429" s="104"/>
    </row>
    <row r="430" spans="8:16" ht="16">
      <c r="H430" s="100"/>
      <c r="P430" s="104"/>
    </row>
    <row r="431" spans="8:16" ht="16">
      <c r="H431" s="100"/>
      <c r="P431" s="104"/>
    </row>
    <row r="432" spans="8:16" ht="16">
      <c r="H432" s="100"/>
      <c r="P432" s="104"/>
    </row>
    <row r="433" spans="8:16" ht="16">
      <c r="H433" s="100"/>
      <c r="P433" s="104"/>
    </row>
    <row r="434" spans="8:16" ht="16">
      <c r="H434" s="100"/>
      <c r="P434" s="104"/>
    </row>
    <row r="435" spans="8:16" ht="16">
      <c r="H435" s="100"/>
      <c r="P435" s="104"/>
    </row>
    <row r="436" spans="8:16" ht="16">
      <c r="H436" s="100"/>
      <c r="P436" s="104"/>
    </row>
    <row r="437" spans="8:16" ht="16">
      <c r="H437" s="100"/>
      <c r="P437" s="104"/>
    </row>
    <row r="438" spans="8:16" ht="16">
      <c r="H438" s="100"/>
      <c r="P438" s="104"/>
    </row>
    <row r="439" spans="8:16" ht="16">
      <c r="H439" s="100"/>
      <c r="P439" s="104"/>
    </row>
    <row r="440" spans="8:16" ht="16">
      <c r="H440" s="100"/>
      <c r="P440" s="104"/>
    </row>
    <row r="441" spans="8:16" ht="16">
      <c r="H441" s="100"/>
      <c r="P441" s="104"/>
    </row>
    <row r="442" spans="8:16" ht="16">
      <c r="H442" s="100"/>
      <c r="P442" s="104"/>
    </row>
    <row r="443" spans="8:16" ht="16">
      <c r="H443" s="100"/>
      <c r="P443" s="104"/>
    </row>
    <row r="444" spans="8:16" ht="16">
      <c r="H444" s="100"/>
      <c r="P444" s="104"/>
    </row>
    <row r="445" spans="8:16" ht="16">
      <c r="H445" s="100"/>
      <c r="P445" s="104"/>
    </row>
    <row r="446" spans="8:16" ht="16">
      <c r="H446" s="100"/>
      <c r="P446" s="104"/>
    </row>
    <row r="447" spans="8:16" ht="16">
      <c r="H447" s="100"/>
      <c r="P447" s="104"/>
    </row>
    <row r="448" spans="8:16" ht="16">
      <c r="H448" s="100"/>
      <c r="P448" s="104"/>
    </row>
    <row r="449" spans="8:16" ht="16">
      <c r="H449" s="100"/>
      <c r="P449" s="104"/>
    </row>
    <row r="450" spans="8:16" ht="16">
      <c r="H450" s="100"/>
      <c r="P450" s="104"/>
    </row>
    <row r="451" spans="8:16" ht="16">
      <c r="H451" s="100"/>
      <c r="P451" s="104"/>
    </row>
    <row r="452" spans="8:16" ht="16">
      <c r="H452" s="100"/>
      <c r="P452" s="104"/>
    </row>
    <row r="453" spans="8:16" ht="16">
      <c r="H453" s="100"/>
      <c r="P453" s="104"/>
    </row>
    <row r="454" spans="8:16" ht="16">
      <c r="H454" s="100"/>
      <c r="P454" s="104"/>
    </row>
    <row r="455" spans="8:16" ht="16">
      <c r="H455" s="100"/>
      <c r="P455" s="104"/>
    </row>
    <row r="456" spans="8:16" ht="16">
      <c r="H456" s="100"/>
      <c r="P456" s="104"/>
    </row>
    <row r="457" spans="8:16" ht="16">
      <c r="H457" s="100"/>
      <c r="P457" s="104"/>
    </row>
    <row r="458" spans="8:16" ht="16">
      <c r="H458" s="100"/>
      <c r="P458" s="104"/>
    </row>
    <row r="459" spans="8:16" ht="16">
      <c r="H459" s="100"/>
      <c r="P459" s="104"/>
    </row>
    <row r="460" spans="8:16" ht="16">
      <c r="H460" s="100"/>
      <c r="P460" s="104"/>
    </row>
    <row r="461" spans="8:16" ht="16">
      <c r="H461" s="100"/>
      <c r="P461" s="104"/>
    </row>
    <row r="462" spans="8:16" ht="16">
      <c r="H462" s="100"/>
      <c r="P462" s="104"/>
    </row>
    <row r="463" spans="8:16" ht="16">
      <c r="H463" s="100"/>
      <c r="P463" s="104"/>
    </row>
    <row r="464" spans="8:16" ht="16">
      <c r="H464" s="100"/>
      <c r="P464" s="104"/>
    </row>
    <row r="465" spans="8:16" ht="16">
      <c r="H465" s="100"/>
      <c r="P465" s="104"/>
    </row>
    <row r="466" spans="8:16" ht="16">
      <c r="H466" s="100"/>
      <c r="P466" s="104"/>
    </row>
    <row r="467" spans="8:16" ht="16">
      <c r="H467" s="100"/>
      <c r="P467" s="104"/>
    </row>
    <row r="468" spans="8:16" ht="16">
      <c r="H468" s="100"/>
      <c r="P468" s="104"/>
    </row>
    <row r="469" spans="8:16" ht="16">
      <c r="H469" s="100"/>
      <c r="P469" s="104"/>
    </row>
    <row r="470" spans="8:16" ht="16">
      <c r="H470" s="100"/>
      <c r="P470" s="104"/>
    </row>
    <row r="471" spans="8:16" ht="16">
      <c r="H471" s="100"/>
      <c r="P471" s="104"/>
    </row>
    <row r="472" spans="8:16" ht="16">
      <c r="H472" s="100"/>
      <c r="P472" s="104"/>
    </row>
    <row r="473" spans="8:16" ht="16">
      <c r="H473" s="100"/>
      <c r="P473" s="104"/>
    </row>
    <row r="474" spans="8:16" ht="16">
      <c r="H474" s="100"/>
      <c r="P474" s="104"/>
    </row>
    <row r="475" spans="8:16" ht="16">
      <c r="H475" s="100"/>
      <c r="P475" s="104"/>
    </row>
    <row r="476" spans="8:16" ht="16">
      <c r="H476" s="100"/>
      <c r="P476" s="104"/>
    </row>
    <row r="477" spans="8:16" ht="16">
      <c r="H477" s="100"/>
      <c r="P477" s="104"/>
    </row>
    <row r="478" spans="8:16" ht="16">
      <c r="H478" s="100"/>
      <c r="P478" s="104"/>
    </row>
    <row r="479" spans="8:16" ht="16">
      <c r="H479" s="100"/>
      <c r="P479" s="104"/>
    </row>
    <row r="480" spans="8:16" ht="16">
      <c r="H480" s="100"/>
      <c r="P480" s="104"/>
    </row>
    <row r="481" spans="8:16" ht="16">
      <c r="H481" s="100"/>
      <c r="P481" s="104"/>
    </row>
    <row r="482" spans="8:16" ht="16">
      <c r="H482" s="100"/>
      <c r="P482" s="104"/>
    </row>
    <row r="483" spans="8:16" ht="16">
      <c r="H483" s="100"/>
      <c r="P483" s="104"/>
    </row>
    <row r="484" spans="8:16" ht="16">
      <c r="H484" s="100"/>
      <c r="P484" s="104"/>
    </row>
    <row r="485" spans="8:16" ht="16">
      <c r="H485" s="100"/>
      <c r="P485" s="104"/>
    </row>
    <row r="486" spans="8:16" ht="16">
      <c r="H486" s="100"/>
      <c r="P486" s="104"/>
    </row>
    <row r="487" spans="8:16" ht="16">
      <c r="H487" s="100"/>
      <c r="P487" s="104"/>
    </row>
    <row r="488" spans="8:16" ht="16">
      <c r="H488" s="100"/>
      <c r="P488" s="104"/>
    </row>
    <row r="489" spans="8:16" ht="16">
      <c r="H489" s="100"/>
      <c r="P489" s="104"/>
    </row>
    <row r="490" spans="8:16" ht="16">
      <c r="H490" s="100"/>
      <c r="P490" s="104"/>
    </row>
    <row r="491" spans="8:16" ht="16">
      <c r="H491" s="100"/>
      <c r="P491" s="104"/>
    </row>
    <row r="492" spans="8:16" ht="16">
      <c r="H492" s="100"/>
      <c r="P492" s="104"/>
    </row>
    <row r="493" spans="8:16" ht="16">
      <c r="H493" s="100"/>
      <c r="P493" s="104"/>
    </row>
    <row r="494" spans="8:16" ht="16">
      <c r="H494" s="100"/>
      <c r="P494" s="104"/>
    </row>
    <row r="495" spans="8:16" ht="16">
      <c r="H495" s="100"/>
      <c r="P495" s="104"/>
    </row>
    <row r="496" spans="8:16" ht="16">
      <c r="H496" s="100"/>
      <c r="P496" s="104"/>
    </row>
    <row r="497" spans="8:16" ht="16">
      <c r="H497" s="100"/>
      <c r="P497" s="104"/>
    </row>
    <row r="498" spans="8:16" ht="16">
      <c r="H498" s="100"/>
      <c r="P498" s="104"/>
    </row>
    <row r="499" spans="8:16" ht="16">
      <c r="H499" s="100"/>
      <c r="P499" s="104"/>
    </row>
    <row r="500" spans="8:16" ht="16">
      <c r="H500" s="100"/>
      <c r="P500" s="104"/>
    </row>
    <row r="501" spans="8:16" ht="16">
      <c r="H501" s="100"/>
      <c r="P501" s="104"/>
    </row>
    <row r="502" spans="8:16" ht="16">
      <c r="H502" s="100"/>
      <c r="P502" s="104"/>
    </row>
    <row r="503" spans="8:16" ht="16">
      <c r="H503" s="100"/>
      <c r="P503" s="104"/>
    </row>
    <row r="504" spans="8:16" ht="16">
      <c r="H504" s="100"/>
      <c r="P504" s="104"/>
    </row>
    <row r="505" spans="8:16" ht="16">
      <c r="H505" s="100"/>
      <c r="P505" s="104"/>
    </row>
    <row r="506" spans="8:16" ht="16">
      <c r="H506" s="100"/>
      <c r="P506" s="104"/>
    </row>
    <row r="507" spans="8:16" ht="16">
      <c r="H507" s="100"/>
      <c r="P507" s="104"/>
    </row>
    <row r="508" spans="8:16" ht="16">
      <c r="H508" s="100"/>
      <c r="P508" s="104"/>
    </row>
    <row r="509" spans="8:16" ht="16">
      <c r="H509" s="100"/>
      <c r="P509" s="104"/>
    </row>
    <row r="510" spans="8:16" ht="16">
      <c r="H510" s="100"/>
      <c r="P510" s="104"/>
    </row>
    <row r="511" spans="8:16" ht="16">
      <c r="H511" s="100"/>
      <c r="P511" s="104"/>
    </row>
    <row r="512" spans="8:16" ht="16">
      <c r="H512" s="100"/>
      <c r="P512" s="104"/>
    </row>
    <row r="513" spans="8:16" ht="16">
      <c r="H513" s="100"/>
      <c r="P513" s="104"/>
    </row>
    <row r="514" spans="8:16" ht="16">
      <c r="H514" s="100"/>
      <c r="P514" s="104"/>
    </row>
    <row r="515" spans="8:16" ht="16">
      <c r="H515" s="100"/>
      <c r="P515" s="104"/>
    </row>
    <row r="516" spans="8:16" ht="16">
      <c r="H516" s="100"/>
      <c r="P516" s="104"/>
    </row>
    <row r="517" spans="8:16" ht="16">
      <c r="H517" s="100"/>
      <c r="P517" s="104"/>
    </row>
    <row r="518" spans="8:16" ht="16">
      <c r="H518" s="100"/>
      <c r="P518" s="104"/>
    </row>
    <row r="519" spans="8:16" ht="16">
      <c r="H519" s="100"/>
      <c r="P519" s="104"/>
    </row>
    <row r="520" spans="8:16" ht="16">
      <c r="H520" s="100"/>
      <c r="P520" s="104"/>
    </row>
    <row r="521" spans="8:16" ht="16">
      <c r="H521" s="100"/>
      <c r="P521" s="104"/>
    </row>
    <row r="522" spans="8:16" ht="16">
      <c r="H522" s="100"/>
      <c r="P522" s="104"/>
    </row>
    <row r="523" spans="8:16" ht="16">
      <c r="H523" s="100"/>
      <c r="P523" s="104"/>
    </row>
    <row r="524" spans="8:16" ht="16">
      <c r="H524" s="100"/>
      <c r="P524" s="104"/>
    </row>
    <row r="525" spans="8:16" ht="16">
      <c r="H525" s="100"/>
      <c r="P525" s="104"/>
    </row>
    <row r="526" spans="8:16" ht="16">
      <c r="H526" s="100"/>
      <c r="P526" s="104"/>
    </row>
    <row r="527" spans="8:16" ht="16">
      <c r="H527" s="100"/>
      <c r="P527" s="104"/>
    </row>
    <row r="528" spans="8:16" ht="16">
      <c r="H528" s="100"/>
      <c r="P528" s="104"/>
    </row>
    <row r="529" spans="8:16" ht="16">
      <c r="H529" s="100"/>
      <c r="P529" s="104"/>
    </row>
    <row r="530" spans="8:16" ht="16">
      <c r="H530" s="100"/>
      <c r="P530" s="104"/>
    </row>
    <row r="531" spans="8:16" ht="16">
      <c r="H531" s="100"/>
      <c r="P531" s="104"/>
    </row>
    <row r="532" spans="8:16" ht="16">
      <c r="H532" s="100"/>
      <c r="P532" s="104"/>
    </row>
    <row r="533" spans="8:16" ht="16">
      <c r="H533" s="100"/>
      <c r="P533" s="104"/>
    </row>
    <row r="534" spans="8:16" ht="16">
      <c r="H534" s="100"/>
      <c r="P534" s="104"/>
    </row>
    <row r="535" spans="8:16" ht="16">
      <c r="H535" s="100"/>
      <c r="P535" s="104"/>
    </row>
    <row r="536" spans="8:16" ht="16">
      <c r="H536" s="100"/>
      <c r="P536" s="104"/>
    </row>
    <row r="537" spans="8:16" ht="16">
      <c r="H537" s="100"/>
      <c r="P537" s="104"/>
    </row>
    <row r="538" spans="8:16" ht="16">
      <c r="H538" s="100"/>
      <c r="P538" s="104"/>
    </row>
    <row r="539" spans="8:16" ht="16">
      <c r="H539" s="100"/>
      <c r="P539" s="104"/>
    </row>
    <row r="540" spans="8:16" ht="16">
      <c r="H540" s="100"/>
      <c r="P540" s="104"/>
    </row>
    <row r="541" spans="8:16" ht="16">
      <c r="H541" s="100"/>
      <c r="P541" s="104"/>
    </row>
    <row r="542" spans="8:16" ht="16">
      <c r="H542" s="100"/>
      <c r="P542" s="104"/>
    </row>
    <row r="543" spans="8:16" ht="16">
      <c r="H543" s="100"/>
      <c r="P543" s="104"/>
    </row>
    <row r="544" spans="8:16" ht="16">
      <c r="H544" s="100"/>
      <c r="P544" s="104"/>
    </row>
    <row r="545" spans="8:16" ht="16">
      <c r="H545" s="100"/>
      <c r="P545" s="104"/>
    </row>
    <row r="546" spans="8:16" ht="16">
      <c r="H546" s="100"/>
      <c r="P546" s="104"/>
    </row>
    <row r="547" spans="8:16" ht="16">
      <c r="H547" s="100"/>
      <c r="P547" s="104"/>
    </row>
    <row r="548" spans="8:16" ht="16">
      <c r="H548" s="100"/>
      <c r="P548" s="104"/>
    </row>
    <row r="549" spans="8:16" ht="16">
      <c r="H549" s="100"/>
      <c r="P549" s="104"/>
    </row>
    <row r="550" spans="8:16" ht="16">
      <c r="H550" s="100"/>
      <c r="P550" s="104"/>
    </row>
    <row r="551" spans="8:16" ht="16">
      <c r="H551" s="100"/>
      <c r="P551" s="104"/>
    </row>
    <row r="552" spans="8:16" ht="16">
      <c r="H552" s="100"/>
      <c r="P552" s="104"/>
    </row>
    <row r="553" spans="8:16" ht="16">
      <c r="H553" s="100"/>
      <c r="P553" s="104"/>
    </row>
    <row r="554" spans="8:16" ht="16">
      <c r="H554" s="100"/>
      <c r="P554" s="104"/>
    </row>
    <row r="555" spans="8:16" ht="16">
      <c r="H555" s="100"/>
      <c r="P555" s="104"/>
    </row>
    <row r="556" spans="8:16" ht="16">
      <c r="H556" s="100"/>
      <c r="P556" s="104"/>
    </row>
    <row r="557" spans="8:16" ht="16">
      <c r="H557" s="100"/>
      <c r="P557" s="104"/>
    </row>
    <row r="558" spans="8:16" ht="16">
      <c r="H558" s="100"/>
      <c r="P558" s="104"/>
    </row>
    <row r="559" spans="8:16" ht="16">
      <c r="H559" s="100"/>
      <c r="P559" s="104"/>
    </row>
    <row r="560" spans="8:16" ht="16">
      <c r="H560" s="100"/>
      <c r="P560" s="104"/>
    </row>
    <row r="561" spans="8:16" ht="16">
      <c r="H561" s="100"/>
      <c r="P561" s="104"/>
    </row>
    <row r="562" spans="8:16" ht="16">
      <c r="H562" s="100"/>
      <c r="P562" s="104"/>
    </row>
    <row r="563" spans="8:16" ht="16">
      <c r="H563" s="100"/>
      <c r="P563" s="104"/>
    </row>
    <row r="564" spans="8:16" ht="16">
      <c r="H564" s="100"/>
      <c r="P564" s="104"/>
    </row>
    <row r="565" spans="8:16" ht="16">
      <c r="H565" s="100"/>
      <c r="P565" s="104"/>
    </row>
    <row r="566" spans="8:16" ht="16">
      <c r="H566" s="100"/>
      <c r="P566" s="104"/>
    </row>
    <row r="567" spans="8:16" ht="16">
      <c r="H567" s="100"/>
      <c r="P567" s="104"/>
    </row>
    <row r="568" spans="8:16" ht="16">
      <c r="H568" s="100"/>
      <c r="P568" s="104"/>
    </row>
    <row r="569" spans="8:16" ht="16">
      <c r="H569" s="100"/>
      <c r="P569" s="104"/>
    </row>
    <row r="570" spans="8:16" ht="16">
      <c r="H570" s="100"/>
      <c r="P570" s="104"/>
    </row>
    <row r="571" spans="8:16" ht="16">
      <c r="H571" s="100"/>
      <c r="P571" s="104"/>
    </row>
    <row r="572" spans="8:16" ht="16">
      <c r="H572" s="100"/>
      <c r="P572" s="104"/>
    </row>
    <row r="573" spans="8:16" ht="16">
      <c r="H573" s="100"/>
      <c r="P573" s="104"/>
    </row>
    <row r="574" spans="8:16" ht="16">
      <c r="H574" s="100"/>
      <c r="P574" s="104"/>
    </row>
    <row r="575" spans="8:16" ht="16">
      <c r="H575" s="100"/>
      <c r="P575" s="104"/>
    </row>
    <row r="576" spans="8:16" ht="16">
      <c r="H576" s="100"/>
      <c r="P576" s="104"/>
    </row>
    <row r="577" spans="8:16" ht="16">
      <c r="H577" s="100"/>
      <c r="P577" s="104"/>
    </row>
    <row r="578" spans="8:16" ht="16">
      <c r="H578" s="100"/>
      <c r="P578" s="104"/>
    </row>
    <row r="579" spans="8:16" ht="16">
      <c r="H579" s="100"/>
      <c r="P579" s="104"/>
    </row>
    <row r="580" spans="8:16" ht="16">
      <c r="H580" s="100"/>
      <c r="P580" s="104"/>
    </row>
    <row r="581" spans="8:16" ht="16">
      <c r="H581" s="100"/>
      <c r="P581" s="104"/>
    </row>
    <row r="582" spans="8:16" ht="16">
      <c r="H582" s="100"/>
      <c r="P582" s="104"/>
    </row>
    <row r="583" spans="8:16" ht="16">
      <c r="H583" s="100"/>
      <c r="P583" s="104"/>
    </row>
    <row r="584" spans="8:16" ht="16">
      <c r="H584" s="100"/>
      <c r="P584" s="104"/>
    </row>
    <row r="585" spans="8:16" ht="16">
      <c r="H585" s="100"/>
      <c r="P585" s="104"/>
    </row>
    <row r="586" spans="8:16" ht="16">
      <c r="H586" s="100"/>
      <c r="P586" s="104"/>
    </row>
    <row r="587" spans="8:16" ht="16">
      <c r="H587" s="100"/>
      <c r="P587" s="104"/>
    </row>
    <row r="588" spans="8:16" ht="16">
      <c r="H588" s="100"/>
      <c r="P588" s="104"/>
    </row>
    <row r="589" spans="8:16" ht="16">
      <c r="H589" s="100"/>
      <c r="P589" s="104"/>
    </row>
    <row r="590" spans="8:16" ht="16">
      <c r="H590" s="100"/>
      <c r="P590" s="104"/>
    </row>
    <row r="591" spans="8:16" ht="16">
      <c r="H591" s="100"/>
      <c r="P591" s="104"/>
    </row>
    <row r="592" spans="8:16" ht="16">
      <c r="H592" s="100"/>
      <c r="P592" s="104"/>
    </row>
    <row r="593" spans="8:16" ht="16">
      <c r="H593" s="100"/>
      <c r="P593" s="104"/>
    </row>
    <row r="594" spans="8:16" ht="16">
      <c r="H594" s="100"/>
      <c r="P594" s="104"/>
    </row>
    <row r="595" spans="8:16" ht="16">
      <c r="H595" s="100"/>
      <c r="P595" s="104"/>
    </row>
    <row r="596" spans="8:16" ht="16">
      <c r="H596" s="100"/>
      <c r="P596" s="104"/>
    </row>
    <row r="597" spans="8:16" ht="16">
      <c r="H597" s="100"/>
      <c r="P597" s="104"/>
    </row>
    <row r="598" spans="8:16" ht="16">
      <c r="H598" s="100"/>
      <c r="P598" s="104"/>
    </row>
    <row r="599" spans="8:16" ht="16">
      <c r="H599" s="100"/>
      <c r="P599" s="104"/>
    </row>
    <row r="600" spans="8:16" ht="16">
      <c r="H600" s="100"/>
      <c r="P600" s="104"/>
    </row>
    <row r="601" spans="8:16" ht="16">
      <c r="H601" s="100"/>
      <c r="P601" s="104"/>
    </row>
    <row r="602" spans="8:16" ht="16">
      <c r="H602" s="100"/>
      <c r="P602" s="104"/>
    </row>
    <row r="603" spans="8:16" ht="16">
      <c r="H603" s="100"/>
      <c r="P603" s="104"/>
    </row>
    <row r="604" spans="8:16" ht="16">
      <c r="H604" s="100"/>
      <c r="P604" s="104"/>
    </row>
    <row r="605" spans="8:16" ht="16">
      <c r="H605" s="100"/>
      <c r="P605" s="104"/>
    </row>
    <row r="606" spans="8:16" ht="16">
      <c r="H606" s="100"/>
      <c r="P606" s="104"/>
    </row>
    <row r="607" spans="8:16" ht="16">
      <c r="H607" s="100"/>
      <c r="P607" s="104"/>
    </row>
    <row r="608" spans="8:16" ht="16">
      <c r="H608" s="100"/>
      <c r="P608" s="104"/>
    </row>
    <row r="609" spans="8:16" ht="16">
      <c r="H609" s="100"/>
      <c r="P609" s="104"/>
    </row>
    <row r="610" spans="8:16" ht="16">
      <c r="H610" s="100"/>
      <c r="P610" s="104"/>
    </row>
    <row r="611" spans="8:16" ht="16">
      <c r="H611" s="100"/>
      <c r="P611" s="104"/>
    </row>
    <row r="612" spans="8:16" ht="16">
      <c r="H612" s="100"/>
      <c r="P612" s="104"/>
    </row>
    <row r="613" spans="8:16" ht="16">
      <c r="H613" s="100"/>
      <c r="P613" s="104"/>
    </row>
    <row r="614" spans="8:16" ht="16">
      <c r="H614" s="100"/>
      <c r="P614" s="104"/>
    </row>
    <row r="615" spans="8:16" ht="16">
      <c r="H615" s="100"/>
      <c r="P615" s="104"/>
    </row>
    <row r="616" spans="8:16" ht="16">
      <c r="H616" s="100"/>
      <c r="P616" s="104"/>
    </row>
    <row r="617" spans="8:16" ht="16">
      <c r="H617" s="100"/>
      <c r="P617" s="104"/>
    </row>
    <row r="618" spans="8:16" ht="16">
      <c r="H618" s="100"/>
      <c r="P618" s="104"/>
    </row>
    <row r="619" spans="8:16" ht="16">
      <c r="H619" s="100"/>
      <c r="P619" s="104"/>
    </row>
    <row r="620" spans="8:16" ht="16">
      <c r="H620" s="100"/>
      <c r="P620" s="104"/>
    </row>
    <row r="621" spans="8:16" ht="16">
      <c r="H621" s="100"/>
      <c r="P621" s="104"/>
    </row>
    <row r="622" spans="8:16" ht="16">
      <c r="H622" s="100"/>
      <c r="P622" s="104"/>
    </row>
    <row r="623" spans="8:16" ht="16">
      <c r="H623" s="100"/>
      <c r="P623" s="104"/>
    </row>
    <row r="624" spans="8:16" ht="16">
      <c r="H624" s="100"/>
      <c r="P624" s="104"/>
    </row>
    <row r="625" spans="8:16" ht="16">
      <c r="H625" s="100"/>
      <c r="P625" s="104"/>
    </row>
    <row r="626" spans="8:16" ht="16">
      <c r="H626" s="100"/>
      <c r="P626" s="104"/>
    </row>
    <row r="627" spans="8:16" ht="16">
      <c r="H627" s="100"/>
      <c r="P627" s="104"/>
    </row>
    <row r="628" spans="8:16" ht="16">
      <c r="H628" s="100"/>
      <c r="P628" s="104"/>
    </row>
    <row r="629" spans="8:16" ht="16">
      <c r="H629" s="100"/>
      <c r="P629" s="104"/>
    </row>
    <row r="630" spans="8:16" ht="16">
      <c r="H630" s="100"/>
      <c r="P630" s="104"/>
    </row>
    <row r="631" spans="8:16" ht="16">
      <c r="H631" s="100"/>
      <c r="P631" s="104"/>
    </row>
    <row r="632" spans="8:16" ht="16">
      <c r="H632" s="100"/>
      <c r="P632" s="104"/>
    </row>
    <row r="633" spans="8:16" ht="16">
      <c r="H633" s="100"/>
      <c r="P633" s="104"/>
    </row>
    <row r="634" spans="8:16" ht="16">
      <c r="H634" s="100"/>
      <c r="P634" s="104"/>
    </row>
    <row r="635" spans="8:16" ht="16">
      <c r="H635" s="100"/>
      <c r="P635" s="104"/>
    </row>
    <row r="636" spans="8:16" ht="16">
      <c r="H636" s="100"/>
      <c r="P636" s="104"/>
    </row>
    <row r="637" spans="8:16" ht="16">
      <c r="H637" s="100"/>
      <c r="P637" s="104"/>
    </row>
    <row r="638" spans="8:16" ht="16">
      <c r="H638" s="100"/>
      <c r="P638" s="104"/>
    </row>
    <row r="639" spans="8:16" ht="16">
      <c r="H639" s="100"/>
      <c r="P639" s="104"/>
    </row>
    <row r="640" spans="8:16" ht="16">
      <c r="H640" s="100"/>
      <c r="P640" s="104"/>
    </row>
    <row r="641" spans="8:16" ht="16">
      <c r="H641" s="100"/>
      <c r="P641" s="104"/>
    </row>
    <row r="642" spans="8:16" ht="16">
      <c r="H642" s="100"/>
      <c r="P642" s="104"/>
    </row>
    <row r="643" spans="8:16" ht="16">
      <c r="H643" s="100"/>
      <c r="P643" s="104"/>
    </row>
    <row r="644" spans="8:16" ht="16">
      <c r="H644" s="100"/>
      <c r="P644" s="104"/>
    </row>
    <row r="645" spans="8:16" ht="16">
      <c r="H645" s="100"/>
      <c r="P645" s="104"/>
    </row>
    <row r="646" spans="8:16" ht="16">
      <c r="H646" s="100"/>
      <c r="P646" s="104"/>
    </row>
    <row r="647" spans="8:16" ht="16">
      <c r="H647" s="100"/>
      <c r="P647" s="104"/>
    </row>
    <row r="648" spans="8:16" ht="16">
      <c r="H648" s="100"/>
      <c r="P648" s="104"/>
    </row>
    <row r="649" spans="8:16" ht="16">
      <c r="H649" s="100"/>
      <c r="P649" s="104"/>
    </row>
    <row r="650" spans="8:16" ht="16">
      <c r="H650" s="100"/>
      <c r="P650" s="104"/>
    </row>
    <row r="651" spans="8:16" ht="16">
      <c r="H651" s="100"/>
      <c r="P651" s="104"/>
    </row>
    <row r="652" spans="8:16" ht="16">
      <c r="H652" s="100"/>
      <c r="P652" s="104"/>
    </row>
    <row r="653" spans="8:16" ht="16">
      <c r="H653" s="100"/>
      <c r="P653" s="104"/>
    </row>
    <row r="654" spans="8:16" ht="16">
      <c r="H654" s="100"/>
      <c r="P654" s="104"/>
    </row>
    <row r="655" spans="8:16" ht="16">
      <c r="H655" s="100"/>
      <c r="P655" s="104"/>
    </row>
    <row r="656" spans="8:16" ht="16">
      <c r="H656" s="100"/>
      <c r="P656" s="104"/>
    </row>
    <row r="657" spans="8:16" ht="16">
      <c r="H657" s="100"/>
      <c r="P657" s="104"/>
    </row>
    <row r="658" spans="8:16" ht="16">
      <c r="H658" s="100"/>
      <c r="P658" s="104"/>
    </row>
    <row r="659" spans="8:16" ht="16">
      <c r="H659" s="100"/>
      <c r="P659" s="104"/>
    </row>
    <row r="660" spans="8:16" ht="16">
      <c r="H660" s="100"/>
      <c r="P660" s="104"/>
    </row>
    <row r="661" spans="8:16" ht="16">
      <c r="H661" s="100"/>
      <c r="P661" s="104"/>
    </row>
    <row r="662" spans="8:16" ht="16">
      <c r="H662" s="100"/>
      <c r="P662" s="104"/>
    </row>
    <row r="663" spans="8:16" ht="16">
      <c r="H663" s="100"/>
      <c r="P663" s="104"/>
    </row>
    <row r="664" spans="8:16" ht="16">
      <c r="H664" s="100"/>
      <c r="P664" s="104"/>
    </row>
    <row r="665" spans="8:16" ht="16">
      <c r="H665" s="100"/>
      <c r="P665" s="104"/>
    </row>
    <row r="666" spans="8:16" ht="16">
      <c r="H666" s="100"/>
      <c r="P666" s="104"/>
    </row>
    <row r="667" spans="8:16" ht="16">
      <c r="H667" s="100"/>
      <c r="P667" s="104"/>
    </row>
    <row r="668" spans="8:16" ht="16">
      <c r="H668" s="100"/>
      <c r="P668" s="104"/>
    </row>
    <row r="669" spans="8:16" ht="16">
      <c r="H669" s="100"/>
      <c r="P669" s="104"/>
    </row>
    <row r="670" spans="8:16" ht="16">
      <c r="H670" s="100"/>
      <c r="P670" s="104"/>
    </row>
    <row r="671" spans="8:16" ht="16">
      <c r="H671" s="100"/>
      <c r="P671" s="104"/>
    </row>
    <row r="672" spans="8:16" ht="16">
      <c r="H672" s="100"/>
      <c r="P672" s="104"/>
    </row>
    <row r="673" spans="8:16" ht="16">
      <c r="H673" s="100"/>
      <c r="P673" s="104"/>
    </row>
    <row r="674" spans="8:16" ht="16">
      <c r="H674" s="100"/>
      <c r="P674" s="104"/>
    </row>
    <row r="675" spans="8:16" ht="16">
      <c r="H675" s="100"/>
      <c r="P675" s="104"/>
    </row>
    <row r="676" spans="8:16" ht="16">
      <c r="H676" s="100"/>
      <c r="P676" s="104"/>
    </row>
    <row r="677" spans="8:16" ht="16">
      <c r="H677" s="100"/>
      <c r="P677" s="104"/>
    </row>
    <row r="678" spans="8:16" ht="16">
      <c r="H678" s="100"/>
      <c r="P678" s="104"/>
    </row>
    <row r="679" spans="8:16" ht="16">
      <c r="H679" s="100"/>
      <c r="P679" s="104"/>
    </row>
    <row r="680" spans="8:16" ht="16">
      <c r="H680" s="100"/>
      <c r="P680" s="104"/>
    </row>
    <row r="681" spans="8:16" ht="16">
      <c r="H681" s="100"/>
      <c r="P681" s="104"/>
    </row>
    <row r="682" spans="8:16" ht="16">
      <c r="H682" s="100"/>
      <c r="P682" s="104"/>
    </row>
    <row r="683" spans="8:16" ht="16">
      <c r="H683" s="100"/>
      <c r="P683" s="104"/>
    </row>
    <row r="684" spans="8:16" ht="16">
      <c r="H684" s="100"/>
      <c r="P684" s="104"/>
    </row>
    <row r="685" spans="8:16" ht="16">
      <c r="H685" s="100"/>
      <c r="P685" s="104"/>
    </row>
    <row r="686" spans="8:16" ht="16">
      <c r="H686" s="100"/>
      <c r="P686" s="104"/>
    </row>
    <row r="687" spans="8:16" ht="16">
      <c r="H687" s="100"/>
      <c r="P687" s="104"/>
    </row>
    <row r="688" spans="8:16" ht="16">
      <c r="H688" s="100"/>
      <c r="P688" s="104"/>
    </row>
    <row r="689" spans="8:16" ht="16">
      <c r="H689" s="100"/>
      <c r="P689" s="104"/>
    </row>
    <row r="690" spans="8:16" ht="16">
      <c r="H690" s="100"/>
      <c r="P690" s="104"/>
    </row>
    <row r="691" spans="8:16" ht="16">
      <c r="H691" s="100"/>
      <c r="P691" s="104"/>
    </row>
    <row r="692" spans="8:16" ht="16">
      <c r="H692" s="100"/>
      <c r="P692" s="104"/>
    </row>
    <row r="693" spans="8:16" ht="16">
      <c r="H693" s="100"/>
      <c r="P693" s="104"/>
    </row>
    <row r="694" spans="8:16" ht="16">
      <c r="H694" s="100"/>
      <c r="P694" s="104"/>
    </row>
    <row r="695" spans="8:16" ht="16">
      <c r="H695" s="100"/>
      <c r="P695" s="104"/>
    </row>
    <row r="696" spans="8:16" ht="16">
      <c r="H696" s="100"/>
      <c r="P696" s="104"/>
    </row>
    <row r="697" spans="8:16" ht="16">
      <c r="H697" s="100"/>
      <c r="P697" s="104"/>
    </row>
    <row r="698" spans="8:16" ht="16">
      <c r="H698" s="100"/>
      <c r="P698" s="104"/>
    </row>
    <row r="699" spans="8:16" ht="16">
      <c r="H699" s="100"/>
      <c r="P699" s="104"/>
    </row>
    <row r="700" spans="8:16" ht="16">
      <c r="H700" s="100"/>
      <c r="P700" s="104"/>
    </row>
    <row r="701" spans="8:16" ht="16">
      <c r="H701" s="100"/>
      <c r="P701" s="104"/>
    </row>
    <row r="702" spans="8:16" ht="16">
      <c r="H702" s="100"/>
      <c r="P702" s="104"/>
    </row>
    <row r="703" spans="8:16" ht="16">
      <c r="H703" s="100"/>
      <c r="P703" s="104"/>
    </row>
    <row r="704" spans="8:16" ht="16">
      <c r="H704" s="100"/>
      <c r="P704" s="104"/>
    </row>
    <row r="705" spans="8:16" ht="16">
      <c r="H705" s="100"/>
      <c r="P705" s="104"/>
    </row>
    <row r="706" spans="8:16" ht="16">
      <c r="H706" s="100"/>
      <c r="P706" s="104"/>
    </row>
    <row r="707" spans="8:16" ht="16">
      <c r="H707" s="100"/>
      <c r="P707" s="104"/>
    </row>
    <row r="708" spans="8:16" ht="16">
      <c r="H708" s="100"/>
      <c r="P708" s="104"/>
    </row>
    <row r="709" spans="8:16" ht="16">
      <c r="H709" s="100"/>
      <c r="P709" s="104"/>
    </row>
    <row r="710" spans="8:16" ht="16">
      <c r="H710" s="100"/>
      <c r="P710" s="104"/>
    </row>
    <row r="711" spans="8:16" ht="16">
      <c r="H711" s="100"/>
      <c r="P711" s="104"/>
    </row>
    <row r="712" spans="8:16" ht="16">
      <c r="H712" s="100"/>
      <c r="P712" s="104"/>
    </row>
    <row r="713" spans="8:16" ht="16">
      <c r="H713" s="100"/>
      <c r="P713" s="104"/>
    </row>
    <row r="714" spans="8:16" ht="16">
      <c r="H714" s="100"/>
      <c r="P714" s="104"/>
    </row>
    <row r="715" spans="8:16" ht="16">
      <c r="H715" s="100"/>
      <c r="P715" s="104"/>
    </row>
    <row r="716" spans="8:16" ht="16">
      <c r="H716" s="100"/>
      <c r="P716" s="104"/>
    </row>
    <row r="717" spans="8:16" ht="16">
      <c r="H717" s="100"/>
      <c r="P717" s="104"/>
    </row>
    <row r="718" spans="8:16" ht="16">
      <c r="H718" s="100"/>
      <c r="P718" s="104"/>
    </row>
    <row r="719" spans="8:16" ht="16">
      <c r="H719" s="100"/>
      <c r="P719" s="104"/>
    </row>
    <row r="720" spans="8:16" ht="16">
      <c r="H720" s="100"/>
      <c r="P720" s="104"/>
    </row>
    <row r="721" spans="8:16" ht="16">
      <c r="H721" s="100"/>
      <c r="P721" s="104"/>
    </row>
    <row r="722" spans="8:16" ht="16">
      <c r="H722" s="100"/>
      <c r="P722" s="104"/>
    </row>
    <row r="723" spans="8:16" ht="16">
      <c r="H723" s="100"/>
      <c r="P723" s="104"/>
    </row>
    <row r="724" spans="8:16" ht="16">
      <c r="H724" s="100"/>
      <c r="P724" s="104"/>
    </row>
    <row r="725" spans="8:16" ht="16">
      <c r="H725" s="100"/>
      <c r="P725" s="104"/>
    </row>
    <row r="726" spans="8:16" ht="16">
      <c r="H726" s="100"/>
      <c r="P726" s="104"/>
    </row>
    <row r="727" spans="8:16" ht="16">
      <c r="H727" s="100"/>
      <c r="P727" s="104"/>
    </row>
    <row r="728" spans="8:16" ht="16">
      <c r="H728" s="100"/>
      <c r="P728" s="104"/>
    </row>
    <row r="729" spans="8:16" ht="16">
      <c r="H729" s="100"/>
      <c r="P729" s="104"/>
    </row>
    <row r="730" spans="8:16" ht="16">
      <c r="H730" s="100"/>
      <c r="P730" s="104"/>
    </row>
    <row r="731" spans="8:16" ht="16">
      <c r="H731" s="100"/>
      <c r="P731" s="104"/>
    </row>
    <row r="732" spans="8:16" ht="16">
      <c r="H732" s="100"/>
      <c r="P732" s="104"/>
    </row>
    <row r="733" spans="8:16" ht="16">
      <c r="H733" s="100"/>
      <c r="P733" s="104"/>
    </row>
    <row r="734" spans="8:16" ht="16">
      <c r="H734" s="100"/>
      <c r="P734" s="104"/>
    </row>
    <row r="735" spans="8:16" ht="16">
      <c r="H735" s="100"/>
      <c r="P735" s="104"/>
    </row>
    <row r="736" spans="8:16" ht="16">
      <c r="H736" s="100"/>
      <c r="P736" s="104"/>
    </row>
    <row r="737" spans="8:16" ht="16">
      <c r="H737" s="100"/>
      <c r="P737" s="104"/>
    </row>
    <row r="738" spans="8:16" ht="16">
      <c r="H738" s="100"/>
      <c r="P738" s="104"/>
    </row>
    <row r="739" spans="8:16" ht="16">
      <c r="H739" s="100"/>
      <c r="P739" s="104"/>
    </row>
    <row r="740" spans="8:16" ht="16">
      <c r="H740" s="100"/>
      <c r="P740" s="104"/>
    </row>
    <row r="741" spans="8:16" ht="16">
      <c r="H741" s="100"/>
      <c r="P741" s="104"/>
    </row>
    <row r="742" spans="8:16" ht="16">
      <c r="H742" s="100"/>
      <c r="P742" s="104"/>
    </row>
    <row r="743" spans="8:16" ht="16">
      <c r="H743" s="100"/>
      <c r="P743" s="104"/>
    </row>
    <row r="744" spans="8:16" ht="16">
      <c r="H744" s="100"/>
      <c r="P744" s="104"/>
    </row>
    <row r="745" spans="8:16" ht="16">
      <c r="H745" s="100"/>
      <c r="P745" s="104"/>
    </row>
    <row r="746" spans="8:16" ht="16">
      <c r="H746" s="100"/>
      <c r="P746" s="104"/>
    </row>
    <row r="747" spans="8:16" ht="16">
      <c r="H747" s="100"/>
      <c r="P747" s="104"/>
    </row>
    <row r="748" spans="8:16" ht="16">
      <c r="H748" s="100"/>
      <c r="P748" s="104"/>
    </row>
    <row r="749" spans="8:16" ht="16">
      <c r="H749" s="100"/>
      <c r="P749" s="104"/>
    </row>
    <row r="750" spans="8:16" ht="16">
      <c r="H750" s="100"/>
      <c r="P750" s="104"/>
    </row>
    <row r="751" spans="8:16" ht="16">
      <c r="H751" s="100"/>
      <c r="P751" s="104"/>
    </row>
    <row r="752" spans="8:16" ht="16">
      <c r="H752" s="100"/>
      <c r="P752" s="104"/>
    </row>
    <row r="753" spans="8:16" ht="16">
      <c r="H753" s="100"/>
      <c r="P753" s="104"/>
    </row>
    <row r="754" spans="8:16" ht="16">
      <c r="H754" s="100"/>
      <c r="P754" s="104"/>
    </row>
    <row r="755" spans="8:16" ht="16">
      <c r="H755" s="100"/>
      <c r="P755" s="104"/>
    </row>
    <row r="756" spans="8:16" ht="16">
      <c r="H756" s="100"/>
      <c r="P756" s="104"/>
    </row>
    <row r="757" spans="8:16" ht="16">
      <c r="H757" s="100"/>
      <c r="P757" s="104"/>
    </row>
    <row r="758" spans="8:16" ht="16">
      <c r="H758" s="100"/>
      <c r="P758" s="104"/>
    </row>
    <row r="759" spans="8:16" ht="16">
      <c r="H759" s="100"/>
      <c r="P759" s="104"/>
    </row>
    <row r="760" spans="8:16" ht="16">
      <c r="H760" s="100"/>
      <c r="P760" s="104"/>
    </row>
    <row r="761" spans="8:16" ht="16">
      <c r="H761" s="100"/>
      <c r="P761" s="104"/>
    </row>
    <row r="762" spans="8:16" ht="16">
      <c r="H762" s="100"/>
      <c r="P762" s="104"/>
    </row>
    <row r="763" spans="8:16" ht="16">
      <c r="H763" s="100"/>
      <c r="P763" s="104"/>
    </row>
    <row r="764" spans="8:16" ht="16">
      <c r="H764" s="100"/>
      <c r="P764" s="104"/>
    </row>
    <row r="765" spans="8:16" ht="16">
      <c r="H765" s="100"/>
      <c r="P765" s="104"/>
    </row>
    <row r="766" spans="8:16" ht="16">
      <c r="H766" s="100"/>
      <c r="P766" s="104"/>
    </row>
    <row r="767" spans="8:16" ht="16">
      <c r="H767" s="100"/>
      <c r="P767" s="104"/>
    </row>
    <row r="768" spans="8:16" ht="16">
      <c r="H768" s="100"/>
      <c r="P768" s="104"/>
    </row>
    <row r="769" spans="8:16" ht="16">
      <c r="H769" s="100"/>
      <c r="P769" s="104"/>
    </row>
    <row r="770" spans="8:16" ht="16">
      <c r="H770" s="100"/>
      <c r="P770" s="104"/>
    </row>
    <row r="771" spans="8:16" ht="16">
      <c r="H771" s="100"/>
      <c r="P771" s="104"/>
    </row>
    <row r="772" spans="8:16" ht="16">
      <c r="H772" s="100"/>
      <c r="P772" s="104"/>
    </row>
    <row r="773" spans="8:16" ht="16">
      <c r="H773" s="100"/>
      <c r="P773" s="104"/>
    </row>
    <row r="774" spans="8:16" ht="16">
      <c r="H774" s="100"/>
      <c r="P774" s="104"/>
    </row>
    <row r="775" spans="8:16" ht="16">
      <c r="H775" s="100"/>
      <c r="P775" s="104"/>
    </row>
    <row r="776" spans="8:16" ht="16">
      <c r="H776" s="100"/>
      <c r="P776" s="104"/>
    </row>
    <row r="777" spans="8:16" ht="16">
      <c r="H777" s="100"/>
      <c r="P777" s="104"/>
    </row>
    <row r="778" spans="8:16" ht="16">
      <c r="H778" s="100"/>
      <c r="P778" s="104"/>
    </row>
    <row r="779" spans="8:16" ht="16">
      <c r="H779" s="100"/>
      <c r="P779" s="104"/>
    </row>
    <row r="780" spans="8:16" ht="16">
      <c r="H780" s="100"/>
      <c r="P780" s="104"/>
    </row>
    <row r="781" spans="8:16" ht="16">
      <c r="H781" s="100"/>
      <c r="P781" s="104"/>
    </row>
    <row r="782" spans="8:16" ht="16">
      <c r="H782" s="100"/>
      <c r="P782" s="104"/>
    </row>
    <row r="783" spans="8:16" ht="16">
      <c r="H783" s="100"/>
      <c r="P783" s="104"/>
    </row>
    <row r="784" spans="8:16" ht="16">
      <c r="H784" s="100"/>
      <c r="P784" s="104"/>
    </row>
    <row r="785" spans="8:16" ht="16">
      <c r="H785" s="100"/>
      <c r="P785" s="104"/>
    </row>
    <row r="786" spans="8:16" ht="16">
      <c r="H786" s="100"/>
      <c r="P786" s="104"/>
    </row>
    <row r="787" spans="8:16" ht="16">
      <c r="H787" s="100"/>
      <c r="P787" s="104"/>
    </row>
    <row r="788" spans="8:16" ht="16">
      <c r="H788" s="100"/>
      <c r="P788" s="104"/>
    </row>
    <row r="789" spans="8:16" ht="16">
      <c r="H789" s="100"/>
      <c r="P789" s="104"/>
    </row>
    <row r="790" spans="8:16" ht="16">
      <c r="H790" s="100"/>
      <c r="P790" s="104"/>
    </row>
    <row r="791" spans="8:16" ht="16">
      <c r="H791" s="100"/>
      <c r="P791" s="104"/>
    </row>
    <row r="792" spans="8:16" ht="16">
      <c r="H792" s="100"/>
      <c r="P792" s="104"/>
    </row>
    <row r="793" spans="8:16" ht="16">
      <c r="H793" s="100"/>
      <c r="P793" s="104"/>
    </row>
    <row r="794" spans="8:16" ht="16">
      <c r="H794" s="100"/>
      <c r="P794" s="104"/>
    </row>
    <row r="795" spans="8:16" ht="16">
      <c r="H795" s="100"/>
      <c r="P795" s="104"/>
    </row>
    <row r="796" spans="8:16" ht="16">
      <c r="H796" s="100"/>
      <c r="P796" s="104"/>
    </row>
    <row r="797" spans="8:16" ht="16">
      <c r="H797" s="100"/>
      <c r="P797" s="104"/>
    </row>
    <row r="798" spans="8:16" ht="16">
      <c r="H798" s="100"/>
      <c r="P798" s="104"/>
    </row>
    <row r="799" spans="8:16" ht="16">
      <c r="H799" s="100"/>
      <c r="P799" s="104"/>
    </row>
    <row r="800" spans="8:16" ht="16">
      <c r="H800" s="100"/>
      <c r="P800" s="104"/>
    </row>
    <row r="801" spans="8:16" ht="16">
      <c r="H801" s="100"/>
      <c r="P801" s="104"/>
    </row>
    <row r="802" spans="8:16" ht="16">
      <c r="H802" s="100"/>
      <c r="P802" s="104"/>
    </row>
    <row r="803" spans="8:16" ht="16">
      <c r="H803" s="100"/>
      <c r="P803" s="104"/>
    </row>
    <row r="804" spans="8:16" ht="16">
      <c r="H804" s="100"/>
      <c r="P804" s="104"/>
    </row>
    <row r="805" spans="8:16" ht="16">
      <c r="H805" s="100"/>
      <c r="P805" s="104"/>
    </row>
    <row r="806" spans="8:16" ht="16">
      <c r="H806" s="100"/>
      <c r="P806" s="104"/>
    </row>
    <row r="807" spans="8:16" ht="16">
      <c r="H807" s="100"/>
      <c r="P807" s="104"/>
    </row>
    <row r="808" spans="8:16" ht="16">
      <c r="H808" s="100"/>
      <c r="P808" s="104"/>
    </row>
    <row r="809" spans="8:16" ht="16">
      <c r="H809" s="100"/>
      <c r="P809" s="104"/>
    </row>
    <row r="810" spans="8:16" ht="16">
      <c r="H810" s="100"/>
      <c r="P810" s="104"/>
    </row>
    <row r="811" spans="8:16" ht="16">
      <c r="H811" s="100"/>
      <c r="P811" s="104"/>
    </row>
    <row r="812" spans="8:16" ht="16">
      <c r="H812" s="100"/>
      <c r="P812" s="104"/>
    </row>
    <row r="813" spans="8:16" ht="16">
      <c r="H813" s="100"/>
      <c r="P813" s="104"/>
    </row>
    <row r="814" spans="8:16" ht="16">
      <c r="H814" s="100"/>
      <c r="P814" s="104"/>
    </row>
    <row r="815" spans="8:16" ht="16">
      <c r="H815" s="100"/>
      <c r="P815" s="104"/>
    </row>
    <row r="816" spans="8:16" ht="16">
      <c r="H816" s="100"/>
      <c r="P816" s="104"/>
    </row>
    <row r="817" spans="8:16" ht="16">
      <c r="H817" s="100"/>
      <c r="P817" s="104"/>
    </row>
    <row r="818" spans="8:16" ht="16">
      <c r="H818" s="100"/>
      <c r="P818" s="104"/>
    </row>
    <row r="819" spans="8:16" ht="16">
      <c r="H819" s="100"/>
      <c r="P819" s="104"/>
    </row>
    <row r="820" spans="8:16" ht="16">
      <c r="H820" s="100"/>
      <c r="P820" s="104"/>
    </row>
    <row r="821" spans="8:16" ht="16">
      <c r="H821" s="100"/>
      <c r="P821" s="104"/>
    </row>
    <row r="822" spans="8:16" ht="16">
      <c r="H822" s="100"/>
      <c r="P822" s="104"/>
    </row>
    <row r="823" spans="8:16" ht="16">
      <c r="H823" s="100"/>
      <c r="P823" s="104"/>
    </row>
    <row r="824" spans="8:16" ht="16">
      <c r="H824" s="100"/>
      <c r="P824" s="104"/>
    </row>
    <row r="825" spans="8:16" ht="16">
      <c r="H825" s="100"/>
      <c r="P825" s="104"/>
    </row>
    <row r="826" spans="8:16" ht="16">
      <c r="H826" s="100"/>
      <c r="P826" s="104"/>
    </row>
    <row r="827" spans="8:16" ht="16">
      <c r="H827" s="100"/>
      <c r="P827" s="104"/>
    </row>
    <row r="828" spans="8:16" ht="16">
      <c r="H828" s="100"/>
      <c r="P828" s="104"/>
    </row>
    <row r="829" spans="8:16" ht="16">
      <c r="H829" s="100"/>
      <c r="P829" s="104"/>
    </row>
    <row r="830" spans="8:16" ht="16">
      <c r="H830" s="100"/>
      <c r="P830" s="104"/>
    </row>
    <row r="831" spans="8:16" ht="16">
      <c r="H831" s="100"/>
      <c r="P831" s="104"/>
    </row>
    <row r="832" spans="8:16" ht="16">
      <c r="H832" s="100"/>
      <c r="P832" s="104"/>
    </row>
    <row r="833" spans="8:16" ht="16">
      <c r="H833" s="100"/>
      <c r="P833" s="104"/>
    </row>
    <row r="834" spans="8:16" ht="16">
      <c r="H834" s="100"/>
      <c r="P834" s="104"/>
    </row>
    <row r="835" spans="8:16" ht="16">
      <c r="H835" s="100"/>
      <c r="P835" s="104"/>
    </row>
    <row r="836" spans="8:16" ht="16">
      <c r="H836" s="100"/>
      <c r="P836" s="104"/>
    </row>
    <row r="837" spans="8:16" ht="16">
      <c r="H837" s="100"/>
      <c r="P837" s="104"/>
    </row>
    <row r="838" spans="8:16" ht="16">
      <c r="H838" s="100"/>
      <c r="P838" s="104"/>
    </row>
    <row r="839" spans="8:16" ht="16">
      <c r="H839" s="100"/>
      <c r="P839" s="104"/>
    </row>
    <row r="840" spans="8:16" ht="16">
      <c r="H840" s="100"/>
      <c r="P840" s="104"/>
    </row>
    <row r="841" spans="8:16" ht="16">
      <c r="H841" s="100"/>
      <c r="P841" s="104"/>
    </row>
    <row r="842" spans="8:16" ht="16">
      <c r="H842" s="100"/>
      <c r="P842" s="104"/>
    </row>
    <row r="843" spans="8:16" ht="16">
      <c r="H843" s="100"/>
      <c r="P843" s="104"/>
    </row>
    <row r="844" spans="8:16" ht="16">
      <c r="H844" s="100"/>
      <c r="P844" s="104"/>
    </row>
    <row r="845" spans="8:16" ht="16">
      <c r="H845" s="100"/>
      <c r="P845" s="104"/>
    </row>
    <row r="846" spans="8:16" ht="16">
      <c r="H846" s="100"/>
      <c r="P846" s="104"/>
    </row>
    <row r="847" spans="8:16" ht="16">
      <c r="H847" s="100"/>
      <c r="P847" s="104"/>
    </row>
    <row r="848" spans="8:16" ht="16">
      <c r="H848" s="100"/>
      <c r="P848" s="104"/>
    </row>
    <row r="849" spans="8:16" ht="16">
      <c r="H849" s="100"/>
      <c r="P849" s="104"/>
    </row>
    <row r="850" spans="8:16" ht="16">
      <c r="H850" s="100"/>
      <c r="P850" s="104"/>
    </row>
    <row r="851" spans="8:16" ht="16">
      <c r="H851" s="100"/>
      <c r="P851" s="104"/>
    </row>
    <row r="852" spans="8:16" ht="16">
      <c r="H852" s="100"/>
      <c r="P852" s="104"/>
    </row>
    <row r="853" spans="8:16" ht="16">
      <c r="H853" s="100"/>
      <c r="P853" s="104"/>
    </row>
    <row r="854" spans="8:16" ht="16">
      <c r="H854" s="100"/>
      <c r="P854" s="104"/>
    </row>
    <row r="855" spans="8:16" ht="16">
      <c r="H855" s="100"/>
      <c r="P855" s="104"/>
    </row>
    <row r="856" spans="8:16" ht="16">
      <c r="H856" s="100"/>
      <c r="P856" s="104"/>
    </row>
    <row r="857" spans="8:16" ht="16">
      <c r="H857" s="100"/>
      <c r="P857" s="104"/>
    </row>
    <row r="858" spans="8:16" ht="16">
      <c r="H858" s="100"/>
      <c r="P858" s="104"/>
    </row>
    <row r="859" spans="8:16" ht="16">
      <c r="H859" s="100"/>
      <c r="P859" s="104"/>
    </row>
    <row r="860" spans="8:16" ht="16">
      <c r="H860" s="100"/>
      <c r="P860" s="104"/>
    </row>
    <row r="861" spans="8:16" ht="16">
      <c r="H861" s="100"/>
      <c r="P861" s="104"/>
    </row>
    <row r="862" spans="8:16" ht="16">
      <c r="H862" s="100"/>
      <c r="P862" s="104"/>
    </row>
    <row r="863" spans="8:16" ht="16">
      <c r="H863" s="100"/>
      <c r="P863" s="104"/>
    </row>
    <row r="864" spans="8:16" ht="16">
      <c r="H864" s="100"/>
      <c r="P864" s="104"/>
    </row>
    <row r="865" spans="8:16" ht="16">
      <c r="H865" s="100"/>
      <c r="P865" s="104"/>
    </row>
    <row r="866" spans="8:16" ht="16">
      <c r="H866" s="100"/>
      <c r="P866" s="104"/>
    </row>
    <row r="867" spans="8:16" ht="16">
      <c r="H867" s="100"/>
      <c r="P867" s="104"/>
    </row>
    <row r="868" spans="8:16" ht="16">
      <c r="H868" s="100"/>
      <c r="P868" s="104"/>
    </row>
    <row r="869" spans="8:16" ht="16">
      <c r="H869" s="100"/>
      <c r="P869" s="104"/>
    </row>
    <row r="870" spans="8:16" ht="16">
      <c r="H870" s="100"/>
      <c r="P870" s="104"/>
    </row>
    <row r="871" spans="8:16" ht="16">
      <c r="H871" s="100"/>
      <c r="P871" s="104"/>
    </row>
    <row r="872" spans="8:16" ht="16">
      <c r="H872" s="100"/>
      <c r="P872" s="104"/>
    </row>
    <row r="873" spans="8:16" ht="16">
      <c r="H873" s="100"/>
      <c r="P873" s="104"/>
    </row>
    <row r="874" spans="8:16" ht="16">
      <c r="H874" s="100"/>
      <c r="P874" s="104"/>
    </row>
    <row r="875" spans="8:16" ht="16">
      <c r="H875" s="100"/>
      <c r="P875" s="104"/>
    </row>
    <row r="876" spans="8:16" ht="16">
      <c r="H876" s="100"/>
      <c r="P876" s="104"/>
    </row>
    <row r="877" spans="8:16" ht="16">
      <c r="H877" s="100"/>
      <c r="P877" s="104"/>
    </row>
    <row r="878" spans="8:16" ht="16">
      <c r="H878" s="100"/>
      <c r="P878" s="104"/>
    </row>
    <row r="879" spans="8:16" ht="16">
      <c r="H879" s="100"/>
      <c r="P879" s="104"/>
    </row>
    <row r="880" spans="8:16" ht="16">
      <c r="H880" s="100"/>
      <c r="P880" s="104"/>
    </row>
    <row r="881" spans="8:16" ht="16">
      <c r="H881" s="100"/>
      <c r="P881" s="104"/>
    </row>
    <row r="882" spans="8:16" ht="16">
      <c r="H882" s="100"/>
      <c r="P882" s="104"/>
    </row>
    <row r="883" spans="8:16" ht="16">
      <c r="H883" s="100"/>
      <c r="P883" s="104"/>
    </row>
    <row r="884" spans="8:16" ht="16">
      <c r="H884" s="100"/>
      <c r="P884" s="104"/>
    </row>
    <row r="885" spans="8:16" ht="16">
      <c r="H885" s="100"/>
      <c r="P885" s="104"/>
    </row>
    <row r="886" spans="8:16" ht="16">
      <c r="H886" s="100"/>
      <c r="P886" s="104"/>
    </row>
    <row r="887" spans="8:16" ht="16">
      <c r="H887" s="100"/>
      <c r="P887" s="104"/>
    </row>
    <row r="888" spans="8:16" ht="16">
      <c r="H888" s="100"/>
      <c r="P888" s="104"/>
    </row>
    <row r="889" spans="8:16" ht="16">
      <c r="H889" s="100"/>
      <c r="P889" s="104"/>
    </row>
    <row r="890" spans="8:16" ht="16">
      <c r="H890" s="100"/>
      <c r="P890" s="104"/>
    </row>
    <row r="891" spans="8:16" ht="16">
      <c r="H891" s="100"/>
      <c r="P891" s="104"/>
    </row>
    <row r="892" spans="8:16" ht="16">
      <c r="H892" s="100"/>
      <c r="P892" s="104"/>
    </row>
    <row r="893" spans="8:16" ht="16">
      <c r="H893" s="100"/>
      <c r="P893" s="104"/>
    </row>
    <row r="894" spans="8:16" ht="16">
      <c r="H894" s="100"/>
      <c r="P894" s="104"/>
    </row>
    <row r="895" spans="8:16" ht="16">
      <c r="H895" s="100"/>
      <c r="P895" s="104"/>
    </row>
    <row r="896" spans="8:16" ht="16">
      <c r="H896" s="100"/>
      <c r="P896" s="104"/>
    </row>
    <row r="897" spans="8:16" ht="16">
      <c r="H897" s="100"/>
      <c r="P897" s="104"/>
    </row>
    <row r="898" spans="8:16" ht="16">
      <c r="H898" s="100"/>
      <c r="P898" s="104"/>
    </row>
    <row r="899" spans="8:16" ht="16">
      <c r="H899" s="100"/>
      <c r="P899" s="104"/>
    </row>
    <row r="900" spans="8:16" ht="16">
      <c r="H900" s="100"/>
      <c r="P900" s="104"/>
    </row>
    <row r="901" spans="8:16" ht="16">
      <c r="H901" s="100"/>
      <c r="P901" s="104"/>
    </row>
    <row r="902" spans="8:16" ht="16">
      <c r="H902" s="100"/>
      <c r="P902" s="104"/>
    </row>
    <row r="903" spans="8:16" ht="16">
      <c r="H903" s="100"/>
      <c r="P903" s="104"/>
    </row>
    <row r="904" spans="8:16" ht="16">
      <c r="H904" s="100"/>
      <c r="P904" s="104"/>
    </row>
    <row r="905" spans="8:16" ht="16">
      <c r="H905" s="100"/>
      <c r="P905" s="104"/>
    </row>
    <row r="906" spans="8:16" ht="16">
      <c r="H906" s="100"/>
      <c r="P906" s="104"/>
    </row>
    <row r="907" spans="8:16" ht="16">
      <c r="H907" s="100"/>
      <c r="P907" s="104"/>
    </row>
    <row r="908" spans="8:16" ht="16">
      <c r="H908" s="100"/>
      <c r="P908" s="104"/>
    </row>
    <row r="909" spans="8:16" ht="16">
      <c r="H909" s="100"/>
      <c r="P909" s="104"/>
    </row>
    <row r="910" spans="8:16" ht="16">
      <c r="H910" s="100"/>
      <c r="P910" s="104"/>
    </row>
    <row r="911" spans="8:16" ht="16">
      <c r="H911" s="100"/>
      <c r="P911" s="104"/>
    </row>
    <row r="912" spans="8:16" ht="16">
      <c r="H912" s="100"/>
      <c r="P912" s="104"/>
    </row>
    <row r="913" spans="8:16" ht="16">
      <c r="H913" s="100"/>
      <c r="P913" s="104"/>
    </row>
    <row r="914" spans="8:16" ht="16">
      <c r="H914" s="100"/>
      <c r="P914" s="104"/>
    </row>
    <row r="915" spans="8:16" ht="16">
      <c r="H915" s="100"/>
      <c r="P915" s="104"/>
    </row>
    <row r="916" spans="8:16" ht="16">
      <c r="H916" s="100"/>
      <c r="P916" s="104"/>
    </row>
    <row r="917" spans="8:16" ht="16">
      <c r="H917" s="100"/>
      <c r="P917" s="104"/>
    </row>
    <row r="918" spans="8:16" ht="16">
      <c r="H918" s="100"/>
      <c r="P918" s="104"/>
    </row>
    <row r="919" spans="8:16" ht="16">
      <c r="H919" s="100"/>
      <c r="P919" s="104"/>
    </row>
    <row r="920" spans="8:16" ht="16">
      <c r="H920" s="100"/>
      <c r="P920" s="104"/>
    </row>
    <row r="921" spans="8:16" ht="16">
      <c r="H921" s="100"/>
      <c r="P921" s="104"/>
    </row>
    <row r="922" spans="8:16" ht="16">
      <c r="H922" s="100"/>
      <c r="P922" s="104"/>
    </row>
    <row r="923" spans="8:16" ht="16">
      <c r="H923" s="100"/>
      <c r="P923" s="104"/>
    </row>
    <row r="924" spans="8:16" ht="16">
      <c r="H924" s="100"/>
      <c r="P924" s="104"/>
    </row>
    <row r="925" spans="8:16" ht="16">
      <c r="H925" s="100"/>
      <c r="P925" s="104"/>
    </row>
    <row r="926" spans="8:16" ht="16">
      <c r="H926" s="100"/>
      <c r="P926" s="104"/>
    </row>
    <row r="927" spans="8:16" ht="16">
      <c r="H927" s="100"/>
      <c r="P927" s="104"/>
    </row>
    <row r="928" spans="8:16" ht="16">
      <c r="H928" s="100"/>
      <c r="P928" s="104"/>
    </row>
    <row r="929" spans="8:16" ht="16">
      <c r="H929" s="100"/>
      <c r="P929" s="104"/>
    </row>
    <row r="930" spans="8:16" ht="16">
      <c r="H930" s="100"/>
      <c r="P930" s="104"/>
    </row>
    <row r="931" spans="8:16" ht="16">
      <c r="H931" s="100"/>
      <c r="P931" s="104"/>
    </row>
    <row r="932" spans="8:16" ht="16">
      <c r="H932" s="100"/>
      <c r="P932" s="104"/>
    </row>
    <row r="933" spans="8:16" ht="16">
      <c r="H933" s="100"/>
      <c r="P933" s="104"/>
    </row>
    <row r="934" spans="8:16" ht="16">
      <c r="H934" s="100"/>
      <c r="P934" s="104"/>
    </row>
    <row r="935" spans="8:16" ht="16">
      <c r="H935" s="100"/>
      <c r="P935" s="104"/>
    </row>
    <row r="936" spans="8:16" ht="16">
      <c r="H936" s="100"/>
      <c r="P936" s="104"/>
    </row>
    <row r="937" spans="8:16" ht="16">
      <c r="H937" s="100"/>
      <c r="P937" s="104"/>
    </row>
    <row r="938" spans="8:16" ht="16">
      <c r="H938" s="100"/>
      <c r="P938" s="104"/>
    </row>
    <row r="939" spans="8:16" ht="16">
      <c r="H939" s="100"/>
      <c r="P939" s="104"/>
    </row>
    <row r="940" spans="8:16" ht="16">
      <c r="H940" s="100"/>
      <c r="P940" s="104"/>
    </row>
    <row r="941" spans="8:16" ht="16">
      <c r="H941" s="100"/>
      <c r="P941" s="104"/>
    </row>
    <row r="942" spans="8:16" ht="16">
      <c r="H942" s="100"/>
      <c r="P942" s="104"/>
    </row>
    <row r="943" spans="8:16" ht="16">
      <c r="H943" s="100"/>
      <c r="P943" s="104"/>
    </row>
    <row r="944" spans="8:16" ht="16">
      <c r="H944" s="100"/>
      <c r="P944" s="104"/>
    </row>
    <row r="945" spans="8:16" ht="16">
      <c r="H945" s="100"/>
      <c r="P945" s="104"/>
    </row>
    <row r="946" spans="8:16" ht="16">
      <c r="H946" s="100"/>
      <c r="P946" s="104"/>
    </row>
    <row r="947" spans="8:16" ht="16">
      <c r="H947" s="100"/>
      <c r="P947" s="104"/>
    </row>
    <row r="948" spans="8:16" ht="16">
      <c r="H948" s="100"/>
      <c r="P948" s="104"/>
    </row>
    <row r="949" spans="8:16" ht="16">
      <c r="H949" s="100"/>
      <c r="P949" s="104"/>
    </row>
    <row r="950" spans="8:16" ht="16">
      <c r="H950" s="100"/>
      <c r="P950" s="104"/>
    </row>
    <row r="951" spans="8:16" ht="16">
      <c r="H951" s="100"/>
      <c r="P951" s="104"/>
    </row>
    <row r="952" spans="8:16" ht="16">
      <c r="H952" s="100"/>
      <c r="P952" s="104"/>
    </row>
    <row r="953" spans="8:16" ht="16">
      <c r="H953" s="100"/>
      <c r="P953" s="104"/>
    </row>
    <row r="954" spans="8:16" ht="16">
      <c r="H954" s="100"/>
      <c r="P954" s="104"/>
    </row>
    <row r="955" spans="8:16" ht="16">
      <c r="H955" s="100"/>
      <c r="P955" s="104"/>
    </row>
    <row r="956" spans="8:16" ht="16">
      <c r="H956" s="100"/>
      <c r="P956" s="104"/>
    </row>
    <row r="957" spans="8:16" ht="16">
      <c r="H957" s="100"/>
      <c r="P957" s="104"/>
    </row>
    <row r="958" spans="8:16" ht="16">
      <c r="H958" s="100"/>
      <c r="P958" s="104"/>
    </row>
    <row r="959" spans="8:16" ht="16">
      <c r="H959" s="100"/>
      <c r="P959" s="104"/>
    </row>
    <row r="960" spans="8:16" ht="16">
      <c r="H960" s="100"/>
      <c r="P960" s="104"/>
    </row>
    <row r="961" spans="8:16" ht="16">
      <c r="H961" s="100"/>
      <c r="P961" s="104"/>
    </row>
    <row r="962" spans="8:16" ht="16">
      <c r="H962" s="100"/>
      <c r="P962" s="104"/>
    </row>
    <row r="963" spans="8:16" ht="16">
      <c r="H963" s="100"/>
      <c r="P963" s="104"/>
    </row>
    <row r="964" spans="8:16" ht="16">
      <c r="H964" s="100"/>
      <c r="P964" s="104"/>
    </row>
    <row r="965" spans="8:16" ht="16">
      <c r="H965" s="100"/>
      <c r="P965" s="104"/>
    </row>
    <row r="966" spans="8:16" ht="16">
      <c r="H966" s="100"/>
      <c r="P966" s="104"/>
    </row>
    <row r="967" spans="8:16" ht="16">
      <c r="H967" s="100"/>
      <c r="P967" s="104"/>
    </row>
    <row r="968" spans="8:16" ht="16">
      <c r="H968" s="100"/>
      <c r="P968" s="104"/>
    </row>
    <row r="969" spans="8:16" ht="16">
      <c r="H969" s="100"/>
      <c r="P969" s="104"/>
    </row>
    <row r="970" spans="8:16" ht="16">
      <c r="H970" s="100"/>
      <c r="P970" s="104"/>
    </row>
    <row r="971" spans="8:16" ht="16">
      <c r="H971" s="100"/>
      <c r="P971" s="104"/>
    </row>
    <row r="972" spans="8:16" ht="16">
      <c r="H972" s="100"/>
      <c r="P972" s="104"/>
    </row>
    <row r="973" spans="8:16" ht="16">
      <c r="H973" s="100"/>
      <c r="P973" s="104"/>
    </row>
    <row r="974" spans="8:16" ht="16">
      <c r="H974" s="100"/>
      <c r="P974" s="104"/>
    </row>
    <row r="975" spans="8:16" ht="16">
      <c r="H975" s="100"/>
      <c r="P975" s="104"/>
    </row>
    <row r="976" spans="8:16" ht="16">
      <c r="H976" s="100"/>
      <c r="P976" s="104"/>
    </row>
    <row r="977" spans="8:16" ht="16">
      <c r="H977" s="100"/>
      <c r="P977" s="104"/>
    </row>
    <row r="978" spans="8:16" ht="16">
      <c r="H978" s="100"/>
      <c r="P978" s="104"/>
    </row>
    <row r="979" spans="8:16" ht="16">
      <c r="H979" s="100"/>
      <c r="P979" s="104"/>
    </row>
    <row r="980" spans="8:16" ht="16">
      <c r="H980" s="100"/>
      <c r="P980" s="104"/>
    </row>
    <row r="981" spans="8:16" ht="16">
      <c r="H981" s="100"/>
      <c r="P981" s="104"/>
    </row>
    <row r="982" spans="8:16" ht="16">
      <c r="H982" s="100"/>
      <c r="P982" s="104"/>
    </row>
    <row r="983" spans="8:16" ht="16">
      <c r="H983" s="100"/>
      <c r="P983" s="104"/>
    </row>
    <row r="984" spans="8:16" ht="16">
      <c r="H984" s="100"/>
      <c r="P984" s="104"/>
    </row>
    <row r="985" spans="8:16" ht="16">
      <c r="H985" s="100"/>
      <c r="P985" s="104"/>
    </row>
    <row r="986" spans="8:16" ht="16">
      <c r="H986" s="100"/>
      <c r="P986" s="104"/>
    </row>
    <row r="987" spans="8:16" ht="16">
      <c r="H987" s="100"/>
      <c r="P987" s="104"/>
    </row>
    <row r="988" spans="8:16" ht="16">
      <c r="H988" s="100"/>
      <c r="P988" s="104"/>
    </row>
    <row r="989" spans="8:16" ht="16">
      <c r="H989" s="100"/>
      <c r="P989" s="104"/>
    </row>
    <row r="990" spans="8:16" ht="16">
      <c r="H990" s="100"/>
      <c r="P990" s="104"/>
    </row>
    <row r="991" spans="8:16" ht="16">
      <c r="H991" s="100"/>
      <c r="P991" s="104"/>
    </row>
    <row r="992" spans="8:16" ht="16">
      <c r="H992" s="100"/>
      <c r="P992" s="104"/>
    </row>
    <row r="993" spans="8:16" ht="16">
      <c r="H993" s="100"/>
      <c r="P993" s="104"/>
    </row>
    <row r="994" spans="8:16" ht="16">
      <c r="H994" s="100"/>
      <c r="P994" s="104"/>
    </row>
    <row r="995" spans="8:16" ht="16">
      <c r="H995" s="100"/>
      <c r="P995" s="104"/>
    </row>
    <row r="996" spans="8:16" ht="16">
      <c r="H996" s="100"/>
      <c r="P996" s="104"/>
    </row>
    <row r="997" spans="8:16" ht="16">
      <c r="H997" s="100"/>
      <c r="P997" s="104"/>
    </row>
    <row r="998" spans="8:16" ht="16">
      <c r="H998" s="100"/>
      <c r="P998" s="104"/>
    </row>
    <row r="999" spans="8:16" ht="16">
      <c r="H999" s="100"/>
      <c r="P999" s="10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Z1006"/>
  <sheetViews>
    <sheetView workbookViewId="0"/>
  </sheetViews>
  <sheetFormatPr baseColWidth="10" defaultColWidth="11.1640625" defaultRowHeight="15" customHeight="1"/>
  <cols>
    <col min="1" max="1" width="11.6640625" customWidth="1"/>
    <col min="2" max="2" width="11.1640625" customWidth="1"/>
    <col min="3" max="3" width="22" customWidth="1"/>
    <col min="4" max="5" width="11.1640625" customWidth="1"/>
    <col min="6" max="6" width="20" customWidth="1"/>
    <col min="7" max="26" width="11.1640625" customWidth="1"/>
  </cols>
  <sheetData>
    <row r="1" spans="1:26" ht="56.25" customHeight="1">
      <c r="A1" s="192"/>
      <c r="B1" s="235"/>
      <c r="C1" s="191"/>
      <c r="D1" s="191"/>
      <c r="E1" s="191"/>
      <c r="F1" s="191"/>
      <c r="G1" s="191"/>
      <c r="H1" s="191"/>
      <c r="I1" s="191"/>
      <c r="J1" s="191"/>
      <c r="K1" s="191"/>
      <c r="L1" s="191"/>
      <c r="M1" s="191"/>
      <c r="N1" s="191"/>
      <c r="O1" s="191"/>
      <c r="P1" s="191"/>
      <c r="Q1" s="191"/>
      <c r="R1" s="191"/>
      <c r="S1" s="191"/>
      <c r="T1" s="191"/>
      <c r="U1" s="191"/>
      <c r="V1" s="191"/>
      <c r="W1" s="191"/>
      <c r="X1" s="191"/>
      <c r="Y1" s="191"/>
      <c r="Z1" s="191"/>
    </row>
    <row r="2" spans="1:26" ht="56.25" customHeight="1">
      <c r="A2" s="192" t="s">
        <v>1045</v>
      </c>
      <c r="B2" s="235" t="s">
        <v>1046</v>
      </c>
      <c r="C2" s="191"/>
      <c r="D2" s="191"/>
      <c r="E2" s="191"/>
      <c r="F2" s="191"/>
      <c r="G2" s="191"/>
      <c r="H2" s="191"/>
      <c r="I2" s="191"/>
      <c r="J2" s="191"/>
      <c r="K2" s="191"/>
      <c r="L2" s="191"/>
      <c r="M2" s="191"/>
      <c r="N2" s="191"/>
      <c r="O2" s="191"/>
      <c r="P2" s="191"/>
      <c r="Q2" s="191"/>
      <c r="R2" s="191"/>
      <c r="S2" s="191"/>
      <c r="T2" s="191"/>
      <c r="U2" s="191"/>
      <c r="V2" s="191"/>
      <c r="W2" s="191"/>
      <c r="X2" s="191"/>
      <c r="Y2" s="191"/>
      <c r="Z2" s="191"/>
    </row>
    <row r="3" spans="1:26" ht="15" customHeight="1">
      <c r="A3" s="191"/>
      <c r="B3" s="234" t="s">
        <v>1047</v>
      </c>
      <c r="C3" s="191"/>
      <c r="D3" s="191"/>
      <c r="E3" s="191"/>
      <c r="F3" s="191"/>
      <c r="G3" s="191"/>
      <c r="H3" s="191"/>
      <c r="I3" s="191"/>
      <c r="J3" s="191"/>
      <c r="K3" s="191"/>
      <c r="L3" s="191"/>
      <c r="M3" s="191"/>
      <c r="N3" s="191"/>
      <c r="O3" s="191"/>
      <c r="P3" s="191"/>
      <c r="Q3" s="191"/>
      <c r="R3" s="191"/>
      <c r="S3" s="191"/>
      <c r="T3" s="191"/>
      <c r="U3" s="191"/>
      <c r="V3" s="191"/>
      <c r="W3" s="191"/>
      <c r="X3" s="191"/>
      <c r="Y3" s="191"/>
      <c r="Z3" s="191"/>
    </row>
    <row r="4" spans="1:26" ht="16">
      <c r="A4" s="191"/>
      <c r="B4" s="191"/>
      <c r="C4" s="191"/>
      <c r="D4" s="191"/>
      <c r="E4" s="191"/>
      <c r="F4" s="191"/>
      <c r="G4" s="191"/>
      <c r="H4" s="191"/>
      <c r="I4" s="191"/>
      <c r="J4" s="191"/>
      <c r="K4" s="191"/>
      <c r="L4" s="191"/>
      <c r="M4" s="191"/>
      <c r="N4" s="191"/>
      <c r="O4" s="191"/>
      <c r="P4" s="191"/>
      <c r="Q4" s="191"/>
      <c r="R4" s="191"/>
      <c r="S4" s="191"/>
      <c r="T4" s="191"/>
      <c r="U4" s="191"/>
      <c r="V4" s="191"/>
      <c r="W4" s="191"/>
      <c r="X4" s="191"/>
      <c r="Y4" s="191"/>
      <c r="Z4" s="191"/>
    </row>
    <row r="5" spans="1:26" ht="15" customHeight="1">
      <c r="A5" s="191"/>
      <c r="B5" s="234" t="s">
        <v>1038</v>
      </c>
      <c r="C5" s="191"/>
      <c r="D5" s="191"/>
      <c r="E5" s="191"/>
      <c r="F5" s="191"/>
      <c r="G5" s="191"/>
      <c r="H5" s="191"/>
      <c r="I5" s="191"/>
      <c r="J5" s="191"/>
      <c r="K5" s="191"/>
      <c r="L5" s="191"/>
      <c r="M5" s="191"/>
      <c r="N5" s="191"/>
      <c r="O5" s="191"/>
      <c r="P5" s="191"/>
      <c r="Q5" s="191"/>
      <c r="R5" s="191"/>
      <c r="S5" s="191"/>
      <c r="T5" s="191"/>
      <c r="U5" s="191"/>
      <c r="V5" s="191"/>
      <c r="W5" s="191"/>
      <c r="X5" s="191"/>
      <c r="Y5" s="191"/>
      <c r="Z5" s="191"/>
    </row>
    <row r="6" spans="1:26" ht="34">
      <c r="A6" s="328"/>
      <c r="B6" s="344" t="s">
        <v>1048</v>
      </c>
      <c r="C6" s="344" t="s">
        <v>1049</v>
      </c>
      <c r="D6" s="345" t="s">
        <v>1050</v>
      </c>
      <c r="E6" s="345" t="s">
        <v>1051</v>
      </c>
      <c r="F6" s="346" t="s">
        <v>1052</v>
      </c>
      <c r="G6" s="329"/>
      <c r="H6" s="191"/>
      <c r="I6" s="191"/>
      <c r="J6" s="191"/>
      <c r="K6" s="191"/>
      <c r="L6" s="191"/>
      <c r="M6" s="191"/>
      <c r="N6" s="191"/>
      <c r="O6" s="191"/>
      <c r="P6" s="191"/>
      <c r="Q6" s="191"/>
      <c r="R6" s="191"/>
      <c r="S6" s="191"/>
      <c r="T6" s="191"/>
      <c r="U6" s="191"/>
      <c r="V6" s="191"/>
      <c r="W6" s="191"/>
      <c r="X6" s="191"/>
      <c r="Y6" s="191"/>
      <c r="Z6" s="191"/>
    </row>
    <row r="7" spans="1:26" ht="16">
      <c r="A7" s="488" t="s">
        <v>833</v>
      </c>
      <c r="B7" s="347">
        <v>0.74199999999999999</v>
      </c>
      <c r="C7" s="347">
        <v>0.83199999999999996</v>
      </c>
      <c r="D7" s="348">
        <v>0.86199999999999999</v>
      </c>
      <c r="E7" s="348">
        <v>0.81599999999999995</v>
      </c>
      <c r="F7" s="348">
        <v>0.89600000000000002</v>
      </c>
      <c r="G7" s="329"/>
      <c r="H7" s="191"/>
      <c r="I7" s="191"/>
      <c r="J7" s="191"/>
      <c r="K7" s="191"/>
      <c r="L7" s="191"/>
      <c r="M7" s="191"/>
      <c r="N7" s="191"/>
      <c r="O7" s="191"/>
      <c r="P7" s="191"/>
      <c r="Q7" s="191"/>
      <c r="R7" s="191"/>
      <c r="S7" s="191"/>
      <c r="T7" s="191"/>
      <c r="U7" s="191"/>
      <c r="V7" s="191"/>
      <c r="W7" s="191"/>
      <c r="X7" s="191"/>
      <c r="Y7" s="191"/>
      <c r="Z7" s="191"/>
    </row>
    <row r="8" spans="1:26" ht="16">
      <c r="A8" s="489"/>
      <c r="B8" s="347">
        <v>0.81200000000000006</v>
      </c>
      <c r="C8" s="347">
        <v>0.79800000000000004</v>
      </c>
      <c r="D8" s="348">
        <v>0.81899999999999995</v>
      </c>
      <c r="E8" s="348">
        <v>0.83899999999999997</v>
      </c>
      <c r="F8" s="348">
        <v>0.872</v>
      </c>
      <c r="G8" s="329"/>
      <c r="H8" s="191"/>
      <c r="I8" s="191"/>
      <c r="J8" s="191"/>
      <c r="K8" s="191"/>
      <c r="L8" s="191"/>
      <c r="M8" s="191"/>
      <c r="N8" s="191"/>
      <c r="O8" s="191"/>
      <c r="P8" s="191"/>
      <c r="Q8" s="191"/>
      <c r="R8" s="191"/>
      <c r="S8" s="191"/>
      <c r="T8" s="191"/>
      <c r="U8" s="191"/>
      <c r="V8" s="191"/>
      <c r="W8" s="191"/>
      <c r="X8" s="191"/>
      <c r="Y8" s="191"/>
      <c r="Z8" s="191"/>
    </row>
    <row r="9" spans="1:26" ht="16">
      <c r="A9" s="489"/>
      <c r="B9" s="347">
        <v>0.61</v>
      </c>
      <c r="C9" s="347">
        <v>0.61199999999999999</v>
      </c>
      <c r="D9" s="348">
        <v>0.755</v>
      </c>
      <c r="E9" s="348">
        <v>0.70899999999999996</v>
      </c>
      <c r="F9" s="348">
        <v>0.77800000000000002</v>
      </c>
      <c r="G9" s="329"/>
      <c r="H9" s="191"/>
      <c r="I9" s="191"/>
      <c r="J9" s="191"/>
      <c r="K9" s="191"/>
      <c r="L9" s="191"/>
      <c r="M9" s="191"/>
      <c r="N9" s="191"/>
      <c r="O9" s="191"/>
      <c r="P9" s="191"/>
      <c r="Q9" s="191"/>
      <c r="R9" s="191"/>
      <c r="S9" s="191"/>
      <c r="T9" s="191"/>
      <c r="U9" s="191"/>
      <c r="V9" s="191"/>
      <c r="W9" s="191"/>
      <c r="X9" s="191"/>
      <c r="Y9" s="191"/>
      <c r="Z9" s="191"/>
    </row>
    <row r="10" spans="1:26" ht="16">
      <c r="A10" s="489"/>
      <c r="B10" s="347">
        <v>0.49399999999999999</v>
      </c>
      <c r="C10" s="349">
        <v>0.46700000000000003</v>
      </c>
      <c r="D10" s="349">
        <v>0.621</v>
      </c>
      <c r="E10" s="349">
        <v>0.54600000000000004</v>
      </c>
      <c r="F10" s="349">
        <v>0.67900000000000005</v>
      </c>
      <c r="G10" s="329"/>
      <c r="H10" s="191"/>
      <c r="I10" s="191"/>
      <c r="J10" s="191"/>
      <c r="K10" s="191"/>
      <c r="L10" s="191"/>
      <c r="M10" s="191"/>
      <c r="N10" s="191"/>
      <c r="O10" s="191"/>
      <c r="P10" s="191"/>
      <c r="Q10" s="191"/>
      <c r="R10" s="191"/>
      <c r="S10" s="191"/>
      <c r="T10" s="191"/>
      <c r="U10" s="191"/>
      <c r="V10" s="191"/>
      <c r="W10" s="191"/>
      <c r="X10" s="191"/>
      <c r="Y10" s="191"/>
      <c r="Z10" s="191"/>
    </row>
    <row r="11" spans="1:26" ht="16">
      <c r="A11" s="489"/>
      <c r="B11" s="347">
        <v>0.77300000000000002</v>
      </c>
      <c r="C11" s="347">
        <v>0.79400000000000004</v>
      </c>
      <c r="D11" s="348">
        <v>0.8</v>
      </c>
      <c r="E11" s="348">
        <v>0.81599999999999995</v>
      </c>
      <c r="F11" s="348">
        <v>0.85099999999999998</v>
      </c>
      <c r="G11" s="329"/>
      <c r="H11" s="191"/>
      <c r="I11" s="191"/>
      <c r="J11" s="191"/>
      <c r="K11" s="191"/>
      <c r="L11" s="191"/>
      <c r="M11" s="191"/>
      <c r="N11" s="191"/>
      <c r="O11" s="191"/>
      <c r="P11" s="191"/>
      <c r="Q11" s="191"/>
      <c r="R11" s="191"/>
      <c r="S11" s="191"/>
      <c r="T11" s="191"/>
      <c r="U11" s="191"/>
      <c r="V11" s="191"/>
      <c r="W11" s="191"/>
      <c r="X11" s="191"/>
      <c r="Y11" s="191"/>
      <c r="Z11" s="191"/>
    </row>
    <row r="12" spans="1:26" ht="16">
      <c r="A12" s="328"/>
      <c r="B12" s="329"/>
      <c r="C12" s="344" t="s">
        <v>1049</v>
      </c>
      <c r="D12" s="345" t="s">
        <v>1050</v>
      </c>
      <c r="E12" s="345" t="s">
        <v>1051</v>
      </c>
      <c r="F12" s="329"/>
      <c r="G12" s="329"/>
      <c r="H12" s="191"/>
      <c r="I12" s="191"/>
      <c r="J12" s="191"/>
      <c r="K12" s="191"/>
      <c r="L12" s="191"/>
      <c r="M12" s="191"/>
      <c r="N12" s="191"/>
      <c r="O12" s="191"/>
      <c r="P12" s="191"/>
      <c r="Q12" s="191"/>
      <c r="R12" s="191"/>
      <c r="S12" s="191"/>
      <c r="T12" s="191"/>
      <c r="U12" s="191"/>
      <c r="V12" s="191"/>
      <c r="W12" s="191"/>
      <c r="X12" s="191"/>
      <c r="Y12" s="191"/>
      <c r="Z12" s="191"/>
    </row>
    <row r="13" spans="1:26" ht="16">
      <c r="A13" s="484" t="s">
        <v>1053</v>
      </c>
      <c r="C13" s="329">
        <v>0.79</v>
      </c>
      <c r="D13" s="329">
        <v>0.7</v>
      </c>
      <c r="E13" s="329">
        <v>0.77</v>
      </c>
      <c r="F13" s="329"/>
      <c r="H13" s="191"/>
      <c r="I13" s="191"/>
      <c r="J13" s="191"/>
      <c r="K13" s="191"/>
      <c r="L13" s="191"/>
      <c r="M13" s="191"/>
      <c r="N13" s="191"/>
      <c r="O13" s="191"/>
      <c r="P13" s="191"/>
      <c r="Q13" s="191"/>
      <c r="R13" s="191"/>
      <c r="S13" s="191"/>
      <c r="T13" s="191"/>
      <c r="U13" s="191"/>
      <c r="V13" s="191"/>
      <c r="W13" s="191"/>
      <c r="X13" s="191"/>
      <c r="Y13" s="191"/>
      <c r="Z13" s="191"/>
    </row>
    <row r="14" spans="1:26" ht="16">
      <c r="A14" s="462"/>
      <c r="C14" s="329">
        <v>0.77</v>
      </c>
      <c r="D14" s="329">
        <v>0.55000000000000004</v>
      </c>
      <c r="E14" s="329">
        <v>0.88</v>
      </c>
      <c r="F14" s="329"/>
      <c r="H14" s="191"/>
      <c r="I14" s="191"/>
      <c r="J14" s="191"/>
      <c r="K14" s="191"/>
      <c r="L14" s="191"/>
      <c r="M14" s="191"/>
      <c r="N14" s="191"/>
      <c r="O14" s="191"/>
      <c r="P14" s="191"/>
      <c r="Q14" s="191"/>
      <c r="R14" s="191"/>
      <c r="S14" s="191"/>
      <c r="T14" s="191"/>
      <c r="U14" s="191"/>
      <c r="V14" s="191"/>
      <c r="W14" s="191"/>
      <c r="X14" s="191"/>
      <c r="Y14" s="191"/>
      <c r="Z14" s="191"/>
    </row>
    <row r="15" spans="1:26" ht="16">
      <c r="A15" s="462"/>
      <c r="C15" s="329">
        <v>0.64</v>
      </c>
      <c r="D15" s="329">
        <v>0.6</v>
      </c>
      <c r="E15" s="329">
        <v>0.69</v>
      </c>
      <c r="F15" s="329"/>
      <c r="H15" s="191"/>
      <c r="I15" s="191"/>
      <c r="J15" s="191"/>
      <c r="K15" s="191"/>
      <c r="L15" s="191"/>
      <c r="M15" s="191"/>
      <c r="N15" s="191"/>
      <c r="O15" s="191"/>
      <c r="P15" s="191"/>
      <c r="Q15" s="191"/>
      <c r="R15" s="191"/>
      <c r="S15" s="191"/>
      <c r="T15" s="191"/>
      <c r="U15" s="191"/>
      <c r="V15" s="191"/>
      <c r="W15" s="191"/>
      <c r="X15" s="191"/>
      <c r="Y15" s="191"/>
      <c r="Z15" s="191"/>
    </row>
    <row r="16" spans="1:26" ht="16">
      <c r="A16" s="462"/>
      <c r="C16" s="329">
        <v>0.66</v>
      </c>
      <c r="D16" s="329">
        <v>0.54</v>
      </c>
      <c r="E16" s="329">
        <v>0.79</v>
      </c>
      <c r="F16" s="329"/>
      <c r="H16" s="191"/>
      <c r="I16" s="191"/>
      <c r="J16" s="191"/>
      <c r="K16" s="191"/>
      <c r="L16" s="191"/>
      <c r="M16" s="191"/>
      <c r="N16" s="191"/>
      <c r="O16" s="191"/>
      <c r="P16" s="191"/>
      <c r="Q16" s="191"/>
      <c r="R16" s="191"/>
      <c r="S16" s="191"/>
      <c r="T16" s="191"/>
      <c r="U16" s="191"/>
      <c r="V16" s="191"/>
      <c r="W16" s="191"/>
      <c r="X16" s="191"/>
      <c r="Y16" s="191"/>
      <c r="Z16" s="191"/>
    </row>
    <row r="17" spans="1:26" ht="16">
      <c r="A17" s="283"/>
      <c r="B17" s="330"/>
      <c r="C17" s="344" t="s">
        <v>1049</v>
      </c>
      <c r="D17" s="345" t="s">
        <v>1050</v>
      </c>
      <c r="E17" s="345" t="s">
        <v>1051</v>
      </c>
      <c r="F17" s="329"/>
      <c r="G17" s="329"/>
      <c r="H17" s="191"/>
      <c r="I17" s="191"/>
      <c r="J17" s="191"/>
      <c r="K17" s="191"/>
      <c r="L17" s="191"/>
      <c r="M17" s="191"/>
      <c r="N17" s="191"/>
      <c r="O17" s="191"/>
      <c r="P17" s="191"/>
      <c r="Q17" s="191"/>
      <c r="R17" s="191"/>
      <c r="S17" s="191"/>
      <c r="T17" s="191"/>
      <c r="U17" s="191"/>
      <c r="V17" s="191"/>
      <c r="W17" s="191"/>
      <c r="X17" s="191"/>
      <c r="Y17" s="191"/>
      <c r="Z17" s="191"/>
    </row>
    <row r="18" spans="1:26" ht="16">
      <c r="A18" s="283" t="s">
        <v>829</v>
      </c>
      <c r="B18" s="330">
        <v>0.78</v>
      </c>
      <c r="C18" s="330">
        <v>0.82</v>
      </c>
      <c r="E18" s="330">
        <v>0.85699999999999998</v>
      </c>
      <c r="F18" s="329"/>
      <c r="G18" s="329"/>
      <c r="H18" s="191"/>
      <c r="I18" s="191"/>
      <c r="J18" s="191"/>
      <c r="K18" s="191"/>
      <c r="L18" s="191"/>
      <c r="M18" s="191"/>
      <c r="N18" s="191"/>
      <c r="O18" s="191"/>
      <c r="P18" s="191"/>
      <c r="Q18" s="191"/>
      <c r="R18" s="191"/>
      <c r="S18" s="191"/>
      <c r="T18" s="191"/>
      <c r="U18" s="191"/>
      <c r="V18" s="191"/>
      <c r="W18" s="191"/>
      <c r="X18" s="191"/>
      <c r="Y18" s="191"/>
      <c r="Z18" s="191"/>
    </row>
    <row r="19" spans="1:26" ht="34">
      <c r="A19" s="350"/>
      <c r="B19" s="346" t="s">
        <v>1054</v>
      </c>
      <c r="C19" s="346" t="s">
        <v>1055</v>
      </c>
      <c r="D19" s="225" t="s">
        <v>1056</v>
      </c>
      <c r="E19" s="345"/>
      <c r="F19" s="345"/>
      <c r="G19" s="345"/>
      <c r="H19" s="225"/>
      <c r="I19" s="225"/>
      <c r="J19" s="225"/>
      <c r="K19" s="225"/>
      <c r="L19" s="225"/>
      <c r="M19" s="225"/>
      <c r="N19" s="225"/>
      <c r="O19" s="225"/>
      <c r="P19" s="225"/>
      <c r="Q19" s="225"/>
      <c r="R19" s="225"/>
      <c r="S19" s="225"/>
      <c r="T19" s="225"/>
      <c r="U19" s="225"/>
      <c r="V19" s="225"/>
      <c r="W19" s="225"/>
      <c r="X19" s="225"/>
      <c r="Y19" s="225"/>
      <c r="Z19" s="225"/>
    </row>
    <row r="20" spans="1:26" ht="16">
      <c r="A20" s="484" t="s">
        <v>1057</v>
      </c>
      <c r="B20" s="329">
        <v>0.45864220356570135</v>
      </c>
      <c r="C20" s="329">
        <v>0.26795036661026511</v>
      </c>
      <c r="D20" s="329">
        <f t="shared" ref="D20:D22" si="0">(B20+C20)/2</f>
        <v>0.36329628508798323</v>
      </c>
      <c r="E20" s="329"/>
      <c r="F20" s="329"/>
      <c r="G20" s="329"/>
      <c r="H20" s="191"/>
      <c r="I20" s="191"/>
      <c r="J20" s="191"/>
      <c r="K20" s="191"/>
      <c r="L20" s="191"/>
      <c r="M20" s="191"/>
      <c r="N20" s="191"/>
      <c r="O20" s="191"/>
      <c r="P20" s="191"/>
      <c r="Q20" s="191"/>
      <c r="R20" s="191"/>
      <c r="S20" s="191"/>
      <c r="T20" s="191"/>
      <c r="U20" s="191"/>
      <c r="V20" s="191"/>
      <c r="W20" s="191"/>
      <c r="X20" s="191"/>
      <c r="Y20" s="191"/>
      <c r="Z20" s="191"/>
    </row>
    <row r="21" spans="1:26" ht="16">
      <c r="A21" s="462"/>
      <c r="B21" s="329">
        <v>0.3822652757078987</v>
      </c>
      <c r="C21" s="329">
        <v>0.16123438914027152</v>
      </c>
      <c r="D21" s="329">
        <f t="shared" si="0"/>
        <v>0.27174983242408512</v>
      </c>
      <c r="E21" s="329"/>
      <c r="F21" s="329"/>
      <c r="G21" s="329"/>
      <c r="H21" s="191"/>
      <c r="I21" s="191"/>
      <c r="J21" s="191"/>
      <c r="K21" s="191"/>
      <c r="L21" s="191"/>
      <c r="M21" s="191"/>
      <c r="N21" s="191"/>
      <c r="O21" s="191"/>
      <c r="P21" s="191"/>
      <c r="Q21" s="191"/>
      <c r="R21" s="191"/>
      <c r="S21" s="191"/>
      <c r="T21" s="191"/>
      <c r="U21" s="191"/>
      <c r="V21" s="191"/>
      <c r="W21" s="191"/>
      <c r="X21" s="191"/>
      <c r="Y21" s="191"/>
      <c r="Z21" s="191"/>
    </row>
    <row r="22" spans="1:26" ht="16">
      <c r="A22" s="462"/>
      <c r="B22" s="329">
        <v>0.42171234603821162</v>
      </c>
      <c r="C22" s="329">
        <v>0.21574534435261705</v>
      </c>
      <c r="D22" s="329">
        <f t="shared" si="0"/>
        <v>0.31872884519541433</v>
      </c>
      <c r="E22" s="329"/>
      <c r="F22" s="329"/>
      <c r="G22" s="329"/>
      <c r="H22" s="191"/>
      <c r="I22" s="191"/>
      <c r="J22" s="191"/>
      <c r="K22" s="191"/>
      <c r="L22" s="191"/>
      <c r="M22" s="191"/>
      <c r="N22" s="191"/>
      <c r="O22" s="191"/>
      <c r="P22" s="191"/>
      <c r="Q22" s="191"/>
      <c r="R22" s="191"/>
      <c r="S22" s="191"/>
      <c r="T22" s="191"/>
      <c r="U22" s="191"/>
      <c r="V22" s="191"/>
      <c r="W22" s="191"/>
      <c r="X22" s="191"/>
      <c r="Y22" s="191"/>
      <c r="Z22" s="191"/>
    </row>
    <row r="23" spans="1:26" ht="16">
      <c r="A23" s="328"/>
      <c r="B23" s="334"/>
      <c r="C23" s="329"/>
      <c r="D23" s="329"/>
      <c r="E23" s="329"/>
      <c r="F23" s="329"/>
      <c r="G23" s="329"/>
      <c r="H23" s="191"/>
      <c r="I23" s="191"/>
      <c r="J23" s="191"/>
      <c r="K23" s="191"/>
      <c r="L23" s="191"/>
      <c r="M23" s="191"/>
      <c r="N23" s="191"/>
      <c r="O23" s="191"/>
      <c r="P23" s="191"/>
      <c r="Q23" s="191"/>
      <c r="R23" s="191"/>
      <c r="S23" s="191"/>
      <c r="T23" s="191"/>
      <c r="U23" s="191"/>
      <c r="V23" s="191"/>
      <c r="W23" s="191"/>
      <c r="X23" s="191"/>
      <c r="Y23" s="191"/>
      <c r="Z23" s="191"/>
    </row>
    <row r="24" spans="1:26" ht="16">
      <c r="A24" s="328"/>
      <c r="B24" s="351" t="s">
        <v>1058</v>
      </c>
      <c r="C24" s="329"/>
      <c r="D24" s="329"/>
      <c r="E24" s="329"/>
      <c r="F24" s="329"/>
      <c r="G24" s="329"/>
      <c r="H24" s="191"/>
      <c r="I24" s="191"/>
      <c r="J24" s="191"/>
      <c r="K24" s="191"/>
      <c r="L24" s="191"/>
      <c r="M24" s="191"/>
      <c r="N24" s="191"/>
      <c r="O24" s="191"/>
      <c r="P24" s="191"/>
      <c r="Q24" s="191"/>
      <c r="R24" s="191"/>
      <c r="S24" s="191"/>
      <c r="T24" s="191"/>
      <c r="U24" s="191"/>
      <c r="V24" s="191"/>
      <c r="W24" s="191"/>
      <c r="X24" s="191"/>
      <c r="Y24" s="191"/>
      <c r="Z24" s="191"/>
    </row>
    <row r="25" spans="1:26" ht="16">
      <c r="A25" s="328"/>
      <c r="B25" s="334" t="s">
        <v>1059</v>
      </c>
      <c r="C25" s="329" t="s">
        <v>1060</v>
      </c>
      <c r="D25" s="329" t="s">
        <v>1061</v>
      </c>
      <c r="E25" s="329"/>
      <c r="F25" s="329"/>
      <c r="G25" s="329"/>
      <c r="H25" s="191"/>
      <c r="I25" s="191"/>
      <c r="J25" s="191"/>
      <c r="K25" s="191"/>
      <c r="L25" s="191"/>
      <c r="M25" s="191"/>
      <c r="N25" s="191"/>
      <c r="O25" s="191"/>
      <c r="P25" s="191"/>
      <c r="Q25" s="191"/>
      <c r="R25" s="191"/>
      <c r="S25" s="191"/>
      <c r="T25" s="191"/>
      <c r="U25" s="191"/>
      <c r="V25" s="191"/>
      <c r="W25" s="191"/>
      <c r="X25" s="191"/>
      <c r="Y25" s="191"/>
      <c r="Z25" s="191"/>
    </row>
    <row r="26" spans="1:26" ht="16">
      <c r="A26" s="488" t="s">
        <v>849</v>
      </c>
      <c r="B26" s="352">
        <v>0.69289999999999996</v>
      </c>
      <c r="C26" s="352">
        <v>0.51439999999999997</v>
      </c>
      <c r="D26" s="329"/>
      <c r="E26" s="329"/>
      <c r="F26" s="329"/>
      <c r="G26" s="329"/>
      <c r="H26" s="191"/>
      <c r="I26" s="191"/>
      <c r="J26" s="191"/>
      <c r="K26" s="191"/>
      <c r="L26" s="191"/>
      <c r="M26" s="191"/>
      <c r="N26" s="191"/>
      <c r="O26" s="191"/>
      <c r="P26" s="191"/>
      <c r="Q26" s="191"/>
      <c r="R26" s="191"/>
      <c r="S26" s="191"/>
      <c r="T26" s="191"/>
      <c r="U26" s="191"/>
      <c r="V26" s="191"/>
      <c r="W26" s="191"/>
      <c r="X26" s="191"/>
      <c r="Y26" s="191"/>
      <c r="Z26" s="191"/>
    </row>
    <row r="27" spans="1:26" ht="16">
      <c r="A27" s="489"/>
      <c r="B27" s="352">
        <v>0.74309999999999998</v>
      </c>
      <c r="C27" s="352">
        <v>0.30919999999999997</v>
      </c>
      <c r="D27" s="329"/>
      <c r="E27" s="329"/>
      <c r="F27" s="329"/>
      <c r="G27" s="329"/>
      <c r="H27" s="191"/>
      <c r="I27" s="191"/>
      <c r="J27" s="191"/>
      <c r="K27" s="191"/>
      <c r="L27" s="191"/>
      <c r="M27" s="191"/>
      <c r="N27" s="191"/>
      <c r="O27" s="191"/>
      <c r="P27" s="191"/>
      <c r="Q27" s="191"/>
      <c r="R27" s="191"/>
      <c r="S27" s="191"/>
      <c r="T27" s="191"/>
      <c r="U27" s="191"/>
      <c r="V27" s="191"/>
      <c r="W27" s="191"/>
      <c r="X27" s="191"/>
      <c r="Y27" s="191"/>
      <c r="Z27" s="191"/>
    </row>
    <row r="28" spans="1:26" ht="16">
      <c r="A28" s="489"/>
      <c r="B28" s="352">
        <v>0.91690000000000005</v>
      </c>
      <c r="C28" s="349">
        <v>0.81</v>
      </c>
      <c r="D28" s="329"/>
      <c r="E28" s="329"/>
      <c r="F28" s="329"/>
      <c r="G28" s="329"/>
      <c r="H28" s="191"/>
      <c r="I28" s="191"/>
      <c r="J28" s="191"/>
      <c r="K28" s="191"/>
      <c r="L28" s="191"/>
      <c r="M28" s="191"/>
      <c r="N28" s="191"/>
      <c r="O28" s="191"/>
      <c r="P28" s="191"/>
      <c r="Q28" s="191"/>
      <c r="R28" s="191"/>
      <c r="S28" s="191"/>
      <c r="T28" s="191"/>
      <c r="U28" s="191"/>
      <c r="V28" s="191"/>
      <c r="W28" s="191"/>
      <c r="X28" s="191"/>
      <c r="Y28" s="191"/>
      <c r="Z28" s="191"/>
    </row>
    <row r="29" spans="1:26" ht="15" customHeight="1">
      <c r="F29" s="329"/>
      <c r="G29" s="329"/>
      <c r="H29" s="191"/>
      <c r="I29" s="191"/>
      <c r="J29" s="191"/>
      <c r="K29" s="191"/>
      <c r="L29" s="191"/>
      <c r="M29" s="191"/>
      <c r="N29" s="191"/>
      <c r="O29" s="191"/>
      <c r="P29" s="191"/>
      <c r="Q29" s="191"/>
      <c r="R29" s="191"/>
      <c r="S29" s="191"/>
      <c r="T29" s="191"/>
      <c r="U29" s="191"/>
      <c r="V29" s="191"/>
      <c r="W29" s="191"/>
      <c r="X29" s="191"/>
      <c r="Y29" s="191"/>
      <c r="Z29" s="191"/>
    </row>
    <row r="30" spans="1:26" ht="15.75" customHeight="1">
      <c r="A30" s="191"/>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row>
    <row r="31" spans="1:26" ht="15.75" customHeight="1">
      <c r="A31" s="191"/>
      <c r="B31" s="191">
        <f>COUNT(B7:F29)</f>
        <v>55</v>
      </c>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1"/>
    </row>
    <row r="32" spans="1:26" ht="15.75" customHeight="1">
      <c r="A32" s="191" t="s">
        <v>1043</v>
      </c>
      <c r="B32" s="191">
        <f>B31+'Dictionary-based Lexical Accry'!B11</f>
        <v>80</v>
      </c>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row>
    <row r="33" spans="1:26" ht="15.75" customHeight="1">
      <c r="A33" s="191"/>
      <c r="B33" s="191"/>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1"/>
    </row>
    <row r="34" spans="1:26" ht="15.75" customHeight="1">
      <c r="A34" s="191"/>
      <c r="B34" s="191"/>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row>
    <row r="35" spans="1:26" ht="15.75" customHeight="1">
      <c r="A35" s="191"/>
      <c r="B35" s="191"/>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1"/>
    </row>
    <row r="36" spans="1:26" ht="15.75" customHeight="1">
      <c r="A36" s="191"/>
      <c r="B36" s="19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191"/>
    </row>
    <row r="37" spans="1:26" ht="15.75" customHeight="1">
      <c r="A37" s="191"/>
      <c r="B37" s="191"/>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191"/>
    </row>
    <row r="38" spans="1:26" ht="15.75" customHeight="1">
      <c r="A38" s="191"/>
      <c r="B38" s="191"/>
      <c r="C38" s="191"/>
      <c r="D38" s="191"/>
      <c r="E38" s="191"/>
      <c r="F38" s="191"/>
      <c r="G38" s="191"/>
      <c r="H38" s="191"/>
      <c r="I38" s="191"/>
      <c r="J38" s="191"/>
      <c r="K38" s="191"/>
      <c r="L38" s="191"/>
      <c r="M38" s="191"/>
      <c r="N38" s="191"/>
      <c r="O38" s="191"/>
      <c r="P38" s="191"/>
      <c r="Q38" s="191"/>
      <c r="R38" s="191"/>
      <c r="S38" s="191"/>
      <c r="T38" s="191"/>
      <c r="U38" s="191"/>
      <c r="V38" s="191"/>
      <c r="W38" s="191"/>
      <c r="X38" s="191"/>
      <c r="Y38" s="191"/>
      <c r="Z38" s="191"/>
    </row>
    <row r="39" spans="1:26" ht="15.75" customHeight="1">
      <c r="A39" s="191"/>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row>
    <row r="40" spans="1:26" ht="15.75" customHeight="1">
      <c r="A40" s="191"/>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row>
    <row r="41" spans="1:26" ht="15.75" customHeight="1">
      <c r="A41" s="191"/>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row>
    <row r="42" spans="1:26" ht="15.75" customHeight="1">
      <c r="A42" s="191"/>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row>
    <row r="43" spans="1:26" ht="15.75" customHeight="1">
      <c r="A43" s="191"/>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row>
    <row r="44" spans="1:26" ht="15.75" customHeight="1">
      <c r="A44" s="191"/>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row>
    <row r="45" spans="1:26" ht="15.75" customHeight="1">
      <c r="A45" s="191"/>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row>
    <row r="46" spans="1:26" ht="15.75" customHeight="1">
      <c r="A46" s="191"/>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row>
    <row r="47" spans="1:26" ht="15.75" customHeight="1">
      <c r="A47" s="191"/>
      <c r="B47" s="191"/>
      <c r="C47" s="191"/>
      <c r="D47" s="191"/>
      <c r="E47" s="191"/>
      <c r="F47" s="191"/>
      <c r="G47" s="191"/>
      <c r="H47" s="191"/>
      <c r="I47" s="191"/>
      <c r="J47" s="191"/>
      <c r="K47" s="191"/>
      <c r="L47" s="191"/>
      <c r="M47" s="191"/>
      <c r="N47" s="191"/>
      <c r="O47" s="191"/>
      <c r="P47" s="191"/>
      <c r="Q47" s="191"/>
      <c r="R47" s="191"/>
      <c r="S47" s="191"/>
      <c r="T47" s="191"/>
      <c r="U47" s="191"/>
      <c r="V47" s="191"/>
      <c r="W47" s="191"/>
      <c r="X47" s="191"/>
      <c r="Y47" s="191"/>
      <c r="Z47" s="191"/>
    </row>
    <row r="48" spans="1:26" ht="15.75" customHeight="1">
      <c r="A48" s="191"/>
      <c r="B48" s="191"/>
      <c r="C48" s="191"/>
      <c r="D48" s="191"/>
      <c r="E48" s="191"/>
      <c r="F48" s="191"/>
      <c r="G48" s="191"/>
      <c r="H48" s="191"/>
      <c r="I48" s="191"/>
      <c r="J48" s="191"/>
      <c r="K48" s="191"/>
      <c r="L48" s="191"/>
      <c r="M48" s="191"/>
      <c r="N48" s="191"/>
      <c r="O48" s="191"/>
      <c r="P48" s="191"/>
      <c r="Q48" s="191"/>
      <c r="R48" s="191"/>
      <c r="S48" s="191"/>
      <c r="T48" s="191"/>
      <c r="U48" s="191"/>
      <c r="V48" s="191"/>
      <c r="W48" s="191"/>
      <c r="X48" s="191"/>
      <c r="Y48" s="191"/>
      <c r="Z48" s="191"/>
    </row>
    <row r="49" spans="1:26" ht="15.75" customHeight="1">
      <c r="A49" s="191"/>
      <c r="B49" s="191"/>
      <c r="C49" s="191"/>
      <c r="D49" s="191"/>
      <c r="E49" s="191"/>
      <c r="F49" s="191"/>
      <c r="G49" s="191"/>
      <c r="H49" s="191"/>
      <c r="I49" s="191"/>
      <c r="J49" s="191"/>
      <c r="K49" s="191"/>
      <c r="L49" s="191"/>
      <c r="M49" s="191"/>
      <c r="N49" s="191"/>
      <c r="O49" s="191"/>
      <c r="P49" s="191"/>
      <c r="Q49" s="191"/>
      <c r="R49" s="191"/>
      <c r="S49" s="191"/>
      <c r="T49" s="191"/>
      <c r="U49" s="191"/>
      <c r="V49" s="191"/>
      <c r="W49" s="191"/>
      <c r="X49" s="191"/>
      <c r="Y49" s="191"/>
      <c r="Z49" s="191"/>
    </row>
    <row r="50" spans="1:26" ht="15.75" customHeight="1">
      <c r="A50" s="191"/>
      <c r="B50" s="191"/>
      <c r="C50" s="191"/>
      <c r="D50" s="191"/>
      <c r="E50" s="191"/>
      <c r="F50" s="191"/>
      <c r="G50" s="191"/>
      <c r="H50" s="191"/>
      <c r="I50" s="191"/>
      <c r="J50" s="191"/>
      <c r="K50" s="191"/>
      <c r="L50" s="191"/>
      <c r="M50" s="191"/>
      <c r="N50" s="191"/>
      <c r="O50" s="191"/>
      <c r="P50" s="191"/>
      <c r="Q50" s="191"/>
      <c r="R50" s="191"/>
      <c r="S50" s="191"/>
      <c r="T50" s="191"/>
      <c r="U50" s="191"/>
      <c r="V50" s="191"/>
      <c r="W50" s="191"/>
      <c r="X50" s="191"/>
      <c r="Y50" s="191"/>
      <c r="Z50" s="191"/>
    </row>
    <row r="51" spans="1:26" ht="15.75" customHeight="1">
      <c r="A51" s="191"/>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ht="15.75" customHeight="1">
      <c r="A52" s="191"/>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ht="15.75" customHeight="1">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row>
    <row r="54" spans="1:26" ht="15.75"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ht="15.75"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ht="15.75" customHeight="1">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row>
    <row r="57" spans="1:26" ht="15.75"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row>
    <row r="58" spans="1:26" ht="15.75"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row>
    <row r="59" spans="1:26" ht="15.75" customHeight="1">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row>
    <row r="60" spans="1:26" ht="15.75" customHeight="1">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row>
    <row r="61" spans="1:26" ht="15.75" customHeight="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row>
    <row r="62" spans="1:26" ht="15.75" customHeight="1">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row>
    <row r="63" spans="1:26" ht="15.75" customHeight="1">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ht="15.75" customHeight="1">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row>
    <row r="65" spans="1:26" ht="15.75" customHeight="1">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row>
    <row r="66" spans="1:26" ht="15.75" customHeight="1">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ht="15.75" customHeight="1">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row>
    <row r="68" spans="1:26" ht="15.75" customHeight="1">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row>
    <row r="69" spans="1:26" ht="15.75" customHeight="1">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ht="15.75" customHeight="1">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ht="15.75" customHeight="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ht="15.75" customHeight="1">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ht="15.75" customHeight="1">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row>
    <row r="74" spans="1:26" ht="15.75" customHeight="1">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ht="15.75" customHeight="1">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ht="15.75" customHeight="1">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ht="15.75" customHeight="1">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row>
    <row r="78" spans="1:26" ht="15.75" customHeight="1">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ht="15.75" customHeight="1">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ht="15.75" customHeight="1">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5.75" customHeight="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5.75" customHeight="1">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row>
    <row r="83" spans="1:26" ht="15.75" customHeight="1">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row r="84" spans="1:26" ht="15.75" customHeight="1">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row>
    <row r="85" spans="1:26" ht="15.75" customHeight="1">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row>
    <row r="86" spans="1:26" ht="15.75" customHeight="1">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row>
    <row r="87" spans="1:26" ht="15.75" customHeight="1">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row>
    <row r="88" spans="1:26" ht="15.75" customHeight="1">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row>
    <row r="89" spans="1:26" ht="15.75" customHeight="1">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row>
    <row r="90" spans="1:26" ht="15.75" customHeight="1">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row>
    <row r="91" spans="1:26" ht="15.75" customHeight="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row>
    <row r="92" spans="1:26" ht="15.75" customHeight="1">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row>
    <row r="93" spans="1:26" ht="15.75" customHeight="1">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row>
    <row r="94" spans="1:26" ht="15.75" customHeight="1">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row>
    <row r="95" spans="1:26" ht="15.75" customHeight="1">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row>
    <row r="96" spans="1:26" ht="15.75" customHeight="1">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row>
    <row r="97" spans="1:26" ht="15.75" customHeight="1">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row>
    <row r="98" spans="1:26" ht="15.75" customHeight="1">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row>
    <row r="99" spans="1:26" ht="15.75" customHeight="1">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row>
    <row r="100" spans="1:26" ht="15.75" customHeight="1">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row>
    <row r="101" spans="1:26" ht="15.75" customHeight="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row>
    <row r="102" spans="1:26" ht="15.75" customHeight="1">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row>
    <row r="103" spans="1:26" ht="15.75" customHeight="1">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row>
    <row r="104" spans="1:26" ht="15.75" customHeight="1">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row>
    <row r="105" spans="1:26" ht="15.75" customHeight="1">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row>
    <row r="106" spans="1:26" ht="15.75" customHeight="1">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row>
    <row r="107" spans="1:26" ht="15.75" customHeight="1">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row>
    <row r="108" spans="1:26" ht="15.75" customHeight="1">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row>
    <row r="109" spans="1:26" ht="15.75" customHeight="1">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row>
    <row r="110" spans="1:26" ht="15.75" customHeight="1">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row>
    <row r="111" spans="1:26" ht="15.75" customHeight="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row>
    <row r="112" spans="1:26" ht="15.75" customHeight="1">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row>
    <row r="113" spans="1:26" ht="15.75" customHeight="1">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row>
    <row r="114" spans="1:26" ht="15.75" customHeight="1">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row>
    <row r="115" spans="1:26" ht="15.75" customHeight="1">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row>
    <row r="116" spans="1:26" ht="15.75" customHeight="1">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row>
    <row r="117" spans="1:26" ht="15.75" customHeight="1">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row>
    <row r="118" spans="1:26" ht="15.75" customHeight="1">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row>
    <row r="119" spans="1:26" ht="15.75" customHeight="1">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row>
    <row r="120" spans="1:26" ht="15.75" customHeight="1">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row>
    <row r="121" spans="1:26" ht="15.75" customHeight="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row>
    <row r="122" spans="1:26" ht="15.7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row>
    <row r="123" spans="1:26" ht="15.75" customHeight="1">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row>
    <row r="124" spans="1:26" ht="15.75" customHeight="1">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row>
    <row r="125" spans="1:26" ht="15.75" customHeight="1">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row>
    <row r="126" spans="1:26" ht="15.75" customHeight="1">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row>
    <row r="127" spans="1:26" ht="15.75" customHeight="1">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row>
    <row r="128" spans="1:26" ht="15.75" customHeight="1">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row>
    <row r="129" spans="1:26" ht="15.75" customHeight="1">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row>
    <row r="130" spans="1:26" ht="15.75" customHeight="1">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row>
    <row r="131" spans="1:26" ht="15.75" customHeight="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row>
    <row r="132" spans="1:26" ht="15.75" customHeight="1">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row>
    <row r="133" spans="1:26" ht="15.75" customHeight="1">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row>
    <row r="134" spans="1:26" ht="15.75" customHeight="1">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row>
    <row r="135" spans="1:26" ht="15.75" customHeight="1">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row>
    <row r="136" spans="1:26" ht="15.75" customHeight="1">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row>
    <row r="137" spans="1:26" ht="15.75" customHeight="1">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row>
    <row r="138" spans="1:26" ht="15.75" customHeight="1">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row>
    <row r="139" spans="1:26" ht="15.75" customHeight="1">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row>
    <row r="140" spans="1:26" ht="15.75" customHeight="1">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row>
    <row r="141" spans="1:26" ht="15.75" customHeight="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row>
    <row r="142" spans="1:26" ht="15.75" customHeight="1">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row>
    <row r="143" spans="1:26" ht="15.75" customHeight="1">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row>
    <row r="144" spans="1:26" ht="15.75" customHeight="1">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row>
    <row r="145" spans="1:26" ht="15.75" customHeight="1">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row>
    <row r="146" spans="1:26" ht="15.75" customHeight="1">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row>
    <row r="147" spans="1:26" ht="15.75" customHeight="1">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row>
    <row r="148" spans="1:26" ht="15.75" customHeight="1">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row>
    <row r="149" spans="1:26" ht="15.75" customHeight="1">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row>
    <row r="150" spans="1:26" ht="15.75" customHeight="1">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row>
    <row r="151" spans="1:26" ht="15.75" customHeight="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row>
    <row r="152" spans="1:26" ht="15.75" customHeight="1">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row>
    <row r="153" spans="1:26" ht="15.75" customHeight="1">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row>
    <row r="154" spans="1:26" ht="15.75" customHeight="1">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row>
    <row r="155" spans="1:26" ht="15.75" customHeight="1">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row>
    <row r="156" spans="1:26" ht="15.75" customHeight="1">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row>
    <row r="157" spans="1:26" ht="15.75" customHeight="1">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row>
    <row r="158" spans="1:26" ht="15.75" customHeight="1">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row>
    <row r="159" spans="1:26" ht="15.75" customHeight="1">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row>
    <row r="160" spans="1:26" ht="15.75" customHeight="1">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row>
    <row r="161" spans="1:26" ht="15.75" customHeight="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row>
    <row r="162" spans="1:26" ht="15.75" customHeight="1">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row>
    <row r="163" spans="1:26" ht="15.75" customHeight="1">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row>
    <row r="164" spans="1:26" ht="15.75" customHeight="1">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row>
    <row r="165" spans="1:26" ht="15.75" customHeight="1">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row>
    <row r="166" spans="1:26" ht="15.75" customHeight="1">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row>
    <row r="167" spans="1:26" ht="15.75" customHeight="1">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row>
    <row r="168" spans="1:26" ht="15.75" customHeight="1">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row>
    <row r="169" spans="1:26" ht="15.75" customHeight="1">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row>
    <row r="170" spans="1:26" ht="15.75" customHeight="1">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row>
    <row r="171" spans="1:26" ht="15.75" customHeight="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row>
    <row r="172" spans="1:26" ht="15.75" customHeight="1">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row>
    <row r="173" spans="1:26" ht="15.75" customHeight="1">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row>
    <row r="174" spans="1:26" ht="15.75" customHeight="1">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row>
    <row r="175" spans="1:26" ht="15.75" customHeight="1">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row>
    <row r="176" spans="1:26" ht="15.75" customHeight="1">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row>
    <row r="177" spans="1:26" ht="15.75" customHeight="1">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row>
    <row r="178" spans="1:26" ht="15.75" customHeight="1">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row>
    <row r="179" spans="1:26" ht="15.75" customHeight="1">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row>
    <row r="180" spans="1:26" ht="15.75" customHeight="1">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row>
    <row r="181" spans="1:26" ht="15.75" customHeight="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row>
    <row r="182" spans="1:26" ht="15.75" customHeight="1">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row>
    <row r="183" spans="1:26" ht="15.75" customHeight="1">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row>
    <row r="184" spans="1:26" ht="15.75" customHeight="1">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row>
    <row r="185" spans="1:26" ht="15.75" customHeight="1">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row>
    <row r="186" spans="1:26" ht="15.75" customHeight="1">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row>
    <row r="187" spans="1:26" ht="15.75" customHeight="1">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row>
    <row r="188" spans="1:26" ht="15.75" customHeight="1">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row>
    <row r="189" spans="1:26" ht="15.75" customHeight="1">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row>
    <row r="190" spans="1:26" ht="15.75" customHeight="1">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row>
    <row r="191" spans="1:26" ht="15.75" customHeight="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row>
    <row r="192" spans="1:26" ht="15.75" customHeight="1">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row>
    <row r="193" spans="1:26" ht="15.75" customHeight="1">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row>
    <row r="194" spans="1:26" ht="15.75" customHeight="1">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row>
    <row r="195" spans="1:26" ht="15.75" customHeight="1">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row>
    <row r="196" spans="1:26" ht="15.75" customHeight="1">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row>
    <row r="197" spans="1:26" ht="15.75" customHeight="1">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row>
    <row r="198" spans="1:26" ht="15.75" customHeight="1">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row>
    <row r="199" spans="1:26" ht="15.75" customHeight="1">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row>
    <row r="200" spans="1:26" ht="15.75" customHeight="1">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row>
    <row r="201" spans="1:26" ht="15.75" customHeight="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row>
    <row r="202" spans="1:26" ht="15.75" customHeight="1">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row>
    <row r="203" spans="1:26" ht="15.75" customHeight="1">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row>
    <row r="204" spans="1:26" ht="15.75" customHeight="1">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row>
    <row r="205" spans="1:26" ht="15.75" customHeight="1">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row>
    <row r="206" spans="1:26" ht="15.75" customHeight="1">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row>
    <row r="207" spans="1:26" ht="15.75" customHeight="1">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row>
    <row r="208" spans="1:26" ht="15.75" customHeight="1">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row>
    <row r="209" spans="1:26" ht="15.75" customHeight="1">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row>
    <row r="210" spans="1:26" ht="15.75" customHeight="1">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row>
    <row r="211" spans="1:26" ht="15.75" customHeight="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row>
    <row r="212" spans="1:26" ht="15.75" customHeight="1">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row>
    <row r="213" spans="1:26" ht="15.75" customHeight="1">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row>
    <row r="214" spans="1:26" ht="15.75" customHeight="1">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row>
    <row r="215" spans="1:26" ht="15.75" customHeight="1">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row>
    <row r="216" spans="1:26" ht="15.75" customHeight="1">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row>
    <row r="217" spans="1:26" ht="15.75" customHeight="1">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row>
    <row r="218" spans="1:26" ht="15.75" customHeight="1">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row>
    <row r="219" spans="1:26" ht="15.75" customHeight="1">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row>
    <row r="220" spans="1:26" ht="15.75" customHeight="1">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row>
    <row r="221" spans="1:26" ht="15.75" customHeight="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row>
    <row r="222" spans="1:26" ht="15.75" customHeight="1">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row>
    <row r="223" spans="1:26" ht="15.75" customHeight="1">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row>
    <row r="224" spans="1:26" ht="15.75" customHeight="1">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row>
    <row r="225" spans="1:26" ht="15.75" customHeight="1">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row>
    <row r="226" spans="1:26" ht="15.75" customHeight="1">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row>
    <row r="227" spans="1:26" ht="15.75" customHeight="1">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row>
    <row r="228" spans="1:26" ht="15.75" customHeight="1">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row>
    <row r="229" spans="1:26" ht="15.75" customHeight="1">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row>
    <row r="230" spans="1:26" ht="15.75" customHeight="1">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row>
    <row r="231" spans="1:26" ht="15.75" customHeight="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row>
    <row r="232" spans="1:26" ht="15.75" customHeight="1">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row>
    <row r="233" spans="1:26" ht="15.75" customHeight="1">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row>
    <row r="234" spans="1:26" ht="15.75" customHeight="1">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row>
    <row r="235" spans="1:26" ht="15.75" customHeight="1">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row>
    <row r="236" spans="1:26" ht="15.75" customHeight="1">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row>
    <row r="237" spans="1:26" ht="15.75" customHeight="1">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row>
    <row r="238" spans="1:26" ht="15.75" customHeight="1">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row>
    <row r="239" spans="1:26" ht="15.75" customHeight="1">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row>
    <row r="240" spans="1:26" ht="15.75" customHeight="1">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row>
    <row r="241" spans="1:26" ht="15.75" customHeight="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row>
    <row r="242" spans="1:26" ht="15.75" customHeight="1">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row>
    <row r="243" spans="1:26" ht="15.75" customHeight="1">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row>
    <row r="244" spans="1:26" ht="15.75" customHeight="1">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row>
    <row r="245" spans="1:26" ht="15.75" customHeight="1">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row>
    <row r="246" spans="1:26" ht="15.75" customHeight="1">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row>
    <row r="247" spans="1:26" ht="15.75" customHeight="1">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row>
    <row r="248" spans="1:26" ht="15.75" customHeight="1">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row>
    <row r="249" spans="1:26" ht="15.75" customHeight="1">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row>
    <row r="250" spans="1:26" ht="15.75" customHeight="1">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row>
    <row r="251" spans="1:26" ht="15.75" customHeight="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row>
    <row r="252" spans="1:26" ht="15.75" customHeight="1">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row>
    <row r="253" spans="1:26" ht="15.75" customHeight="1">
      <c r="A253" s="191"/>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row>
    <row r="254" spans="1:26" ht="15.75" customHeight="1">
      <c r="A254" s="191"/>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row>
    <row r="255" spans="1:26" ht="15.75" customHeight="1">
      <c r="A255" s="191"/>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row>
    <row r="256" spans="1:26" ht="15.75" customHeight="1">
      <c r="A256" s="191"/>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row>
    <row r="257" spans="1:26" ht="15.75" customHeight="1">
      <c r="A257" s="191"/>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row>
    <row r="258" spans="1:26" ht="15.75" customHeight="1">
      <c r="A258" s="191"/>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row>
    <row r="259" spans="1:26" ht="15.75" customHeight="1">
      <c r="A259" s="191"/>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row>
    <row r="260" spans="1:26" ht="15.75" customHeight="1">
      <c r="A260" s="191"/>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row>
    <row r="261" spans="1:26" ht="15.75" customHeight="1">
      <c r="A261" s="191"/>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row>
    <row r="262" spans="1:26" ht="15.75" customHeight="1">
      <c r="A262" s="191"/>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row>
    <row r="263" spans="1:26" ht="15.75" customHeight="1">
      <c r="A263" s="191"/>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row>
    <row r="264" spans="1:26" ht="15.75" customHeight="1">
      <c r="A264" s="191"/>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row>
    <row r="265" spans="1:26" ht="15.75" customHeight="1">
      <c r="A265" s="191"/>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row>
    <row r="266" spans="1:26" ht="15.75" customHeight="1">
      <c r="A266" s="191"/>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1"/>
    </row>
    <row r="267" spans="1:26" ht="15.75" customHeight="1">
      <c r="A267" s="191"/>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row>
    <row r="268" spans="1:26" ht="15.75" customHeight="1">
      <c r="A268" s="191"/>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row>
    <row r="269" spans="1:26" ht="15.75" customHeight="1">
      <c r="A269" s="191"/>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1"/>
    </row>
    <row r="270" spans="1:26" ht="15.75" customHeight="1">
      <c r="A270" s="191"/>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1"/>
    </row>
    <row r="271" spans="1:26" ht="15.75" customHeight="1">
      <c r="A271" s="191"/>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1"/>
    </row>
    <row r="272" spans="1:26" ht="15.75" customHeight="1">
      <c r="A272" s="191"/>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row>
    <row r="273" spans="1:26" ht="15.75" customHeight="1">
      <c r="A273" s="191"/>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1"/>
    </row>
    <row r="274" spans="1:26" ht="15.75" customHeight="1">
      <c r="A274" s="191"/>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1"/>
    </row>
    <row r="275" spans="1:26" ht="15.75" customHeight="1">
      <c r="A275" s="191"/>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row>
    <row r="276" spans="1:26" ht="15.75" customHeight="1">
      <c r="A276" s="191"/>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1"/>
    </row>
    <row r="277" spans="1:26" ht="15.75" customHeight="1">
      <c r="A277" s="191"/>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1"/>
    </row>
    <row r="278" spans="1:26" ht="15.75" customHeight="1">
      <c r="A278" s="191"/>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1"/>
    </row>
    <row r="279" spans="1:26" ht="15.75" customHeight="1">
      <c r="A279" s="191"/>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1"/>
    </row>
    <row r="280" spans="1:26" ht="15.75" customHeight="1">
      <c r="A280" s="191"/>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c r="Y280" s="191"/>
      <c r="Z280" s="191"/>
    </row>
    <row r="281" spans="1:26" ht="15.75" customHeight="1">
      <c r="A281" s="191"/>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c r="Y281" s="191"/>
      <c r="Z281" s="191"/>
    </row>
    <row r="282" spans="1:26" ht="15.75" customHeight="1">
      <c r="A282" s="191"/>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c r="Y282" s="191"/>
      <c r="Z282" s="191"/>
    </row>
    <row r="283" spans="1:26" ht="15.75" customHeight="1">
      <c r="A283" s="191"/>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c r="Y283" s="191"/>
      <c r="Z283" s="191"/>
    </row>
    <row r="284" spans="1:26" ht="15.75" customHeight="1">
      <c r="A284" s="191"/>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c r="Y284" s="191"/>
      <c r="Z284" s="191"/>
    </row>
    <row r="285" spans="1:26" ht="15.75" customHeight="1">
      <c r="A285" s="191"/>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c r="Y285" s="191"/>
      <c r="Z285" s="191"/>
    </row>
    <row r="286" spans="1:26" ht="15.75" customHeight="1">
      <c r="A286" s="191"/>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c r="Y286" s="191"/>
      <c r="Z286" s="191"/>
    </row>
    <row r="287" spans="1:26" ht="15.75" customHeight="1">
      <c r="A287" s="191"/>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c r="Y287" s="191"/>
      <c r="Z287" s="191"/>
    </row>
    <row r="288" spans="1:26" ht="15.75" customHeight="1">
      <c r="A288" s="191"/>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1"/>
    </row>
    <row r="289" spans="1:26" ht="15.75" customHeight="1">
      <c r="A289" s="191"/>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1"/>
    </row>
    <row r="290" spans="1:26" ht="15.75" customHeight="1">
      <c r="A290" s="191"/>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1"/>
    </row>
    <row r="291" spans="1:26" ht="15.75" customHeight="1">
      <c r="A291" s="191"/>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1"/>
    </row>
    <row r="292" spans="1:26" ht="15.75" customHeight="1">
      <c r="A292" s="191"/>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row>
    <row r="293" spans="1:26" ht="15.75" customHeight="1">
      <c r="A293" s="191"/>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1"/>
    </row>
    <row r="294" spans="1:26" ht="15.75" customHeight="1">
      <c r="A294" s="191"/>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1"/>
    </row>
    <row r="295" spans="1:26" ht="15.75" customHeight="1">
      <c r="A295" s="191"/>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1"/>
    </row>
    <row r="296" spans="1:26" ht="15.75" customHeight="1">
      <c r="A296" s="191"/>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1"/>
    </row>
    <row r="297" spans="1:26" ht="15.75" customHeight="1">
      <c r="A297" s="191"/>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1"/>
    </row>
    <row r="298" spans="1:26" ht="15.75" customHeight="1">
      <c r="A298" s="191"/>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1"/>
    </row>
    <row r="299" spans="1:26" ht="15.75" customHeight="1">
      <c r="A299" s="191"/>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1"/>
    </row>
    <row r="300" spans="1:26" ht="15.75" customHeight="1">
      <c r="A300" s="191"/>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1"/>
    </row>
    <row r="301" spans="1:26" ht="15.75" customHeight="1">
      <c r="A301" s="191"/>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1"/>
    </row>
    <row r="302" spans="1:26" ht="15.75" customHeight="1">
      <c r="A302" s="191"/>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1"/>
    </row>
    <row r="303" spans="1:26" ht="15.75" customHeight="1">
      <c r="A303" s="191"/>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row>
    <row r="304" spans="1:26" ht="15.75" customHeight="1">
      <c r="A304" s="191"/>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1"/>
    </row>
    <row r="305" spans="1:26" ht="15.75" customHeight="1">
      <c r="A305" s="191"/>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1"/>
    </row>
    <row r="306" spans="1:26" ht="15.75" customHeight="1">
      <c r="A306" s="191"/>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row>
    <row r="307" spans="1:26" ht="15.75" customHeight="1">
      <c r="A307" s="191"/>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c r="Y307" s="191"/>
      <c r="Z307" s="191"/>
    </row>
    <row r="308" spans="1:26" ht="15.75" customHeight="1">
      <c r="A308" s="191"/>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1"/>
      <c r="Z308" s="191"/>
    </row>
    <row r="309" spans="1:26" ht="15.75" customHeight="1">
      <c r="A309" s="191"/>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c r="Y309" s="191"/>
      <c r="Z309" s="191"/>
    </row>
    <row r="310" spans="1:26" ht="15.75" customHeight="1">
      <c r="A310" s="191"/>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c r="Y310" s="191"/>
      <c r="Z310" s="191"/>
    </row>
    <row r="311" spans="1:26" ht="15.75" customHeight="1">
      <c r="A311" s="191"/>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c r="Y311" s="191"/>
      <c r="Z311" s="191"/>
    </row>
    <row r="312" spans="1:26" ht="15.75" customHeight="1">
      <c r="A312" s="191"/>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c r="Y312" s="191"/>
      <c r="Z312" s="191"/>
    </row>
    <row r="313" spans="1:26" ht="15.75" customHeight="1">
      <c r="A313" s="191"/>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c r="Y313" s="191"/>
      <c r="Z313" s="191"/>
    </row>
    <row r="314" spans="1:26" ht="15.75" customHeight="1">
      <c r="A314" s="191"/>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1"/>
    </row>
    <row r="315" spans="1:26" ht="15.75" customHeight="1">
      <c r="A315" s="191"/>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1"/>
    </row>
    <row r="316" spans="1:26" ht="15.75" customHeight="1">
      <c r="A316" s="191"/>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1"/>
    </row>
    <row r="317" spans="1:26" ht="15.75" customHeight="1">
      <c r="A317" s="191"/>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1"/>
    </row>
    <row r="318" spans="1:26" ht="15.75" customHeight="1">
      <c r="A318" s="191"/>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1"/>
    </row>
    <row r="319" spans="1:26" ht="15.75" customHeight="1">
      <c r="A319" s="191"/>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1"/>
    </row>
    <row r="320" spans="1:26" ht="15.75" customHeight="1">
      <c r="A320" s="191"/>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1"/>
    </row>
    <row r="321" spans="1:26" ht="15.75" customHeight="1">
      <c r="A321" s="191"/>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1"/>
    </row>
    <row r="322" spans="1:26" ht="15.75" customHeight="1">
      <c r="A322" s="191"/>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1"/>
    </row>
    <row r="323" spans="1:26" ht="15.75" customHeight="1">
      <c r="A323" s="191"/>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1"/>
    </row>
    <row r="324" spans="1:26" ht="15.75" customHeight="1">
      <c r="A324" s="191"/>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row>
    <row r="325" spans="1:26" ht="15.75" customHeight="1">
      <c r="A325" s="191"/>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1"/>
    </row>
    <row r="326" spans="1:26" ht="15.75" customHeight="1">
      <c r="A326" s="191"/>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1"/>
    </row>
    <row r="327" spans="1:26" ht="15.75" customHeight="1">
      <c r="A327" s="191"/>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1"/>
    </row>
    <row r="328" spans="1:26" ht="15.75" customHeight="1">
      <c r="A328" s="191"/>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1"/>
    </row>
    <row r="329" spans="1:26" ht="15.75" customHeight="1">
      <c r="A329" s="191"/>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1"/>
    </row>
    <row r="330" spans="1:26" ht="15.75" customHeight="1">
      <c r="A330" s="191"/>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1"/>
    </row>
    <row r="331" spans="1:26" ht="15.75" customHeight="1">
      <c r="A331" s="191"/>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1"/>
    </row>
    <row r="332" spans="1:26" ht="15.75" customHeight="1">
      <c r="A332" s="191"/>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row>
    <row r="333" spans="1:26" ht="15.75" customHeight="1">
      <c r="A333" s="191"/>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c r="Y333" s="191"/>
      <c r="Z333" s="191"/>
    </row>
    <row r="334" spans="1:26" ht="15.75" customHeight="1">
      <c r="A334" s="191"/>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c r="Y334" s="191"/>
      <c r="Z334" s="191"/>
    </row>
    <row r="335" spans="1:26" ht="15.75" customHeight="1">
      <c r="A335" s="191"/>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c r="Y335" s="191"/>
      <c r="Z335" s="191"/>
    </row>
    <row r="336" spans="1:26" ht="15.75" customHeight="1">
      <c r="A336" s="191"/>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c r="Y336" s="191"/>
      <c r="Z336" s="191"/>
    </row>
    <row r="337" spans="1:26" ht="15.75" customHeight="1">
      <c r="A337" s="191"/>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c r="Y337" s="191"/>
      <c r="Z337" s="191"/>
    </row>
    <row r="338" spans="1:26" ht="15.75" customHeight="1">
      <c r="A338" s="191"/>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1"/>
      <c r="Z338" s="191"/>
    </row>
    <row r="339" spans="1:26" ht="15.75" customHeight="1">
      <c r="A339" s="191"/>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c r="Y339" s="191"/>
      <c r="Z339" s="191"/>
    </row>
    <row r="340" spans="1:26" ht="15.75" customHeight="1">
      <c r="A340" s="191"/>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c r="Y340" s="191"/>
      <c r="Z340" s="191"/>
    </row>
    <row r="341" spans="1:26" ht="15.75" customHeight="1">
      <c r="A341" s="191"/>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c r="Y341" s="191"/>
      <c r="Z341" s="191"/>
    </row>
    <row r="342" spans="1:26" ht="15.75" customHeight="1">
      <c r="A342" s="191"/>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c r="Y342" s="191"/>
      <c r="Z342" s="191"/>
    </row>
    <row r="343" spans="1:26" ht="15.75" customHeight="1">
      <c r="A343" s="191"/>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c r="Y343" s="191"/>
      <c r="Z343" s="191"/>
    </row>
    <row r="344" spans="1:26" ht="15.75" customHeight="1">
      <c r="A344" s="191"/>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c r="Y344" s="191"/>
      <c r="Z344" s="191"/>
    </row>
    <row r="345" spans="1:26" ht="15.75" customHeight="1">
      <c r="A345" s="191"/>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c r="Y345" s="191"/>
      <c r="Z345" s="191"/>
    </row>
    <row r="346" spans="1:26" ht="15.75" customHeight="1">
      <c r="A346" s="191"/>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c r="Y346" s="191"/>
      <c r="Z346" s="191"/>
    </row>
    <row r="347" spans="1:26" ht="15.75" customHeight="1">
      <c r="A347" s="191"/>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1"/>
      <c r="Z347" s="191"/>
    </row>
    <row r="348" spans="1:26" ht="15.75" customHeight="1">
      <c r="A348" s="191"/>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c r="Y348" s="191"/>
      <c r="Z348" s="191"/>
    </row>
    <row r="349" spans="1:26" ht="15.75" customHeight="1">
      <c r="A349" s="191"/>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c r="Y349" s="191"/>
      <c r="Z349" s="191"/>
    </row>
    <row r="350" spans="1:26" ht="15.75" customHeight="1">
      <c r="A350" s="191"/>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row>
    <row r="351" spans="1:26" ht="15.75" customHeight="1">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row>
    <row r="352" spans="1:26" ht="15.75" customHeight="1">
      <c r="A352" s="191"/>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row>
    <row r="353" spans="1:26" ht="15.75" customHeight="1">
      <c r="A353" s="191"/>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row>
    <row r="354" spans="1:26" ht="15.75" customHeight="1">
      <c r="A354" s="191"/>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row>
    <row r="355" spans="1:26" ht="15.75" customHeight="1">
      <c r="A355" s="191"/>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row>
    <row r="356" spans="1:26" ht="15.75" customHeight="1">
      <c r="A356" s="191"/>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row>
    <row r="357" spans="1:26" ht="15.75" customHeight="1">
      <c r="A357" s="191"/>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row>
    <row r="358" spans="1:26" ht="15.75" customHeight="1">
      <c r="A358" s="191"/>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row>
    <row r="359" spans="1:26" ht="15.75" customHeight="1">
      <c r="A359" s="191"/>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row>
    <row r="360" spans="1:26" ht="15.75" customHeight="1">
      <c r="A360" s="191"/>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row>
    <row r="361" spans="1:26" ht="15.75" customHeight="1">
      <c r="A361" s="191"/>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row>
    <row r="362" spans="1:26" ht="15.75" customHeight="1">
      <c r="A362" s="191"/>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row>
    <row r="363" spans="1:26" ht="15.75" customHeight="1">
      <c r="A363" s="191"/>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row>
    <row r="364" spans="1:26" ht="15.75" customHeight="1">
      <c r="A364" s="191"/>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row>
    <row r="365" spans="1:26" ht="15.75" customHeight="1">
      <c r="A365" s="191"/>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row>
    <row r="366" spans="1:26" ht="15.75" customHeight="1">
      <c r="A366" s="191"/>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row>
    <row r="367" spans="1:26" ht="15.75" customHeight="1">
      <c r="A367" s="191"/>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row>
    <row r="368" spans="1:26" ht="15.75" customHeight="1">
      <c r="A368" s="191"/>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row>
    <row r="369" spans="1:26" ht="15.75" customHeight="1">
      <c r="A369" s="191"/>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row>
    <row r="370" spans="1:26" ht="15.75" customHeight="1">
      <c r="A370" s="191"/>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row>
    <row r="371" spans="1:26" ht="15.75" customHeight="1">
      <c r="A371" s="191"/>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row>
    <row r="372" spans="1:26" ht="15.75" customHeight="1">
      <c r="A372" s="191"/>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row>
    <row r="373" spans="1:26" ht="15.75" customHeight="1">
      <c r="A373" s="191"/>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row>
    <row r="374" spans="1:26" ht="15.75" customHeight="1">
      <c r="A374" s="191"/>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row>
    <row r="375" spans="1:26" ht="15.75" customHeight="1">
      <c r="A375" s="191"/>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row>
    <row r="376" spans="1:26" ht="15.75" customHeight="1">
      <c r="A376" s="191"/>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row>
    <row r="377" spans="1:26" ht="15.75" customHeight="1">
      <c r="A377" s="191"/>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row>
    <row r="378" spans="1:26" ht="15.75" customHeight="1">
      <c r="A378" s="191"/>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row>
    <row r="379" spans="1:26" ht="15.75" customHeight="1">
      <c r="A379" s="191"/>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row>
    <row r="380" spans="1:26" ht="15.75" customHeight="1">
      <c r="A380" s="191"/>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row>
    <row r="381" spans="1:26" ht="15.75" customHeight="1">
      <c r="A381" s="191"/>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row>
    <row r="382" spans="1:26" ht="15.75" customHeight="1">
      <c r="A382" s="191"/>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row>
    <row r="383" spans="1:26" ht="15.75" customHeight="1">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row>
    <row r="384" spans="1:26" ht="15.75" customHeight="1">
      <c r="A384" s="191"/>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row>
    <row r="385" spans="1:26" ht="15.75" customHeight="1">
      <c r="A385" s="191"/>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row>
    <row r="386" spans="1:26" ht="15.75" customHeight="1">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row>
    <row r="387" spans="1:26" ht="15.75" customHeight="1">
      <c r="A387" s="191"/>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row>
    <row r="388" spans="1:26" ht="15.75" customHeight="1">
      <c r="A388" s="191"/>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row>
    <row r="389" spans="1:26" ht="15.75" customHeight="1">
      <c r="A389" s="191"/>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row>
    <row r="390" spans="1:26" ht="15.75" customHeight="1">
      <c r="A390" s="191"/>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row>
    <row r="391" spans="1:26" ht="15.75" customHeight="1">
      <c r="A391" s="191"/>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row>
    <row r="392" spans="1:26" ht="15.75" customHeight="1">
      <c r="A392" s="191"/>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row>
    <row r="393" spans="1:26" ht="15.75" customHeight="1">
      <c r="A393" s="191"/>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row>
    <row r="394" spans="1:26" ht="15.75" customHeight="1">
      <c r="A394" s="191"/>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row>
    <row r="395" spans="1:26" ht="15.75" customHeight="1">
      <c r="A395" s="191"/>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row>
    <row r="396" spans="1:26" ht="15.75" customHeight="1">
      <c r="A396" s="191"/>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c r="Y396" s="191"/>
      <c r="Z396" s="191"/>
    </row>
    <row r="397" spans="1:26" ht="15.75" customHeight="1">
      <c r="A397" s="191"/>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c r="Y397" s="191"/>
      <c r="Z397" s="191"/>
    </row>
    <row r="398" spans="1:26" ht="15.75" customHeight="1">
      <c r="A398" s="191"/>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c r="Y398" s="191"/>
      <c r="Z398" s="191"/>
    </row>
    <row r="399" spans="1:26" ht="15.75" customHeight="1">
      <c r="A399" s="191"/>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c r="Y399" s="191"/>
      <c r="Z399" s="191"/>
    </row>
    <row r="400" spans="1:26" ht="15.75" customHeight="1">
      <c r="A400" s="191"/>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c r="Y400" s="191"/>
      <c r="Z400" s="191"/>
    </row>
    <row r="401" spans="1:26" ht="15.75" customHeight="1">
      <c r="A401" s="191"/>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c r="Y401" s="191"/>
      <c r="Z401" s="191"/>
    </row>
    <row r="402" spans="1:26" ht="15.75" customHeight="1">
      <c r="A402" s="191"/>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c r="Y402" s="191"/>
      <c r="Z402" s="191"/>
    </row>
    <row r="403" spans="1:26" ht="15.75" customHeight="1">
      <c r="A403" s="191"/>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c r="Y403" s="191"/>
      <c r="Z403" s="191"/>
    </row>
    <row r="404" spans="1:26" ht="15.75" customHeight="1">
      <c r="A404" s="191"/>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c r="Y404" s="191"/>
      <c r="Z404" s="191"/>
    </row>
    <row r="405" spans="1:26" ht="15.75" customHeight="1">
      <c r="A405" s="191"/>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c r="Y405" s="191"/>
      <c r="Z405" s="191"/>
    </row>
    <row r="406" spans="1:26" ht="15.75" customHeight="1">
      <c r="A406" s="191"/>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c r="Y406" s="191"/>
      <c r="Z406" s="191"/>
    </row>
    <row r="407" spans="1:26" ht="15.75" customHeight="1">
      <c r="A407" s="191"/>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c r="Y407" s="191"/>
      <c r="Z407" s="191"/>
    </row>
    <row r="408" spans="1:26" ht="15.75" customHeight="1">
      <c r="A408" s="191"/>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c r="Y408" s="191"/>
      <c r="Z408" s="191"/>
    </row>
    <row r="409" spans="1:26" ht="15.75" customHeight="1">
      <c r="A409" s="191"/>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c r="Y409" s="191"/>
      <c r="Z409" s="191"/>
    </row>
    <row r="410" spans="1:26" ht="15.75" customHeight="1">
      <c r="A410" s="191"/>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row>
    <row r="411" spans="1:26" ht="15.75" customHeight="1">
      <c r="A411" s="191"/>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c r="Y411" s="191"/>
      <c r="Z411" s="191"/>
    </row>
    <row r="412" spans="1:26" ht="15.75" customHeight="1">
      <c r="A412" s="191"/>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1"/>
      <c r="Z412" s="191"/>
    </row>
    <row r="413" spans="1:26" ht="15.75" customHeight="1">
      <c r="A413" s="191"/>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1"/>
      <c r="Z413" s="191"/>
    </row>
    <row r="414" spans="1:26" ht="15.75" customHeight="1">
      <c r="A414" s="191"/>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c r="Y414" s="191"/>
      <c r="Z414" s="191"/>
    </row>
    <row r="415" spans="1:26" ht="15.75" customHeight="1">
      <c r="A415" s="191"/>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c r="Y415" s="191"/>
      <c r="Z415" s="191"/>
    </row>
    <row r="416" spans="1:26" ht="15.75" customHeight="1">
      <c r="A416" s="191"/>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c r="Y416" s="191"/>
      <c r="Z416" s="191"/>
    </row>
    <row r="417" spans="1:26" ht="15.75" customHeight="1">
      <c r="A417" s="191"/>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c r="Y417" s="191"/>
      <c r="Z417" s="191"/>
    </row>
    <row r="418" spans="1:26" ht="15.75" customHeight="1">
      <c r="A418" s="191"/>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c r="Y418" s="191"/>
      <c r="Z418" s="191"/>
    </row>
    <row r="419" spans="1:26" ht="15.75" customHeight="1">
      <c r="A419" s="191"/>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row>
    <row r="420" spans="1:26" ht="15.75" customHeight="1">
      <c r="A420" s="191"/>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c r="Y420" s="191"/>
      <c r="Z420" s="191"/>
    </row>
    <row r="421" spans="1:26" ht="15.75" customHeight="1">
      <c r="A421" s="191"/>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row>
    <row r="422" spans="1:26" ht="15.75" customHeight="1">
      <c r="A422" s="191"/>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c r="Y422" s="191"/>
      <c r="Z422" s="191"/>
    </row>
    <row r="423" spans="1:26" ht="15.75" customHeight="1">
      <c r="A423" s="191"/>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c r="Y423" s="191"/>
      <c r="Z423" s="191"/>
    </row>
    <row r="424" spans="1:26" ht="15.75" customHeight="1">
      <c r="A424" s="191"/>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c r="Y424" s="191"/>
      <c r="Z424" s="191"/>
    </row>
    <row r="425" spans="1:26" ht="15.75" customHeight="1">
      <c r="A425" s="191"/>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c r="Y425" s="191"/>
      <c r="Z425" s="191"/>
    </row>
    <row r="426" spans="1:26" ht="15.75" customHeight="1">
      <c r="A426" s="191"/>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c r="Y426" s="191"/>
      <c r="Z426" s="191"/>
    </row>
    <row r="427" spans="1:26" ht="15.75" customHeight="1">
      <c r="A427" s="191"/>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c r="Y427" s="191"/>
      <c r="Z427" s="191"/>
    </row>
    <row r="428" spans="1:26" ht="15.75" customHeight="1">
      <c r="A428" s="191"/>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c r="Y428" s="191"/>
      <c r="Z428" s="191"/>
    </row>
    <row r="429" spans="1:26" ht="15.75" customHeight="1">
      <c r="A429" s="191"/>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c r="Y429" s="191"/>
      <c r="Z429" s="191"/>
    </row>
    <row r="430" spans="1:26" ht="15.75" customHeight="1">
      <c r="A430" s="191"/>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c r="Y430" s="191"/>
      <c r="Z430" s="191"/>
    </row>
    <row r="431" spans="1:26" ht="15.75" customHeight="1">
      <c r="A431" s="191"/>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c r="Y431" s="191"/>
      <c r="Z431" s="191"/>
    </row>
    <row r="432" spans="1:26" ht="15.75" customHeight="1">
      <c r="A432" s="191"/>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c r="Y432" s="191"/>
      <c r="Z432" s="191"/>
    </row>
    <row r="433" spans="1:26" ht="15.75" customHeight="1">
      <c r="A433" s="191"/>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c r="Y433" s="191"/>
      <c r="Z433" s="191"/>
    </row>
    <row r="434" spans="1:26" ht="15.75" customHeight="1">
      <c r="A434" s="191"/>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c r="Y434" s="191"/>
      <c r="Z434" s="191"/>
    </row>
    <row r="435" spans="1:26" ht="15.75" customHeight="1">
      <c r="A435" s="191"/>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c r="Y435" s="191"/>
      <c r="Z435" s="191"/>
    </row>
    <row r="436" spans="1:26" ht="15.75" customHeight="1">
      <c r="A436" s="191"/>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c r="Y436" s="191"/>
      <c r="Z436" s="191"/>
    </row>
    <row r="437" spans="1:26" ht="15.75" customHeight="1">
      <c r="A437" s="191"/>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c r="Y437" s="191"/>
      <c r="Z437" s="191"/>
    </row>
    <row r="438" spans="1:26" ht="15.75" customHeight="1">
      <c r="A438" s="191"/>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c r="Y438" s="191"/>
      <c r="Z438" s="191"/>
    </row>
    <row r="439" spans="1:26" ht="15.75" customHeight="1">
      <c r="A439" s="191"/>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c r="Y439" s="191"/>
      <c r="Z439" s="191"/>
    </row>
    <row r="440" spans="1:26" ht="15.75" customHeight="1">
      <c r="A440" s="191"/>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c r="Y440" s="191"/>
      <c r="Z440" s="191"/>
    </row>
    <row r="441" spans="1:26" ht="15.75" customHeight="1">
      <c r="A441" s="191"/>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c r="Y441" s="191"/>
      <c r="Z441" s="191"/>
    </row>
    <row r="442" spans="1:26" ht="15.75" customHeight="1">
      <c r="A442" s="191"/>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c r="Y442" s="191"/>
      <c r="Z442" s="191"/>
    </row>
    <row r="443" spans="1:26" ht="15.75" customHeight="1">
      <c r="A443" s="191"/>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c r="Y443" s="191"/>
      <c r="Z443" s="191"/>
    </row>
    <row r="444" spans="1:26" ht="15.75" customHeight="1">
      <c r="A444" s="191"/>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c r="Y444" s="191"/>
      <c r="Z444" s="191"/>
    </row>
    <row r="445" spans="1:26" ht="15.75" customHeight="1">
      <c r="A445" s="191"/>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c r="Y445" s="191"/>
      <c r="Z445" s="191"/>
    </row>
    <row r="446" spans="1:26" ht="15.75" customHeight="1">
      <c r="A446" s="191"/>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c r="Y446" s="191"/>
      <c r="Z446" s="191"/>
    </row>
    <row r="447" spans="1:26" ht="15.75" customHeight="1">
      <c r="A447" s="191"/>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c r="Y447" s="191"/>
      <c r="Z447" s="191"/>
    </row>
    <row r="448" spans="1:26" ht="15.75" customHeight="1">
      <c r="A448" s="191"/>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c r="Y448" s="191"/>
      <c r="Z448" s="191"/>
    </row>
    <row r="449" spans="1:26" ht="15.75" customHeight="1">
      <c r="A449" s="191"/>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c r="Y449" s="191"/>
      <c r="Z449" s="191"/>
    </row>
    <row r="450" spans="1:26" ht="15.75" customHeight="1">
      <c r="A450" s="191"/>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c r="Y450" s="191"/>
      <c r="Z450" s="191"/>
    </row>
    <row r="451" spans="1:26" ht="15.75" customHeight="1">
      <c r="A451" s="191"/>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c r="Y451" s="191"/>
      <c r="Z451" s="191"/>
    </row>
    <row r="452" spans="1:26" ht="15.75" customHeight="1">
      <c r="A452" s="191"/>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c r="Y452" s="191"/>
      <c r="Z452" s="191"/>
    </row>
    <row r="453" spans="1:26" ht="15.75" customHeight="1">
      <c r="A453" s="191"/>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c r="Y453" s="191"/>
      <c r="Z453" s="191"/>
    </row>
    <row r="454" spans="1:26" ht="15.75" customHeight="1">
      <c r="A454" s="191"/>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c r="Y454" s="191"/>
      <c r="Z454" s="191"/>
    </row>
    <row r="455" spans="1:26" ht="15.75" customHeight="1">
      <c r="A455" s="191"/>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c r="Y455" s="191"/>
      <c r="Z455" s="191"/>
    </row>
    <row r="456" spans="1:26" ht="15.75" customHeight="1">
      <c r="A456" s="191"/>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c r="Y456" s="191"/>
      <c r="Z456" s="191"/>
    </row>
    <row r="457" spans="1:26" ht="15.75" customHeight="1">
      <c r="A457" s="191"/>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c r="Y457" s="191"/>
      <c r="Z457" s="191"/>
    </row>
    <row r="458" spans="1:26" ht="15.75" customHeight="1">
      <c r="A458" s="191"/>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c r="Y458" s="191"/>
      <c r="Z458" s="191"/>
    </row>
    <row r="459" spans="1:26" ht="15.75" customHeight="1">
      <c r="A459" s="191"/>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c r="Y459" s="191"/>
      <c r="Z459" s="191"/>
    </row>
    <row r="460" spans="1:26" ht="15.75" customHeight="1">
      <c r="A460" s="191"/>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c r="Y460" s="191"/>
      <c r="Z460" s="191"/>
    </row>
    <row r="461" spans="1:26" ht="15.75" customHeight="1">
      <c r="A461" s="191"/>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c r="Y461" s="191"/>
      <c r="Z461" s="191"/>
    </row>
    <row r="462" spans="1:26" ht="15.75" customHeight="1">
      <c r="A462" s="191"/>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c r="Y462" s="191"/>
      <c r="Z462" s="191"/>
    </row>
    <row r="463" spans="1:26" ht="15.75" customHeight="1">
      <c r="A463" s="191"/>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c r="Y463" s="191"/>
      <c r="Z463" s="191"/>
    </row>
    <row r="464" spans="1:26" ht="15.75" customHeight="1">
      <c r="A464" s="191"/>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c r="Y464" s="191"/>
      <c r="Z464" s="191"/>
    </row>
    <row r="465" spans="1:26" ht="15.75" customHeight="1">
      <c r="A465" s="191"/>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row>
    <row r="466" spans="1:26" ht="15.75" customHeight="1">
      <c r="A466" s="191"/>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row>
    <row r="467" spans="1:26" ht="15.75" customHeight="1">
      <c r="A467" s="191"/>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c r="Y467" s="191"/>
      <c r="Z467" s="191"/>
    </row>
    <row r="468" spans="1:26" ht="15.75" customHeight="1">
      <c r="A468" s="191"/>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c r="Y468" s="191"/>
      <c r="Z468" s="191"/>
    </row>
    <row r="469" spans="1:26" ht="15.75" customHeight="1">
      <c r="A469" s="191"/>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c r="Y469" s="191"/>
      <c r="Z469" s="191"/>
    </row>
    <row r="470" spans="1:26" ht="15.75" customHeight="1">
      <c r="A470" s="191"/>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c r="Y470" s="191"/>
      <c r="Z470" s="191"/>
    </row>
    <row r="471" spans="1:26" ht="15.75" customHeight="1">
      <c r="A471" s="191"/>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c r="Y471" s="191"/>
      <c r="Z471" s="191"/>
    </row>
    <row r="472" spans="1:26" ht="15.75" customHeight="1">
      <c r="A472" s="191"/>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c r="Y472" s="191"/>
      <c r="Z472" s="191"/>
    </row>
    <row r="473" spans="1:26" ht="15.75" customHeight="1">
      <c r="A473" s="191"/>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c r="Y473" s="191"/>
      <c r="Z473" s="191"/>
    </row>
    <row r="474" spans="1:26" ht="15.75" customHeight="1">
      <c r="A474" s="191"/>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c r="Y474" s="191"/>
      <c r="Z474" s="191"/>
    </row>
    <row r="475" spans="1:26" ht="15.75" customHeight="1">
      <c r="A475" s="191"/>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c r="Y475" s="191"/>
      <c r="Z475" s="191"/>
    </row>
    <row r="476" spans="1:26" ht="15.75" customHeight="1">
      <c r="A476" s="191"/>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c r="Y476" s="191"/>
      <c r="Z476" s="191"/>
    </row>
    <row r="477" spans="1:26" ht="15.75" customHeight="1">
      <c r="A477" s="191"/>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c r="Y477" s="191"/>
      <c r="Z477" s="191"/>
    </row>
    <row r="478" spans="1:26" ht="15.75" customHeight="1">
      <c r="A478" s="191"/>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c r="Y478" s="191"/>
      <c r="Z478" s="191"/>
    </row>
    <row r="479" spans="1:26" ht="15.75" customHeight="1">
      <c r="A479" s="191"/>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c r="Y479" s="191"/>
      <c r="Z479" s="191"/>
    </row>
    <row r="480" spans="1:26" ht="15.75" customHeight="1">
      <c r="A480" s="191"/>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c r="Y480" s="191"/>
      <c r="Z480" s="191"/>
    </row>
    <row r="481" spans="1:26" ht="15.75" customHeight="1">
      <c r="A481" s="191"/>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c r="Y481" s="191"/>
      <c r="Z481" s="191"/>
    </row>
    <row r="482" spans="1:26" ht="15.75" customHeight="1">
      <c r="A482" s="191"/>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c r="Y482" s="191"/>
      <c r="Z482" s="191"/>
    </row>
    <row r="483" spans="1:26" ht="15.75" customHeight="1">
      <c r="A483" s="191"/>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c r="Y483" s="191"/>
      <c r="Z483" s="191"/>
    </row>
    <row r="484" spans="1:26" ht="15.75" customHeight="1">
      <c r="A484" s="191"/>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c r="Y484" s="191"/>
      <c r="Z484" s="191"/>
    </row>
    <row r="485" spans="1:26" ht="15.75" customHeight="1">
      <c r="A485" s="191"/>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c r="Y485" s="191"/>
      <c r="Z485" s="191"/>
    </row>
    <row r="486" spans="1:26" ht="15.75" customHeight="1">
      <c r="A486" s="191"/>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c r="Y486" s="191"/>
      <c r="Z486" s="191"/>
    </row>
    <row r="487" spans="1:26" ht="15.75" customHeight="1">
      <c r="A487" s="191"/>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c r="Y487" s="191"/>
      <c r="Z487" s="191"/>
    </row>
    <row r="488" spans="1:26" ht="15.75" customHeight="1">
      <c r="A488" s="191"/>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c r="Y488" s="191"/>
      <c r="Z488" s="191"/>
    </row>
    <row r="489" spans="1:26" ht="15.75" customHeight="1">
      <c r="A489" s="191"/>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c r="Y489" s="191"/>
      <c r="Z489" s="191"/>
    </row>
    <row r="490" spans="1:26" ht="15.75" customHeight="1">
      <c r="A490" s="191"/>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c r="Y490" s="191"/>
      <c r="Z490" s="191"/>
    </row>
    <row r="491" spans="1:26" ht="15.75" customHeight="1">
      <c r="A491" s="191"/>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c r="Y491" s="191"/>
      <c r="Z491" s="191"/>
    </row>
    <row r="492" spans="1:26" ht="15.75" customHeight="1">
      <c r="A492" s="191"/>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c r="Y492" s="191"/>
      <c r="Z492" s="191"/>
    </row>
    <row r="493" spans="1:26" ht="15.75" customHeight="1">
      <c r="A493" s="191"/>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c r="Y493" s="191"/>
      <c r="Z493" s="191"/>
    </row>
    <row r="494" spans="1:26" ht="15.75" customHeight="1">
      <c r="A494" s="191"/>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c r="Y494" s="191"/>
      <c r="Z494" s="191"/>
    </row>
    <row r="495" spans="1:26" ht="15.75" customHeight="1">
      <c r="A495" s="191"/>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c r="Y495" s="191"/>
      <c r="Z495" s="191"/>
    </row>
    <row r="496" spans="1:26" ht="15.75" customHeight="1">
      <c r="A496" s="191"/>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c r="Y496" s="191"/>
      <c r="Z496" s="191"/>
    </row>
    <row r="497" spans="1:26" ht="15.75" customHeight="1">
      <c r="A497" s="191"/>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c r="Y497" s="191"/>
      <c r="Z497" s="191"/>
    </row>
    <row r="498" spans="1:26" ht="15.75" customHeight="1">
      <c r="A498" s="191"/>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c r="Y498" s="191"/>
      <c r="Z498" s="191"/>
    </row>
    <row r="499" spans="1:26" ht="15.75" customHeight="1">
      <c r="A499" s="191"/>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c r="Y499" s="191"/>
      <c r="Z499" s="191"/>
    </row>
    <row r="500" spans="1:26" ht="15.75" customHeight="1">
      <c r="A500" s="191"/>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c r="Y500" s="191"/>
      <c r="Z500" s="191"/>
    </row>
    <row r="501" spans="1:26" ht="15.75" customHeight="1">
      <c r="A501" s="191"/>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c r="Y501" s="191"/>
      <c r="Z501" s="191"/>
    </row>
    <row r="502" spans="1:26" ht="15.75" customHeight="1">
      <c r="A502" s="191"/>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c r="Y502" s="191"/>
      <c r="Z502" s="191"/>
    </row>
    <row r="503" spans="1:26" ht="15.75" customHeight="1">
      <c r="A503" s="191"/>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c r="Y503" s="191"/>
      <c r="Z503" s="191"/>
    </row>
    <row r="504" spans="1:26" ht="15.75" customHeight="1">
      <c r="A504" s="191"/>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c r="Y504" s="191"/>
      <c r="Z504" s="191"/>
    </row>
    <row r="505" spans="1:26" ht="15.75" customHeight="1">
      <c r="A505" s="191"/>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c r="Y505" s="191"/>
      <c r="Z505" s="191"/>
    </row>
    <row r="506" spans="1:26" ht="15.75" customHeight="1">
      <c r="A506" s="191"/>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c r="Y506" s="191"/>
      <c r="Z506" s="191"/>
    </row>
    <row r="507" spans="1:26" ht="15.75" customHeight="1">
      <c r="A507" s="191"/>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c r="Y507" s="191"/>
      <c r="Z507" s="191"/>
    </row>
    <row r="508" spans="1:26" ht="15.75" customHeight="1">
      <c r="A508" s="191"/>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c r="Y508" s="191"/>
      <c r="Z508" s="191"/>
    </row>
    <row r="509" spans="1:26" ht="15.75" customHeight="1">
      <c r="A509" s="191"/>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c r="Y509" s="191"/>
      <c r="Z509" s="191"/>
    </row>
    <row r="510" spans="1:26" ht="15.75" customHeight="1">
      <c r="A510" s="191"/>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c r="Y510" s="191"/>
      <c r="Z510" s="191"/>
    </row>
    <row r="511" spans="1:26" ht="15.75" customHeight="1">
      <c r="A511" s="191"/>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c r="Y511" s="191"/>
      <c r="Z511" s="191"/>
    </row>
    <row r="512" spans="1:26" ht="15.75" customHeight="1">
      <c r="A512" s="191"/>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c r="Y512" s="191"/>
      <c r="Z512" s="191"/>
    </row>
    <row r="513" spans="1:26" ht="15.75" customHeight="1">
      <c r="A513" s="191"/>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c r="Y513" s="191"/>
      <c r="Z513" s="191"/>
    </row>
    <row r="514" spans="1:26" ht="15.75" customHeight="1">
      <c r="A514" s="191"/>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c r="Y514" s="191"/>
      <c r="Z514" s="191"/>
    </row>
    <row r="515" spans="1:26" ht="15.75" customHeight="1">
      <c r="A515" s="191"/>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c r="Y515" s="191"/>
      <c r="Z515" s="191"/>
    </row>
    <row r="516" spans="1:26" ht="15.75" customHeight="1">
      <c r="A516" s="191"/>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c r="Y516" s="191"/>
      <c r="Z516" s="191"/>
    </row>
    <row r="517" spans="1:26" ht="15.75" customHeight="1">
      <c r="A517" s="191"/>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c r="Y517" s="191"/>
      <c r="Z517" s="191"/>
    </row>
    <row r="518" spans="1:26" ht="15.75" customHeight="1">
      <c r="A518" s="191"/>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c r="Y518" s="191"/>
      <c r="Z518" s="191"/>
    </row>
    <row r="519" spans="1:26" ht="15.75" customHeight="1">
      <c r="A519" s="191"/>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c r="Y519" s="191"/>
      <c r="Z519" s="191"/>
    </row>
    <row r="520" spans="1:26" ht="15.75" customHeight="1">
      <c r="A520" s="191"/>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c r="Y520" s="191"/>
      <c r="Z520" s="191"/>
    </row>
    <row r="521" spans="1:26" ht="15.75" customHeight="1">
      <c r="A521" s="191"/>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c r="Y521" s="191"/>
      <c r="Z521" s="191"/>
    </row>
    <row r="522" spans="1:26" ht="15.75" customHeight="1">
      <c r="A522" s="191"/>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c r="Y522" s="191"/>
      <c r="Z522" s="191"/>
    </row>
    <row r="523" spans="1:26" ht="15.75" customHeight="1">
      <c r="A523" s="191"/>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c r="Y523" s="191"/>
      <c r="Z523" s="191"/>
    </row>
    <row r="524" spans="1:26" ht="15.75" customHeight="1">
      <c r="A524" s="191"/>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c r="Y524" s="191"/>
      <c r="Z524" s="191"/>
    </row>
    <row r="525" spans="1:26" ht="15.75" customHeight="1">
      <c r="A525" s="191"/>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c r="Y525" s="191"/>
      <c r="Z525" s="191"/>
    </row>
    <row r="526" spans="1:26" ht="15.75" customHeight="1">
      <c r="A526" s="191"/>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c r="Y526" s="191"/>
      <c r="Z526" s="191"/>
    </row>
    <row r="527" spans="1:26" ht="15.75" customHeight="1">
      <c r="A527" s="191"/>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c r="Y527" s="191"/>
      <c r="Z527" s="191"/>
    </row>
    <row r="528" spans="1:26" ht="15.75" customHeight="1">
      <c r="A528" s="191"/>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c r="Y528" s="191"/>
      <c r="Z528" s="191"/>
    </row>
    <row r="529" spans="1:26" ht="15.75" customHeight="1">
      <c r="A529" s="191"/>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c r="Y529" s="191"/>
      <c r="Z529" s="191"/>
    </row>
    <row r="530" spans="1:26" ht="15.75" customHeight="1">
      <c r="A530" s="191"/>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c r="Y530" s="191"/>
      <c r="Z530" s="191"/>
    </row>
    <row r="531" spans="1:26" ht="15.75" customHeight="1">
      <c r="A531" s="191"/>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c r="Y531" s="191"/>
      <c r="Z531" s="191"/>
    </row>
    <row r="532" spans="1:26" ht="15.75" customHeight="1">
      <c r="A532" s="191"/>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c r="Y532" s="191"/>
      <c r="Z532" s="191"/>
    </row>
    <row r="533" spans="1:26" ht="15.75" customHeight="1">
      <c r="A533" s="191"/>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c r="Y533" s="191"/>
      <c r="Z533" s="191"/>
    </row>
    <row r="534" spans="1:26" ht="15.75" customHeight="1">
      <c r="A534" s="191"/>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c r="Y534" s="191"/>
      <c r="Z534" s="191"/>
    </row>
    <row r="535" spans="1:26" ht="15.75" customHeight="1">
      <c r="A535" s="191"/>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c r="Y535" s="191"/>
      <c r="Z535" s="191"/>
    </row>
    <row r="536" spans="1:26" ht="15.75" customHeight="1">
      <c r="A536" s="191"/>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c r="Y536" s="191"/>
      <c r="Z536" s="191"/>
    </row>
    <row r="537" spans="1:26" ht="15.75" customHeight="1">
      <c r="A537" s="191"/>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c r="Y537" s="191"/>
      <c r="Z537" s="191"/>
    </row>
    <row r="538" spans="1:26" ht="15.75" customHeight="1">
      <c r="A538" s="191"/>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c r="Y538" s="191"/>
      <c r="Z538" s="191"/>
    </row>
    <row r="539" spans="1:26" ht="15.75" customHeight="1">
      <c r="A539" s="191"/>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c r="Y539" s="191"/>
      <c r="Z539" s="191"/>
    </row>
    <row r="540" spans="1:26" ht="15.75" customHeight="1">
      <c r="A540" s="191"/>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c r="Y540" s="191"/>
      <c r="Z540" s="191"/>
    </row>
    <row r="541" spans="1:26" ht="15.75" customHeight="1">
      <c r="A541" s="191"/>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c r="Y541" s="191"/>
      <c r="Z541" s="191"/>
    </row>
    <row r="542" spans="1:26" ht="15.75" customHeight="1">
      <c r="A542" s="191"/>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c r="Y542" s="191"/>
      <c r="Z542" s="191"/>
    </row>
    <row r="543" spans="1:26" ht="15.75" customHeight="1">
      <c r="A543" s="191"/>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c r="Y543" s="191"/>
      <c r="Z543" s="191"/>
    </row>
    <row r="544" spans="1:26" ht="15.75" customHeight="1">
      <c r="A544" s="191"/>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c r="Y544" s="191"/>
      <c r="Z544" s="191"/>
    </row>
    <row r="545" spans="1:26" ht="15.75" customHeight="1">
      <c r="A545" s="191"/>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c r="Y545" s="191"/>
      <c r="Z545" s="191"/>
    </row>
    <row r="546" spans="1:26" ht="15.75" customHeight="1">
      <c r="A546" s="191"/>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c r="Y546" s="191"/>
      <c r="Z546" s="191"/>
    </row>
    <row r="547" spans="1:26" ht="15.75" customHeight="1">
      <c r="A547" s="191"/>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c r="Y547" s="191"/>
      <c r="Z547" s="191"/>
    </row>
    <row r="548" spans="1:26" ht="15.75" customHeight="1">
      <c r="A548" s="191"/>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c r="Y548" s="191"/>
      <c r="Z548" s="191"/>
    </row>
    <row r="549" spans="1:26" ht="15.75" customHeight="1">
      <c r="A549" s="191"/>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c r="Y549" s="191"/>
      <c r="Z549" s="191"/>
    </row>
    <row r="550" spans="1:26" ht="15.75" customHeight="1">
      <c r="A550" s="191"/>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c r="Y550" s="191"/>
      <c r="Z550" s="191"/>
    </row>
    <row r="551" spans="1:26" ht="15.75" customHeight="1">
      <c r="A551" s="191"/>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c r="Y551" s="191"/>
      <c r="Z551" s="191"/>
    </row>
    <row r="552" spans="1:26" ht="15.75" customHeight="1">
      <c r="A552" s="191"/>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c r="Y552" s="191"/>
      <c r="Z552" s="191"/>
    </row>
    <row r="553" spans="1:26" ht="15.75" customHeight="1">
      <c r="A553" s="191"/>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c r="Y553" s="191"/>
      <c r="Z553" s="191"/>
    </row>
    <row r="554" spans="1:26" ht="15.75" customHeight="1">
      <c r="A554" s="191"/>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c r="Y554" s="191"/>
      <c r="Z554" s="191"/>
    </row>
    <row r="555" spans="1:26" ht="15.75" customHeight="1">
      <c r="A555" s="191"/>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c r="Y555" s="191"/>
      <c r="Z555" s="191"/>
    </row>
    <row r="556" spans="1:26" ht="15.75" customHeight="1">
      <c r="A556" s="191"/>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c r="Y556" s="191"/>
      <c r="Z556" s="191"/>
    </row>
    <row r="557" spans="1:26" ht="15.75" customHeight="1">
      <c r="A557" s="191"/>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c r="Y557" s="191"/>
      <c r="Z557" s="191"/>
    </row>
    <row r="558" spans="1:26" ht="15.75" customHeight="1">
      <c r="A558" s="191"/>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c r="Y558" s="191"/>
      <c r="Z558" s="191"/>
    </row>
    <row r="559" spans="1:26" ht="15.75" customHeight="1">
      <c r="A559" s="191"/>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c r="Y559" s="191"/>
      <c r="Z559" s="191"/>
    </row>
    <row r="560" spans="1:26" ht="15.75" customHeight="1">
      <c r="A560" s="191"/>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c r="Y560" s="191"/>
      <c r="Z560" s="191"/>
    </row>
    <row r="561" spans="1:26" ht="15.75" customHeight="1">
      <c r="A561" s="191"/>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c r="Y561" s="191"/>
      <c r="Z561" s="191"/>
    </row>
    <row r="562" spans="1:26" ht="15.75" customHeight="1">
      <c r="A562" s="191"/>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c r="Y562" s="191"/>
      <c r="Z562" s="191"/>
    </row>
    <row r="563" spans="1:26" ht="15.75" customHeight="1">
      <c r="A563" s="191"/>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c r="Y563" s="191"/>
      <c r="Z563" s="191"/>
    </row>
    <row r="564" spans="1:26" ht="15.75" customHeight="1">
      <c r="A564" s="191"/>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c r="Y564" s="191"/>
      <c r="Z564" s="191"/>
    </row>
    <row r="565" spans="1:26" ht="15.75" customHeight="1">
      <c r="A565" s="191"/>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c r="Y565" s="191"/>
      <c r="Z565" s="191"/>
    </row>
    <row r="566" spans="1:26" ht="15.75" customHeight="1">
      <c r="A566" s="191"/>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c r="Y566" s="191"/>
      <c r="Z566" s="191"/>
    </row>
    <row r="567" spans="1:26" ht="15.75" customHeight="1">
      <c r="A567" s="191"/>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c r="Y567" s="191"/>
      <c r="Z567" s="191"/>
    </row>
    <row r="568" spans="1:26" ht="15.75" customHeight="1">
      <c r="A568" s="191"/>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c r="Y568" s="191"/>
      <c r="Z568" s="191"/>
    </row>
    <row r="569" spans="1:26" ht="15.75" customHeight="1">
      <c r="A569" s="191"/>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c r="Y569" s="191"/>
      <c r="Z569" s="191"/>
    </row>
    <row r="570" spans="1:26" ht="15.75" customHeight="1">
      <c r="A570" s="191"/>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c r="Y570" s="191"/>
      <c r="Z570" s="191"/>
    </row>
    <row r="571" spans="1:26" ht="15.75" customHeight="1">
      <c r="A571" s="191"/>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c r="Y571" s="191"/>
      <c r="Z571" s="191"/>
    </row>
    <row r="572" spans="1:26" ht="15.75" customHeight="1">
      <c r="A572" s="191"/>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c r="Y572" s="191"/>
      <c r="Z572" s="191"/>
    </row>
    <row r="573" spans="1:26" ht="15.75" customHeight="1">
      <c r="A573" s="191"/>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c r="Y573" s="191"/>
      <c r="Z573" s="191"/>
    </row>
    <row r="574" spans="1:26" ht="15.75" customHeight="1">
      <c r="A574" s="191"/>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c r="Y574" s="191"/>
      <c r="Z574" s="191"/>
    </row>
    <row r="575" spans="1:26" ht="15.75" customHeight="1">
      <c r="A575" s="191"/>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c r="Y575" s="191"/>
      <c r="Z575" s="191"/>
    </row>
    <row r="576" spans="1:26" ht="15.75" customHeight="1">
      <c r="A576" s="191"/>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c r="Y576" s="191"/>
      <c r="Z576" s="191"/>
    </row>
    <row r="577" spans="1:26" ht="15.75" customHeight="1">
      <c r="A577" s="191"/>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c r="Y577" s="191"/>
      <c r="Z577" s="191"/>
    </row>
    <row r="578" spans="1:26" ht="15.75" customHeight="1">
      <c r="A578" s="191"/>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c r="Y578" s="191"/>
      <c r="Z578" s="191"/>
    </row>
    <row r="579" spans="1:26" ht="15.75" customHeight="1">
      <c r="A579" s="191"/>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row>
    <row r="580" spans="1:26" ht="15.75" customHeight="1">
      <c r="A580" s="191"/>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c r="Y580" s="191"/>
      <c r="Z580" s="191"/>
    </row>
    <row r="581" spans="1:26" ht="15.75" customHeight="1">
      <c r="A581" s="191"/>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c r="Y581" s="191"/>
      <c r="Z581" s="191"/>
    </row>
    <row r="582" spans="1:26" ht="15.75" customHeight="1">
      <c r="A582" s="191"/>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c r="Y582" s="191"/>
      <c r="Z582" s="191"/>
    </row>
    <row r="583" spans="1:26" ht="15.75" customHeight="1">
      <c r="A583" s="191"/>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c r="Y583" s="191"/>
      <c r="Z583" s="191"/>
    </row>
    <row r="584" spans="1:26" ht="15.75" customHeight="1">
      <c r="A584" s="191"/>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c r="Y584" s="191"/>
      <c r="Z584" s="191"/>
    </row>
    <row r="585" spans="1:26" ht="15.75" customHeight="1">
      <c r="A585" s="191"/>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c r="Y585" s="191"/>
      <c r="Z585" s="191"/>
    </row>
    <row r="586" spans="1:26" ht="15.75" customHeight="1">
      <c r="A586" s="191"/>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row>
    <row r="587" spans="1:26" ht="15.75" customHeight="1">
      <c r="A587" s="191"/>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row>
    <row r="588" spans="1:26" ht="15.75" customHeight="1">
      <c r="A588" s="191"/>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row>
    <row r="589" spans="1:26" ht="15.75" customHeight="1">
      <c r="A589" s="191"/>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row>
    <row r="590" spans="1:26" ht="15.75" customHeight="1">
      <c r="A590" s="191"/>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row>
    <row r="591" spans="1:26" ht="15.75" customHeight="1">
      <c r="A591" s="191"/>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row>
    <row r="592" spans="1:26" ht="15.75" customHeight="1">
      <c r="A592" s="191"/>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row>
    <row r="593" spans="1:26" ht="15.75" customHeight="1">
      <c r="A593" s="191"/>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row>
    <row r="594" spans="1:26" ht="15.75" customHeight="1">
      <c r="A594" s="191"/>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row>
    <row r="595" spans="1:26" ht="15.75" customHeight="1">
      <c r="A595" s="191"/>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row>
    <row r="596" spans="1:26" ht="15.75" customHeight="1">
      <c r="A596" s="191"/>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row>
    <row r="597" spans="1:26" ht="15.75" customHeight="1">
      <c r="A597" s="191"/>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row>
    <row r="598" spans="1:26" ht="15.75" customHeight="1">
      <c r="A598" s="191"/>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row>
    <row r="599" spans="1:26" ht="15.75" customHeight="1">
      <c r="A599" s="191"/>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row>
    <row r="600" spans="1:26" ht="15.75" customHeight="1">
      <c r="A600" s="191"/>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row>
    <row r="601" spans="1:26" ht="15.75" customHeight="1">
      <c r="A601" s="191"/>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row>
    <row r="602" spans="1:26" ht="15.75" customHeight="1">
      <c r="A602" s="191"/>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row>
    <row r="603" spans="1:26" ht="15.75" customHeight="1">
      <c r="A603" s="191"/>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row>
    <row r="604" spans="1:26" ht="15.75" customHeight="1">
      <c r="A604" s="191"/>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row>
    <row r="605" spans="1:26" ht="15.75" customHeight="1">
      <c r="A605" s="191"/>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row>
    <row r="606" spans="1:26" ht="15.75" customHeight="1">
      <c r="A606" s="191"/>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row>
    <row r="607" spans="1:26" ht="15.75" customHeight="1">
      <c r="A607" s="191"/>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row>
    <row r="608" spans="1:26" ht="15.75" customHeight="1">
      <c r="A608" s="191"/>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row>
    <row r="609" spans="1:26" ht="15.75" customHeight="1">
      <c r="A609" s="191"/>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row>
    <row r="610" spans="1:26" ht="15.75" customHeight="1">
      <c r="A610" s="191"/>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row>
    <row r="611" spans="1:26" ht="15.75" customHeight="1">
      <c r="A611" s="191"/>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row>
    <row r="612" spans="1:26" ht="15.75" customHeight="1">
      <c r="A612" s="191"/>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row>
    <row r="613" spans="1:26" ht="15.75" customHeight="1">
      <c r="A613" s="191"/>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row>
    <row r="614" spans="1:26" ht="15.75" customHeight="1">
      <c r="A614" s="191"/>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row>
    <row r="615" spans="1:26" ht="15.75" customHeight="1">
      <c r="A615" s="191"/>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row>
    <row r="616" spans="1:26" ht="15.75" customHeight="1">
      <c r="A616" s="191"/>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row>
    <row r="617" spans="1:26" ht="15.75" customHeight="1">
      <c r="A617" s="191"/>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row>
    <row r="618" spans="1:26" ht="15.75" customHeight="1">
      <c r="A618" s="191"/>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row>
    <row r="619" spans="1:26" ht="15.75" customHeight="1">
      <c r="A619" s="191"/>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row>
    <row r="620" spans="1:26" ht="15.75" customHeight="1">
      <c r="A620" s="191"/>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row>
    <row r="621" spans="1:26" ht="15.75" customHeight="1">
      <c r="A621" s="191"/>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row>
    <row r="622" spans="1:26" ht="15.75" customHeight="1">
      <c r="A622" s="191"/>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row>
    <row r="623" spans="1:26" ht="15.75" customHeight="1">
      <c r="A623" s="191"/>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row>
    <row r="624" spans="1:26" ht="15.75" customHeight="1">
      <c r="A624" s="191"/>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row>
    <row r="625" spans="1:26" ht="15.75" customHeight="1">
      <c r="A625" s="191"/>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row>
    <row r="626" spans="1:26" ht="15.75" customHeight="1">
      <c r="A626" s="191"/>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row>
    <row r="627" spans="1:26" ht="15.75" customHeight="1">
      <c r="A627" s="191"/>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row>
    <row r="628" spans="1:26" ht="15.75" customHeight="1">
      <c r="A628" s="191"/>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row>
    <row r="629" spans="1:26" ht="15.75" customHeight="1">
      <c r="A629" s="191"/>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row>
    <row r="630" spans="1:26" ht="15.75" customHeight="1">
      <c r="A630" s="191"/>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row>
    <row r="631" spans="1:26" ht="15.75" customHeight="1">
      <c r="A631" s="191"/>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row>
    <row r="632" spans="1:26" ht="15.75" customHeight="1">
      <c r="A632" s="191"/>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row>
    <row r="633" spans="1:26" ht="15.75" customHeight="1">
      <c r="A633" s="191"/>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row>
    <row r="634" spans="1:26" ht="15.75" customHeight="1">
      <c r="A634" s="191"/>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row>
    <row r="635" spans="1:26" ht="15.75" customHeight="1">
      <c r="A635" s="191"/>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row>
    <row r="636" spans="1:26" ht="15.75" customHeight="1">
      <c r="A636" s="191"/>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row>
    <row r="637" spans="1:26" ht="15.75" customHeight="1">
      <c r="A637" s="191"/>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row>
    <row r="638" spans="1:26" ht="15.75" customHeight="1">
      <c r="A638" s="191"/>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row>
    <row r="639" spans="1:26" ht="15.75" customHeight="1">
      <c r="A639" s="191"/>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row>
    <row r="640" spans="1:26" ht="15.75" customHeight="1">
      <c r="A640" s="191"/>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row>
    <row r="641" spans="1:26" ht="15.75" customHeight="1">
      <c r="A641" s="191"/>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row>
    <row r="642" spans="1:26" ht="15.75" customHeight="1">
      <c r="A642" s="191"/>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row>
    <row r="643" spans="1:26" ht="15.75" customHeight="1">
      <c r="A643" s="191"/>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row>
    <row r="644" spans="1:26" ht="15.75" customHeight="1">
      <c r="A644" s="191"/>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row>
    <row r="645" spans="1:26" ht="15.75" customHeight="1">
      <c r="A645" s="191"/>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row>
    <row r="646" spans="1:26" ht="15.75" customHeight="1">
      <c r="A646" s="191"/>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row>
    <row r="647" spans="1:26" ht="15.75" customHeight="1">
      <c r="A647" s="191"/>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row>
    <row r="648" spans="1:26" ht="15.75" customHeight="1">
      <c r="A648" s="191"/>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row>
    <row r="649" spans="1:26" ht="15.75" customHeight="1">
      <c r="A649" s="191"/>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row>
    <row r="650" spans="1:26" ht="15.75" customHeight="1">
      <c r="A650" s="191"/>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row>
    <row r="651" spans="1:26" ht="15.75" customHeight="1">
      <c r="A651" s="191"/>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row>
    <row r="652" spans="1:26" ht="15.75" customHeight="1">
      <c r="A652" s="191"/>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row>
    <row r="653" spans="1:26" ht="15.75" customHeight="1">
      <c r="A653" s="191"/>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row>
    <row r="654" spans="1:26" ht="15.75" customHeight="1">
      <c r="A654" s="191"/>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row>
    <row r="655" spans="1:26" ht="15.75" customHeight="1">
      <c r="A655" s="191"/>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row>
    <row r="656" spans="1:26" ht="15.75" customHeight="1">
      <c r="A656" s="191"/>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row>
    <row r="657" spans="1:26" ht="15.75" customHeight="1">
      <c r="A657" s="191"/>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row>
    <row r="658" spans="1:26" ht="15.75" customHeight="1">
      <c r="A658" s="191"/>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row>
    <row r="659" spans="1:26" ht="15.75" customHeight="1">
      <c r="A659" s="191"/>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row>
    <row r="660" spans="1:26" ht="15.75" customHeight="1">
      <c r="A660" s="191"/>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row>
    <row r="661" spans="1:26" ht="15.75" customHeight="1">
      <c r="A661" s="191"/>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row>
    <row r="662" spans="1:26" ht="15.75" customHeight="1">
      <c r="A662" s="191"/>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row>
    <row r="663" spans="1:26" ht="15.75" customHeight="1">
      <c r="A663" s="191"/>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row>
    <row r="664" spans="1:26" ht="15.75" customHeight="1">
      <c r="A664" s="191"/>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row>
    <row r="665" spans="1:26" ht="15.75" customHeight="1">
      <c r="A665" s="191"/>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row>
    <row r="666" spans="1:26" ht="15.75" customHeight="1">
      <c r="A666" s="191"/>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row>
    <row r="667" spans="1:26" ht="15.75" customHeight="1">
      <c r="A667" s="191"/>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row>
    <row r="668" spans="1:26" ht="15.75" customHeight="1">
      <c r="A668" s="191"/>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row>
    <row r="669" spans="1:26" ht="15.75" customHeight="1">
      <c r="A669" s="191"/>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row>
    <row r="670" spans="1:26" ht="15.75" customHeight="1">
      <c r="A670" s="191"/>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row>
    <row r="671" spans="1:26" ht="15.75" customHeight="1">
      <c r="A671" s="191"/>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row>
    <row r="672" spans="1:26" ht="15.75" customHeight="1">
      <c r="A672" s="191"/>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row>
    <row r="673" spans="1:26" ht="15.75" customHeight="1">
      <c r="A673" s="191"/>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row>
    <row r="674" spans="1:26" ht="15.75" customHeight="1">
      <c r="A674" s="191"/>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row>
    <row r="675" spans="1:26" ht="15.75" customHeight="1">
      <c r="A675" s="191"/>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row>
    <row r="676" spans="1:26" ht="15.75" customHeight="1">
      <c r="A676" s="191"/>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row>
    <row r="677" spans="1:26" ht="15.75" customHeight="1">
      <c r="A677" s="191"/>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row>
    <row r="678" spans="1:26" ht="15.75" customHeight="1">
      <c r="A678" s="191"/>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row>
    <row r="679" spans="1:26" ht="15.75" customHeight="1">
      <c r="A679" s="191"/>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row>
    <row r="680" spans="1:26" ht="15.75" customHeight="1">
      <c r="A680" s="191"/>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row>
    <row r="681" spans="1:26" ht="15.75" customHeight="1">
      <c r="A681" s="191"/>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row>
    <row r="682" spans="1:26" ht="15.75" customHeight="1">
      <c r="A682" s="191"/>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row>
    <row r="683" spans="1:26" ht="15.75" customHeight="1">
      <c r="A683" s="191"/>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row>
    <row r="684" spans="1:26" ht="15.75" customHeight="1">
      <c r="A684" s="191"/>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row>
    <row r="685" spans="1:26" ht="15.75" customHeight="1">
      <c r="A685" s="191"/>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row>
    <row r="686" spans="1:26" ht="15.75" customHeight="1">
      <c r="A686" s="191"/>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row>
    <row r="687" spans="1:26" ht="15.75" customHeight="1">
      <c r="A687" s="191"/>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row>
    <row r="688" spans="1:26" ht="15.75" customHeight="1">
      <c r="A688" s="191"/>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row>
    <row r="689" spans="1:26" ht="15.75" customHeight="1">
      <c r="A689" s="191"/>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row>
    <row r="690" spans="1:26" ht="15.75" customHeight="1">
      <c r="A690" s="191"/>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row>
    <row r="691" spans="1:26" ht="15.75" customHeight="1">
      <c r="A691" s="191"/>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row>
    <row r="692" spans="1:26" ht="15.75" customHeight="1">
      <c r="A692" s="191"/>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row>
    <row r="693" spans="1:26" ht="15.75" customHeight="1">
      <c r="A693" s="191"/>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row>
    <row r="694" spans="1:26" ht="15.75" customHeight="1">
      <c r="A694" s="191"/>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row>
    <row r="695" spans="1:26" ht="15.75" customHeight="1">
      <c r="A695" s="191"/>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row>
    <row r="696" spans="1:26" ht="15.75" customHeight="1">
      <c r="A696" s="191"/>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row>
    <row r="697" spans="1:26" ht="15.75" customHeight="1">
      <c r="A697" s="191"/>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row>
    <row r="698" spans="1:26" ht="15.75" customHeight="1">
      <c r="A698" s="191"/>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row>
    <row r="699" spans="1:26" ht="15.75" customHeight="1">
      <c r="A699" s="191"/>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row>
    <row r="700" spans="1:26" ht="15.75" customHeight="1">
      <c r="A700" s="191"/>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row>
    <row r="701" spans="1:26" ht="15.75" customHeight="1">
      <c r="A701" s="191"/>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row>
    <row r="702" spans="1:26" ht="15.75" customHeight="1">
      <c r="A702" s="191"/>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row>
    <row r="703" spans="1:26" ht="15.75" customHeight="1">
      <c r="A703" s="191"/>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row>
    <row r="704" spans="1:26" ht="15.75" customHeight="1">
      <c r="A704" s="191"/>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row>
    <row r="705" spans="1:26" ht="15.75" customHeight="1">
      <c r="A705" s="191"/>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row>
    <row r="706" spans="1:26" ht="15.75" customHeight="1">
      <c r="A706" s="191"/>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row>
    <row r="707" spans="1:26" ht="15.75" customHeight="1">
      <c r="A707" s="191"/>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row>
    <row r="708" spans="1:26" ht="15.75" customHeight="1">
      <c r="A708" s="191"/>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row>
    <row r="709" spans="1:26" ht="15.75" customHeight="1">
      <c r="A709" s="191"/>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row>
    <row r="710" spans="1:26" ht="15.75" customHeight="1">
      <c r="A710" s="191"/>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row>
    <row r="711" spans="1:26" ht="15.75" customHeight="1">
      <c r="A711" s="191"/>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row>
    <row r="712" spans="1:26" ht="15.75" customHeight="1">
      <c r="A712" s="191"/>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row>
    <row r="713" spans="1:26" ht="15.75" customHeight="1">
      <c r="A713" s="191"/>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row>
    <row r="714" spans="1:26" ht="15.75" customHeight="1">
      <c r="A714" s="191"/>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row>
    <row r="715" spans="1:26" ht="15.75" customHeight="1">
      <c r="A715" s="191"/>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row>
    <row r="716" spans="1:26" ht="15.75" customHeight="1">
      <c r="A716" s="191"/>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row>
    <row r="717" spans="1:26" ht="15.75" customHeight="1">
      <c r="A717" s="191"/>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row>
    <row r="718" spans="1:26" ht="15.75" customHeight="1">
      <c r="A718" s="191"/>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row>
    <row r="719" spans="1:26" ht="15.75" customHeight="1">
      <c r="A719" s="191"/>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row>
    <row r="720" spans="1:26" ht="15.75" customHeight="1">
      <c r="A720" s="191"/>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row>
    <row r="721" spans="1:26" ht="15.75" customHeight="1">
      <c r="A721" s="191"/>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row>
    <row r="722" spans="1:26" ht="15.75" customHeight="1">
      <c r="A722" s="191"/>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row>
    <row r="723" spans="1:26" ht="15.75" customHeight="1">
      <c r="A723" s="191"/>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row>
    <row r="724" spans="1:26" ht="15.75" customHeight="1">
      <c r="A724" s="191"/>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row>
    <row r="725" spans="1:26" ht="15.75" customHeight="1">
      <c r="A725" s="191"/>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row>
    <row r="726" spans="1:26" ht="15.75" customHeight="1">
      <c r="A726" s="191"/>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row>
    <row r="727" spans="1:26" ht="15.75" customHeight="1">
      <c r="A727" s="191"/>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row>
    <row r="728" spans="1:26" ht="15.75" customHeight="1">
      <c r="A728" s="191"/>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row>
    <row r="729" spans="1:26" ht="15.75" customHeight="1">
      <c r="A729" s="191"/>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row>
    <row r="730" spans="1:26" ht="15.75" customHeight="1">
      <c r="A730" s="191"/>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row>
    <row r="731" spans="1:26" ht="15.75" customHeight="1">
      <c r="A731" s="191"/>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row>
    <row r="732" spans="1:26" ht="15.75" customHeight="1">
      <c r="A732" s="191"/>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row>
    <row r="733" spans="1:26" ht="15.75" customHeight="1">
      <c r="A733" s="191"/>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row>
    <row r="734" spans="1:26" ht="15.75" customHeight="1">
      <c r="A734" s="191"/>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row>
    <row r="735" spans="1:26" ht="15.75" customHeight="1">
      <c r="A735" s="191"/>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row>
    <row r="736" spans="1:26" ht="15.75" customHeight="1">
      <c r="A736" s="191"/>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row>
    <row r="737" spans="1:26" ht="15.75" customHeight="1">
      <c r="A737" s="191"/>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row>
    <row r="738" spans="1:26" ht="15.75" customHeight="1">
      <c r="A738" s="191"/>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row>
    <row r="739" spans="1:26" ht="15.75" customHeight="1">
      <c r="A739" s="191"/>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row>
    <row r="740" spans="1:26" ht="15.75" customHeight="1">
      <c r="A740" s="191"/>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row>
    <row r="741" spans="1:26" ht="15.75" customHeight="1">
      <c r="A741" s="191"/>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row>
    <row r="742" spans="1:26" ht="15.75" customHeight="1">
      <c r="A742" s="191"/>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row>
    <row r="743" spans="1:26" ht="15.75" customHeight="1">
      <c r="A743" s="191"/>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row>
    <row r="744" spans="1:26" ht="15.75" customHeight="1">
      <c r="A744" s="191"/>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row>
    <row r="745" spans="1:26" ht="15.75" customHeight="1">
      <c r="A745" s="191"/>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row>
    <row r="746" spans="1:26" ht="15.75" customHeight="1">
      <c r="A746" s="191"/>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row>
    <row r="747" spans="1:26" ht="15.75" customHeight="1">
      <c r="A747" s="191"/>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row>
    <row r="748" spans="1:26" ht="15.75" customHeight="1">
      <c r="A748" s="191"/>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row>
    <row r="749" spans="1:26" ht="15.75" customHeight="1">
      <c r="A749" s="191"/>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row>
    <row r="750" spans="1:26" ht="15.75" customHeight="1">
      <c r="A750" s="191"/>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row>
    <row r="751" spans="1:26" ht="15.75" customHeight="1">
      <c r="A751" s="191"/>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row>
    <row r="752" spans="1:26" ht="15.75" customHeight="1">
      <c r="A752" s="191"/>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row>
    <row r="753" spans="1:26" ht="15.75" customHeight="1">
      <c r="A753" s="191"/>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row>
    <row r="754" spans="1:26" ht="15.75" customHeight="1">
      <c r="A754" s="191"/>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row>
    <row r="755" spans="1:26" ht="15.75" customHeight="1">
      <c r="A755" s="191"/>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row>
    <row r="756" spans="1:26" ht="15.75" customHeight="1">
      <c r="A756" s="191"/>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row>
    <row r="757" spans="1:26" ht="15.75" customHeight="1">
      <c r="A757" s="191"/>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row>
    <row r="758" spans="1:26" ht="15.75" customHeight="1">
      <c r="A758" s="191"/>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c r="Y758" s="191"/>
      <c r="Z758" s="191"/>
    </row>
    <row r="759" spans="1:26" ht="15.75" customHeight="1">
      <c r="A759" s="191"/>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c r="Y759" s="191"/>
      <c r="Z759" s="191"/>
    </row>
    <row r="760" spans="1:26" ht="15.75" customHeight="1">
      <c r="A760" s="191"/>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c r="Y760" s="191"/>
      <c r="Z760" s="191"/>
    </row>
    <row r="761" spans="1:26" ht="15.75" customHeight="1">
      <c r="A761" s="191"/>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c r="Y761" s="191"/>
      <c r="Z761" s="191"/>
    </row>
    <row r="762" spans="1:26" ht="15.75" customHeight="1">
      <c r="A762" s="191"/>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c r="Y762" s="191"/>
      <c r="Z762" s="191"/>
    </row>
    <row r="763" spans="1:26" ht="15.75" customHeight="1">
      <c r="A763" s="191"/>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c r="Y763" s="191"/>
      <c r="Z763" s="191"/>
    </row>
    <row r="764" spans="1:26" ht="15.75" customHeight="1">
      <c r="A764" s="191"/>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c r="Y764" s="191"/>
      <c r="Z764" s="191"/>
    </row>
    <row r="765" spans="1:26" ht="15.75" customHeight="1">
      <c r="A765" s="191"/>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c r="Y765" s="191"/>
      <c r="Z765" s="191"/>
    </row>
    <row r="766" spans="1:26" ht="15.75" customHeight="1">
      <c r="A766" s="191"/>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c r="Y766" s="191"/>
      <c r="Z766" s="191"/>
    </row>
    <row r="767" spans="1:26" ht="15.75" customHeight="1">
      <c r="A767" s="191"/>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c r="Y767" s="191"/>
      <c r="Z767" s="191"/>
    </row>
    <row r="768" spans="1:26" ht="15.75" customHeight="1">
      <c r="A768" s="191"/>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c r="Y768" s="191"/>
      <c r="Z768" s="191"/>
    </row>
    <row r="769" spans="1:26" ht="15.75" customHeight="1">
      <c r="A769" s="191"/>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c r="Y769" s="191"/>
      <c r="Z769" s="191"/>
    </row>
    <row r="770" spans="1:26" ht="15.75" customHeight="1">
      <c r="A770" s="191"/>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c r="Y770" s="191"/>
      <c r="Z770" s="191"/>
    </row>
    <row r="771" spans="1:26" ht="15.75" customHeight="1">
      <c r="A771" s="191"/>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c r="Y771" s="191"/>
      <c r="Z771" s="191"/>
    </row>
    <row r="772" spans="1:26" ht="15.75" customHeight="1">
      <c r="A772" s="191"/>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c r="Y772" s="191"/>
      <c r="Z772" s="191"/>
    </row>
    <row r="773" spans="1:26" ht="15.75" customHeight="1">
      <c r="A773" s="191"/>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c r="Y773" s="191"/>
      <c r="Z773" s="191"/>
    </row>
    <row r="774" spans="1:26" ht="15.75" customHeight="1">
      <c r="A774" s="191"/>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c r="Y774" s="191"/>
      <c r="Z774" s="191"/>
    </row>
    <row r="775" spans="1:26" ht="15.75" customHeight="1">
      <c r="A775" s="191"/>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c r="Y775" s="191"/>
      <c r="Z775" s="191"/>
    </row>
    <row r="776" spans="1:26" ht="15.75" customHeight="1">
      <c r="A776" s="191"/>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c r="Y776" s="191"/>
      <c r="Z776" s="191"/>
    </row>
    <row r="777" spans="1:26" ht="15.75" customHeight="1">
      <c r="A777" s="191"/>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c r="Y777" s="191"/>
      <c r="Z777" s="191"/>
    </row>
    <row r="778" spans="1:26" ht="15.75" customHeight="1">
      <c r="A778" s="191"/>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c r="Y778" s="191"/>
      <c r="Z778" s="191"/>
    </row>
    <row r="779" spans="1:26" ht="15.75" customHeight="1">
      <c r="A779" s="191"/>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c r="Y779" s="191"/>
      <c r="Z779" s="191"/>
    </row>
    <row r="780" spans="1:26" ht="15.75" customHeight="1">
      <c r="A780" s="191"/>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c r="Y780" s="191"/>
      <c r="Z780" s="191"/>
    </row>
    <row r="781" spans="1:26" ht="15.75" customHeight="1">
      <c r="A781" s="191"/>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c r="Y781" s="191"/>
      <c r="Z781" s="191"/>
    </row>
    <row r="782" spans="1:26" ht="15.75" customHeight="1">
      <c r="A782" s="191"/>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c r="Y782" s="191"/>
      <c r="Z782" s="191"/>
    </row>
    <row r="783" spans="1:26" ht="15.75" customHeight="1">
      <c r="A783" s="191"/>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c r="Y783" s="191"/>
      <c r="Z783" s="191"/>
    </row>
    <row r="784" spans="1:26" ht="15.75" customHeight="1">
      <c r="A784" s="191"/>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c r="Y784" s="191"/>
      <c r="Z784" s="191"/>
    </row>
    <row r="785" spans="1:26" ht="15.75" customHeight="1">
      <c r="A785" s="191"/>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c r="Y785" s="191"/>
      <c r="Z785" s="191"/>
    </row>
    <row r="786" spans="1:26" ht="15.75" customHeight="1">
      <c r="A786" s="191"/>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c r="Y786" s="191"/>
      <c r="Z786" s="191"/>
    </row>
    <row r="787" spans="1:26" ht="15.75" customHeight="1">
      <c r="A787" s="191"/>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c r="Y787" s="191"/>
      <c r="Z787" s="191"/>
    </row>
    <row r="788" spans="1:26" ht="15.75" customHeight="1">
      <c r="A788" s="191"/>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c r="Y788" s="191"/>
      <c r="Z788" s="191"/>
    </row>
    <row r="789" spans="1:26" ht="15.75" customHeight="1">
      <c r="A789" s="191"/>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c r="Y789" s="191"/>
      <c r="Z789" s="191"/>
    </row>
    <row r="790" spans="1:26" ht="15.75" customHeight="1">
      <c r="A790" s="191"/>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c r="Y790" s="191"/>
      <c r="Z790" s="191"/>
    </row>
    <row r="791" spans="1:26" ht="15.75" customHeight="1">
      <c r="A791" s="191"/>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c r="Y791" s="191"/>
      <c r="Z791" s="191"/>
    </row>
    <row r="792" spans="1:26" ht="15.75" customHeight="1">
      <c r="A792" s="191"/>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c r="Y792" s="191"/>
      <c r="Z792" s="191"/>
    </row>
    <row r="793" spans="1:26" ht="15.75" customHeight="1">
      <c r="A793" s="191"/>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c r="Y793" s="191"/>
      <c r="Z793" s="191"/>
    </row>
    <row r="794" spans="1:26" ht="15.75" customHeight="1">
      <c r="A794" s="191"/>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c r="Y794" s="191"/>
      <c r="Z794" s="191"/>
    </row>
    <row r="795" spans="1:26" ht="15.75" customHeight="1">
      <c r="A795" s="191"/>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c r="Y795" s="191"/>
      <c r="Z795" s="191"/>
    </row>
    <row r="796" spans="1:26" ht="15.75" customHeight="1">
      <c r="A796" s="191"/>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c r="Y796" s="191"/>
      <c r="Z796" s="191"/>
    </row>
    <row r="797" spans="1:26" ht="15.75" customHeight="1">
      <c r="A797" s="191"/>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c r="Y797" s="191"/>
      <c r="Z797" s="191"/>
    </row>
    <row r="798" spans="1:26" ht="15.75" customHeight="1">
      <c r="A798" s="191"/>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c r="Y798" s="191"/>
      <c r="Z798" s="191"/>
    </row>
    <row r="799" spans="1:26" ht="15.75" customHeight="1">
      <c r="A799" s="191"/>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c r="Y799" s="191"/>
      <c r="Z799" s="191"/>
    </row>
    <row r="800" spans="1:26" ht="15.75" customHeight="1">
      <c r="A800" s="191"/>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c r="Y800" s="191"/>
      <c r="Z800" s="191"/>
    </row>
    <row r="801" spans="1:26" ht="15.75" customHeight="1">
      <c r="A801" s="191"/>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c r="Y801" s="191"/>
      <c r="Z801" s="191"/>
    </row>
    <row r="802" spans="1:26" ht="15.75" customHeight="1">
      <c r="A802" s="191"/>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c r="Y802" s="191"/>
      <c r="Z802" s="191"/>
    </row>
    <row r="803" spans="1:26" ht="15.75" customHeight="1">
      <c r="A803" s="191"/>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c r="Y803" s="191"/>
      <c r="Z803" s="191"/>
    </row>
    <row r="804" spans="1:26" ht="15.75" customHeight="1">
      <c r="A804" s="191"/>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c r="Y804" s="191"/>
      <c r="Z804" s="191"/>
    </row>
    <row r="805" spans="1:26" ht="15.75" customHeight="1">
      <c r="A805" s="191"/>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c r="Y805" s="191"/>
      <c r="Z805" s="191"/>
    </row>
    <row r="806" spans="1:26" ht="15.75" customHeight="1">
      <c r="A806" s="191"/>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c r="Y806" s="191"/>
      <c r="Z806" s="191"/>
    </row>
    <row r="807" spans="1:26" ht="15.75" customHeight="1">
      <c r="A807" s="191"/>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c r="Y807" s="191"/>
      <c r="Z807" s="191"/>
    </row>
    <row r="808" spans="1:26" ht="15.75" customHeight="1">
      <c r="A808" s="191"/>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c r="Y808" s="191"/>
      <c r="Z808" s="191"/>
    </row>
    <row r="809" spans="1:26" ht="15.75" customHeight="1">
      <c r="A809" s="191"/>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c r="Y809" s="191"/>
      <c r="Z809" s="191"/>
    </row>
    <row r="810" spans="1:26" ht="15.75" customHeight="1">
      <c r="A810" s="191"/>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c r="Y810" s="191"/>
      <c r="Z810" s="191"/>
    </row>
    <row r="811" spans="1:26" ht="15.75" customHeight="1">
      <c r="A811" s="191"/>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c r="Y811" s="191"/>
      <c r="Z811" s="191"/>
    </row>
    <row r="812" spans="1:26" ht="15.75" customHeight="1">
      <c r="A812" s="191"/>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c r="Y812" s="191"/>
      <c r="Z812" s="191"/>
    </row>
    <row r="813" spans="1:26" ht="15.75" customHeight="1">
      <c r="A813" s="191"/>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c r="Y813" s="191"/>
      <c r="Z813" s="191"/>
    </row>
    <row r="814" spans="1:26" ht="15.75" customHeight="1">
      <c r="A814" s="191"/>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c r="Y814" s="191"/>
      <c r="Z814" s="191"/>
    </row>
    <row r="815" spans="1:26" ht="15.75" customHeight="1">
      <c r="A815" s="191"/>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c r="Y815" s="191"/>
      <c r="Z815" s="191"/>
    </row>
    <row r="816" spans="1:26" ht="15.75" customHeight="1">
      <c r="A816" s="191"/>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c r="Y816" s="191"/>
      <c r="Z816" s="191"/>
    </row>
    <row r="817" spans="1:26" ht="15.75" customHeight="1">
      <c r="A817" s="191"/>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c r="Y817" s="191"/>
      <c r="Z817" s="191"/>
    </row>
    <row r="818" spans="1:26" ht="15.75" customHeight="1">
      <c r="A818" s="191"/>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c r="Y818" s="191"/>
      <c r="Z818" s="191"/>
    </row>
    <row r="819" spans="1:26" ht="15.75" customHeight="1">
      <c r="A819" s="191"/>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c r="Y819" s="191"/>
      <c r="Z819" s="191"/>
    </row>
    <row r="820" spans="1:26" ht="15.75" customHeight="1">
      <c r="A820" s="191"/>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c r="Y820" s="191"/>
      <c r="Z820" s="191"/>
    </row>
    <row r="821" spans="1:26" ht="15.75" customHeight="1">
      <c r="A821" s="191"/>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c r="Y821" s="191"/>
      <c r="Z821" s="191"/>
    </row>
    <row r="822" spans="1:26" ht="15.75" customHeight="1">
      <c r="A822" s="191"/>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c r="Y822" s="191"/>
      <c r="Z822" s="191"/>
    </row>
    <row r="823" spans="1:26" ht="15.75" customHeight="1">
      <c r="A823" s="191"/>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c r="Y823" s="191"/>
      <c r="Z823" s="191"/>
    </row>
    <row r="824" spans="1:26" ht="15.75" customHeight="1">
      <c r="A824" s="191"/>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c r="Y824" s="191"/>
      <c r="Z824" s="191"/>
    </row>
    <row r="825" spans="1:26" ht="15.75" customHeight="1">
      <c r="A825" s="191"/>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c r="Y825" s="191"/>
      <c r="Z825" s="191"/>
    </row>
    <row r="826" spans="1:26" ht="15.75" customHeight="1">
      <c r="A826" s="191"/>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c r="Y826" s="191"/>
      <c r="Z826" s="191"/>
    </row>
    <row r="827" spans="1:26" ht="15.75" customHeight="1">
      <c r="A827" s="191"/>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c r="Y827" s="191"/>
      <c r="Z827" s="191"/>
    </row>
    <row r="828" spans="1:26" ht="15.75" customHeight="1">
      <c r="A828" s="191"/>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c r="Y828" s="191"/>
      <c r="Z828" s="191"/>
    </row>
    <row r="829" spans="1:26" ht="15.75" customHeight="1">
      <c r="A829" s="191"/>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c r="Y829" s="191"/>
      <c r="Z829" s="191"/>
    </row>
    <row r="830" spans="1:26" ht="15.75" customHeight="1">
      <c r="A830" s="191"/>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c r="Y830" s="191"/>
      <c r="Z830" s="191"/>
    </row>
    <row r="831" spans="1:26" ht="15.75" customHeight="1">
      <c r="A831" s="191"/>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c r="Y831" s="191"/>
      <c r="Z831" s="191"/>
    </row>
    <row r="832" spans="1:26" ht="15.75" customHeight="1">
      <c r="A832" s="191"/>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c r="Y832" s="191"/>
      <c r="Z832" s="191"/>
    </row>
    <row r="833" spans="1:26" ht="15.75" customHeight="1">
      <c r="A833" s="191"/>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c r="Y833" s="191"/>
      <c r="Z833" s="191"/>
    </row>
    <row r="834" spans="1:26" ht="15.75" customHeight="1">
      <c r="A834" s="191"/>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c r="Y834" s="191"/>
      <c r="Z834" s="191"/>
    </row>
    <row r="835" spans="1:26" ht="15.75" customHeight="1">
      <c r="A835" s="191"/>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c r="Y835" s="191"/>
      <c r="Z835" s="191"/>
    </row>
    <row r="836" spans="1:26" ht="15.75" customHeight="1">
      <c r="A836" s="191"/>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c r="Y836" s="191"/>
      <c r="Z836" s="191"/>
    </row>
    <row r="837" spans="1:26" ht="15.75" customHeight="1">
      <c r="A837" s="191"/>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c r="Y837" s="191"/>
      <c r="Z837" s="191"/>
    </row>
    <row r="838" spans="1:26" ht="15.75" customHeight="1">
      <c r="A838" s="191"/>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c r="Y838" s="191"/>
      <c r="Z838" s="191"/>
    </row>
    <row r="839" spans="1:26" ht="15.75" customHeight="1">
      <c r="A839" s="191"/>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c r="Y839" s="191"/>
      <c r="Z839" s="191"/>
    </row>
    <row r="840" spans="1:26" ht="15.75" customHeight="1">
      <c r="A840" s="191"/>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c r="Y840" s="191"/>
      <c r="Z840" s="191"/>
    </row>
    <row r="841" spans="1:26" ht="15.75" customHeight="1">
      <c r="A841" s="191"/>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c r="Y841" s="191"/>
      <c r="Z841" s="191"/>
    </row>
    <row r="842" spans="1:26" ht="15.75" customHeight="1">
      <c r="A842" s="191"/>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c r="Y842" s="191"/>
      <c r="Z842" s="191"/>
    </row>
    <row r="843" spans="1:26" ht="15.75" customHeight="1">
      <c r="A843" s="191"/>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c r="Y843" s="191"/>
      <c r="Z843" s="191"/>
    </row>
    <row r="844" spans="1:26" ht="15.75" customHeight="1">
      <c r="A844" s="191"/>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c r="Y844" s="191"/>
      <c r="Z844" s="191"/>
    </row>
    <row r="845" spans="1:26" ht="15.75" customHeight="1">
      <c r="A845" s="191"/>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c r="Y845" s="191"/>
      <c r="Z845" s="191"/>
    </row>
    <row r="846" spans="1:26" ht="15.75" customHeight="1">
      <c r="A846" s="191"/>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c r="Y846" s="191"/>
      <c r="Z846" s="191"/>
    </row>
    <row r="847" spans="1:26" ht="15.75" customHeight="1">
      <c r="A847" s="191"/>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c r="Y847" s="191"/>
      <c r="Z847" s="191"/>
    </row>
    <row r="848" spans="1:26" ht="15.75" customHeight="1">
      <c r="A848" s="191"/>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c r="Y848" s="191"/>
      <c r="Z848" s="191"/>
    </row>
    <row r="849" spans="1:26" ht="15.75" customHeight="1">
      <c r="A849" s="191"/>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c r="Y849" s="191"/>
      <c r="Z849" s="191"/>
    </row>
    <row r="850" spans="1:26" ht="15.75" customHeight="1">
      <c r="A850" s="191"/>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c r="Y850" s="191"/>
      <c r="Z850" s="191"/>
    </row>
    <row r="851" spans="1:26" ht="15.75" customHeight="1">
      <c r="A851" s="191"/>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c r="Y851" s="191"/>
      <c r="Z851" s="191"/>
    </row>
    <row r="852" spans="1:26" ht="15.75" customHeight="1">
      <c r="A852" s="191"/>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c r="Y852" s="191"/>
      <c r="Z852" s="191"/>
    </row>
    <row r="853" spans="1:26" ht="15.75" customHeight="1">
      <c r="A853" s="191"/>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c r="Y853" s="191"/>
      <c r="Z853" s="191"/>
    </row>
    <row r="854" spans="1:26" ht="15.75" customHeight="1">
      <c r="A854" s="191"/>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c r="Y854" s="191"/>
      <c r="Z854" s="191"/>
    </row>
    <row r="855" spans="1:26" ht="15.75" customHeight="1">
      <c r="A855" s="191"/>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c r="Y855" s="191"/>
      <c r="Z855" s="191"/>
    </row>
    <row r="856" spans="1:26" ht="15.75" customHeight="1">
      <c r="A856" s="191"/>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c r="Y856" s="191"/>
      <c r="Z856" s="191"/>
    </row>
    <row r="857" spans="1:26" ht="15.75" customHeight="1">
      <c r="A857" s="191"/>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c r="Y857" s="191"/>
      <c r="Z857" s="191"/>
    </row>
    <row r="858" spans="1:26" ht="15.75" customHeight="1">
      <c r="A858" s="191"/>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c r="Y858" s="191"/>
      <c r="Z858" s="191"/>
    </row>
    <row r="859" spans="1:26" ht="15.75" customHeight="1">
      <c r="A859" s="191"/>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c r="Y859" s="191"/>
      <c r="Z859" s="191"/>
    </row>
    <row r="860" spans="1:26" ht="15.75" customHeight="1">
      <c r="A860" s="191"/>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c r="Y860" s="191"/>
      <c r="Z860" s="191"/>
    </row>
    <row r="861" spans="1:26" ht="15.75" customHeight="1">
      <c r="A861" s="191"/>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c r="Y861" s="191"/>
      <c r="Z861" s="191"/>
    </row>
    <row r="862" spans="1:26" ht="15.75" customHeight="1">
      <c r="A862" s="191"/>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c r="Y862" s="191"/>
      <c r="Z862" s="191"/>
    </row>
    <row r="863" spans="1:26" ht="15.75" customHeight="1">
      <c r="A863" s="191"/>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c r="Y863" s="191"/>
      <c r="Z863" s="191"/>
    </row>
    <row r="864" spans="1:26" ht="15.75" customHeight="1">
      <c r="A864" s="191"/>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c r="Y864" s="191"/>
      <c r="Z864" s="191"/>
    </row>
    <row r="865" spans="1:26" ht="15.75" customHeight="1">
      <c r="A865" s="191"/>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c r="Y865" s="191"/>
      <c r="Z865" s="191"/>
    </row>
    <row r="866" spans="1:26" ht="15.75" customHeight="1">
      <c r="A866" s="191"/>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c r="Y866" s="191"/>
      <c r="Z866" s="191"/>
    </row>
    <row r="867" spans="1:26" ht="15.75" customHeight="1">
      <c r="A867" s="191"/>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c r="Y867" s="191"/>
      <c r="Z867" s="191"/>
    </row>
    <row r="868" spans="1:26" ht="15.75" customHeight="1">
      <c r="A868" s="191"/>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c r="Y868" s="191"/>
      <c r="Z868" s="191"/>
    </row>
    <row r="869" spans="1:26" ht="15.75" customHeight="1">
      <c r="A869" s="191"/>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c r="Y869" s="191"/>
      <c r="Z869" s="191"/>
    </row>
    <row r="870" spans="1:26" ht="15.75" customHeight="1">
      <c r="A870" s="191"/>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c r="Y870" s="191"/>
      <c r="Z870" s="191"/>
    </row>
    <row r="871" spans="1:26" ht="15.75" customHeight="1">
      <c r="A871" s="191"/>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c r="Y871" s="191"/>
      <c r="Z871" s="191"/>
    </row>
    <row r="872" spans="1:26" ht="15.75" customHeight="1">
      <c r="A872" s="191"/>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c r="Y872" s="191"/>
      <c r="Z872" s="191"/>
    </row>
    <row r="873" spans="1:26" ht="15.75" customHeight="1">
      <c r="A873" s="191"/>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c r="Y873" s="191"/>
      <c r="Z873" s="191"/>
    </row>
    <row r="874" spans="1:26" ht="15.75" customHeight="1">
      <c r="A874" s="191"/>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c r="Y874" s="191"/>
      <c r="Z874" s="191"/>
    </row>
    <row r="875" spans="1:26" ht="15.75" customHeight="1">
      <c r="A875" s="191"/>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c r="Y875" s="191"/>
      <c r="Z875" s="191"/>
    </row>
    <row r="876" spans="1:26" ht="15.75" customHeight="1">
      <c r="A876" s="191"/>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c r="Y876" s="191"/>
      <c r="Z876" s="191"/>
    </row>
    <row r="877" spans="1:26" ht="15.75" customHeight="1">
      <c r="A877" s="191"/>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c r="Y877" s="191"/>
      <c r="Z877" s="191"/>
    </row>
    <row r="878" spans="1:26" ht="15.75" customHeight="1">
      <c r="A878" s="191"/>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c r="Y878" s="191"/>
      <c r="Z878" s="191"/>
    </row>
    <row r="879" spans="1:26" ht="15.75" customHeight="1">
      <c r="A879" s="191"/>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c r="Y879" s="191"/>
      <c r="Z879" s="191"/>
    </row>
    <row r="880" spans="1:26" ht="15.75" customHeight="1">
      <c r="A880" s="191"/>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c r="Y880" s="191"/>
      <c r="Z880" s="191"/>
    </row>
    <row r="881" spans="1:26" ht="15.75" customHeight="1">
      <c r="A881" s="191"/>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c r="Y881" s="191"/>
      <c r="Z881" s="191"/>
    </row>
    <row r="882" spans="1:26" ht="15.75" customHeight="1">
      <c r="A882" s="191"/>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c r="Y882" s="191"/>
      <c r="Z882" s="191"/>
    </row>
    <row r="883" spans="1:26" ht="15.75" customHeight="1">
      <c r="A883" s="191"/>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c r="Y883" s="191"/>
      <c r="Z883" s="191"/>
    </row>
    <row r="884" spans="1:26" ht="15.75" customHeight="1">
      <c r="A884" s="191"/>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c r="Y884" s="191"/>
      <c r="Z884" s="191"/>
    </row>
    <row r="885" spans="1:26" ht="15.75" customHeight="1">
      <c r="A885" s="191"/>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c r="Y885" s="191"/>
      <c r="Z885" s="191"/>
    </row>
    <row r="886" spans="1:26" ht="15.75" customHeight="1">
      <c r="A886" s="191"/>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c r="Y886" s="191"/>
      <c r="Z886" s="191"/>
    </row>
    <row r="887" spans="1:26" ht="15.75" customHeight="1">
      <c r="A887" s="191"/>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c r="Y887" s="191"/>
      <c r="Z887" s="191"/>
    </row>
    <row r="888" spans="1:26" ht="15.75" customHeight="1">
      <c r="A888" s="191"/>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c r="Y888" s="191"/>
      <c r="Z888" s="191"/>
    </row>
    <row r="889" spans="1:26" ht="15.75" customHeight="1">
      <c r="A889" s="191"/>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c r="Y889" s="191"/>
      <c r="Z889" s="191"/>
    </row>
    <row r="890" spans="1:26" ht="15.75" customHeight="1">
      <c r="A890" s="191"/>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c r="Y890" s="191"/>
      <c r="Z890" s="191"/>
    </row>
    <row r="891" spans="1:26" ht="15.75" customHeight="1">
      <c r="A891" s="191"/>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c r="Y891" s="191"/>
      <c r="Z891" s="191"/>
    </row>
    <row r="892" spans="1:26" ht="15.75" customHeight="1">
      <c r="A892" s="191"/>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c r="Y892" s="191"/>
      <c r="Z892" s="191"/>
    </row>
    <row r="893" spans="1:26" ht="15.75" customHeight="1">
      <c r="A893" s="191"/>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c r="Y893" s="191"/>
      <c r="Z893" s="191"/>
    </row>
    <row r="894" spans="1:26" ht="15.75" customHeight="1">
      <c r="A894" s="191"/>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c r="Y894" s="191"/>
      <c r="Z894" s="191"/>
    </row>
    <row r="895" spans="1:26" ht="15.75" customHeight="1">
      <c r="A895" s="191"/>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c r="Y895" s="191"/>
      <c r="Z895" s="191"/>
    </row>
    <row r="896" spans="1:26" ht="15.75" customHeight="1">
      <c r="A896" s="191"/>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c r="Y896" s="191"/>
      <c r="Z896" s="191"/>
    </row>
    <row r="897" spans="1:26" ht="15.75" customHeight="1">
      <c r="A897" s="191"/>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c r="Y897" s="191"/>
      <c r="Z897" s="191"/>
    </row>
    <row r="898" spans="1:26" ht="15.75" customHeight="1">
      <c r="A898" s="191"/>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c r="Y898" s="191"/>
      <c r="Z898" s="191"/>
    </row>
    <row r="899" spans="1:26" ht="15.75" customHeight="1">
      <c r="A899" s="191"/>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c r="Y899" s="191"/>
      <c r="Z899" s="191"/>
    </row>
    <row r="900" spans="1:26" ht="15.75" customHeight="1">
      <c r="A900" s="191"/>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c r="Y900" s="191"/>
      <c r="Z900" s="191"/>
    </row>
    <row r="901" spans="1:26" ht="15.75" customHeight="1">
      <c r="A901" s="191"/>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c r="Y901" s="191"/>
      <c r="Z901" s="191"/>
    </row>
    <row r="902" spans="1:26" ht="15.75" customHeight="1">
      <c r="A902" s="191"/>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c r="Y902" s="191"/>
      <c r="Z902" s="191"/>
    </row>
    <row r="903" spans="1:26" ht="15.75" customHeight="1">
      <c r="A903" s="191"/>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c r="Y903" s="191"/>
      <c r="Z903" s="191"/>
    </row>
    <row r="904" spans="1:26" ht="15.75" customHeight="1">
      <c r="A904" s="191"/>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c r="Y904" s="191"/>
      <c r="Z904" s="191"/>
    </row>
    <row r="905" spans="1:26" ht="15.75" customHeight="1">
      <c r="A905" s="191"/>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c r="Y905" s="191"/>
      <c r="Z905" s="191"/>
    </row>
    <row r="906" spans="1:26" ht="15.75" customHeight="1">
      <c r="A906" s="191"/>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c r="Y906" s="191"/>
      <c r="Z906" s="191"/>
    </row>
    <row r="907" spans="1:26" ht="15.75" customHeight="1">
      <c r="A907" s="191"/>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c r="Y907" s="191"/>
      <c r="Z907" s="191"/>
    </row>
    <row r="908" spans="1:26" ht="15.75" customHeight="1">
      <c r="A908" s="191"/>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c r="Y908" s="191"/>
      <c r="Z908" s="191"/>
    </row>
    <row r="909" spans="1:26" ht="15.75" customHeight="1">
      <c r="A909" s="191"/>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c r="Y909" s="191"/>
      <c r="Z909" s="191"/>
    </row>
    <row r="910" spans="1:26" ht="15.75" customHeight="1">
      <c r="A910" s="191"/>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c r="Y910" s="191"/>
      <c r="Z910" s="191"/>
    </row>
    <row r="911" spans="1:26" ht="15.75" customHeight="1">
      <c r="A911" s="191"/>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c r="Y911" s="191"/>
      <c r="Z911" s="191"/>
    </row>
    <row r="912" spans="1:26" ht="15.75" customHeight="1">
      <c r="A912" s="191"/>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c r="Y912" s="191"/>
      <c r="Z912" s="191"/>
    </row>
    <row r="913" spans="1:26" ht="15.75" customHeight="1">
      <c r="A913" s="191"/>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c r="Y913" s="191"/>
      <c r="Z913" s="191"/>
    </row>
    <row r="914" spans="1:26" ht="15.75" customHeight="1">
      <c r="A914" s="191"/>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c r="Y914" s="191"/>
      <c r="Z914" s="191"/>
    </row>
    <row r="915" spans="1:26" ht="15.75" customHeight="1">
      <c r="A915" s="191"/>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c r="Y915" s="191"/>
      <c r="Z915" s="191"/>
    </row>
    <row r="916" spans="1:26" ht="15.75" customHeight="1">
      <c r="A916" s="191"/>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c r="Y916" s="191"/>
      <c r="Z916" s="191"/>
    </row>
    <row r="917" spans="1:26" ht="15.75" customHeight="1">
      <c r="A917" s="191"/>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c r="Y917" s="191"/>
      <c r="Z917" s="191"/>
    </row>
    <row r="918" spans="1:26" ht="15.75" customHeight="1">
      <c r="A918" s="191"/>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c r="Y918" s="191"/>
      <c r="Z918" s="191"/>
    </row>
    <row r="919" spans="1:26" ht="15.75" customHeight="1">
      <c r="A919" s="191"/>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c r="Y919" s="191"/>
      <c r="Z919" s="191"/>
    </row>
    <row r="920" spans="1:26" ht="15.75" customHeight="1">
      <c r="A920" s="191"/>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c r="Y920" s="191"/>
      <c r="Z920" s="191"/>
    </row>
    <row r="921" spans="1:26" ht="15.75" customHeight="1">
      <c r="A921" s="191"/>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c r="Y921" s="191"/>
      <c r="Z921" s="191"/>
    </row>
    <row r="922" spans="1:26" ht="15.75" customHeight="1">
      <c r="A922" s="191"/>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c r="Y922" s="191"/>
      <c r="Z922" s="191"/>
    </row>
    <row r="923" spans="1:26" ht="15.75" customHeight="1">
      <c r="A923" s="191"/>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c r="Y923" s="191"/>
      <c r="Z923" s="191"/>
    </row>
    <row r="924" spans="1:26" ht="15.75" customHeight="1">
      <c r="A924" s="191"/>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c r="Y924" s="191"/>
      <c r="Z924" s="191"/>
    </row>
    <row r="925" spans="1:26" ht="15.75" customHeight="1">
      <c r="A925" s="191"/>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c r="Y925" s="191"/>
      <c r="Z925" s="191"/>
    </row>
    <row r="926" spans="1:26" ht="15.75" customHeight="1">
      <c r="A926" s="191"/>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c r="Y926" s="191"/>
      <c r="Z926" s="191"/>
    </row>
    <row r="927" spans="1:26" ht="15.75" customHeight="1">
      <c r="A927" s="191"/>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c r="Y927" s="191"/>
      <c r="Z927" s="191"/>
    </row>
    <row r="928" spans="1:26" ht="15.75" customHeight="1">
      <c r="A928" s="191"/>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c r="Y928" s="191"/>
      <c r="Z928" s="191"/>
    </row>
    <row r="929" spans="1:26" ht="15.75" customHeight="1">
      <c r="A929" s="191"/>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c r="Y929" s="191"/>
      <c r="Z929" s="191"/>
    </row>
    <row r="930" spans="1:26" ht="15.75" customHeight="1">
      <c r="A930" s="191"/>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c r="Y930" s="191"/>
      <c r="Z930" s="191"/>
    </row>
    <row r="931" spans="1:26" ht="15.75" customHeight="1">
      <c r="A931" s="191"/>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c r="Y931" s="191"/>
      <c r="Z931" s="191"/>
    </row>
    <row r="932" spans="1:26" ht="15.75" customHeight="1">
      <c r="A932" s="191"/>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c r="Y932" s="191"/>
      <c r="Z932" s="191"/>
    </row>
    <row r="933" spans="1:26" ht="15.75" customHeight="1">
      <c r="A933" s="191"/>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c r="Y933" s="191"/>
      <c r="Z933" s="191"/>
    </row>
    <row r="934" spans="1:26" ht="15.75" customHeight="1">
      <c r="A934" s="191"/>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c r="Y934" s="191"/>
      <c r="Z934" s="191"/>
    </row>
    <row r="935" spans="1:26" ht="15.75" customHeight="1">
      <c r="A935" s="191"/>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c r="Y935" s="191"/>
      <c r="Z935" s="191"/>
    </row>
    <row r="936" spans="1:26" ht="15.75" customHeight="1">
      <c r="A936" s="191"/>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c r="Y936" s="191"/>
      <c r="Z936" s="191"/>
    </row>
    <row r="937" spans="1:26" ht="15.75" customHeight="1">
      <c r="A937" s="191"/>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c r="Y937" s="191"/>
      <c r="Z937" s="191"/>
    </row>
    <row r="938" spans="1:26" ht="15.75" customHeight="1">
      <c r="A938" s="191"/>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c r="Y938" s="191"/>
      <c r="Z938" s="191"/>
    </row>
    <row r="939" spans="1:26" ht="15.75" customHeight="1">
      <c r="A939" s="191"/>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c r="Y939" s="191"/>
      <c r="Z939" s="191"/>
    </row>
    <row r="940" spans="1:26" ht="15.75" customHeight="1">
      <c r="A940" s="191"/>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c r="Y940" s="191"/>
      <c r="Z940" s="191"/>
    </row>
    <row r="941" spans="1:26" ht="15.75" customHeight="1">
      <c r="A941" s="191"/>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c r="Y941" s="191"/>
      <c r="Z941" s="191"/>
    </row>
    <row r="942" spans="1:26" ht="15.75" customHeight="1">
      <c r="A942" s="191"/>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c r="Y942" s="191"/>
      <c r="Z942" s="191"/>
    </row>
    <row r="943" spans="1:26" ht="15.75" customHeight="1">
      <c r="A943" s="191"/>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c r="Y943" s="191"/>
      <c r="Z943" s="191"/>
    </row>
    <row r="944" spans="1:26" ht="15.75" customHeight="1">
      <c r="A944" s="191"/>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c r="Y944" s="191"/>
      <c r="Z944" s="191"/>
    </row>
    <row r="945" spans="1:26" ht="15.75" customHeight="1">
      <c r="A945" s="191"/>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c r="Y945" s="191"/>
      <c r="Z945" s="191"/>
    </row>
    <row r="946" spans="1:26" ht="15.75" customHeight="1">
      <c r="A946" s="191"/>
      <c r="B946" s="191"/>
      <c r="C946" s="191"/>
      <c r="D946" s="191"/>
      <c r="E946" s="191"/>
      <c r="F946" s="191"/>
      <c r="G946" s="191"/>
      <c r="H946" s="191"/>
      <c r="I946" s="191"/>
      <c r="J946" s="191"/>
      <c r="K946" s="191"/>
      <c r="L946" s="191"/>
      <c r="M946" s="191"/>
      <c r="N946" s="191"/>
      <c r="O946" s="191"/>
      <c r="P946" s="191"/>
      <c r="Q946" s="191"/>
      <c r="R946" s="191"/>
      <c r="S946" s="191"/>
      <c r="T946" s="191"/>
      <c r="U946" s="191"/>
      <c r="V946" s="191"/>
      <c r="W946" s="191"/>
      <c r="X946" s="191"/>
      <c r="Y946" s="191"/>
      <c r="Z946" s="191"/>
    </row>
    <row r="947" spans="1:26" ht="15.75" customHeight="1">
      <c r="A947" s="191"/>
      <c r="B947" s="191"/>
      <c r="C947" s="191"/>
      <c r="D947" s="191"/>
      <c r="E947" s="191"/>
      <c r="F947" s="191"/>
      <c r="G947" s="191"/>
      <c r="H947" s="191"/>
      <c r="I947" s="191"/>
      <c r="J947" s="191"/>
      <c r="K947" s="191"/>
      <c r="L947" s="191"/>
      <c r="M947" s="191"/>
      <c r="N947" s="191"/>
      <c r="O947" s="191"/>
      <c r="P947" s="191"/>
      <c r="Q947" s="191"/>
      <c r="R947" s="191"/>
      <c r="S947" s="191"/>
      <c r="T947" s="191"/>
      <c r="U947" s="191"/>
      <c r="V947" s="191"/>
      <c r="W947" s="191"/>
      <c r="X947" s="191"/>
      <c r="Y947" s="191"/>
      <c r="Z947" s="191"/>
    </row>
    <row r="948" spans="1:26" ht="15.75" customHeight="1">
      <c r="A948" s="191"/>
      <c r="B948" s="191"/>
      <c r="C948" s="191"/>
      <c r="D948" s="191"/>
      <c r="E948" s="191"/>
      <c r="F948" s="191"/>
      <c r="G948" s="191"/>
      <c r="H948" s="191"/>
      <c r="I948" s="191"/>
      <c r="J948" s="191"/>
      <c r="K948" s="191"/>
      <c r="L948" s="191"/>
      <c r="M948" s="191"/>
      <c r="N948" s="191"/>
      <c r="O948" s="191"/>
      <c r="P948" s="191"/>
      <c r="Q948" s="191"/>
      <c r="R948" s="191"/>
      <c r="S948" s="191"/>
      <c r="T948" s="191"/>
      <c r="U948" s="191"/>
      <c r="V948" s="191"/>
      <c r="W948" s="191"/>
      <c r="X948" s="191"/>
      <c r="Y948" s="191"/>
      <c r="Z948" s="191"/>
    </row>
    <row r="949" spans="1:26" ht="15.75" customHeight="1">
      <c r="A949" s="191"/>
      <c r="B949" s="191"/>
      <c r="C949" s="191"/>
      <c r="D949" s="191"/>
      <c r="E949" s="191"/>
      <c r="F949" s="191"/>
      <c r="G949" s="191"/>
      <c r="H949" s="191"/>
      <c r="I949" s="191"/>
      <c r="J949" s="191"/>
      <c r="K949" s="191"/>
      <c r="L949" s="191"/>
      <c r="M949" s="191"/>
      <c r="N949" s="191"/>
      <c r="O949" s="191"/>
      <c r="P949" s="191"/>
      <c r="Q949" s="191"/>
      <c r="R949" s="191"/>
      <c r="S949" s="191"/>
      <c r="T949" s="191"/>
      <c r="U949" s="191"/>
      <c r="V949" s="191"/>
      <c r="W949" s="191"/>
      <c r="X949" s="191"/>
      <c r="Y949" s="191"/>
      <c r="Z949" s="191"/>
    </row>
    <row r="950" spans="1:26" ht="15.75" customHeight="1">
      <c r="A950" s="191"/>
      <c r="B950" s="191"/>
      <c r="C950" s="191"/>
      <c r="D950" s="191"/>
      <c r="E950" s="191"/>
      <c r="F950" s="191"/>
      <c r="G950" s="191"/>
      <c r="H950" s="191"/>
      <c r="I950" s="191"/>
      <c r="J950" s="191"/>
      <c r="K950" s="191"/>
      <c r="L950" s="191"/>
      <c r="M950" s="191"/>
      <c r="N950" s="191"/>
      <c r="O950" s="191"/>
      <c r="P950" s="191"/>
      <c r="Q950" s="191"/>
      <c r="R950" s="191"/>
      <c r="S950" s="191"/>
      <c r="T950" s="191"/>
      <c r="U950" s="191"/>
      <c r="V950" s="191"/>
      <c r="W950" s="191"/>
      <c r="X950" s="191"/>
      <c r="Y950" s="191"/>
      <c r="Z950" s="191"/>
    </row>
    <row r="951" spans="1:26" ht="15.75" customHeight="1">
      <c r="A951" s="191"/>
      <c r="B951" s="191"/>
      <c r="C951" s="191"/>
      <c r="D951" s="191"/>
      <c r="E951" s="191"/>
      <c r="F951" s="191"/>
      <c r="G951" s="191"/>
      <c r="H951" s="191"/>
      <c r="I951" s="191"/>
      <c r="J951" s="191"/>
      <c r="K951" s="191"/>
      <c r="L951" s="191"/>
      <c r="M951" s="191"/>
      <c r="N951" s="191"/>
      <c r="O951" s="191"/>
      <c r="P951" s="191"/>
      <c r="Q951" s="191"/>
      <c r="R951" s="191"/>
      <c r="S951" s="191"/>
      <c r="T951" s="191"/>
      <c r="U951" s="191"/>
      <c r="V951" s="191"/>
      <c r="W951" s="191"/>
      <c r="X951" s="191"/>
      <c r="Y951" s="191"/>
      <c r="Z951" s="191"/>
    </row>
    <row r="952" spans="1:26" ht="15.75" customHeight="1">
      <c r="A952" s="191"/>
      <c r="B952" s="191"/>
      <c r="C952" s="191"/>
      <c r="D952" s="191"/>
      <c r="E952" s="191"/>
      <c r="F952" s="191"/>
      <c r="G952" s="191"/>
      <c r="H952" s="191"/>
      <c r="I952" s="191"/>
      <c r="J952" s="191"/>
      <c r="K952" s="191"/>
      <c r="L952" s="191"/>
      <c r="M952" s="191"/>
      <c r="N952" s="191"/>
      <c r="O952" s="191"/>
      <c r="P952" s="191"/>
      <c r="Q952" s="191"/>
      <c r="R952" s="191"/>
      <c r="S952" s="191"/>
      <c r="T952" s="191"/>
      <c r="U952" s="191"/>
      <c r="V952" s="191"/>
      <c r="W952" s="191"/>
      <c r="X952" s="191"/>
      <c r="Y952" s="191"/>
      <c r="Z952" s="191"/>
    </row>
    <row r="953" spans="1:26" ht="15.75" customHeight="1">
      <c r="A953" s="191"/>
      <c r="B953" s="191"/>
      <c r="C953" s="191"/>
      <c r="D953" s="191"/>
      <c r="E953" s="191"/>
      <c r="F953" s="191"/>
      <c r="G953" s="191"/>
      <c r="H953" s="191"/>
      <c r="I953" s="191"/>
      <c r="J953" s="191"/>
      <c r="K953" s="191"/>
      <c r="L953" s="191"/>
      <c r="M953" s="191"/>
      <c r="N953" s="191"/>
      <c r="O953" s="191"/>
      <c r="P953" s="191"/>
      <c r="Q953" s="191"/>
      <c r="R953" s="191"/>
      <c r="S953" s="191"/>
      <c r="T953" s="191"/>
      <c r="U953" s="191"/>
      <c r="V953" s="191"/>
      <c r="W953" s="191"/>
      <c r="X953" s="191"/>
      <c r="Y953" s="191"/>
      <c r="Z953" s="191"/>
    </row>
    <row r="954" spans="1:26" ht="15.75" customHeight="1">
      <c r="A954" s="191"/>
      <c r="B954" s="191"/>
      <c r="C954" s="191"/>
      <c r="D954" s="191"/>
      <c r="E954" s="191"/>
      <c r="F954" s="191"/>
      <c r="G954" s="191"/>
      <c r="H954" s="191"/>
      <c r="I954" s="191"/>
      <c r="J954" s="191"/>
      <c r="K954" s="191"/>
      <c r="L954" s="191"/>
      <c r="M954" s="191"/>
      <c r="N954" s="191"/>
      <c r="O954" s="191"/>
      <c r="P954" s="191"/>
      <c r="Q954" s="191"/>
      <c r="R954" s="191"/>
      <c r="S954" s="191"/>
      <c r="T954" s="191"/>
      <c r="U954" s="191"/>
      <c r="V954" s="191"/>
      <c r="W954" s="191"/>
      <c r="X954" s="191"/>
      <c r="Y954" s="191"/>
      <c r="Z954" s="191"/>
    </row>
    <row r="955" spans="1:26" ht="15.75" customHeight="1">
      <c r="A955" s="191"/>
      <c r="B955" s="191"/>
      <c r="C955" s="191"/>
      <c r="D955" s="191"/>
      <c r="E955" s="191"/>
      <c r="F955" s="191"/>
      <c r="G955" s="191"/>
      <c r="H955" s="191"/>
      <c r="I955" s="191"/>
      <c r="J955" s="191"/>
      <c r="K955" s="191"/>
      <c r="L955" s="191"/>
      <c r="M955" s="191"/>
      <c r="N955" s="191"/>
      <c r="O955" s="191"/>
      <c r="P955" s="191"/>
      <c r="Q955" s="191"/>
      <c r="R955" s="191"/>
      <c r="S955" s="191"/>
      <c r="T955" s="191"/>
      <c r="U955" s="191"/>
      <c r="V955" s="191"/>
      <c r="W955" s="191"/>
      <c r="X955" s="191"/>
      <c r="Y955" s="191"/>
      <c r="Z955" s="191"/>
    </row>
    <row r="956" spans="1:26" ht="15.75" customHeight="1">
      <c r="A956" s="191"/>
      <c r="B956" s="191"/>
      <c r="C956" s="191"/>
      <c r="D956" s="191"/>
      <c r="E956" s="191"/>
      <c r="F956" s="191"/>
      <c r="G956" s="191"/>
      <c r="H956" s="191"/>
      <c r="I956" s="191"/>
      <c r="J956" s="191"/>
      <c r="K956" s="191"/>
      <c r="L956" s="191"/>
      <c r="M956" s="191"/>
      <c r="N956" s="191"/>
      <c r="O956" s="191"/>
      <c r="P956" s="191"/>
      <c r="Q956" s="191"/>
      <c r="R956" s="191"/>
      <c r="S956" s="191"/>
      <c r="T956" s="191"/>
      <c r="U956" s="191"/>
      <c r="V956" s="191"/>
      <c r="W956" s="191"/>
      <c r="X956" s="191"/>
      <c r="Y956" s="191"/>
      <c r="Z956" s="191"/>
    </row>
    <row r="957" spans="1:26" ht="15.75" customHeight="1">
      <c r="A957" s="191"/>
      <c r="B957" s="191"/>
      <c r="C957" s="191"/>
      <c r="D957" s="191"/>
      <c r="E957" s="191"/>
      <c r="F957" s="191"/>
      <c r="G957" s="191"/>
      <c r="H957" s="191"/>
      <c r="I957" s="191"/>
      <c r="J957" s="191"/>
      <c r="K957" s="191"/>
      <c r="L957" s="191"/>
      <c r="M957" s="191"/>
      <c r="N957" s="191"/>
      <c r="O957" s="191"/>
      <c r="P957" s="191"/>
      <c r="Q957" s="191"/>
      <c r="R957" s="191"/>
      <c r="S957" s="191"/>
      <c r="T957" s="191"/>
      <c r="U957" s="191"/>
      <c r="V957" s="191"/>
      <c r="W957" s="191"/>
      <c r="X957" s="191"/>
      <c r="Y957" s="191"/>
      <c r="Z957" s="191"/>
    </row>
    <row r="958" spans="1:26" ht="15.75" customHeight="1">
      <c r="A958" s="191"/>
      <c r="B958" s="191"/>
      <c r="C958" s="191"/>
      <c r="D958" s="191"/>
      <c r="E958" s="191"/>
      <c r="F958" s="191"/>
      <c r="G958" s="191"/>
      <c r="H958" s="191"/>
      <c r="I958" s="191"/>
      <c r="J958" s="191"/>
      <c r="K958" s="191"/>
      <c r="L958" s="191"/>
      <c r="M958" s="191"/>
      <c r="N958" s="191"/>
      <c r="O958" s="191"/>
      <c r="P958" s="191"/>
      <c r="Q958" s="191"/>
      <c r="R958" s="191"/>
      <c r="S958" s="191"/>
      <c r="T958" s="191"/>
      <c r="U958" s="191"/>
      <c r="V958" s="191"/>
      <c r="W958" s="191"/>
      <c r="X958" s="191"/>
      <c r="Y958" s="191"/>
      <c r="Z958" s="191"/>
    </row>
    <row r="959" spans="1:26" ht="15.75" customHeight="1">
      <c r="A959" s="191"/>
      <c r="B959" s="191"/>
      <c r="C959" s="191"/>
      <c r="D959" s="191"/>
      <c r="E959" s="191"/>
      <c r="F959" s="191"/>
      <c r="G959" s="191"/>
      <c r="H959" s="191"/>
      <c r="I959" s="191"/>
      <c r="J959" s="191"/>
      <c r="K959" s="191"/>
      <c r="L959" s="191"/>
      <c r="M959" s="191"/>
      <c r="N959" s="191"/>
      <c r="O959" s="191"/>
      <c r="P959" s="191"/>
      <c r="Q959" s="191"/>
      <c r="R959" s="191"/>
      <c r="S959" s="191"/>
      <c r="T959" s="191"/>
      <c r="U959" s="191"/>
      <c r="V959" s="191"/>
      <c r="W959" s="191"/>
      <c r="X959" s="191"/>
      <c r="Y959" s="191"/>
      <c r="Z959" s="191"/>
    </row>
    <row r="960" spans="1:26" ht="15.75" customHeight="1">
      <c r="A960" s="191"/>
      <c r="B960" s="191"/>
      <c r="C960" s="191"/>
      <c r="D960" s="191"/>
      <c r="E960" s="191"/>
      <c r="F960" s="191"/>
      <c r="G960" s="191"/>
      <c r="H960" s="191"/>
      <c r="I960" s="191"/>
      <c r="J960" s="191"/>
      <c r="K960" s="191"/>
      <c r="L960" s="191"/>
      <c r="M960" s="191"/>
      <c r="N960" s="191"/>
      <c r="O960" s="191"/>
      <c r="P960" s="191"/>
      <c r="Q960" s="191"/>
      <c r="R960" s="191"/>
      <c r="S960" s="191"/>
      <c r="T960" s="191"/>
      <c r="U960" s="191"/>
      <c r="V960" s="191"/>
      <c r="W960" s="191"/>
      <c r="X960" s="191"/>
      <c r="Y960" s="191"/>
      <c r="Z960" s="191"/>
    </row>
    <row r="961" spans="1:26" ht="15.75" customHeight="1">
      <c r="A961" s="191"/>
      <c r="B961" s="191"/>
      <c r="C961" s="191"/>
      <c r="D961" s="191"/>
      <c r="E961" s="191"/>
      <c r="F961" s="191"/>
      <c r="G961" s="191"/>
      <c r="H961" s="191"/>
      <c r="I961" s="191"/>
      <c r="J961" s="191"/>
      <c r="K961" s="191"/>
      <c r="L961" s="191"/>
      <c r="M961" s="191"/>
      <c r="N961" s="191"/>
      <c r="O961" s="191"/>
      <c r="P961" s="191"/>
      <c r="Q961" s="191"/>
      <c r="R961" s="191"/>
      <c r="S961" s="191"/>
      <c r="T961" s="191"/>
      <c r="U961" s="191"/>
      <c r="V961" s="191"/>
      <c r="W961" s="191"/>
      <c r="X961" s="191"/>
      <c r="Y961" s="191"/>
      <c r="Z961" s="191"/>
    </row>
    <row r="962" spans="1:26" ht="15.75" customHeight="1">
      <c r="A962" s="191"/>
      <c r="B962" s="191"/>
      <c r="C962" s="191"/>
      <c r="D962" s="191"/>
      <c r="E962" s="191"/>
      <c r="F962" s="191"/>
      <c r="G962" s="191"/>
      <c r="H962" s="191"/>
      <c r="I962" s="191"/>
      <c r="J962" s="191"/>
      <c r="K962" s="191"/>
      <c r="L962" s="191"/>
      <c r="M962" s="191"/>
      <c r="N962" s="191"/>
      <c r="O962" s="191"/>
      <c r="P962" s="191"/>
      <c r="Q962" s="191"/>
      <c r="R962" s="191"/>
      <c r="S962" s="191"/>
      <c r="T962" s="191"/>
      <c r="U962" s="191"/>
      <c r="V962" s="191"/>
      <c r="W962" s="191"/>
      <c r="X962" s="191"/>
      <c r="Y962" s="191"/>
      <c r="Z962" s="191"/>
    </row>
    <row r="963" spans="1:26" ht="15.75" customHeight="1">
      <c r="A963" s="191"/>
      <c r="B963" s="191"/>
      <c r="C963" s="191"/>
      <c r="D963" s="191"/>
      <c r="E963" s="191"/>
      <c r="F963" s="191"/>
      <c r="G963" s="191"/>
      <c r="H963" s="191"/>
      <c r="I963" s="191"/>
      <c r="J963" s="191"/>
      <c r="K963" s="191"/>
      <c r="L963" s="191"/>
      <c r="M963" s="191"/>
      <c r="N963" s="191"/>
      <c r="O963" s="191"/>
      <c r="P963" s="191"/>
      <c r="Q963" s="191"/>
      <c r="R963" s="191"/>
      <c r="S963" s="191"/>
      <c r="T963" s="191"/>
      <c r="U963" s="191"/>
      <c r="V963" s="191"/>
      <c r="W963" s="191"/>
      <c r="X963" s="191"/>
      <c r="Y963" s="191"/>
      <c r="Z963" s="191"/>
    </row>
    <row r="964" spans="1:26" ht="15.75" customHeight="1">
      <c r="A964" s="191"/>
      <c r="B964" s="191"/>
      <c r="C964" s="191"/>
      <c r="D964" s="191"/>
      <c r="E964" s="191"/>
      <c r="F964" s="191"/>
      <c r="G964" s="191"/>
      <c r="H964" s="191"/>
      <c r="I964" s="191"/>
      <c r="J964" s="191"/>
      <c r="K964" s="191"/>
      <c r="L964" s="191"/>
      <c r="M964" s="191"/>
      <c r="N964" s="191"/>
      <c r="O964" s="191"/>
      <c r="P964" s="191"/>
      <c r="Q964" s="191"/>
      <c r="R964" s="191"/>
      <c r="S964" s="191"/>
      <c r="T964" s="191"/>
      <c r="U964" s="191"/>
      <c r="V964" s="191"/>
      <c r="W964" s="191"/>
      <c r="X964" s="191"/>
      <c r="Y964" s="191"/>
      <c r="Z964" s="191"/>
    </row>
    <row r="965" spans="1:26" ht="15.75" customHeight="1">
      <c r="A965" s="191"/>
      <c r="B965" s="191"/>
      <c r="C965" s="191"/>
      <c r="D965" s="191"/>
      <c r="E965" s="191"/>
      <c r="F965" s="191"/>
      <c r="G965" s="191"/>
      <c r="H965" s="191"/>
      <c r="I965" s="191"/>
      <c r="J965" s="191"/>
      <c r="K965" s="191"/>
      <c r="L965" s="191"/>
      <c r="M965" s="191"/>
      <c r="N965" s="191"/>
      <c r="O965" s="191"/>
      <c r="P965" s="191"/>
      <c r="Q965" s="191"/>
      <c r="R965" s="191"/>
      <c r="S965" s="191"/>
      <c r="T965" s="191"/>
      <c r="U965" s="191"/>
      <c r="V965" s="191"/>
      <c r="W965" s="191"/>
      <c r="X965" s="191"/>
      <c r="Y965" s="191"/>
      <c r="Z965" s="191"/>
    </row>
    <row r="966" spans="1:26" ht="15.75" customHeight="1">
      <c r="A966" s="191"/>
      <c r="B966" s="191"/>
      <c r="C966" s="191"/>
      <c r="D966" s="191"/>
      <c r="E966" s="191"/>
      <c r="F966" s="191"/>
      <c r="G966" s="191"/>
      <c r="H966" s="191"/>
      <c r="I966" s="191"/>
      <c r="J966" s="191"/>
      <c r="K966" s="191"/>
      <c r="L966" s="191"/>
      <c r="M966" s="191"/>
      <c r="N966" s="191"/>
      <c r="O966" s="191"/>
      <c r="P966" s="191"/>
      <c r="Q966" s="191"/>
      <c r="R966" s="191"/>
      <c r="S966" s="191"/>
      <c r="T966" s="191"/>
      <c r="U966" s="191"/>
      <c r="V966" s="191"/>
      <c r="W966" s="191"/>
      <c r="X966" s="191"/>
      <c r="Y966" s="191"/>
      <c r="Z966" s="191"/>
    </row>
    <row r="967" spans="1:26" ht="15.75" customHeight="1">
      <c r="A967" s="191"/>
      <c r="B967" s="191"/>
      <c r="C967" s="191"/>
      <c r="D967" s="191"/>
      <c r="E967" s="191"/>
      <c r="F967" s="191"/>
      <c r="G967" s="191"/>
      <c r="H967" s="191"/>
      <c r="I967" s="191"/>
      <c r="J967" s="191"/>
      <c r="K967" s="191"/>
      <c r="L967" s="191"/>
      <c r="M967" s="191"/>
      <c r="N967" s="191"/>
      <c r="O967" s="191"/>
      <c r="P967" s="191"/>
      <c r="Q967" s="191"/>
      <c r="R967" s="191"/>
      <c r="S967" s="191"/>
      <c r="T967" s="191"/>
      <c r="U967" s="191"/>
      <c r="V967" s="191"/>
      <c r="W967" s="191"/>
      <c r="X967" s="191"/>
      <c r="Y967" s="191"/>
      <c r="Z967" s="191"/>
    </row>
    <row r="968" spans="1:26" ht="15.75" customHeight="1">
      <c r="A968" s="191"/>
      <c r="B968" s="191"/>
      <c r="C968" s="191"/>
      <c r="D968" s="191"/>
      <c r="E968" s="191"/>
      <c r="F968" s="191"/>
      <c r="G968" s="191"/>
      <c r="H968" s="191"/>
      <c r="I968" s="191"/>
      <c r="J968" s="191"/>
      <c r="K968" s="191"/>
      <c r="L968" s="191"/>
      <c r="M968" s="191"/>
      <c r="N968" s="191"/>
      <c r="O968" s="191"/>
      <c r="P968" s="191"/>
      <c r="Q968" s="191"/>
      <c r="R968" s="191"/>
      <c r="S968" s="191"/>
      <c r="T968" s="191"/>
      <c r="U968" s="191"/>
      <c r="V968" s="191"/>
      <c r="W968" s="191"/>
      <c r="X968" s="191"/>
      <c r="Y968" s="191"/>
      <c r="Z968" s="191"/>
    </row>
    <row r="969" spans="1:26" ht="15.75" customHeight="1">
      <c r="A969" s="191"/>
      <c r="B969" s="191"/>
      <c r="C969" s="191"/>
      <c r="D969" s="191"/>
      <c r="E969" s="191"/>
      <c r="F969" s="191"/>
      <c r="G969" s="191"/>
      <c r="H969" s="191"/>
      <c r="I969" s="191"/>
      <c r="J969" s="191"/>
      <c r="K969" s="191"/>
      <c r="L969" s="191"/>
      <c r="M969" s="191"/>
      <c r="N969" s="191"/>
      <c r="O969" s="191"/>
      <c r="P969" s="191"/>
      <c r="Q969" s="191"/>
      <c r="R969" s="191"/>
      <c r="S969" s="191"/>
      <c r="T969" s="191"/>
      <c r="U969" s="191"/>
      <c r="V969" s="191"/>
      <c r="W969" s="191"/>
      <c r="X969" s="191"/>
      <c r="Y969" s="191"/>
      <c r="Z969" s="191"/>
    </row>
    <row r="970" spans="1:26" ht="15.75" customHeight="1">
      <c r="A970" s="191"/>
      <c r="B970" s="191"/>
      <c r="C970" s="191"/>
      <c r="D970" s="191"/>
      <c r="E970" s="191"/>
      <c r="F970" s="191"/>
      <c r="G970" s="191"/>
      <c r="H970" s="191"/>
      <c r="I970" s="191"/>
      <c r="J970" s="191"/>
      <c r="K970" s="191"/>
      <c r="L970" s="191"/>
      <c r="M970" s="191"/>
      <c r="N970" s="191"/>
      <c r="O970" s="191"/>
      <c r="P970" s="191"/>
      <c r="Q970" s="191"/>
      <c r="R970" s="191"/>
      <c r="S970" s="191"/>
      <c r="T970" s="191"/>
      <c r="U970" s="191"/>
      <c r="V970" s="191"/>
      <c r="W970" s="191"/>
      <c r="X970" s="191"/>
      <c r="Y970" s="191"/>
      <c r="Z970" s="191"/>
    </row>
    <row r="971" spans="1:26" ht="15.75" customHeight="1">
      <c r="A971" s="191"/>
      <c r="B971" s="191"/>
      <c r="C971" s="191"/>
      <c r="D971" s="191"/>
      <c r="E971" s="191"/>
      <c r="F971" s="191"/>
      <c r="G971" s="191"/>
      <c r="H971" s="191"/>
      <c r="I971" s="191"/>
      <c r="J971" s="191"/>
      <c r="K971" s="191"/>
      <c r="L971" s="191"/>
      <c r="M971" s="191"/>
      <c r="N971" s="191"/>
      <c r="O971" s="191"/>
      <c r="P971" s="191"/>
      <c r="Q971" s="191"/>
      <c r="R971" s="191"/>
      <c r="S971" s="191"/>
      <c r="T971" s="191"/>
      <c r="U971" s="191"/>
      <c r="V971" s="191"/>
      <c r="W971" s="191"/>
      <c r="X971" s="191"/>
      <c r="Y971" s="191"/>
      <c r="Z971" s="191"/>
    </row>
    <row r="972" spans="1:26" ht="15.75" customHeight="1">
      <c r="A972" s="191"/>
      <c r="B972" s="191"/>
      <c r="C972" s="191"/>
      <c r="D972" s="191"/>
      <c r="E972" s="191"/>
      <c r="F972" s="191"/>
      <c r="G972" s="191"/>
      <c r="H972" s="191"/>
      <c r="I972" s="191"/>
      <c r="J972" s="191"/>
      <c r="K972" s="191"/>
      <c r="L972" s="191"/>
      <c r="M972" s="191"/>
      <c r="N972" s="191"/>
      <c r="O972" s="191"/>
      <c r="P972" s="191"/>
      <c r="Q972" s="191"/>
      <c r="R972" s="191"/>
      <c r="S972" s="191"/>
      <c r="T972" s="191"/>
      <c r="U972" s="191"/>
      <c r="V972" s="191"/>
      <c r="W972" s="191"/>
      <c r="X972" s="191"/>
      <c r="Y972" s="191"/>
      <c r="Z972" s="191"/>
    </row>
    <row r="973" spans="1:26" ht="15.75" customHeight="1">
      <c r="A973" s="191"/>
      <c r="B973" s="191"/>
      <c r="C973" s="191"/>
      <c r="D973" s="191"/>
      <c r="E973" s="191"/>
      <c r="F973" s="191"/>
      <c r="G973" s="191"/>
      <c r="H973" s="191"/>
      <c r="I973" s="191"/>
      <c r="J973" s="191"/>
      <c r="K973" s="191"/>
      <c r="L973" s="191"/>
      <c r="M973" s="191"/>
      <c r="N973" s="191"/>
      <c r="O973" s="191"/>
      <c r="P973" s="191"/>
      <c r="Q973" s="191"/>
      <c r="R973" s="191"/>
      <c r="S973" s="191"/>
      <c r="T973" s="191"/>
      <c r="U973" s="191"/>
      <c r="V973" s="191"/>
      <c r="W973" s="191"/>
      <c r="X973" s="191"/>
      <c r="Y973" s="191"/>
      <c r="Z973" s="191"/>
    </row>
    <row r="974" spans="1:26" ht="15.75" customHeight="1">
      <c r="A974" s="191"/>
      <c r="B974" s="191"/>
      <c r="C974" s="191"/>
      <c r="D974" s="191"/>
      <c r="E974" s="191"/>
      <c r="F974" s="191"/>
      <c r="G974" s="191"/>
      <c r="H974" s="191"/>
      <c r="I974" s="191"/>
      <c r="J974" s="191"/>
      <c r="K974" s="191"/>
      <c r="L974" s="191"/>
      <c r="M974" s="191"/>
      <c r="N974" s="191"/>
      <c r="O974" s="191"/>
      <c r="P974" s="191"/>
      <c r="Q974" s="191"/>
      <c r="R974" s="191"/>
      <c r="S974" s="191"/>
      <c r="T974" s="191"/>
      <c r="U974" s="191"/>
      <c r="V974" s="191"/>
      <c r="W974" s="191"/>
      <c r="X974" s="191"/>
      <c r="Y974" s="191"/>
      <c r="Z974" s="191"/>
    </row>
    <row r="975" spans="1:26" ht="15.75" customHeight="1">
      <c r="A975" s="191"/>
      <c r="B975" s="191"/>
      <c r="C975" s="191"/>
      <c r="D975" s="191"/>
      <c r="E975" s="191"/>
      <c r="F975" s="191"/>
      <c r="G975" s="191"/>
      <c r="H975" s="191"/>
      <c r="I975" s="191"/>
      <c r="J975" s="191"/>
      <c r="K975" s="191"/>
      <c r="L975" s="191"/>
      <c r="M975" s="191"/>
      <c r="N975" s="191"/>
      <c r="O975" s="191"/>
      <c r="P975" s="191"/>
      <c r="Q975" s="191"/>
      <c r="R975" s="191"/>
      <c r="S975" s="191"/>
      <c r="T975" s="191"/>
      <c r="U975" s="191"/>
      <c r="V975" s="191"/>
      <c r="W975" s="191"/>
      <c r="X975" s="191"/>
      <c r="Y975" s="191"/>
      <c r="Z975" s="191"/>
    </row>
    <row r="976" spans="1:26" ht="15.75" customHeight="1">
      <c r="A976" s="191"/>
      <c r="B976" s="191"/>
      <c r="C976" s="191"/>
      <c r="D976" s="191"/>
      <c r="E976" s="191"/>
      <c r="F976" s="191"/>
      <c r="G976" s="191"/>
      <c r="H976" s="191"/>
      <c r="I976" s="191"/>
      <c r="J976" s="191"/>
      <c r="K976" s="191"/>
      <c r="L976" s="191"/>
      <c r="M976" s="191"/>
      <c r="N976" s="191"/>
      <c r="O976" s="191"/>
      <c r="P976" s="191"/>
      <c r="Q976" s="191"/>
      <c r="R976" s="191"/>
      <c r="S976" s="191"/>
      <c r="T976" s="191"/>
      <c r="U976" s="191"/>
      <c r="V976" s="191"/>
      <c r="W976" s="191"/>
      <c r="X976" s="191"/>
      <c r="Y976" s="191"/>
      <c r="Z976" s="191"/>
    </row>
    <row r="977" spans="1:26" ht="15.75" customHeight="1">
      <c r="A977" s="191"/>
      <c r="B977" s="191"/>
      <c r="C977" s="191"/>
      <c r="D977" s="191"/>
      <c r="E977" s="191"/>
      <c r="F977" s="191"/>
      <c r="G977" s="191"/>
      <c r="H977" s="191"/>
      <c r="I977" s="191"/>
      <c r="J977" s="191"/>
      <c r="K977" s="191"/>
      <c r="L977" s="191"/>
      <c r="M977" s="191"/>
      <c r="N977" s="191"/>
      <c r="O977" s="191"/>
      <c r="P977" s="191"/>
      <c r="Q977" s="191"/>
      <c r="R977" s="191"/>
      <c r="S977" s="191"/>
      <c r="T977" s="191"/>
      <c r="U977" s="191"/>
      <c r="V977" s="191"/>
      <c r="W977" s="191"/>
      <c r="X977" s="191"/>
      <c r="Y977" s="191"/>
      <c r="Z977" s="191"/>
    </row>
    <row r="978" spans="1:26" ht="15.75" customHeight="1">
      <c r="A978" s="191"/>
      <c r="B978" s="191"/>
      <c r="C978" s="191"/>
      <c r="D978" s="191"/>
      <c r="E978" s="191"/>
      <c r="F978" s="191"/>
      <c r="G978" s="191"/>
      <c r="H978" s="191"/>
      <c r="I978" s="191"/>
      <c r="J978" s="191"/>
      <c r="K978" s="191"/>
      <c r="L978" s="191"/>
      <c r="M978" s="191"/>
      <c r="N978" s="191"/>
      <c r="O978" s="191"/>
      <c r="P978" s="191"/>
      <c r="Q978" s="191"/>
      <c r="R978" s="191"/>
      <c r="S978" s="191"/>
      <c r="T978" s="191"/>
      <c r="U978" s="191"/>
      <c r="V978" s="191"/>
      <c r="W978" s="191"/>
      <c r="X978" s="191"/>
      <c r="Y978" s="191"/>
      <c r="Z978" s="191"/>
    </row>
    <row r="979" spans="1:26" ht="15.75" customHeight="1">
      <c r="A979" s="191"/>
      <c r="B979" s="191"/>
      <c r="C979" s="191"/>
      <c r="D979" s="191"/>
      <c r="E979" s="191"/>
      <c r="F979" s="191"/>
      <c r="G979" s="191"/>
      <c r="H979" s="191"/>
      <c r="I979" s="191"/>
      <c r="J979" s="191"/>
      <c r="K979" s="191"/>
      <c r="L979" s="191"/>
      <c r="M979" s="191"/>
      <c r="N979" s="191"/>
      <c r="O979" s="191"/>
      <c r="P979" s="191"/>
      <c r="Q979" s="191"/>
      <c r="R979" s="191"/>
      <c r="S979" s="191"/>
      <c r="T979" s="191"/>
      <c r="U979" s="191"/>
      <c r="V979" s="191"/>
      <c r="W979" s="191"/>
      <c r="X979" s="191"/>
      <c r="Y979" s="191"/>
      <c r="Z979" s="191"/>
    </row>
    <row r="980" spans="1:26" ht="15.75" customHeight="1">
      <c r="A980" s="191"/>
      <c r="B980" s="191"/>
      <c r="C980" s="191"/>
      <c r="D980" s="191"/>
      <c r="E980" s="191"/>
      <c r="F980" s="191"/>
      <c r="G980" s="191"/>
      <c r="H980" s="191"/>
      <c r="I980" s="191"/>
      <c r="J980" s="191"/>
      <c r="K980" s="191"/>
      <c r="L980" s="191"/>
      <c r="M980" s="191"/>
      <c r="N980" s="191"/>
      <c r="O980" s="191"/>
      <c r="P980" s="191"/>
      <c r="Q980" s="191"/>
      <c r="R980" s="191"/>
      <c r="S980" s="191"/>
      <c r="T980" s="191"/>
      <c r="U980" s="191"/>
      <c r="V980" s="191"/>
      <c r="W980" s="191"/>
      <c r="X980" s="191"/>
      <c r="Y980" s="191"/>
      <c r="Z980" s="191"/>
    </row>
    <row r="981" spans="1:26" ht="15.75" customHeight="1">
      <c r="A981" s="191"/>
      <c r="B981" s="191"/>
      <c r="C981" s="191"/>
      <c r="D981" s="191"/>
      <c r="E981" s="191"/>
      <c r="F981" s="191"/>
      <c r="G981" s="191"/>
      <c r="H981" s="191"/>
      <c r="I981" s="191"/>
      <c r="J981" s="191"/>
      <c r="K981" s="191"/>
      <c r="L981" s="191"/>
      <c r="M981" s="191"/>
      <c r="N981" s="191"/>
      <c r="O981" s="191"/>
      <c r="P981" s="191"/>
      <c r="Q981" s="191"/>
      <c r="R981" s="191"/>
      <c r="S981" s="191"/>
      <c r="T981" s="191"/>
      <c r="U981" s="191"/>
      <c r="V981" s="191"/>
      <c r="W981" s="191"/>
      <c r="X981" s="191"/>
      <c r="Y981" s="191"/>
      <c r="Z981" s="191"/>
    </row>
    <row r="982" spans="1:26" ht="15.75" customHeight="1">
      <c r="A982" s="191"/>
      <c r="B982" s="191"/>
      <c r="C982" s="191"/>
      <c r="D982" s="191"/>
      <c r="E982" s="191"/>
      <c r="F982" s="191"/>
      <c r="G982" s="191"/>
      <c r="H982" s="191"/>
      <c r="I982" s="191"/>
      <c r="J982" s="191"/>
      <c r="K982" s="191"/>
      <c r="L982" s="191"/>
      <c r="M982" s="191"/>
      <c r="N982" s="191"/>
      <c r="O982" s="191"/>
      <c r="P982" s="191"/>
      <c r="Q982" s="191"/>
      <c r="R982" s="191"/>
      <c r="S982" s="191"/>
      <c r="T982" s="191"/>
      <c r="U982" s="191"/>
      <c r="V982" s="191"/>
      <c r="W982" s="191"/>
      <c r="X982" s="191"/>
      <c r="Y982" s="191"/>
      <c r="Z982" s="191"/>
    </row>
    <row r="983" spans="1:26" ht="15.75" customHeight="1">
      <c r="A983" s="191"/>
      <c r="B983" s="191"/>
      <c r="C983" s="191"/>
      <c r="D983" s="191"/>
      <c r="E983" s="191"/>
      <c r="F983" s="191"/>
      <c r="G983" s="191"/>
      <c r="H983" s="191"/>
      <c r="I983" s="191"/>
      <c r="J983" s="191"/>
      <c r="K983" s="191"/>
      <c r="L983" s="191"/>
      <c r="M983" s="191"/>
      <c r="N983" s="191"/>
      <c r="O983" s="191"/>
      <c r="P983" s="191"/>
      <c r="Q983" s="191"/>
      <c r="R983" s="191"/>
      <c r="S983" s="191"/>
      <c r="T983" s="191"/>
      <c r="U983" s="191"/>
      <c r="V983" s="191"/>
      <c r="W983" s="191"/>
      <c r="X983" s="191"/>
      <c r="Y983" s="191"/>
      <c r="Z983" s="191"/>
    </row>
    <row r="984" spans="1:26" ht="15.75" customHeight="1">
      <c r="A984" s="191"/>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c r="Y984" s="191"/>
      <c r="Z984" s="191"/>
    </row>
    <row r="985" spans="1:26" ht="15.75" customHeight="1">
      <c r="A985" s="191"/>
      <c r="B985" s="191"/>
      <c r="C985" s="191"/>
      <c r="D985" s="191"/>
      <c r="E985" s="191"/>
      <c r="F985" s="191"/>
      <c r="G985" s="191"/>
      <c r="H985" s="191"/>
      <c r="I985" s="191"/>
      <c r="J985" s="191"/>
      <c r="K985" s="191"/>
      <c r="L985" s="191"/>
      <c r="M985" s="191"/>
      <c r="N985" s="191"/>
      <c r="O985" s="191"/>
      <c r="P985" s="191"/>
      <c r="Q985" s="191"/>
      <c r="R985" s="191"/>
      <c r="S985" s="191"/>
      <c r="T985" s="191"/>
      <c r="U985" s="191"/>
      <c r="V985" s="191"/>
      <c r="W985" s="191"/>
      <c r="X985" s="191"/>
      <c r="Y985" s="191"/>
      <c r="Z985" s="191"/>
    </row>
    <row r="986" spans="1:26" ht="15.75" customHeight="1">
      <c r="A986" s="191"/>
      <c r="B986" s="191"/>
      <c r="C986" s="191"/>
      <c r="D986" s="191"/>
      <c r="E986" s="191"/>
      <c r="F986" s="191"/>
      <c r="G986" s="191"/>
      <c r="H986" s="191"/>
      <c r="I986" s="191"/>
      <c r="J986" s="191"/>
      <c r="K986" s="191"/>
      <c r="L986" s="191"/>
      <c r="M986" s="191"/>
      <c r="N986" s="191"/>
      <c r="O986" s="191"/>
      <c r="P986" s="191"/>
      <c r="Q986" s="191"/>
      <c r="R986" s="191"/>
      <c r="S986" s="191"/>
      <c r="T986" s="191"/>
      <c r="U986" s="191"/>
      <c r="V986" s="191"/>
      <c r="W986" s="191"/>
      <c r="X986" s="191"/>
      <c r="Y986" s="191"/>
      <c r="Z986" s="191"/>
    </row>
    <row r="987" spans="1:26" ht="15.75" customHeight="1">
      <c r="A987" s="191"/>
      <c r="B987" s="191"/>
      <c r="C987" s="191"/>
      <c r="D987" s="191"/>
      <c r="E987" s="191"/>
      <c r="F987" s="191"/>
      <c r="G987" s="191"/>
      <c r="H987" s="191"/>
      <c r="I987" s="191"/>
      <c r="J987" s="191"/>
      <c r="K987" s="191"/>
      <c r="L987" s="191"/>
      <c r="M987" s="191"/>
      <c r="N987" s="191"/>
      <c r="O987" s="191"/>
      <c r="P987" s="191"/>
      <c r="Q987" s="191"/>
      <c r="R987" s="191"/>
      <c r="S987" s="191"/>
      <c r="T987" s="191"/>
      <c r="U987" s="191"/>
      <c r="V987" s="191"/>
      <c r="W987" s="191"/>
      <c r="X987" s="191"/>
      <c r="Y987" s="191"/>
      <c r="Z987" s="191"/>
    </row>
    <row r="988" spans="1:26" ht="15.75" customHeight="1">
      <c r="A988" s="191"/>
      <c r="B988" s="191"/>
      <c r="C988" s="191"/>
      <c r="D988" s="191"/>
      <c r="E988" s="191"/>
      <c r="F988" s="191"/>
      <c r="G988" s="191"/>
      <c r="H988" s="191"/>
      <c r="I988" s="191"/>
      <c r="J988" s="191"/>
      <c r="K988" s="191"/>
      <c r="L988" s="191"/>
      <c r="M988" s="191"/>
      <c r="N988" s="191"/>
      <c r="O988" s="191"/>
      <c r="P988" s="191"/>
      <c r="Q988" s="191"/>
      <c r="R988" s="191"/>
      <c r="S988" s="191"/>
      <c r="T988" s="191"/>
      <c r="U988" s="191"/>
      <c r="V988" s="191"/>
      <c r="W988" s="191"/>
      <c r="X988" s="191"/>
      <c r="Y988" s="191"/>
      <c r="Z988" s="191"/>
    </row>
    <row r="989" spans="1:26" ht="15.75" customHeight="1">
      <c r="A989" s="191"/>
      <c r="B989" s="191"/>
      <c r="C989" s="191"/>
      <c r="D989" s="191"/>
      <c r="E989" s="191"/>
      <c r="F989" s="191"/>
      <c r="G989" s="191"/>
      <c r="H989" s="191"/>
      <c r="I989" s="191"/>
      <c r="J989" s="191"/>
      <c r="K989" s="191"/>
      <c r="L989" s="191"/>
      <c r="M989" s="191"/>
      <c r="N989" s="191"/>
      <c r="O989" s="191"/>
      <c r="P989" s="191"/>
      <c r="Q989" s="191"/>
      <c r="R989" s="191"/>
      <c r="S989" s="191"/>
      <c r="T989" s="191"/>
      <c r="U989" s="191"/>
      <c r="V989" s="191"/>
      <c r="W989" s="191"/>
      <c r="X989" s="191"/>
      <c r="Y989" s="191"/>
      <c r="Z989" s="191"/>
    </row>
    <row r="990" spans="1:26" ht="15.75" customHeight="1">
      <c r="A990" s="191"/>
      <c r="B990" s="191"/>
      <c r="C990" s="191"/>
      <c r="D990" s="191"/>
      <c r="E990" s="191"/>
      <c r="F990" s="191"/>
      <c r="G990" s="191"/>
      <c r="H990" s="191"/>
      <c r="I990" s="191"/>
      <c r="J990" s="191"/>
      <c r="K990" s="191"/>
      <c r="L990" s="191"/>
      <c r="M990" s="191"/>
      <c r="N990" s="191"/>
      <c r="O990" s="191"/>
      <c r="P990" s="191"/>
      <c r="Q990" s="191"/>
      <c r="R990" s="191"/>
      <c r="S990" s="191"/>
      <c r="T990" s="191"/>
      <c r="U990" s="191"/>
      <c r="V990" s="191"/>
      <c r="W990" s="191"/>
      <c r="X990" s="191"/>
      <c r="Y990" s="191"/>
      <c r="Z990" s="191"/>
    </row>
    <row r="991" spans="1:26" ht="15.75" customHeight="1">
      <c r="A991" s="191"/>
      <c r="B991" s="191"/>
      <c r="C991" s="191"/>
      <c r="D991" s="191"/>
      <c r="E991" s="191"/>
      <c r="F991" s="191"/>
      <c r="G991" s="191"/>
      <c r="H991" s="191"/>
      <c r="I991" s="191"/>
      <c r="J991" s="191"/>
      <c r="K991" s="191"/>
      <c r="L991" s="191"/>
      <c r="M991" s="191"/>
      <c r="N991" s="191"/>
      <c r="O991" s="191"/>
      <c r="P991" s="191"/>
      <c r="Q991" s="191"/>
      <c r="R991" s="191"/>
      <c r="S991" s="191"/>
      <c r="T991" s="191"/>
      <c r="U991" s="191"/>
      <c r="V991" s="191"/>
      <c r="W991" s="191"/>
      <c r="X991" s="191"/>
      <c r="Y991" s="191"/>
      <c r="Z991" s="191"/>
    </row>
    <row r="992" spans="1:26" ht="15.75" customHeight="1">
      <c r="A992" s="191"/>
      <c r="B992" s="191"/>
      <c r="C992" s="191"/>
      <c r="D992" s="191"/>
      <c r="E992" s="191"/>
      <c r="F992" s="191"/>
      <c r="G992" s="191"/>
      <c r="H992" s="191"/>
      <c r="I992" s="191"/>
      <c r="J992" s="191"/>
      <c r="K992" s="191"/>
      <c r="L992" s="191"/>
      <c r="M992" s="191"/>
      <c r="N992" s="191"/>
      <c r="O992" s="191"/>
      <c r="P992" s="191"/>
      <c r="Q992" s="191"/>
      <c r="R992" s="191"/>
      <c r="S992" s="191"/>
      <c r="T992" s="191"/>
      <c r="U992" s="191"/>
      <c r="V992" s="191"/>
      <c r="W992" s="191"/>
      <c r="X992" s="191"/>
      <c r="Y992" s="191"/>
      <c r="Z992" s="191"/>
    </row>
    <row r="993" spans="1:26" ht="15.75" customHeight="1">
      <c r="A993" s="191"/>
      <c r="B993" s="191"/>
      <c r="C993" s="191"/>
      <c r="D993" s="191"/>
      <c r="E993" s="191"/>
      <c r="F993" s="191"/>
      <c r="G993" s="191"/>
      <c r="H993" s="191"/>
      <c r="I993" s="191"/>
      <c r="J993" s="191"/>
      <c r="K993" s="191"/>
      <c r="L993" s="191"/>
      <c r="M993" s="191"/>
      <c r="N993" s="191"/>
      <c r="O993" s="191"/>
      <c r="P993" s="191"/>
      <c r="Q993" s="191"/>
      <c r="R993" s="191"/>
      <c r="S993" s="191"/>
      <c r="T993" s="191"/>
      <c r="U993" s="191"/>
      <c r="V993" s="191"/>
      <c r="W993" s="191"/>
      <c r="X993" s="191"/>
      <c r="Y993" s="191"/>
      <c r="Z993" s="191"/>
    </row>
    <row r="994" spans="1:26" ht="15.75" customHeight="1">
      <c r="A994" s="191"/>
      <c r="B994" s="191"/>
      <c r="C994" s="191"/>
      <c r="D994" s="191"/>
      <c r="E994" s="191"/>
      <c r="F994" s="191"/>
      <c r="G994" s="191"/>
      <c r="H994" s="191"/>
      <c r="I994" s="191"/>
      <c r="J994" s="191"/>
      <c r="K994" s="191"/>
      <c r="L994" s="191"/>
      <c r="M994" s="191"/>
      <c r="N994" s="191"/>
      <c r="O994" s="191"/>
      <c r="P994" s="191"/>
      <c r="Q994" s="191"/>
      <c r="R994" s="191"/>
      <c r="S994" s="191"/>
      <c r="T994" s="191"/>
      <c r="U994" s="191"/>
      <c r="V994" s="191"/>
      <c r="W994" s="191"/>
      <c r="X994" s="191"/>
      <c r="Y994" s="191"/>
      <c r="Z994" s="191"/>
    </row>
    <row r="995" spans="1:26" ht="15.75" customHeight="1">
      <c r="A995" s="191"/>
      <c r="B995" s="191"/>
      <c r="C995" s="191"/>
      <c r="D995" s="191"/>
      <c r="E995" s="191"/>
      <c r="F995" s="191"/>
      <c r="G995" s="191"/>
      <c r="H995" s="191"/>
      <c r="I995" s="191"/>
      <c r="J995" s="191"/>
      <c r="K995" s="191"/>
      <c r="L995" s="191"/>
      <c r="M995" s="191"/>
      <c r="N995" s="191"/>
      <c r="O995" s="191"/>
      <c r="P995" s="191"/>
      <c r="Q995" s="191"/>
      <c r="R995" s="191"/>
      <c r="S995" s="191"/>
      <c r="T995" s="191"/>
      <c r="U995" s="191"/>
      <c r="V995" s="191"/>
      <c r="W995" s="191"/>
      <c r="X995" s="191"/>
      <c r="Y995" s="191"/>
      <c r="Z995" s="191"/>
    </row>
    <row r="996" spans="1:26" ht="15.75" customHeight="1">
      <c r="A996" s="191"/>
      <c r="B996" s="191"/>
      <c r="C996" s="191"/>
      <c r="D996" s="191"/>
      <c r="E996" s="191"/>
      <c r="F996" s="191"/>
      <c r="G996" s="191"/>
      <c r="H996" s="191"/>
      <c r="I996" s="191"/>
      <c r="J996" s="191"/>
      <c r="K996" s="191"/>
      <c r="L996" s="191"/>
      <c r="M996" s="191"/>
      <c r="N996" s="191"/>
      <c r="O996" s="191"/>
      <c r="P996" s="191"/>
      <c r="Q996" s="191"/>
      <c r="R996" s="191"/>
      <c r="S996" s="191"/>
      <c r="T996" s="191"/>
      <c r="U996" s="191"/>
      <c r="V996" s="191"/>
      <c r="W996" s="191"/>
      <c r="X996" s="191"/>
      <c r="Y996" s="191"/>
      <c r="Z996" s="191"/>
    </row>
    <row r="997" spans="1:26" ht="15.75" customHeight="1">
      <c r="A997" s="191"/>
      <c r="B997" s="191"/>
      <c r="C997" s="191"/>
      <c r="D997" s="191"/>
      <c r="E997" s="191"/>
      <c r="F997" s="191"/>
      <c r="G997" s="191"/>
      <c r="H997" s="191"/>
      <c r="I997" s="191"/>
      <c r="J997" s="191"/>
      <c r="K997" s="191"/>
      <c r="L997" s="191"/>
      <c r="M997" s="191"/>
      <c r="N997" s="191"/>
      <c r="O997" s="191"/>
      <c r="P997" s="191"/>
      <c r="Q997" s="191"/>
      <c r="R997" s="191"/>
      <c r="S997" s="191"/>
      <c r="T997" s="191"/>
      <c r="U997" s="191"/>
      <c r="V997" s="191"/>
      <c r="W997" s="191"/>
      <c r="X997" s="191"/>
      <c r="Y997" s="191"/>
      <c r="Z997" s="191"/>
    </row>
    <row r="998" spans="1:26" ht="15.75" customHeight="1">
      <c r="A998" s="191"/>
      <c r="B998" s="191"/>
      <c r="C998" s="191"/>
      <c r="D998" s="191"/>
      <c r="E998" s="191"/>
      <c r="F998" s="191"/>
      <c r="G998" s="191"/>
      <c r="H998" s="191"/>
      <c r="I998" s="191"/>
      <c r="J998" s="191"/>
      <c r="K998" s="191"/>
      <c r="L998" s="191"/>
      <c r="M998" s="191"/>
      <c r="N998" s="191"/>
      <c r="O998" s="191"/>
      <c r="P998" s="191"/>
      <c r="Q998" s="191"/>
      <c r="R998" s="191"/>
      <c r="S998" s="191"/>
      <c r="T998" s="191"/>
      <c r="U998" s="191"/>
      <c r="V998" s="191"/>
      <c r="W998" s="191"/>
      <c r="X998" s="191"/>
      <c r="Y998" s="191"/>
      <c r="Z998" s="191"/>
    </row>
    <row r="999" spans="1:26" ht="15.75" customHeight="1">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row>
    <row r="1000" spans="1:26" ht="15.75" customHeight="1">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row>
    <row r="1001" spans="1:26" ht="15.75" customHeight="1">
      <c r="A1001" s="191"/>
      <c r="B1001" s="191"/>
      <c r="C1001" s="191"/>
      <c r="D1001" s="191"/>
      <c r="E1001" s="191"/>
      <c r="F1001" s="191"/>
      <c r="G1001" s="191"/>
      <c r="H1001" s="191"/>
      <c r="I1001" s="191"/>
      <c r="J1001" s="191"/>
      <c r="K1001" s="191"/>
      <c r="L1001" s="191"/>
      <c r="M1001" s="191"/>
      <c r="N1001" s="191"/>
      <c r="O1001" s="191"/>
      <c r="P1001" s="191"/>
      <c r="Q1001" s="191"/>
      <c r="R1001" s="191"/>
      <c r="S1001" s="191"/>
      <c r="T1001" s="191"/>
      <c r="U1001" s="191"/>
      <c r="V1001" s="191"/>
      <c r="W1001" s="191"/>
      <c r="X1001" s="191"/>
      <c r="Y1001" s="191"/>
      <c r="Z1001" s="191"/>
    </row>
    <row r="1002" spans="1:26" ht="15.75" customHeight="1">
      <c r="A1002" s="191"/>
      <c r="B1002" s="191"/>
      <c r="C1002" s="191"/>
      <c r="D1002" s="191"/>
      <c r="E1002" s="191"/>
      <c r="F1002" s="191"/>
      <c r="G1002" s="191"/>
      <c r="H1002" s="191"/>
      <c r="I1002" s="191"/>
      <c r="J1002" s="191"/>
      <c r="K1002" s="191"/>
      <c r="L1002" s="191"/>
      <c r="M1002" s="191"/>
      <c r="N1002" s="191"/>
      <c r="O1002" s="191"/>
      <c r="P1002" s="191"/>
      <c r="Q1002" s="191"/>
      <c r="R1002" s="191"/>
      <c r="S1002" s="191"/>
      <c r="T1002" s="191"/>
      <c r="U1002" s="191"/>
      <c r="V1002" s="191"/>
      <c r="W1002" s="191"/>
      <c r="X1002" s="191"/>
      <c r="Y1002" s="191"/>
      <c r="Z1002" s="191"/>
    </row>
    <row r="1003" spans="1:26" ht="15.75" customHeight="1">
      <c r="A1003" s="191"/>
      <c r="B1003" s="191"/>
      <c r="C1003" s="191"/>
      <c r="D1003" s="191"/>
      <c r="E1003" s="191"/>
      <c r="F1003" s="191"/>
      <c r="G1003" s="191"/>
      <c r="H1003" s="191"/>
      <c r="I1003" s="191"/>
      <c r="J1003" s="191"/>
      <c r="K1003" s="191"/>
      <c r="L1003" s="191"/>
      <c r="M1003" s="191"/>
      <c r="N1003" s="191"/>
      <c r="O1003" s="191"/>
      <c r="P1003" s="191"/>
      <c r="Q1003" s="191"/>
      <c r="R1003" s="191"/>
      <c r="S1003" s="191"/>
      <c r="T1003" s="191"/>
      <c r="U1003" s="191"/>
      <c r="V1003" s="191"/>
      <c r="W1003" s="191"/>
      <c r="X1003" s="191"/>
      <c r="Y1003" s="191"/>
      <c r="Z1003" s="191"/>
    </row>
    <row r="1004" spans="1:26" ht="15.75" customHeight="1">
      <c r="A1004" s="191"/>
      <c r="B1004" s="191"/>
      <c r="C1004" s="191"/>
      <c r="D1004" s="191"/>
      <c r="E1004" s="191"/>
      <c r="F1004" s="191"/>
      <c r="G1004" s="191"/>
      <c r="H1004" s="191"/>
      <c r="I1004" s="191"/>
      <c r="J1004" s="191"/>
      <c r="K1004" s="191"/>
      <c r="L1004" s="191"/>
      <c r="M1004" s="191"/>
      <c r="N1004" s="191"/>
      <c r="O1004" s="191"/>
      <c r="P1004" s="191"/>
      <c r="Q1004" s="191"/>
      <c r="R1004" s="191"/>
      <c r="S1004" s="191"/>
      <c r="T1004" s="191"/>
      <c r="U1004" s="191"/>
      <c r="V1004" s="191"/>
      <c r="W1004" s="191"/>
      <c r="X1004" s="191"/>
      <c r="Y1004" s="191"/>
      <c r="Z1004" s="191"/>
    </row>
    <row r="1005" spans="1:26" ht="15.75" customHeight="1">
      <c r="A1005" s="191"/>
      <c r="B1005" s="191"/>
      <c r="C1005" s="191"/>
      <c r="D1005" s="191"/>
      <c r="E1005" s="191"/>
      <c r="F1005" s="191"/>
      <c r="G1005" s="191"/>
      <c r="H1005" s="191"/>
      <c r="I1005" s="191"/>
      <c r="J1005" s="191"/>
      <c r="K1005" s="191"/>
      <c r="L1005" s="191"/>
      <c r="M1005" s="191"/>
      <c r="N1005" s="191"/>
      <c r="O1005" s="191"/>
      <c r="P1005" s="191"/>
      <c r="Q1005" s="191"/>
      <c r="R1005" s="191"/>
      <c r="S1005" s="191"/>
      <c r="T1005" s="191"/>
      <c r="U1005" s="191"/>
      <c r="V1005" s="191"/>
      <c r="W1005" s="191"/>
      <c r="X1005" s="191"/>
      <c r="Y1005" s="191"/>
      <c r="Z1005" s="191"/>
    </row>
    <row r="1006" spans="1:26" ht="15.75" customHeight="1">
      <c r="A1006" s="191"/>
      <c r="B1006" s="191"/>
      <c r="C1006" s="191"/>
      <c r="D1006" s="191"/>
      <c r="E1006" s="191"/>
      <c r="F1006" s="191"/>
      <c r="G1006" s="191"/>
      <c r="H1006" s="191"/>
      <c r="I1006" s="191"/>
      <c r="J1006" s="191"/>
      <c r="K1006" s="191"/>
      <c r="L1006" s="191"/>
      <c r="M1006" s="191"/>
      <c r="N1006" s="191"/>
      <c r="O1006" s="191"/>
      <c r="P1006" s="191"/>
      <c r="Q1006" s="191"/>
      <c r="R1006" s="191"/>
      <c r="S1006" s="191"/>
      <c r="T1006" s="191"/>
      <c r="U1006" s="191"/>
      <c r="V1006" s="191"/>
      <c r="W1006" s="191"/>
      <c r="X1006" s="191"/>
      <c r="Y1006" s="191"/>
      <c r="Z1006" s="191"/>
    </row>
  </sheetData>
  <mergeCells count="4">
    <mergeCell ref="A7:A11"/>
    <mergeCell ref="A13:A16"/>
    <mergeCell ref="A20:A22"/>
    <mergeCell ref="A26:A28"/>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21"/>
  <sheetViews>
    <sheetView workbookViewId="0"/>
  </sheetViews>
  <sheetFormatPr baseColWidth="10" defaultColWidth="11.1640625" defaultRowHeight="15" customHeight="1"/>
  <cols>
    <col min="1" max="1" width="28" customWidth="1"/>
    <col min="2" max="2" width="12.6640625" customWidth="1"/>
    <col min="3" max="3" width="16" customWidth="1"/>
    <col min="4" max="26" width="11.1640625" customWidth="1"/>
  </cols>
  <sheetData>
    <row r="1" spans="1:26" ht="15" customHeight="1">
      <c r="A1" s="191" t="s">
        <v>1045</v>
      </c>
      <c r="B1" s="191" t="s">
        <v>1062</v>
      </c>
      <c r="C1" s="191"/>
      <c r="D1" s="191"/>
      <c r="E1" s="191"/>
      <c r="F1" s="191"/>
      <c r="G1" s="191"/>
      <c r="H1" s="191"/>
      <c r="I1" s="191"/>
      <c r="J1" s="191"/>
      <c r="K1" s="191"/>
      <c r="L1" s="191"/>
      <c r="M1" s="191"/>
      <c r="N1" s="191"/>
      <c r="O1" s="191"/>
      <c r="P1" s="191"/>
      <c r="Q1" s="191"/>
      <c r="R1" s="191"/>
      <c r="S1" s="191"/>
      <c r="T1" s="191"/>
      <c r="U1" s="191"/>
      <c r="V1" s="191"/>
      <c r="W1" s="191"/>
      <c r="X1" s="191"/>
      <c r="Y1" s="191"/>
      <c r="Z1" s="191"/>
    </row>
    <row r="2" spans="1:26" ht="15" customHeight="1">
      <c r="A2" s="191"/>
      <c r="B2" s="191" t="s">
        <v>1047</v>
      </c>
      <c r="C2" s="191"/>
      <c r="D2" s="191"/>
      <c r="E2" s="191"/>
      <c r="F2" s="191"/>
      <c r="G2" s="191"/>
      <c r="H2" s="191"/>
      <c r="I2" s="191"/>
      <c r="J2" s="191"/>
      <c r="K2" s="191"/>
      <c r="L2" s="191"/>
      <c r="M2" s="191"/>
      <c r="N2" s="191"/>
      <c r="O2" s="191"/>
      <c r="P2" s="191"/>
      <c r="Q2" s="191"/>
      <c r="R2" s="191"/>
      <c r="S2" s="191"/>
      <c r="T2" s="191"/>
      <c r="U2" s="191"/>
      <c r="V2" s="191"/>
      <c r="W2" s="191"/>
      <c r="X2" s="191"/>
      <c r="Y2" s="191"/>
      <c r="Z2" s="191"/>
    </row>
    <row r="3" spans="1:26" ht="15" customHeight="1">
      <c r="B3" s="234" t="s">
        <v>539</v>
      </c>
    </row>
    <row r="4" spans="1:26" ht="16">
      <c r="A4" s="328"/>
      <c r="B4" s="276" t="s">
        <v>563</v>
      </c>
      <c r="C4" s="276" t="s">
        <v>1049</v>
      </c>
      <c r="D4" s="276" t="s">
        <v>1050</v>
      </c>
      <c r="E4" s="276" t="s">
        <v>1051</v>
      </c>
      <c r="F4" s="276" t="s">
        <v>1063</v>
      </c>
    </row>
    <row r="5" spans="1:26" ht="16">
      <c r="A5" s="488" t="s">
        <v>833</v>
      </c>
      <c r="B5" s="154">
        <v>0.76300000000000001</v>
      </c>
      <c r="C5" s="154">
        <v>0.84599999999999997</v>
      </c>
      <c r="D5" s="276">
        <v>0.872</v>
      </c>
      <c r="E5" s="353">
        <v>0.83</v>
      </c>
      <c r="F5" s="276">
        <v>0.90400000000000003</v>
      </c>
    </row>
    <row r="6" spans="1:26" ht="16">
      <c r="A6" s="489"/>
      <c r="B6" s="154">
        <v>0.81499999999999995</v>
      </c>
      <c r="C6" s="354">
        <v>0.8</v>
      </c>
      <c r="D6" s="276">
        <v>0.82599999999999996</v>
      </c>
      <c r="E6" s="353">
        <v>0.84</v>
      </c>
      <c r="F6" s="276">
        <v>0.873</v>
      </c>
    </row>
    <row r="7" spans="1:26" ht="16">
      <c r="A7" s="489"/>
      <c r="B7" s="154">
        <v>0.71199999999999997</v>
      </c>
      <c r="C7" s="154">
        <v>0.76100000000000001</v>
      </c>
      <c r="D7" s="276">
        <v>0.82299999999999995</v>
      </c>
      <c r="E7" s="276">
        <v>0.80400000000000005</v>
      </c>
      <c r="F7" s="276">
        <v>0.84899999999999998</v>
      </c>
    </row>
    <row r="8" spans="1:26" ht="16">
      <c r="A8" s="489"/>
      <c r="B8" s="154">
        <v>0.69299999999999995</v>
      </c>
      <c r="C8" s="352">
        <v>0.77800000000000002</v>
      </c>
      <c r="D8" s="352">
        <v>0.82099999999999995</v>
      </c>
      <c r="E8" s="352">
        <v>0.80700000000000005</v>
      </c>
      <c r="F8" s="352">
        <v>0.86299999999999999</v>
      </c>
    </row>
    <row r="9" spans="1:26" ht="16">
      <c r="A9" s="489"/>
      <c r="B9" s="154">
        <v>0.76300000000000001</v>
      </c>
      <c r="C9" s="154">
        <v>0.80500000000000005</v>
      </c>
      <c r="D9" s="276">
        <v>0.81699999999999995</v>
      </c>
      <c r="E9" s="276">
        <v>0.81899999999999995</v>
      </c>
      <c r="F9" s="276">
        <v>0.85699999999999998</v>
      </c>
    </row>
    <row r="10" spans="1:26" ht="16">
      <c r="A10" s="191"/>
    </row>
    <row r="11" spans="1:26" ht="16">
      <c r="A11" s="191" t="s">
        <v>1064</v>
      </c>
      <c r="B11" s="191">
        <f>COUNT(B5:F9)</f>
        <v>25</v>
      </c>
    </row>
    <row r="12" spans="1:26" ht="16">
      <c r="A12" s="191"/>
    </row>
    <row r="13" spans="1:26" ht="16">
      <c r="A13" s="191"/>
    </row>
    <row r="14" spans="1:26" ht="16">
      <c r="A14" s="191"/>
    </row>
    <row r="15" spans="1:26" ht="16">
      <c r="A15" s="191"/>
    </row>
    <row r="16" spans="1:26" ht="16">
      <c r="A16" s="191"/>
    </row>
    <row r="17" spans="1:1" ht="16">
      <c r="A17" s="191"/>
    </row>
    <row r="18" spans="1:1" ht="16">
      <c r="A18" s="191"/>
    </row>
    <row r="19" spans="1:1" ht="16">
      <c r="A19" s="191"/>
    </row>
    <row r="20" spans="1:1" ht="16">
      <c r="A20" s="191"/>
    </row>
    <row r="21" spans="1:1" ht="16">
      <c r="A21" s="191"/>
    </row>
  </sheetData>
  <mergeCells count="1">
    <mergeCell ref="A5:A9"/>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Z1000"/>
  <sheetViews>
    <sheetView workbookViewId="0"/>
  </sheetViews>
  <sheetFormatPr baseColWidth="10" defaultColWidth="11.1640625" defaultRowHeight="15" customHeight="1"/>
  <cols>
    <col min="1" max="1" width="10.1640625" customWidth="1"/>
    <col min="2" max="26" width="11.1640625" customWidth="1"/>
  </cols>
  <sheetData>
    <row r="1" spans="1:26" ht="15" customHeight="1">
      <c r="A1" s="191"/>
      <c r="B1" s="191" t="s">
        <v>1026</v>
      </c>
      <c r="C1" s="191"/>
      <c r="D1" s="191"/>
      <c r="E1" s="191"/>
      <c r="F1" s="191"/>
      <c r="G1" s="191"/>
      <c r="H1" s="191"/>
      <c r="I1" s="191"/>
      <c r="J1" s="191"/>
      <c r="K1" s="191"/>
      <c r="L1" s="191"/>
      <c r="M1" s="191"/>
      <c r="N1" s="191"/>
      <c r="O1" s="191"/>
      <c r="P1" s="191"/>
      <c r="Q1" s="191"/>
      <c r="R1" s="191"/>
      <c r="S1" s="191"/>
      <c r="T1" s="191"/>
      <c r="U1" s="191"/>
      <c r="V1" s="191"/>
      <c r="W1" s="191"/>
      <c r="X1" s="191"/>
      <c r="Y1" s="191"/>
      <c r="Z1" s="191"/>
    </row>
    <row r="2" spans="1:26" ht="16">
      <c r="A2" s="191"/>
      <c r="B2" s="234" t="s">
        <v>539</v>
      </c>
      <c r="C2" s="191"/>
      <c r="D2" s="191"/>
      <c r="E2" s="191"/>
      <c r="F2" s="191"/>
      <c r="G2" s="191"/>
      <c r="H2" s="191"/>
      <c r="I2" s="191"/>
      <c r="J2" s="191"/>
      <c r="K2" s="191"/>
      <c r="L2" s="191"/>
      <c r="M2" s="191"/>
      <c r="N2" s="191"/>
      <c r="O2" s="191"/>
      <c r="P2" s="191"/>
      <c r="Q2" s="191"/>
      <c r="R2" s="191"/>
      <c r="S2" s="191"/>
      <c r="T2" s="191"/>
      <c r="U2" s="191"/>
      <c r="V2" s="191"/>
      <c r="W2" s="191"/>
      <c r="X2" s="191"/>
      <c r="Y2" s="191"/>
      <c r="Z2" s="191"/>
    </row>
    <row r="3" spans="1:26" ht="16">
      <c r="A3" s="484" t="s">
        <v>881</v>
      </c>
      <c r="B3" s="234">
        <v>0.90900000000000003</v>
      </c>
      <c r="C3" s="191"/>
      <c r="D3" s="191"/>
      <c r="E3" s="191"/>
      <c r="F3" s="191"/>
      <c r="G3" s="191"/>
      <c r="H3" s="191"/>
      <c r="I3" s="191"/>
      <c r="J3" s="191"/>
      <c r="K3" s="191"/>
      <c r="L3" s="191"/>
      <c r="M3" s="191"/>
      <c r="N3" s="191"/>
      <c r="O3" s="191"/>
      <c r="P3" s="191"/>
      <c r="Q3" s="191"/>
      <c r="R3" s="191"/>
      <c r="S3" s="191"/>
      <c r="T3" s="191"/>
      <c r="U3" s="191"/>
      <c r="V3" s="191"/>
      <c r="W3" s="191"/>
      <c r="X3" s="191"/>
      <c r="Y3" s="191"/>
      <c r="Z3" s="191"/>
    </row>
    <row r="4" spans="1:26" ht="16">
      <c r="A4" s="462"/>
      <c r="B4" s="191">
        <v>0.82399999999999995</v>
      </c>
      <c r="C4" s="191"/>
      <c r="D4" s="191"/>
      <c r="E4" s="191"/>
      <c r="F4" s="191"/>
      <c r="G4" s="191"/>
      <c r="H4" s="191"/>
      <c r="I4" s="191"/>
      <c r="J4" s="191"/>
      <c r="K4" s="191"/>
      <c r="L4" s="191"/>
      <c r="M4" s="191"/>
      <c r="N4" s="191"/>
      <c r="O4" s="191"/>
      <c r="P4" s="191"/>
      <c r="Q4" s="191"/>
      <c r="R4" s="191"/>
      <c r="S4" s="191"/>
      <c r="T4" s="191"/>
      <c r="U4" s="191"/>
      <c r="V4" s="191"/>
      <c r="W4" s="191"/>
      <c r="X4" s="191"/>
      <c r="Y4" s="191"/>
      <c r="Z4" s="191"/>
    </row>
    <row r="5" spans="1:26" ht="16">
      <c r="A5" s="462"/>
      <c r="B5" s="191">
        <v>0.80900000000000005</v>
      </c>
      <c r="C5" s="191"/>
      <c r="D5" s="191"/>
      <c r="E5" s="191"/>
      <c r="F5" s="191"/>
      <c r="G5" s="191"/>
      <c r="H5" s="191"/>
      <c r="I5" s="191"/>
      <c r="J5" s="191"/>
      <c r="K5" s="191"/>
      <c r="L5" s="191"/>
      <c r="M5" s="191"/>
      <c r="N5" s="191"/>
      <c r="O5" s="191"/>
      <c r="P5" s="191"/>
      <c r="Q5" s="191"/>
      <c r="R5" s="191"/>
      <c r="S5" s="191"/>
      <c r="T5" s="191"/>
      <c r="U5" s="191"/>
      <c r="V5" s="191"/>
      <c r="W5" s="191"/>
      <c r="X5" s="191"/>
      <c r="Y5" s="191"/>
      <c r="Z5" s="191"/>
    </row>
    <row r="6" spans="1:26" ht="16">
      <c r="A6" s="484" t="s">
        <v>880</v>
      </c>
      <c r="B6" s="191">
        <v>0.97399999999999998</v>
      </c>
      <c r="C6" s="191"/>
      <c r="D6" s="191"/>
      <c r="E6" s="191"/>
      <c r="F6" s="191"/>
      <c r="G6" s="191"/>
      <c r="H6" s="191"/>
      <c r="I6" s="191"/>
      <c r="J6" s="191"/>
      <c r="K6" s="191"/>
      <c r="L6" s="191"/>
      <c r="M6" s="191"/>
      <c r="N6" s="191"/>
      <c r="O6" s="191"/>
      <c r="P6" s="191"/>
      <c r="Q6" s="191"/>
      <c r="R6" s="191"/>
      <c r="S6" s="191"/>
      <c r="T6" s="191"/>
      <c r="U6" s="191"/>
      <c r="V6" s="191"/>
      <c r="W6" s="191"/>
      <c r="X6" s="191"/>
      <c r="Y6" s="191"/>
      <c r="Z6" s="191"/>
    </row>
    <row r="7" spans="1:26" ht="16">
      <c r="A7" s="462"/>
      <c r="B7" s="191">
        <v>0.99199999999999999</v>
      </c>
      <c r="C7" s="191"/>
      <c r="D7" s="191"/>
      <c r="E7" s="191"/>
      <c r="F7" s="191"/>
      <c r="G7" s="191"/>
      <c r="H7" s="191"/>
      <c r="I7" s="191"/>
      <c r="J7" s="191"/>
      <c r="K7" s="191"/>
      <c r="L7" s="191"/>
      <c r="M7" s="191"/>
      <c r="N7" s="191"/>
      <c r="O7" s="191"/>
      <c r="P7" s="191"/>
      <c r="Q7" s="191"/>
      <c r="R7" s="191"/>
      <c r="S7" s="191"/>
      <c r="T7" s="191"/>
      <c r="U7" s="191"/>
      <c r="V7" s="191"/>
      <c r="W7" s="191"/>
      <c r="X7" s="191"/>
      <c r="Y7" s="191"/>
      <c r="Z7" s="191"/>
    </row>
    <row r="8" spans="1:26" ht="16">
      <c r="A8" s="462"/>
      <c r="B8" s="191">
        <v>0.995</v>
      </c>
      <c r="C8" s="191"/>
      <c r="D8" s="191"/>
      <c r="E8" s="191"/>
      <c r="F8" s="191"/>
      <c r="G8" s="191"/>
      <c r="H8" s="191"/>
      <c r="I8" s="191"/>
      <c r="J8" s="191"/>
      <c r="K8" s="191"/>
      <c r="L8" s="191"/>
      <c r="M8" s="191"/>
      <c r="N8" s="191"/>
      <c r="O8" s="191"/>
      <c r="P8" s="191"/>
      <c r="Q8" s="191"/>
      <c r="R8" s="191"/>
      <c r="S8" s="191"/>
      <c r="T8" s="191"/>
      <c r="U8" s="191"/>
      <c r="V8" s="191"/>
      <c r="W8" s="191"/>
      <c r="X8" s="191"/>
      <c r="Y8" s="191"/>
      <c r="Z8" s="191"/>
    </row>
    <row r="9" spans="1:26" ht="16">
      <c r="A9" s="462"/>
      <c r="B9" s="191">
        <v>0.98799999999999999</v>
      </c>
      <c r="C9" s="191"/>
      <c r="D9" s="191"/>
      <c r="E9" s="191"/>
      <c r="F9" s="191"/>
      <c r="G9" s="191"/>
      <c r="H9" s="191"/>
      <c r="I9" s="191"/>
      <c r="J9" s="191"/>
      <c r="K9" s="191"/>
      <c r="L9" s="191"/>
      <c r="M9" s="191"/>
      <c r="N9" s="191"/>
      <c r="O9" s="191"/>
      <c r="P9" s="191"/>
      <c r="Q9" s="191"/>
      <c r="R9" s="191"/>
      <c r="S9" s="191"/>
      <c r="T9" s="191"/>
      <c r="U9" s="191"/>
      <c r="V9" s="191"/>
      <c r="W9" s="191"/>
      <c r="X9" s="191"/>
      <c r="Y9" s="191"/>
      <c r="Z9" s="191"/>
    </row>
    <row r="10" spans="1:26" ht="16">
      <c r="A10" s="191"/>
      <c r="B10" s="191">
        <f>COUNT(B3:B9)</f>
        <v>7</v>
      </c>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row>
    <row r="11" spans="1:26" ht="16">
      <c r="A11" s="191"/>
      <c r="B11" s="191"/>
      <c r="C11" s="191"/>
      <c r="D11" s="191"/>
      <c r="E11" s="191"/>
      <c r="F11" s="191"/>
      <c r="G11" s="191"/>
      <c r="H11" s="191"/>
      <c r="I11" s="191"/>
      <c r="J11" s="191"/>
      <c r="K11" s="191"/>
      <c r="L11" s="191"/>
      <c r="M11" s="191"/>
      <c r="N11" s="191"/>
      <c r="O11" s="191"/>
      <c r="P11" s="191"/>
      <c r="Q11" s="191"/>
      <c r="R11" s="191"/>
      <c r="S11" s="191"/>
      <c r="T11" s="191"/>
      <c r="U11" s="191"/>
      <c r="V11" s="191"/>
      <c r="W11" s="191"/>
      <c r="X11" s="191"/>
      <c r="Y11" s="191"/>
      <c r="Z11" s="191"/>
    </row>
    <row r="12" spans="1:26" ht="16">
      <c r="A12" s="191"/>
      <c r="B12" s="191"/>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191"/>
    </row>
    <row r="13" spans="1:26" ht="16">
      <c r="A13" s="191"/>
      <c r="B13" s="191"/>
      <c r="C13" s="191"/>
      <c r="D13" s="191"/>
      <c r="E13" s="191"/>
      <c r="F13" s="191"/>
      <c r="G13" s="191"/>
      <c r="H13" s="191"/>
      <c r="I13" s="191"/>
      <c r="J13" s="191"/>
      <c r="K13" s="191"/>
      <c r="L13" s="191"/>
      <c r="M13" s="191"/>
      <c r="N13" s="191"/>
      <c r="O13" s="191"/>
      <c r="P13" s="191"/>
      <c r="Q13" s="191"/>
      <c r="R13" s="191"/>
      <c r="S13" s="191"/>
      <c r="T13" s="191"/>
      <c r="U13" s="191"/>
      <c r="V13" s="191"/>
      <c r="W13" s="191"/>
      <c r="X13" s="191"/>
      <c r="Y13" s="191"/>
      <c r="Z13" s="191"/>
    </row>
    <row r="14" spans="1:26" ht="16">
      <c r="A14" s="191"/>
      <c r="B14" s="191"/>
      <c r="C14" s="191"/>
      <c r="D14" s="191"/>
      <c r="E14" s="191"/>
      <c r="F14" s="191"/>
      <c r="G14" s="191"/>
      <c r="H14" s="191"/>
      <c r="I14" s="191"/>
      <c r="J14" s="191"/>
      <c r="K14" s="191"/>
      <c r="L14" s="191"/>
      <c r="M14" s="191"/>
      <c r="N14" s="191"/>
      <c r="O14" s="191"/>
      <c r="P14" s="191"/>
      <c r="Q14" s="191"/>
      <c r="R14" s="191"/>
      <c r="S14" s="191"/>
      <c r="T14" s="191"/>
      <c r="U14" s="191"/>
      <c r="V14" s="191"/>
      <c r="W14" s="191"/>
      <c r="X14" s="191"/>
      <c r="Y14" s="191"/>
      <c r="Z14" s="191"/>
    </row>
    <row r="15" spans="1:26" ht="16">
      <c r="A15" s="191"/>
      <c r="B15" s="191"/>
      <c r="C15" s="191"/>
      <c r="D15" s="191"/>
      <c r="E15" s="191"/>
      <c r="F15" s="191"/>
      <c r="G15" s="191"/>
      <c r="H15" s="191"/>
      <c r="I15" s="191"/>
      <c r="J15" s="191"/>
      <c r="K15" s="191"/>
      <c r="L15" s="191"/>
      <c r="M15" s="191"/>
      <c r="N15" s="191"/>
      <c r="O15" s="191"/>
      <c r="P15" s="191"/>
      <c r="Q15" s="191"/>
      <c r="R15" s="191"/>
      <c r="S15" s="191"/>
      <c r="T15" s="191"/>
      <c r="U15" s="191"/>
      <c r="V15" s="191"/>
      <c r="W15" s="191"/>
      <c r="X15" s="191"/>
      <c r="Y15" s="191"/>
      <c r="Z15" s="191"/>
    </row>
    <row r="16" spans="1:26" ht="16">
      <c r="A16" s="191"/>
      <c r="B16" s="191"/>
      <c r="C16" s="191"/>
      <c r="D16" s="191"/>
      <c r="E16" s="191"/>
      <c r="F16" s="191"/>
      <c r="G16" s="191"/>
      <c r="H16" s="191"/>
      <c r="I16" s="191"/>
      <c r="J16" s="191"/>
      <c r="K16" s="191"/>
      <c r="L16" s="191"/>
      <c r="M16" s="191"/>
      <c r="N16" s="191"/>
      <c r="O16" s="191"/>
      <c r="P16" s="191"/>
      <c r="Q16" s="191"/>
      <c r="R16" s="191"/>
      <c r="S16" s="191"/>
      <c r="T16" s="191"/>
      <c r="U16" s="191"/>
      <c r="V16" s="191"/>
      <c r="W16" s="191"/>
      <c r="X16" s="191"/>
      <c r="Y16" s="191"/>
      <c r="Z16" s="191"/>
    </row>
    <row r="17" spans="1:26" ht="16">
      <c r="A17" s="191"/>
      <c r="B17" s="191"/>
      <c r="C17" s="191"/>
      <c r="D17" s="191"/>
      <c r="E17" s="191"/>
      <c r="F17" s="191"/>
      <c r="G17" s="191"/>
      <c r="H17" s="191"/>
      <c r="I17" s="191"/>
      <c r="J17" s="191"/>
      <c r="K17" s="191"/>
      <c r="L17" s="191"/>
      <c r="M17" s="191"/>
      <c r="N17" s="191"/>
      <c r="O17" s="191"/>
      <c r="P17" s="191"/>
      <c r="Q17" s="191"/>
      <c r="R17" s="191"/>
      <c r="S17" s="191"/>
      <c r="T17" s="191"/>
      <c r="U17" s="191"/>
      <c r="V17" s="191"/>
      <c r="W17" s="191"/>
      <c r="X17" s="191"/>
      <c r="Y17" s="191"/>
      <c r="Z17" s="191"/>
    </row>
    <row r="18" spans="1:26" ht="16">
      <c r="A18" s="191"/>
      <c r="B18" s="191"/>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191"/>
    </row>
    <row r="19" spans="1:26" ht="16">
      <c r="A19" s="191"/>
      <c r="B19" s="191"/>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row>
    <row r="20" spans="1:26" ht="16">
      <c r="A20" s="191"/>
      <c r="B20" s="191"/>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row>
    <row r="21" spans="1:26" ht="15.75" customHeight="1">
      <c r="A21" s="191"/>
      <c r="B21" s="191"/>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191"/>
    </row>
    <row r="22" spans="1:26" ht="15.75" customHeight="1">
      <c r="A22" s="191"/>
      <c r="B22" s="191"/>
      <c r="C22" s="191"/>
      <c r="D22" s="191"/>
      <c r="E22" s="191"/>
      <c r="F22" s="191"/>
      <c r="G22" s="191"/>
      <c r="H22" s="191"/>
      <c r="I22" s="191"/>
      <c r="J22" s="191"/>
      <c r="K22" s="191"/>
      <c r="L22" s="191"/>
      <c r="M22" s="191"/>
      <c r="N22" s="191"/>
      <c r="O22" s="191"/>
      <c r="P22" s="191"/>
      <c r="Q22" s="191"/>
      <c r="R22" s="191"/>
      <c r="S22" s="191"/>
      <c r="T22" s="191"/>
      <c r="U22" s="191"/>
      <c r="V22" s="191"/>
      <c r="W22" s="191"/>
      <c r="X22" s="191"/>
      <c r="Y22" s="191"/>
      <c r="Z22" s="191"/>
    </row>
    <row r="23" spans="1:26" ht="15.75" customHeight="1">
      <c r="A23" s="191"/>
      <c r="B23" s="191"/>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row>
    <row r="24" spans="1:26" ht="15.75" customHeight="1">
      <c r="A24" s="191"/>
      <c r="B24" s="191"/>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row>
    <row r="25" spans="1:26" ht="15.75" customHeight="1">
      <c r="A25" s="191"/>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row>
    <row r="26" spans="1:26" ht="15.75" customHeight="1">
      <c r="A26" s="191"/>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1"/>
    </row>
    <row r="27" spans="1:26" ht="15.75" customHeight="1">
      <c r="A27" s="191"/>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row>
    <row r="28" spans="1:26" ht="15.75" customHeight="1">
      <c r="A28" s="191"/>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row>
    <row r="29" spans="1:26" ht="15.75" customHeight="1">
      <c r="A29" s="191"/>
      <c r="B29" s="191"/>
      <c r="C29" s="191"/>
      <c r="D29" s="191"/>
      <c r="E29" s="191"/>
      <c r="F29" s="191"/>
      <c r="G29" s="191"/>
      <c r="H29" s="191"/>
      <c r="I29" s="191"/>
      <c r="J29" s="191"/>
      <c r="K29" s="191"/>
      <c r="L29" s="191"/>
      <c r="M29" s="191"/>
      <c r="N29" s="191"/>
      <c r="O29" s="191"/>
      <c r="P29" s="191"/>
      <c r="Q29" s="191"/>
      <c r="R29" s="191"/>
      <c r="S29" s="191"/>
      <c r="T29" s="191"/>
      <c r="U29" s="191"/>
      <c r="V29" s="191"/>
      <c r="W29" s="191"/>
      <c r="X29" s="191"/>
      <c r="Y29" s="191"/>
      <c r="Z29" s="191"/>
    </row>
    <row r="30" spans="1:26" ht="15.75" customHeight="1">
      <c r="A30" s="191"/>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row>
    <row r="31" spans="1:26" ht="15.75" customHeight="1">
      <c r="A31" s="191"/>
      <c r="B31" s="191"/>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1"/>
    </row>
    <row r="32" spans="1:26" ht="15.75" customHeight="1">
      <c r="A32" s="191"/>
      <c r="B32" s="191"/>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row>
    <row r="33" spans="1:26" ht="15.75" customHeight="1">
      <c r="A33" s="191"/>
      <c r="B33" s="191"/>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1"/>
    </row>
    <row r="34" spans="1:26" ht="15.75" customHeight="1">
      <c r="A34" s="191"/>
      <c r="B34" s="191"/>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row>
    <row r="35" spans="1:26" ht="15.75" customHeight="1">
      <c r="A35" s="191"/>
      <c r="B35" s="191"/>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1"/>
    </row>
    <row r="36" spans="1:26" ht="15.75" customHeight="1">
      <c r="A36" s="191"/>
      <c r="B36" s="19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191"/>
    </row>
    <row r="37" spans="1:26" ht="15.75" customHeight="1">
      <c r="A37" s="191"/>
      <c r="B37" s="191"/>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191"/>
    </row>
    <row r="38" spans="1:26" ht="15.75" customHeight="1">
      <c r="A38" s="191"/>
      <c r="B38" s="191"/>
      <c r="C38" s="191"/>
      <c r="D38" s="191"/>
      <c r="E38" s="191"/>
      <c r="F38" s="191"/>
      <c r="G38" s="191"/>
      <c r="H38" s="191"/>
      <c r="I38" s="191"/>
      <c r="J38" s="191"/>
      <c r="K38" s="191"/>
      <c r="L38" s="191"/>
      <c r="M38" s="191"/>
      <c r="N38" s="191"/>
      <c r="O38" s="191"/>
      <c r="P38" s="191"/>
      <c r="Q38" s="191"/>
      <c r="R38" s="191"/>
      <c r="S38" s="191"/>
      <c r="T38" s="191"/>
      <c r="U38" s="191"/>
      <c r="V38" s="191"/>
      <c r="W38" s="191"/>
      <c r="X38" s="191"/>
      <c r="Y38" s="191"/>
      <c r="Z38" s="191"/>
    </row>
    <row r="39" spans="1:26" ht="15.75" customHeight="1">
      <c r="A39" s="191"/>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row>
    <row r="40" spans="1:26" ht="15.75" customHeight="1">
      <c r="A40" s="191"/>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row>
    <row r="41" spans="1:26" ht="15.75" customHeight="1">
      <c r="A41" s="191"/>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row>
    <row r="42" spans="1:26" ht="15.75" customHeight="1">
      <c r="A42" s="191"/>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row>
    <row r="43" spans="1:26" ht="15.75" customHeight="1">
      <c r="A43" s="191"/>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row>
    <row r="44" spans="1:26" ht="15.75" customHeight="1">
      <c r="A44" s="191"/>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row>
    <row r="45" spans="1:26" ht="15.75" customHeight="1">
      <c r="A45" s="191"/>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row>
    <row r="46" spans="1:26" ht="15.75" customHeight="1">
      <c r="A46" s="191"/>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row>
    <row r="47" spans="1:26" ht="15.75" customHeight="1">
      <c r="A47" s="191"/>
      <c r="B47" s="191"/>
      <c r="C47" s="191"/>
      <c r="D47" s="191"/>
      <c r="E47" s="191"/>
      <c r="F47" s="191"/>
      <c r="G47" s="191"/>
      <c r="H47" s="191"/>
      <c r="I47" s="191"/>
      <c r="J47" s="191"/>
      <c r="K47" s="191"/>
      <c r="L47" s="191"/>
      <c r="M47" s="191"/>
      <c r="N47" s="191"/>
      <c r="O47" s="191"/>
      <c r="P47" s="191"/>
      <c r="Q47" s="191"/>
      <c r="R47" s="191"/>
      <c r="S47" s="191"/>
      <c r="T47" s="191"/>
      <c r="U47" s="191"/>
      <c r="V47" s="191"/>
      <c r="W47" s="191"/>
      <c r="X47" s="191"/>
      <c r="Y47" s="191"/>
      <c r="Z47" s="191"/>
    </row>
    <row r="48" spans="1:26" ht="15.75" customHeight="1">
      <c r="A48" s="191"/>
      <c r="B48" s="191"/>
      <c r="C48" s="191"/>
      <c r="D48" s="191"/>
      <c r="E48" s="191"/>
      <c r="F48" s="191"/>
      <c r="G48" s="191"/>
      <c r="H48" s="191"/>
      <c r="I48" s="191"/>
      <c r="J48" s="191"/>
      <c r="K48" s="191"/>
      <c r="L48" s="191"/>
      <c r="M48" s="191"/>
      <c r="N48" s="191"/>
      <c r="O48" s="191"/>
      <c r="P48" s="191"/>
      <c r="Q48" s="191"/>
      <c r="R48" s="191"/>
      <c r="S48" s="191"/>
      <c r="T48" s="191"/>
      <c r="U48" s="191"/>
      <c r="V48" s="191"/>
      <c r="W48" s="191"/>
      <c r="X48" s="191"/>
      <c r="Y48" s="191"/>
      <c r="Z48" s="191"/>
    </row>
    <row r="49" spans="1:26" ht="15.75" customHeight="1">
      <c r="A49" s="191"/>
      <c r="B49" s="191"/>
      <c r="C49" s="191"/>
      <c r="D49" s="191"/>
      <c r="E49" s="191"/>
      <c r="F49" s="191"/>
      <c r="G49" s="191"/>
      <c r="H49" s="191"/>
      <c r="I49" s="191"/>
      <c r="J49" s="191"/>
      <c r="K49" s="191"/>
      <c r="L49" s="191"/>
      <c r="M49" s="191"/>
      <c r="N49" s="191"/>
      <c r="O49" s="191"/>
      <c r="P49" s="191"/>
      <c r="Q49" s="191"/>
      <c r="R49" s="191"/>
      <c r="S49" s="191"/>
      <c r="T49" s="191"/>
      <c r="U49" s="191"/>
      <c r="V49" s="191"/>
      <c r="W49" s="191"/>
      <c r="X49" s="191"/>
      <c r="Y49" s="191"/>
      <c r="Z49" s="191"/>
    </row>
    <row r="50" spans="1:26" ht="15.75" customHeight="1">
      <c r="A50" s="191"/>
      <c r="B50" s="191"/>
      <c r="C50" s="191"/>
      <c r="D50" s="191"/>
      <c r="E50" s="191"/>
      <c r="F50" s="191"/>
      <c r="G50" s="191"/>
      <c r="H50" s="191"/>
      <c r="I50" s="191"/>
      <c r="J50" s="191"/>
      <c r="K50" s="191"/>
      <c r="L50" s="191"/>
      <c r="M50" s="191"/>
      <c r="N50" s="191"/>
      <c r="O50" s="191"/>
      <c r="P50" s="191"/>
      <c r="Q50" s="191"/>
      <c r="R50" s="191"/>
      <c r="S50" s="191"/>
      <c r="T50" s="191"/>
      <c r="U50" s="191"/>
      <c r="V50" s="191"/>
      <c r="W50" s="191"/>
      <c r="X50" s="191"/>
      <c r="Y50" s="191"/>
      <c r="Z50" s="191"/>
    </row>
    <row r="51" spans="1:26" ht="15.75" customHeight="1">
      <c r="A51" s="191"/>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ht="15.75" customHeight="1">
      <c r="A52" s="191"/>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ht="15.75" customHeight="1">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row>
    <row r="54" spans="1:26" ht="15.75"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ht="15.75"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ht="15.75" customHeight="1">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row>
    <row r="57" spans="1:26" ht="15.75"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row>
    <row r="58" spans="1:26" ht="15.75"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row>
    <row r="59" spans="1:26" ht="15.75" customHeight="1">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row>
    <row r="60" spans="1:26" ht="15.75" customHeight="1">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row>
    <row r="61" spans="1:26" ht="15.75" customHeight="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row>
    <row r="62" spans="1:26" ht="15.75" customHeight="1">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row>
    <row r="63" spans="1:26" ht="15.75" customHeight="1">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ht="15.75" customHeight="1">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row>
    <row r="65" spans="1:26" ht="15.75" customHeight="1">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row>
    <row r="66" spans="1:26" ht="15.75" customHeight="1">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ht="15.75" customHeight="1">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row>
    <row r="68" spans="1:26" ht="15.75" customHeight="1">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row>
    <row r="69" spans="1:26" ht="15.75" customHeight="1">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ht="15.75" customHeight="1">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ht="15.75" customHeight="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ht="15.75" customHeight="1">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ht="15.75" customHeight="1">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row>
    <row r="74" spans="1:26" ht="15.75" customHeight="1">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ht="15.75" customHeight="1">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ht="15.75" customHeight="1">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ht="15.75" customHeight="1">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row>
    <row r="78" spans="1:26" ht="15.75" customHeight="1">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ht="15.75" customHeight="1">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ht="15.75" customHeight="1">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5.75" customHeight="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5.75" customHeight="1">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row>
    <row r="83" spans="1:26" ht="15.75" customHeight="1">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row r="84" spans="1:26" ht="15.75" customHeight="1">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row>
    <row r="85" spans="1:26" ht="15.75" customHeight="1">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row>
    <row r="86" spans="1:26" ht="15.75" customHeight="1">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row>
    <row r="87" spans="1:26" ht="15.75" customHeight="1">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row>
    <row r="88" spans="1:26" ht="15.75" customHeight="1">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row>
    <row r="89" spans="1:26" ht="15.75" customHeight="1">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row>
    <row r="90" spans="1:26" ht="15.75" customHeight="1">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row>
    <row r="91" spans="1:26" ht="15.75" customHeight="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row>
    <row r="92" spans="1:26" ht="15.75" customHeight="1">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row>
    <row r="93" spans="1:26" ht="15.75" customHeight="1">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row>
    <row r="94" spans="1:26" ht="15.75" customHeight="1">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row>
    <row r="95" spans="1:26" ht="15.75" customHeight="1">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row>
    <row r="96" spans="1:26" ht="15.75" customHeight="1">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row>
    <row r="97" spans="1:26" ht="15.75" customHeight="1">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row>
    <row r="98" spans="1:26" ht="15.75" customHeight="1">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row>
    <row r="99" spans="1:26" ht="15.75" customHeight="1">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row>
    <row r="100" spans="1:26" ht="15.75" customHeight="1">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row>
    <row r="101" spans="1:26" ht="15.75" customHeight="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row>
    <row r="102" spans="1:26" ht="15.75" customHeight="1">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row>
    <row r="103" spans="1:26" ht="15.75" customHeight="1">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row>
    <row r="104" spans="1:26" ht="15.75" customHeight="1">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row>
    <row r="105" spans="1:26" ht="15.75" customHeight="1">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row>
    <row r="106" spans="1:26" ht="15.75" customHeight="1">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row>
    <row r="107" spans="1:26" ht="15.75" customHeight="1">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row>
    <row r="108" spans="1:26" ht="15.75" customHeight="1">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row>
    <row r="109" spans="1:26" ht="15.75" customHeight="1">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row>
    <row r="110" spans="1:26" ht="15.75" customHeight="1">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row>
    <row r="111" spans="1:26" ht="15.75" customHeight="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row>
    <row r="112" spans="1:26" ht="15.75" customHeight="1">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row>
    <row r="113" spans="1:26" ht="15.75" customHeight="1">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row>
    <row r="114" spans="1:26" ht="15.75" customHeight="1">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row>
    <row r="115" spans="1:26" ht="15.75" customHeight="1">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row>
    <row r="116" spans="1:26" ht="15.75" customHeight="1">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row>
    <row r="117" spans="1:26" ht="15.75" customHeight="1">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row>
    <row r="118" spans="1:26" ht="15.75" customHeight="1">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row>
    <row r="119" spans="1:26" ht="15.75" customHeight="1">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row>
    <row r="120" spans="1:26" ht="15.75" customHeight="1">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row>
    <row r="121" spans="1:26" ht="15.75" customHeight="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row>
    <row r="122" spans="1:26" ht="15.7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row>
    <row r="123" spans="1:26" ht="15.75" customHeight="1">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row>
    <row r="124" spans="1:26" ht="15.75" customHeight="1">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row>
    <row r="125" spans="1:26" ht="15.75" customHeight="1">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row>
    <row r="126" spans="1:26" ht="15.75" customHeight="1">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row>
    <row r="127" spans="1:26" ht="15.75" customHeight="1">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row>
    <row r="128" spans="1:26" ht="15.75" customHeight="1">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row>
    <row r="129" spans="1:26" ht="15.75" customHeight="1">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row>
    <row r="130" spans="1:26" ht="15.75" customHeight="1">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row>
    <row r="131" spans="1:26" ht="15.75" customHeight="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row>
    <row r="132" spans="1:26" ht="15.75" customHeight="1">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row>
    <row r="133" spans="1:26" ht="15.75" customHeight="1">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row>
    <row r="134" spans="1:26" ht="15.75" customHeight="1">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row>
    <row r="135" spans="1:26" ht="15.75" customHeight="1">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row>
    <row r="136" spans="1:26" ht="15.75" customHeight="1">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row>
    <row r="137" spans="1:26" ht="15.75" customHeight="1">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row>
    <row r="138" spans="1:26" ht="15.75" customHeight="1">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row>
    <row r="139" spans="1:26" ht="15.75" customHeight="1">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row>
    <row r="140" spans="1:26" ht="15.75" customHeight="1">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row>
    <row r="141" spans="1:26" ht="15.75" customHeight="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row>
    <row r="142" spans="1:26" ht="15.75" customHeight="1">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row>
    <row r="143" spans="1:26" ht="15.75" customHeight="1">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row>
    <row r="144" spans="1:26" ht="15.75" customHeight="1">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row>
    <row r="145" spans="1:26" ht="15.75" customHeight="1">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row>
    <row r="146" spans="1:26" ht="15.75" customHeight="1">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row>
    <row r="147" spans="1:26" ht="15.75" customHeight="1">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row>
    <row r="148" spans="1:26" ht="15.75" customHeight="1">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row>
    <row r="149" spans="1:26" ht="15.75" customHeight="1">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row>
    <row r="150" spans="1:26" ht="15.75" customHeight="1">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row>
    <row r="151" spans="1:26" ht="15.75" customHeight="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row>
    <row r="152" spans="1:26" ht="15.75" customHeight="1">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row>
    <row r="153" spans="1:26" ht="15.75" customHeight="1">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row>
    <row r="154" spans="1:26" ht="15.75" customHeight="1">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row>
    <row r="155" spans="1:26" ht="15.75" customHeight="1">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row>
    <row r="156" spans="1:26" ht="15.75" customHeight="1">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row>
    <row r="157" spans="1:26" ht="15.75" customHeight="1">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row>
    <row r="158" spans="1:26" ht="15.75" customHeight="1">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row>
    <row r="159" spans="1:26" ht="15.75" customHeight="1">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row>
    <row r="160" spans="1:26" ht="15.75" customHeight="1">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row>
    <row r="161" spans="1:26" ht="15.75" customHeight="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row>
    <row r="162" spans="1:26" ht="15.75" customHeight="1">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row>
    <row r="163" spans="1:26" ht="15.75" customHeight="1">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row>
    <row r="164" spans="1:26" ht="15.75" customHeight="1">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row>
    <row r="165" spans="1:26" ht="15.75" customHeight="1">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row>
    <row r="166" spans="1:26" ht="15.75" customHeight="1">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row>
    <row r="167" spans="1:26" ht="15.75" customHeight="1">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row>
    <row r="168" spans="1:26" ht="15.75" customHeight="1">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row>
    <row r="169" spans="1:26" ht="15.75" customHeight="1">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row>
    <row r="170" spans="1:26" ht="15.75" customHeight="1">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row>
    <row r="171" spans="1:26" ht="15.75" customHeight="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row>
    <row r="172" spans="1:26" ht="15.75" customHeight="1">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row>
    <row r="173" spans="1:26" ht="15.75" customHeight="1">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row>
    <row r="174" spans="1:26" ht="15.75" customHeight="1">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row>
    <row r="175" spans="1:26" ht="15.75" customHeight="1">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row>
    <row r="176" spans="1:26" ht="15.75" customHeight="1">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row>
    <row r="177" spans="1:26" ht="15.75" customHeight="1">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row>
    <row r="178" spans="1:26" ht="15.75" customHeight="1">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row>
    <row r="179" spans="1:26" ht="15.75" customHeight="1">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row>
    <row r="180" spans="1:26" ht="15.75" customHeight="1">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row>
    <row r="181" spans="1:26" ht="15.75" customHeight="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row>
    <row r="182" spans="1:26" ht="15.75" customHeight="1">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row>
    <row r="183" spans="1:26" ht="15.75" customHeight="1">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row>
    <row r="184" spans="1:26" ht="15.75" customHeight="1">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row>
    <row r="185" spans="1:26" ht="15.75" customHeight="1">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row>
    <row r="186" spans="1:26" ht="15.75" customHeight="1">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row>
    <row r="187" spans="1:26" ht="15.75" customHeight="1">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row>
    <row r="188" spans="1:26" ht="15.75" customHeight="1">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row>
    <row r="189" spans="1:26" ht="15.75" customHeight="1">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row>
    <row r="190" spans="1:26" ht="15.75" customHeight="1">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row>
    <row r="191" spans="1:26" ht="15.75" customHeight="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row>
    <row r="192" spans="1:26" ht="15.75" customHeight="1">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row>
    <row r="193" spans="1:26" ht="15.75" customHeight="1">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row>
    <row r="194" spans="1:26" ht="15.75" customHeight="1">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row>
    <row r="195" spans="1:26" ht="15.75" customHeight="1">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row>
    <row r="196" spans="1:26" ht="15.75" customHeight="1">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row>
    <row r="197" spans="1:26" ht="15.75" customHeight="1">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row>
    <row r="198" spans="1:26" ht="15.75" customHeight="1">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row>
    <row r="199" spans="1:26" ht="15.75" customHeight="1">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row>
    <row r="200" spans="1:26" ht="15.75" customHeight="1">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row>
    <row r="201" spans="1:26" ht="15.75" customHeight="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row>
    <row r="202" spans="1:26" ht="15.75" customHeight="1">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row>
    <row r="203" spans="1:26" ht="15.75" customHeight="1">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row>
    <row r="204" spans="1:26" ht="15.75" customHeight="1">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row>
    <row r="205" spans="1:26" ht="15.75" customHeight="1">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row>
    <row r="206" spans="1:26" ht="15.75" customHeight="1">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row>
    <row r="207" spans="1:26" ht="15.75" customHeight="1">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row>
    <row r="208" spans="1:26" ht="15.75" customHeight="1">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row>
    <row r="209" spans="1:26" ht="15.75" customHeight="1">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row>
    <row r="210" spans="1:26" ht="15.75" customHeight="1">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row>
    <row r="211" spans="1:26" ht="15.75" customHeight="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row>
    <row r="212" spans="1:26" ht="15.75" customHeight="1">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row>
    <row r="213" spans="1:26" ht="15.75" customHeight="1">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row>
    <row r="214" spans="1:26" ht="15.75" customHeight="1">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row>
    <row r="215" spans="1:26" ht="15.75" customHeight="1">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row>
    <row r="216" spans="1:26" ht="15.75" customHeight="1">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row>
    <row r="217" spans="1:26" ht="15.75" customHeight="1">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row>
    <row r="218" spans="1:26" ht="15.75" customHeight="1">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row>
    <row r="219" spans="1:26" ht="15.75" customHeight="1">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row>
    <row r="220" spans="1:26" ht="15.75" customHeight="1">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row>
    <row r="221" spans="1:26" ht="15.75" customHeight="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row>
    <row r="222" spans="1:26" ht="15.75" customHeight="1">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row>
    <row r="223" spans="1:26" ht="15.75" customHeight="1">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row>
    <row r="224" spans="1:26" ht="15.75" customHeight="1">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row>
    <row r="225" spans="1:26" ht="15.75" customHeight="1">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row>
    <row r="226" spans="1:26" ht="15.75" customHeight="1">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row>
    <row r="227" spans="1:26" ht="15.75" customHeight="1">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row>
    <row r="228" spans="1:26" ht="15.75" customHeight="1">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row>
    <row r="229" spans="1:26" ht="15.75" customHeight="1">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row>
    <row r="230" spans="1:26" ht="15.75" customHeight="1">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row>
    <row r="231" spans="1:26" ht="15.75" customHeight="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row>
    <row r="232" spans="1:26" ht="15.75" customHeight="1">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row>
    <row r="233" spans="1:26" ht="15.75" customHeight="1">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row>
    <row r="234" spans="1:26" ht="15.75" customHeight="1">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row>
    <row r="235" spans="1:26" ht="15.75" customHeight="1">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row>
    <row r="236" spans="1:26" ht="15.75" customHeight="1">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row>
    <row r="237" spans="1:26" ht="15.75" customHeight="1">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row>
    <row r="238" spans="1:26" ht="15.75" customHeight="1">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row>
    <row r="239" spans="1:26" ht="15.75" customHeight="1">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row>
    <row r="240" spans="1:26" ht="15.75" customHeight="1">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row>
    <row r="241" spans="1:26" ht="15.75" customHeight="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row>
    <row r="242" spans="1:26" ht="15.75" customHeight="1">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row>
    <row r="243" spans="1:26" ht="15.75" customHeight="1">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row>
    <row r="244" spans="1:26" ht="15.75" customHeight="1">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row>
    <row r="245" spans="1:26" ht="15.75" customHeight="1">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row>
    <row r="246" spans="1:26" ht="15.75" customHeight="1">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row>
    <row r="247" spans="1:26" ht="15.75" customHeight="1">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row>
    <row r="248" spans="1:26" ht="15.75" customHeight="1">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row>
    <row r="249" spans="1:26" ht="15.75" customHeight="1">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row>
    <row r="250" spans="1:26" ht="15.75" customHeight="1">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row>
    <row r="251" spans="1:26" ht="15.75" customHeight="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row>
    <row r="252" spans="1:26" ht="15.75" customHeight="1">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row>
    <row r="253" spans="1:26" ht="15.75" customHeight="1">
      <c r="A253" s="191"/>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row>
    <row r="254" spans="1:26" ht="15.75" customHeight="1">
      <c r="A254" s="191"/>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row>
    <row r="255" spans="1:26" ht="15.75" customHeight="1">
      <c r="A255" s="191"/>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row>
    <row r="256" spans="1:26" ht="15.75" customHeight="1">
      <c r="A256" s="191"/>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row>
    <row r="257" spans="1:26" ht="15.75" customHeight="1">
      <c r="A257" s="191"/>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row>
    <row r="258" spans="1:26" ht="15.75" customHeight="1">
      <c r="A258" s="191"/>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row>
    <row r="259" spans="1:26" ht="15.75" customHeight="1">
      <c r="A259" s="191"/>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row>
    <row r="260" spans="1:26" ht="15.75" customHeight="1">
      <c r="A260" s="191"/>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row>
    <row r="261" spans="1:26" ht="15.75" customHeight="1">
      <c r="A261" s="191"/>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row>
    <row r="262" spans="1:26" ht="15.75" customHeight="1">
      <c r="A262" s="191"/>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row>
    <row r="263" spans="1:26" ht="15.75" customHeight="1">
      <c r="A263" s="191"/>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row>
    <row r="264" spans="1:26" ht="15.75" customHeight="1">
      <c r="A264" s="191"/>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row>
    <row r="265" spans="1:26" ht="15.75" customHeight="1">
      <c r="A265" s="191"/>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row>
    <row r="266" spans="1:26" ht="15.75" customHeight="1">
      <c r="A266" s="191"/>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1"/>
    </row>
    <row r="267" spans="1:26" ht="15.75" customHeight="1">
      <c r="A267" s="191"/>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row>
    <row r="268" spans="1:26" ht="15.75" customHeight="1">
      <c r="A268" s="191"/>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row>
    <row r="269" spans="1:26" ht="15.75" customHeight="1">
      <c r="A269" s="191"/>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1"/>
    </row>
    <row r="270" spans="1:26" ht="15.75" customHeight="1">
      <c r="A270" s="191"/>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1"/>
    </row>
    <row r="271" spans="1:26" ht="15.75" customHeight="1">
      <c r="A271" s="191"/>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1"/>
    </row>
    <row r="272" spans="1:26" ht="15.75" customHeight="1">
      <c r="A272" s="191"/>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row>
    <row r="273" spans="1:26" ht="15.75" customHeight="1">
      <c r="A273" s="191"/>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1"/>
    </row>
    <row r="274" spans="1:26" ht="15.75" customHeight="1">
      <c r="A274" s="191"/>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1"/>
    </row>
    <row r="275" spans="1:26" ht="15.75" customHeight="1">
      <c r="A275" s="191"/>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row>
    <row r="276" spans="1:26" ht="15.75" customHeight="1">
      <c r="A276" s="191"/>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1"/>
    </row>
    <row r="277" spans="1:26" ht="15.75" customHeight="1">
      <c r="A277" s="191"/>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1"/>
    </row>
    <row r="278" spans="1:26" ht="15.75" customHeight="1">
      <c r="A278" s="191"/>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1"/>
    </row>
    <row r="279" spans="1:26" ht="15.75" customHeight="1">
      <c r="A279" s="191"/>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1"/>
    </row>
    <row r="280" spans="1:26" ht="15.75" customHeight="1">
      <c r="A280" s="191"/>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c r="Y280" s="191"/>
      <c r="Z280" s="191"/>
    </row>
    <row r="281" spans="1:26" ht="15.75" customHeight="1">
      <c r="A281" s="191"/>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c r="Y281" s="191"/>
      <c r="Z281" s="191"/>
    </row>
    <row r="282" spans="1:26" ht="15.75" customHeight="1">
      <c r="A282" s="191"/>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c r="Y282" s="191"/>
      <c r="Z282" s="191"/>
    </row>
    <row r="283" spans="1:26" ht="15.75" customHeight="1">
      <c r="A283" s="191"/>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c r="Y283" s="191"/>
      <c r="Z283" s="191"/>
    </row>
    <row r="284" spans="1:26" ht="15.75" customHeight="1">
      <c r="A284" s="191"/>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c r="Y284" s="191"/>
      <c r="Z284" s="191"/>
    </row>
    <row r="285" spans="1:26" ht="15.75" customHeight="1">
      <c r="A285" s="191"/>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c r="Y285" s="191"/>
      <c r="Z285" s="191"/>
    </row>
    <row r="286" spans="1:26" ht="15.75" customHeight="1">
      <c r="A286" s="191"/>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c r="Y286" s="191"/>
      <c r="Z286" s="191"/>
    </row>
    <row r="287" spans="1:26" ht="15.75" customHeight="1">
      <c r="A287" s="191"/>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c r="Y287" s="191"/>
      <c r="Z287" s="191"/>
    </row>
    <row r="288" spans="1:26" ht="15.75" customHeight="1">
      <c r="A288" s="191"/>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1"/>
    </row>
    <row r="289" spans="1:26" ht="15.75" customHeight="1">
      <c r="A289" s="191"/>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1"/>
    </row>
    <row r="290" spans="1:26" ht="15.75" customHeight="1">
      <c r="A290" s="191"/>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1"/>
    </row>
    <row r="291" spans="1:26" ht="15.75" customHeight="1">
      <c r="A291" s="191"/>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1"/>
    </row>
    <row r="292" spans="1:26" ht="15.75" customHeight="1">
      <c r="A292" s="191"/>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row>
    <row r="293" spans="1:26" ht="15.75" customHeight="1">
      <c r="A293" s="191"/>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1"/>
    </row>
    <row r="294" spans="1:26" ht="15.75" customHeight="1">
      <c r="A294" s="191"/>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1"/>
    </row>
    <row r="295" spans="1:26" ht="15.75" customHeight="1">
      <c r="A295" s="191"/>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1"/>
    </row>
    <row r="296" spans="1:26" ht="15.75" customHeight="1">
      <c r="A296" s="191"/>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1"/>
    </row>
    <row r="297" spans="1:26" ht="15.75" customHeight="1">
      <c r="A297" s="191"/>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1"/>
    </row>
    <row r="298" spans="1:26" ht="15.75" customHeight="1">
      <c r="A298" s="191"/>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1"/>
    </row>
    <row r="299" spans="1:26" ht="15.75" customHeight="1">
      <c r="A299" s="191"/>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1"/>
    </row>
    <row r="300" spans="1:26" ht="15.75" customHeight="1">
      <c r="A300" s="191"/>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1"/>
    </row>
    <row r="301" spans="1:26" ht="15.75" customHeight="1">
      <c r="A301" s="191"/>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1"/>
    </row>
    <row r="302" spans="1:26" ht="15.75" customHeight="1">
      <c r="A302" s="191"/>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1"/>
    </row>
    <row r="303" spans="1:26" ht="15.75" customHeight="1">
      <c r="A303" s="191"/>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row>
    <row r="304" spans="1:26" ht="15.75" customHeight="1">
      <c r="A304" s="191"/>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1"/>
    </row>
    <row r="305" spans="1:26" ht="15.75" customHeight="1">
      <c r="A305" s="191"/>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1"/>
    </row>
    <row r="306" spans="1:26" ht="15.75" customHeight="1">
      <c r="A306" s="191"/>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row>
    <row r="307" spans="1:26" ht="15.75" customHeight="1">
      <c r="A307" s="191"/>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c r="Y307" s="191"/>
      <c r="Z307" s="191"/>
    </row>
    <row r="308" spans="1:26" ht="15.75" customHeight="1">
      <c r="A308" s="191"/>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1"/>
      <c r="Z308" s="191"/>
    </row>
    <row r="309" spans="1:26" ht="15.75" customHeight="1">
      <c r="A309" s="191"/>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c r="Y309" s="191"/>
      <c r="Z309" s="191"/>
    </row>
    <row r="310" spans="1:26" ht="15.75" customHeight="1">
      <c r="A310" s="191"/>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c r="Y310" s="191"/>
      <c r="Z310" s="191"/>
    </row>
    <row r="311" spans="1:26" ht="15.75" customHeight="1">
      <c r="A311" s="191"/>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c r="Y311" s="191"/>
      <c r="Z311" s="191"/>
    </row>
    <row r="312" spans="1:26" ht="15.75" customHeight="1">
      <c r="A312" s="191"/>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c r="Y312" s="191"/>
      <c r="Z312" s="191"/>
    </row>
    <row r="313" spans="1:26" ht="15.75" customHeight="1">
      <c r="A313" s="191"/>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c r="Y313" s="191"/>
      <c r="Z313" s="191"/>
    </row>
    <row r="314" spans="1:26" ht="15.75" customHeight="1">
      <c r="A314" s="191"/>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1"/>
    </row>
    <row r="315" spans="1:26" ht="15.75" customHeight="1">
      <c r="A315" s="191"/>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1"/>
    </row>
    <row r="316" spans="1:26" ht="15.75" customHeight="1">
      <c r="A316" s="191"/>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1"/>
    </row>
    <row r="317" spans="1:26" ht="15.75" customHeight="1">
      <c r="A317" s="191"/>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1"/>
    </row>
    <row r="318" spans="1:26" ht="15.75" customHeight="1">
      <c r="A318" s="191"/>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1"/>
    </row>
    <row r="319" spans="1:26" ht="15.75" customHeight="1">
      <c r="A319" s="191"/>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1"/>
    </row>
    <row r="320" spans="1:26" ht="15.75" customHeight="1">
      <c r="A320" s="191"/>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1"/>
    </row>
    <row r="321" spans="1:26" ht="15.75" customHeight="1">
      <c r="A321" s="191"/>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1"/>
    </row>
    <row r="322" spans="1:26" ht="15.75" customHeight="1">
      <c r="A322" s="191"/>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1"/>
    </row>
    <row r="323" spans="1:26" ht="15.75" customHeight="1">
      <c r="A323" s="191"/>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1"/>
    </row>
    <row r="324" spans="1:26" ht="15.75" customHeight="1">
      <c r="A324" s="191"/>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row>
    <row r="325" spans="1:26" ht="15.75" customHeight="1">
      <c r="A325" s="191"/>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1"/>
    </row>
    <row r="326" spans="1:26" ht="15.75" customHeight="1">
      <c r="A326" s="191"/>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1"/>
    </row>
    <row r="327" spans="1:26" ht="15.75" customHeight="1">
      <c r="A327" s="191"/>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1"/>
    </row>
    <row r="328" spans="1:26" ht="15.75" customHeight="1">
      <c r="A328" s="191"/>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1"/>
    </row>
    <row r="329" spans="1:26" ht="15.75" customHeight="1">
      <c r="A329" s="191"/>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1"/>
    </row>
    <row r="330" spans="1:26" ht="15.75" customHeight="1">
      <c r="A330" s="191"/>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1"/>
    </row>
    <row r="331" spans="1:26" ht="15.75" customHeight="1">
      <c r="A331" s="191"/>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1"/>
    </row>
    <row r="332" spans="1:26" ht="15.75" customHeight="1">
      <c r="A332" s="191"/>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row>
    <row r="333" spans="1:26" ht="15.75" customHeight="1">
      <c r="A333" s="191"/>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c r="Y333" s="191"/>
      <c r="Z333" s="191"/>
    </row>
    <row r="334" spans="1:26" ht="15.75" customHeight="1">
      <c r="A334" s="191"/>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c r="Y334" s="191"/>
      <c r="Z334" s="191"/>
    </row>
    <row r="335" spans="1:26" ht="15.75" customHeight="1">
      <c r="A335" s="191"/>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c r="Y335" s="191"/>
      <c r="Z335" s="191"/>
    </row>
    <row r="336" spans="1:26" ht="15.75" customHeight="1">
      <c r="A336" s="191"/>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c r="Y336" s="191"/>
      <c r="Z336" s="191"/>
    </row>
    <row r="337" spans="1:26" ht="15.75" customHeight="1">
      <c r="A337" s="191"/>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c r="Y337" s="191"/>
      <c r="Z337" s="191"/>
    </row>
    <row r="338" spans="1:26" ht="15.75" customHeight="1">
      <c r="A338" s="191"/>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1"/>
      <c r="Z338" s="191"/>
    </row>
    <row r="339" spans="1:26" ht="15.75" customHeight="1">
      <c r="A339" s="191"/>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c r="Y339" s="191"/>
      <c r="Z339" s="191"/>
    </row>
    <row r="340" spans="1:26" ht="15.75" customHeight="1">
      <c r="A340" s="191"/>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c r="Y340" s="191"/>
      <c r="Z340" s="191"/>
    </row>
    <row r="341" spans="1:26" ht="15.75" customHeight="1">
      <c r="A341" s="191"/>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c r="Y341" s="191"/>
      <c r="Z341" s="191"/>
    </row>
    <row r="342" spans="1:26" ht="15.75" customHeight="1">
      <c r="A342" s="191"/>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c r="Y342" s="191"/>
      <c r="Z342" s="191"/>
    </row>
    <row r="343" spans="1:26" ht="15.75" customHeight="1">
      <c r="A343" s="191"/>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c r="Y343" s="191"/>
      <c r="Z343" s="191"/>
    </row>
    <row r="344" spans="1:26" ht="15.75" customHeight="1">
      <c r="A344" s="191"/>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c r="Y344" s="191"/>
      <c r="Z344" s="191"/>
    </row>
    <row r="345" spans="1:26" ht="15.75" customHeight="1">
      <c r="A345" s="191"/>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c r="Y345" s="191"/>
      <c r="Z345" s="191"/>
    </row>
    <row r="346" spans="1:26" ht="15.75" customHeight="1">
      <c r="A346" s="191"/>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c r="Y346" s="191"/>
      <c r="Z346" s="191"/>
    </row>
    <row r="347" spans="1:26" ht="15.75" customHeight="1">
      <c r="A347" s="191"/>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1"/>
      <c r="Z347" s="191"/>
    </row>
    <row r="348" spans="1:26" ht="15.75" customHeight="1">
      <c r="A348" s="191"/>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c r="Y348" s="191"/>
      <c r="Z348" s="191"/>
    </row>
    <row r="349" spans="1:26" ht="15.75" customHeight="1">
      <c r="A349" s="191"/>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c r="Y349" s="191"/>
      <c r="Z349" s="191"/>
    </row>
    <row r="350" spans="1:26" ht="15.75" customHeight="1">
      <c r="A350" s="191"/>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row>
    <row r="351" spans="1:26" ht="15.75" customHeight="1">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row>
    <row r="352" spans="1:26" ht="15.75" customHeight="1">
      <c r="A352" s="191"/>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row>
    <row r="353" spans="1:26" ht="15.75" customHeight="1">
      <c r="A353" s="191"/>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row>
    <row r="354" spans="1:26" ht="15.75" customHeight="1">
      <c r="A354" s="191"/>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row>
    <row r="355" spans="1:26" ht="15.75" customHeight="1">
      <c r="A355" s="191"/>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row>
    <row r="356" spans="1:26" ht="15.75" customHeight="1">
      <c r="A356" s="191"/>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row>
    <row r="357" spans="1:26" ht="15.75" customHeight="1">
      <c r="A357" s="191"/>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row>
    <row r="358" spans="1:26" ht="15.75" customHeight="1">
      <c r="A358" s="191"/>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row>
    <row r="359" spans="1:26" ht="15.75" customHeight="1">
      <c r="A359" s="191"/>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row>
    <row r="360" spans="1:26" ht="15.75" customHeight="1">
      <c r="A360" s="191"/>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row>
    <row r="361" spans="1:26" ht="15.75" customHeight="1">
      <c r="A361" s="191"/>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row>
    <row r="362" spans="1:26" ht="15.75" customHeight="1">
      <c r="A362" s="191"/>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row>
    <row r="363" spans="1:26" ht="15.75" customHeight="1">
      <c r="A363" s="191"/>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row>
    <row r="364" spans="1:26" ht="15.75" customHeight="1">
      <c r="A364" s="191"/>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row>
    <row r="365" spans="1:26" ht="15.75" customHeight="1">
      <c r="A365" s="191"/>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row>
    <row r="366" spans="1:26" ht="15.75" customHeight="1">
      <c r="A366" s="191"/>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row>
    <row r="367" spans="1:26" ht="15.75" customHeight="1">
      <c r="A367" s="191"/>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row>
    <row r="368" spans="1:26" ht="15.75" customHeight="1">
      <c r="A368" s="191"/>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row>
    <row r="369" spans="1:26" ht="15.75" customHeight="1">
      <c r="A369" s="191"/>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row>
    <row r="370" spans="1:26" ht="15.75" customHeight="1">
      <c r="A370" s="191"/>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row>
    <row r="371" spans="1:26" ht="15.75" customHeight="1">
      <c r="A371" s="191"/>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row>
    <row r="372" spans="1:26" ht="15.75" customHeight="1">
      <c r="A372" s="191"/>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row>
    <row r="373" spans="1:26" ht="15.75" customHeight="1">
      <c r="A373" s="191"/>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row>
    <row r="374" spans="1:26" ht="15.75" customHeight="1">
      <c r="A374" s="191"/>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row>
    <row r="375" spans="1:26" ht="15.75" customHeight="1">
      <c r="A375" s="191"/>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row>
    <row r="376" spans="1:26" ht="15.75" customHeight="1">
      <c r="A376" s="191"/>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row>
    <row r="377" spans="1:26" ht="15.75" customHeight="1">
      <c r="A377" s="191"/>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row>
    <row r="378" spans="1:26" ht="15.75" customHeight="1">
      <c r="A378" s="191"/>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row>
    <row r="379" spans="1:26" ht="15.75" customHeight="1">
      <c r="A379" s="191"/>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row>
    <row r="380" spans="1:26" ht="15.75" customHeight="1">
      <c r="A380" s="191"/>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row>
    <row r="381" spans="1:26" ht="15.75" customHeight="1">
      <c r="A381" s="191"/>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row>
    <row r="382" spans="1:26" ht="15.75" customHeight="1">
      <c r="A382" s="191"/>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row>
    <row r="383" spans="1:26" ht="15.75" customHeight="1">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row>
    <row r="384" spans="1:26" ht="15.75" customHeight="1">
      <c r="A384" s="191"/>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row>
    <row r="385" spans="1:26" ht="15.75" customHeight="1">
      <c r="A385" s="191"/>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row>
    <row r="386" spans="1:26" ht="15.75" customHeight="1">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row>
    <row r="387" spans="1:26" ht="15.75" customHeight="1">
      <c r="A387" s="191"/>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row>
    <row r="388" spans="1:26" ht="15.75" customHeight="1">
      <c r="A388" s="191"/>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row>
    <row r="389" spans="1:26" ht="15.75" customHeight="1">
      <c r="A389" s="191"/>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row>
    <row r="390" spans="1:26" ht="15.75" customHeight="1">
      <c r="A390" s="191"/>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row>
    <row r="391" spans="1:26" ht="15.75" customHeight="1">
      <c r="A391" s="191"/>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row>
    <row r="392" spans="1:26" ht="15.75" customHeight="1">
      <c r="A392" s="191"/>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row>
    <row r="393" spans="1:26" ht="15.75" customHeight="1">
      <c r="A393" s="191"/>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row>
    <row r="394" spans="1:26" ht="15.75" customHeight="1">
      <c r="A394" s="191"/>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row>
    <row r="395" spans="1:26" ht="15.75" customHeight="1">
      <c r="A395" s="191"/>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row>
    <row r="396" spans="1:26" ht="15.75" customHeight="1">
      <c r="A396" s="191"/>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c r="Y396" s="191"/>
      <c r="Z396" s="191"/>
    </row>
    <row r="397" spans="1:26" ht="15.75" customHeight="1">
      <c r="A397" s="191"/>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c r="Y397" s="191"/>
      <c r="Z397" s="191"/>
    </row>
    <row r="398" spans="1:26" ht="15.75" customHeight="1">
      <c r="A398" s="191"/>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c r="Y398" s="191"/>
      <c r="Z398" s="191"/>
    </row>
    <row r="399" spans="1:26" ht="15.75" customHeight="1">
      <c r="A399" s="191"/>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c r="Y399" s="191"/>
      <c r="Z399" s="191"/>
    </row>
    <row r="400" spans="1:26" ht="15.75" customHeight="1">
      <c r="A400" s="191"/>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c r="Y400" s="191"/>
      <c r="Z400" s="191"/>
    </row>
    <row r="401" spans="1:26" ht="15.75" customHeight="1">
      <c r="A401" s="191"/>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c r="Y401" s="191"/>
      <c r="Z401" s="191"/>
    </row>
    <row r="402" spans="1:26" ht="15.75" customHeight="1">
      <c r="A402" s="191"/>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c r="Y402" s="191"/>
      <c r="Z402" s="191"/>
    </row>
    <row r="403" spans="1:26" ht="15.75" customHeight="1">
      <c r="A403" s="191"/>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c r="Y403" s="191"/>
      <c r="Z403" s="191"/>
    </row>
    <row r="404" spans="1:26" ht="15.75" customHeight="1">
      <c r="A404" s="191"/>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c r="Y404" s="191"/>
      <c r="Z404" s="191"/>
    </row>
    <row r="405" spans="1:26" ht="15.75" customHeight="1">
      <c r="A405" s="191"/>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c r="Y405" s="191"/>
      <c r="Z405" s="191"/>
    </row>
    <row r="406" spans="1:26" ht="15.75" customHeight="1">
      <c r="A406" s="191"/>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c r="Y406" s="191"/>
      <c r="Z406" s="191"/>
    </row>
    <row r="407" spans="1:26" ht="15.75" customHeight="1">
      <c r="A407" s="191"/>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c r="Y407" s="191"/>
      <c r="Z407" s="191"/>
    </row>
    <row r="408" spans="1:26" ht="15.75" customHeight="1">
      <c r="A408" s="191"/>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c r="Y408" s="191"/>
      <c r="Z408" s="191"/>
    </row>
    <row r="409" spans="1:26" ht="15.75" customHeight="1">
      <c r="A409" s="191"/>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c r="Y409" s="191"/>
      <c r="Z409" s="191"/>
    </row>
    <row r="410" spans="1:26" ht="15.75" customHeight="1">
      <c r="A410" s="191"/>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row>
    <row r="411" spans="1:26" ht="15.75" customHeight="1">
      <c r="A411" s="191"/>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c r="Y411" s="191"/>
      <c r="Z411" s="191"/>
    </row>
    <row r="412" spans="1:26" ht="15.75" customHeight="1">
      <c r="A412" s="191"/>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1"/>
      <c r="Z412" s="191"/>
    </row>
    <row r="413" spans="1:26" ht="15.75" customHeight="1">
      <c r="A413" s="191"/>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1"/>
      <c r="Z413" s="191"/>
    </row>
    <row r="414" spans="1:26" ht="15.75" customHeight="1">
      <c r="A414" s="191"/>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c r="Y414" s="191"/>
      <c r="Z414" s="191"/>
    </row>
    <row r="415" spans="1:26" ht="15.75" customHeight="1">
      <c r="A415" s="191"/>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c r="Y415" s="191"/>
      <c r="Z415" s="191"/>
    </row>
    <row r="416" spans="1:26" ht="15.75" customHeight="1">
      <c r="A416" s="191"/>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c r="Y416" s="191"/>
      <c r="Z416" s="191"/>
    </row>
    <row r="417" spans="1:26" ht="15.75" customHeight="1">
      <c r="A417" s="191"/>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c r="Y417" s="191"/>
      <c r="Z417" s="191"/>
    </row>
    <row r="418" spans="1:26" ht="15.75" customHeight="1">
      <c r="A418" s="191"/>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c r="Y418" s="191"/>
      <c r="Z418" s="191"/>
    </row>
    <row r="419" spans="1:26" ht="15.75" customHeight="1">
      <c r="A419" s="191"/>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row>
    <row r="420" spans="1:26" ht="15.75" customHeight="1">
      <c r="A420" s="191"/>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c r="Y420" s="191"/>
      <c r="Z420" s="191"/>
    </row>
    <row r="421" spans="1:26" ht="15.75" customHeight="1">
      <c r="A421" s="191"/>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row>
    <row r="422" spans="1:26" ht="15.75" customHeight="1">
      <c r="A422" s="191"/>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c r="Y422" s="191"/>
      <c r="Z422" s="191"/>
    </row>
    <row r="423" spans="1:26" ht="15.75" customHeight="1">
      <c r="A423" s="191"/>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c r="Y423" s="191"/>
      <c r="Z423" s="191"/>
    </row>
    <row r="424" spans="1:26" ht="15.75" customHeight="1">
      <c r="A424" s="191"/>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c r="Y424" s="191"/>
      <c r="Z424" s="191"/>
    </row>
    <row r="425" spans="1:26" ht="15.75" customHeight="1">
      <c r="A425" s="191"/>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c r="Y425" s="191"/>
      <c r="Z425" s="191"/>
    </row>
    <row r="426" spans="1:26" ht="15.75" customHeight="1">
      <c r="A426" s="191"/>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c r="Y426" s="191"/>
      <c r="Z426" s="191"/>
    </row>
    <row r="427" spans="1:26" ht="15.75" customHeight="1">
      <c r="A427" s="191"/>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c r="Y427" s="191"/>
      <c r="Z427" s="191"/>
    </row>
    <row r="428" spans="1:26" ht="15.75" customHeight="1">
      <c r="A428" s="191"/>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c r="Y428" s="191"/>
      <c r="Z428" s="191"/>
    </row>
    <row r="429" spans="1:26" ht="15.75" customHeight="1">
      <c r="A429" s="191"/>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c r="Y429" s="191"/>
      <c r="Z429" s="191"/>
    </row>
    <row r="430" spans="1:26" ht="15.75" customHeight="1">
      <c r="A430" s="191"/>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c r="Y430" s="191"/>
      <c r="Z430" s="191"/>
    </row>
    <row r="431" spans="1:26" ht="15.75" customHeight="1">
      <c r="A431" s="191"/>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c r="Y431" s="191"/>
      <c r="Z431" s="191"/>
    </row>
    <row r="432" spans="1:26" ht="15.75" customHeight="1">
      <c r="A432" s="191"/>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c r="Y432" s="191"/>
      <c r="Z432" s="191"/>
    </row>
    <row r="433" spans="1:26" ht="15.75" customHeight="1">
      <c r="A433" s="191"/>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c r="Y433" s="191"/>
      <c r="Z433" s="191"/>
    </row>
    <row r="434" spans="1:26" ht="15.75" customHeight="1">
      <c r="A434" s="191"/>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c r="Y434" s="191"/>
      <c r="Z434" s="191"/>
    </row>
    <row r="435" spans="1:26" ht="15.75" customHeight="1">
      <c r="A435" s="191"/>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c r="Y435" s="191"/>
      <c r="Z435" s="191"/>
    </row>
    <row r="436" spans="1:26" ht="15.75" customHeight="1">
      <c r="A436" s="191"/>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c r="Y436" s="191"/>
      <c r="Z436" s="191"/>
    </row>
    <row r="437" spans="1:26" ht="15.75" customHeight="1">
      <c r="A437" s="191"/>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c r="Y437" s="191"/>
      <c r="Z437" s="191"/>
    </row>
    <row r="438" spans="1:26" ht="15.75" customHeight="1">
      <c r="A438" s="191"/>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c r="Y438" s="191"/>
      <c r="Z438" s="191"/>
    </row>
    <row r="439" spans="1:26" ht="15.75" customHeight="1">
      <c r="A439" s="191"/>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c r="Y439" s="191"/>
      <c r="Z439" s="191"/>
    </row>
    <row r="440" spans="1:26" ht="15.75" customHeight="1">
      <c r="A440" s="191"/>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c r="Y440" s="191"/>
      <c r="Z440" s="191"/>
    </row>
    <row r="441" spans="1:26" ht="15.75" customHeight="1">
      <c r="A441" s="191"/>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c r="Y441" s="191"/>
      <c r="Z441" s="191"/>
    </row>
    <row r="442" spans="1:26" ht="15.75" customHeight="1">
      <c r="A442" s="191"/>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c r="Y442" s="191"/>
      <c r="Z442" s="191"/>
    </row>
    <row r="443" spans="1:26" ht="15.75" customHeight="1">
      <c r="A443" s="191"/>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c r="Y443" s="191"/>
      <c r="Z443" s="191"/>
    </row>
    <row r="444" spans="1:26" ht="15.75" customHeight="1">
      <c r="A444" s="191"/>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c r="Y444" s="191"/>
      <c r="Z444" s="191"/>
    </row>
    <row r="445" spans="1:26" ht="15.75" customHeight="1">
      <c r="A445" s="191"/>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c r="Y445" s="191"/>
      <c r="Z445" s="191"/>
    </row>
    <row r="446" spans="1:26" ht="15.75" customHeight="1">
      <c r="A446" s="191"/>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c r="Y446" s="191"/>
      <c r="Z446" s="191"/>
    </row>
    <row r="447" spans="1:26" ht="15.75" customHeight="1">
      <c r="A447" s="191"/>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c r="Y447" s="191"/>
      <c r="Z447" s="191"/>
    </row>
    <row r="448" spans="1:26" ht="15.75" customHeight="1">
      <c r="A448" s="191"/>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c r="Y448" s="191"/>
      <c r="Z448" s="191"/>
    </row>
    <row r="449" spans="1:26" ht="15.75" customHeight="1">
      <c r="A449" s="191"/>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c r="Y449" s="191"/>
      <c r="Z449" s="191"/>
    </row>
    <row r="450" spans="1:26" ht="15.75" customHeight="1">
      <c r="A450" s="191"/>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c r="Y450" s="191"/>
      <c r="Z450" s="191"/>
    </row>
    <row r="451" spans="1:26" ht="15.75" customHeight="1">
      <c r="A451" s="191"/>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c r="Y451" s="191"/>
      <c r="Z451" s="191"/>
    </row>
    <row r="452" spans="1:26" ht="15.75" customHeight="1">
      <c r="A452" s="191"/>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c r="Y452" s="191"/>
      <c r="Z452" s="191"/>
    </row>
    <row r="453" spans="1:26" ht="15.75" customHeight="1">
      <c r="A453" s="191"/>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c r="Y453" s="191"/>
      <c r="Z453" s="191"/>
    </row>
    <row r="454" spans="1:26" ht="15.75" customHeight="1">
      <c r="A454" s="191"/>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c r="Y454" s="191"/>
      <c r="Z454" s="191"/>
    </row>
    <row r="455" spans="1:26" ht="15.75" customHeight="1">
      <c r="A455" s="191"/>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c r="Y455" s="191"/>
      <c r="Z455" s="191"/>
    </row>
    <row r="456" spans="1:26" ht="15.75" customHeight="1">
      <c r="A456" s="191"/>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c r="Y456" s="191"/>
      <c r="Z456" s="191"/>
    </row>
    <row r="457" spans="1:26" ht="15.75" customHeight="1">
      <c r="A457" s="191"/>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c r="Y457" s="191"/>
      <c r="Z457" s="191"/>
    </row>
    <row r="458" spans="1:26" ht="15.75" customHeight="1">
      <c r="A458" s="191"/>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c r="Y458" s="191"/>
      <c r="Z458" s="191"/>
    </row>
    <row r="459" spans="1:26" ht="15.75" customHeight="1">
      <c r="A459" s="191"/>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c r="Y459" s="191"/>
      <c r="Z459" s="191"/>
    </row>
    <row r="460" spans="1:26" ht="15.75" customHeight="1">
      <c r="A460" s="191"/>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c r="Y460" s="191"/>
      <c r="Z460" s="191"/>
    </row>
    <row r="461" spans="1:26" ht="15.75" customHeight="1">
      <c r="A461" s="191"/>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c r="Y461" s="191"/>
      <c r="Z461" s="191"/>
    </row>
    <row r="462" spans="1:26" ht="15.75" customHeight="1">
      <c r="A462" s="191"/>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c r="Y462" s="191"/>
      <c r="Z462" s="191"/>
    </row>
    <row r="463" spans="1:26" ht="15.75" customHeight="1">
      <c r="A463" s="191"/>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c r="Y463" s="191"/>
      <c r="Z463" s="191"/>
    </row>
    <row r="464" spans="1:26" ht="15.75" customHeight="1">
      <c r="A464" s="191"/>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c r="Y464" s="191"/>
      <c r="Z464" s="191"/>
    </row>
    <row r="465" spans="1:26" ht="15.75" customHeight="1">
      <c r="A465" s="191"/>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row>
    <row r="466" spans="1:26" ht="15.75" customHeight="1">
      <c r="A466" s="191"/>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row>
    <row r="467" spans="1:26" ht="15.75" customHeight="1">
      <c r="A467" s="191"/>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c r="Y467" s="191"/>
      <c r="Z467" s="191"/>
    </row>
    <row r="468" spans="1:26" ht="15.75" customHeight="1">
      <c r="A468" s="191"/>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c r="Y468" s="191"/>
      <c r="Z468" s="191"/>
    </row>
    <row r="469" spans="1:26" ht="15.75" customHeight="1">
      <c r="A469" s="191"/>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c r="Y469" s="191"/>
      <c r="Z469" s="191"/>
    </row>
    <row r="470" spans="1:26" ht="15.75" customHeight="1">
      <c r="A470" s="191"/>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c r="Y470" s="191"/>
      <c r="Z470" s="191"/>
    </row>
    <row r="471" spans="1:26" ht="15.75" customHeight="1">
      <c r="A471" s="191"/>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c r="Y471" s="191"/>
      <c r="Z471" s="191"/>
    </row>
    <row r="472" spans="1:26" ht="15.75" customHeight="1">
      <c r="A472" s="191"/>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c r="Y472" s="191"/>
      <c r="Z472" s="191"/>
    </row>
    <row r="473" spans="1:26" ht="15.75" customHeight="1">
      <c r="A473" s="191"/>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c r="Y473" s="191"/>
      <c r="Z473" s="191"/>
    </row>
    <row r="474" spans="1:26" ht="15.75" customHeight="1">
      <c r="A474" s="191"/>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c r="Y474" s="191"/>
      <c r="Z474" s="191"/>
    </row>
    <row r="475" spans="1:26" ht="15.75" customHeight="1">
      <c r="A475" s="191"/>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c r="Y475" s="191"/>
      <c r="Z475" s="191"/>
    </row>
    <row r="476" spans="1:26" ht="15.75" customHeight="1">
      <c r="A476" s="191"/>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c r="Y476" s="191"/>
      <c r="Z476" s="191"/>
    </row>
    <row r="477" spans="1:26" ht="15.75" customHeight="1">
      <c r="A477" s="191"/>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c r="Y477" s="191"/>
      <c r="Z477" s="191"/>
    </row>
    <row r="478" spans="1:26" ht="15.75" customHeight="1">
      <c r="A478" s="191"/>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c r="Y478" s="191"/>
      <c r="Z478" s="191"/>
    </row>
    <row r="479" spans="1:26" ht="15.75" customHeight="1">
      <c r="A479" s="191"/>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c r="Y479" s="191"/>
      <c r="Z479" s="191"/>
    </row>
    <row r="480" spans="1:26" ht="15.75" customHeight="1">
      <c r="A480" s="191"/>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c r="Y480" s="191"/>
      <c r="Z480" s="191"/>
    </row>
    <row r="481" spans="1:26" ht="15.75" customHeight="1">
      <c r="A481" s="191"/>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c r="Y481" s="191"/>
      <c r="Z481" s="191"/>
    </row>
    <row r="482" spans="1:26" ht="15.75" customHeight="1">
      <c r="A482" s="191"/>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c r="Y482" s="191"/>
      <c r="Z482" s="191"/>
    </row>
    <row r="483" spans="1:26" ht="15.75" customHeight="1">
      <c r="A483" s="191"/>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c r="Y483" s="191"/>
      <c r="Z483" s="191"/>
    </row>
    <row r="484" spans="1:26" ht="15.75" customHeight="1">
      <c r="A484" s="191"/>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c r="Y484" s="191"/>
      <c r="Z484" s="191"/>
    </row>
    <row r="485" spans="1:26" ht="15.75" customHeight="1">
      <c r="A485" s="191"/>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c r="Y485" s="191"/>
      <c r="Z485" s="191"/>
    </row>
    <row r="486" spans="1:26" ht="15.75" customHeight="1">
      <c r="A486" s="191"/>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c r="Y486" s="191"/>
      <c r="Z486" s="191"/>
    </row>
    <row r="487" spans="1:26" ht="15.75" customHeight="1">
      <c r="A487" s="191"/>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c r="Y487" s="191"/>
      <c r="Z487" s="191"/>
    </row>
    <row r="488" spans="1:26" ht="15.75" customHeight="1">
      <c r="A488" s="191"/>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c r="Y488" s="191"/>
      <c r="Z488" s="191"/>
    </row>
    <row r="489" spans="1:26" ht="15.75" customHeight="1">
      <c r="A489" s="191"/>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c r="Y489" s="191"/>
      <c r="Z489" s="191"/>
    </row>
    <row r="490" spans="1:26" ht="15.75" customHeight="1">
      <c r="A490" s="191"/>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c r="Y490" s="191"/>
      <c r="Z490" s="191"/>
    </row>
    <row r="491" spans="1:26" ht="15.75" customHeight="1">
      <c r="A491" s="191"/>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c r="Y491" s="191"/>
      <c r="Z491" s="191"/>
    </row>
    <row r="492" spans="1:26" ht="15.75" customHeight="1">
      <c r="A492" s="191"/>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c r="Y492" s="191"/>
      <c r="Z492" s="191"/>
    </row>
    <row r="493" spans="1:26" ht="15.75" customHeight="1">
      <c r="A493" s="191"/>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c r="Y493" s="191"/>
      <c r="Z493" s="191"/>
    </row>
    <row r="494" spans="1:26" ht="15.75" customHeight="1">
      <c r="A494" s="191"/>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c r="Y494" s="191"/>
      <c r="Z494" s="191"/>
    </row>
    <row r="495" spans="1:26" ht="15.75" customHeight="1">
      <c r="A495" s="191"/>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c r="Y495" s="191"/>
      <c r="Z495" s="191"/>
    </row>
    <row r="496" spans="1:26" ht="15.75" customHeight="1">
      <c r="A496" s="191"/>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c r="Y496" s="191"/>
      <c r="Z496" s="191"/>
    </row>
    <row r="497" spans="1:26" ht="15.75" customHeight="1">
      <c r="A497" s="191"/>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c r="Y497" s="191"/>
      <c r="Z497" s="191"/>
    </row>
    <row r="498" spans="1:26" ht="15.75" customHeight="1">
      <c r="A498" s="191"/>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c r="Y498" s="191"/>
      <c r="Z498" s="191"/>
    </row>
    <row r="499" spans="1:26" ht="15.75" customHeight="1">
      <c r="A499" s="191"/>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c r="Y499" s="191"/>
      <c r="Z499" s="191"/>
    </row>
    <row r="500" spans="1:26" ht="15.75" customHeight="1">
      <c r="A500" s="191"/>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c r="Y500" s="191"/>
      <c r="Z500" s="191"/>
    </row>
    <row r="501" spans="1:26" ht="15.75" customHeight="1">
      <c r="A501" s="191"/>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c r="Y501" s="191"/>
      <c r="Z501" s="191"/>
    </row>
    <row r="502" spans="1:26" ht="15.75" customHeight="1">
      <c r="A502" s="191"/>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c r="Y502" s="191"/>
      <c r="Z502" s="191"/>
    </row>
    <row r="503" spans="1:26" ht="15.75" customHeight="1">
      <c r="A503" s="191"/>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c r="Y503" s="191"/>
      <c r="Z503" s="191"/>
    </row>
    <row r="504" spans="1:26" ht="15.75" customHeight="1">
      <c r="A504" s="191"/>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c r="Y504" s="191"/>
      <c r="Z504" s="191"/>
    </row>
    <row r="505" spans="1:26" ht="15.75" customHeight="1">
      <c r="A505" s="191"/>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c r="Y505" s="191"/>
      <c r="Z505" s="191"/>
    </row>
    <row r="506" spans="1:26" ht="15.75" customHeight="1">
      <c r="A506" s="191"/>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c r="Y506" s="191"/>
      <c r="Z506" s="191"/>
    </row>
    <row r="507" spans="1:26" ht="15.75" customHeight="1">
      <c r="A507" s="191"/>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c r="Y507" s="191"/>
      <c r="Z507" s="191"/>
    </row>
    <row r="508" spans="1:26" ht="15.75" customHeight="1">
      <c r="A508" s="191"/>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c r="Y508" s="191"/>
      <c r="Z508" s="191"/>
    </row>
    <row r="509" spans="1:26" ht="15.75" customHeight="1">
      <c r="A509" s="191"/>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c r="Y509" s="191"/>
      <c r="Z509" s="191"/>
    </row>
    <row r="510" spans="1:26" ht="15.75" customHeight="1">
      <c r="A510" s="191"/>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c r="Y510" s="191"/>
      <c r="Z510" s="191"/>
    </row>
    <row r="511" spans="1:26" ht="15.75" customHeight="1">
      <c r="A511" s="191"/>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c r="Y511" s="191"/>
      <c r="Z511" s="191"/>
    </row>
    <row r="512" spans="1:26" ht="15.75" customHeight="1">
      <c r="A512" s="191"/>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c r="Y512" s="191"/>
      <c r="Z512" s="191"/>
    </row>
    <row r="513" spans="1:26" ht="15.75" customHeight="1">
      <c r="A513" s="191"/>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c r="Y513" s="191"/>
      <c r="Z513" s="191"/>
    </row>
    <row r="514" spans="1:26" ht="15.75" customHeight="1">
      <c r="A514" s="191"/>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c r="Y514" s="191"/>
      <c r="Z514" s="191"/>
    </row>
    <row r="515" spans="1:26" ht="15.75" customHeight="1">
      <c r="A515" s="191"/>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c r="Y515" s="191"/>
      <c r="Z515" s="191"/>
    </row>
    <row r="516" spans="1:26" ht="15.75" customHeight="1">
      <c r="A516" s="191"/>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c r="Y516" s="191"/>
      <c r="Z516" s="191"/>
    </row>
    <row r="517" spans="1:26" ht="15.75" customHeight="1">
      <c r="A517" s="191"/>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c r="Y517" s="191"/>
      <c r="Z517" s="191"/>
    </row>
    <row r="518" spans="1:26" ht="15.75" customHeight="1">
      <c r="A518" s="191"/>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c r="Y518" s="191"/>
      <c r="Z518" s="191"/>
    </row>
    <row r="519" spans="1:26" ht="15.75" customHeight="1">
      <c r="A519" s="191"/>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c r="Y519" s="191"/>
      <c r="Z519" s="191"/>
    </row>
    <row r="520" spans="1:26" ht="15.75" customHeight="1">
      <c r="A520" s="191"/>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c r="Y520" s="191"/>
      <c r="Z520" s="191"/>
    </row>
    <row r="521" spans="1:26" ht="15.75" customHeight="1">
      <c r="A521" s="191"/>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c r="Y521" s="191"/>
      <c r="Z521" s="191"/>
    </row>
    <row r="522" spans="1:26" ht="15.75" customHeight="1">
      <c r="A522" s="191"/>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c r="Y522" s="191"/>
      <c r="Z522" s="191"/>
    </row>
    <row r="523" spans="1:26" ht="15.75" customHeight="1">
      <c r="A523" s="191"/>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c r="Y523" s="191"/>
      <c r="Z523" s="191"/>
    </row>
    <row r="524" spans="1:26" ht="15.75" customHeight="1">
      <c r="A524" s="191"/>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c r="Y524" s="191"/>
      <c r="Z524" s="191"/>
    </row>
    <row r="525" spans="1:26" ht="15.75" customHeight="1">
      <c r="A525" s="191"/>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c r="Y525" s="191"/>
      <c r="Z525" s="191"/>
    </row>
    <row r="526" spans="1:26" ht="15.75" customHeight="1">
      <c r="A526" s="191"/>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c r="Y526" s="191"/>
      <c r="Z526" s="191"/>
    </row>
    <row r="527" spans="1:26" ht="15.75" customHeight="1">
      <c r="A527" s="191"/>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c r="Y527" s="191"/>
      <c r="Z527" s="191"/>
    </row>
    <row r="528" spans="1:26" ht="15.75" customHeight="1">
      <c r="A528" s="191"/>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c r="Y528" s="191"/>
      <c r="Z528" s="191"/>
    </row>
    <row r="529" spans="1:26" ht="15.75" customHeight="1">
      <c r="A529" s="191"/>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c r="Y529" s="191"/>
      <c r="Z529" s="191"/>
    </row>
    <row r="530" spans="1:26" ht="15.75" customHeight="1">
      <c r="A530" s="191"/>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c r="Y530" s="191"/>
      <c r="Z530" s="191"/>
    </row>
    <row r="531" spans="1:26" ht="15.75" customHeight="1">
      <c r="A531" s="191"/>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c r="Y531" s="191"/>
      <c r="Z531" s="191"/>
    </row>
    <row r="532" spans="1:26" ht="15.75" customHeight="1">
      <c r="A532" s="191"/>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c r="Y532" s="191"/>
      <c r="Z532" s="191"/>
    </row>
    <row r="533" spans="1:26" ht="15.75" customHeight="1">
      <c r="A533" s="191"/>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c r="Y533" s="191"/>
      <c r="Z533" s="191"/>
    </row>
    <row r="534" spans="1:26" ht="15.75" customHeight="1">
      <c r="A534" s="191"/>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c r="Y534" s="191"/>
      <c r="Z534" s="191"/>
    </row>
    <row r="535" spans="1:26" ht="15.75" customHeight="1">
      <c r="A535" s="191"/>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c r="Y535" s="191"/>
      <c r="Z535" s="191"/>
    </row>
    <row r="536" spans="1:26" ht="15.75" customHeight="1">
      <c r="A536" s="191"/>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c r="Y536" s="191"/>
      <c r="Z536" s="191"/>
    </row>
    <row r="537" spans="1:26" ht="15.75" customHeight="1">
      <c r="A537" s="191"/>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c r="Y537" s="191"/>
      <c r="Z537" s="191"/>
    </row>
    <row r="538" spans="1:26" ht="15.75" customHeight="1">
      <c r="A538" s="191"/>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c r="Y538" s="191"/>
      <c r="Z538" s="191"/>
    </row>
    <row r="539" spans="1:26" ht="15.75" customHeight="1">
      <c r="A539" s="191"/>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c r="Y539" s="191"/>
      <c r="Z539" s="191"/>
    </row>
    <row r="540" spans="1:26" ht="15.75" customHeight="1">
      <c r="A540" s="191"/>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c r="Y540" s="191"/>
      <c r="Z540" s="191"/>
    </row>
    <row r="541" spans="1:26" ht="15.75" customHeight="1">
      <c r="A541" s="191"/>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c r="Y541" s="191"/>
      <c r="Z541" s="191"/>
    </row>
    <row r="542" spans="1:26" ht="15.75" customHeight="1">
      <c r="A542" s="191"/>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c r="Y542" s="191"/>
      <c r="Z542" s="191"/>
    </row>
    <row r="543" spans="1:26" ht="15.75" customHeight="1">
      <c r="A543" s="191"/>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c r="Y543" s="191"/>
      <c r="Z543" s="191"/>
    </row>
    <row r="544" spans="1:26" ht="15.75" customHeight="1">
      <c r="A544" s="191"/>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c r="Y544" s="191"/>
      <c r="Z544" s="191"/>
    </row>
    <row r="545" spans="1:26" ht="15.75" customHeight="1">
      <c r="A545" s="191"/>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c r="Y545" s="191"/>
      <c r="Z545" s="191"/>
    </row>
    <row r="546" spans="1:26" ht="15.75" customHeight="1">
      <c r="A546" s="191"/>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c r="Y546" s="191"/>
      <c r="Z546" s="191"/>
    </row>
    <row r="547" spans="1:26" ht="15.75" customHeight="1">
      <c r="A547" s="191"/>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c r="Y547" s="191"/>
      <c r="Z547" s="191"/>
    </row>
    <row r="548" spans="1:26" ht="15.75" customHeight="1">
      <c r="A548" s="191"/>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c r="Y548" s="191"/>
      <c r="Z548" s="191"/>
    </row>
    <row r="549" spans="1:26" ht="15.75" customHeight="1">
      <c r="A549" s="191"/>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c r="Y549" s="191"/>
      <c r="Z549" s="191"/>
    </row>
    <row r="550" spans="1:26" ht="15.75" customHeight="1">
      <c r="A550" s="191"/>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c r="Y550" s="191"/>
      <c r="Z550" s="191"/>
    </row>
    <row r="551" spans="1:26" ht="15.75" customHeight="1">
      <c r="A551" s="191"/>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c r="Y551" s="191"/>
      <c r="Z551" s="191"/>
    </row>
    <row r="552" spans="1:26" ht="15.75" customHeight="1">
      <c r="A552" s="191"/>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c r="Y552" s="191"/>
      <c r="Z552" s="191"/>
    </row>
    <row r="553" spans="1:26" ht="15.75" customHeight="1">
      <c r="A553" s="191"/>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c r="Y553" s="191"/>
      <c r="Z553" s="191"/>
    </row>
    <row r="554" spans="1:26" ht="15.75" customHeight="1">
      <c r="A554" s="191"/>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c r="Y554" s="191"/>
      <c r="Z554" s="191"/>
    </row>
    <row r="555" spans="1:26" ht="15.75" customHeight="1">
      <c r="A555" s="191"/>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c r="Y555" s="191"/>
      <c r="Z555" s="191"/>
    </row>
    <row r="556" spans="1:26" ht="15.75" customHeight="1">
      <c r="A556" s="191"/>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c r="Y556" s="191"/>
      <c r="Z556" s="191"/>
    </row>
    <row r="557" spans="1:26" ht="15.75" customHeight="1">
      <c r="A557" s="191"/>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c r="Y557" s="191"/>
      <c r="Z557" s="191"/>
    </row>
    <row r="558" spans="1:26" ht="15.75" customHeight="1">
      <c r="A558" s="191"/>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c r="Y558" s="191"/>
      <c r="Z558" s="191"/>
    </row>
    <row r="559" spans="1:26" ht="15.75" customHeight="1">
      <c r="A559" s="191"/>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c r="Y559" s="191"/>
      <c r="Z559" s="191"/>
    </row>
    <row r="560" spans="1:26" ht="15.75" customHeight="1">
      <c r="A560" s="191"/>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c r="Y560" s="191"/>
      <c r="Z560" s="191"/>
    </row>
    <row r="561" spans="1:26" ht="15.75" customHeight="1">
      <c r="A561" s="191"/>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c r="Y561" s="191"/>
      <c r="Z561" s="191"/>
    </row>
    <row r="562" spans="1:26" ht="15.75" customHeight="1">
      <c r="A562" s="191"/>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c r="Y562" s="191"/>
      <c r="Z562" s="191"/>
    </row>
    <row r="563" spans="1:26" ht="15.75" customHeight="1">
      <c r="A563" s="191"/>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c r="Y563" s="191"/>
      <c r="Z563" s="191"/>
    </row>
    <row r="564" spans="1:26" ht="15.75" customHeight="1">
      <c r="A564" s="191"/>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c r="Y564" s="191"/>
      <c r="Z564" s="191"/>
    </row>
    <row r="565" spans="1:26" ht="15.75" customHeight="1">
      <c r="A565" s="191"/>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c r="Y565" s="191"/>
      <c r="Z565" s="191"/>
    </row>
    <row r="566" spans="1:26" ht="15.75" customHeight="1">
      <c r="A566" s="191"/>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c r="Y566" s="191"/>
      <c r="Z566" s="191"/>
    </row>
    <row r="567" spans="1:26" ht="15.75" customHeight="1">
      <c r="A567" s="191"/>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c r="Y567" s="191"/>
      <c r="Z567" s="191"/>
    </row>
    <row r="568" spans="1:26" ht="15.75" customHeight="1">
      <c r="A568" s="191"/>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c r="Y568" s="191"/>
      <c r="Z568" s="191"/>
    </row>
    <row r="569" spans="1:26" ht="15.75" customHeight="1">
      <c r="A569" s="191"/>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c r="Y569" s="191"/>
      <c r="Z569" s="191"/>
    </row>
    <row r="570" spans="1:26" ht="15.75" customHeight="1">
      <c r="A570" s="191"/>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c r="Y570" s="191"/>
      <c r="Z570" s="191"/>
    </row>
    <row r="571" spans="1:26" ht="15.75" customHeight="1">
      <c r="A571" s="191"/>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c r="Y571" s="191"/>
      <c r="Z571" s="191"/>
    </row>
    <row r="572" spans="1:26" ht="15.75" customHeight="1">
      <c r="A572" s="191"/>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c r="Y572" s="191"/>
      <c r="Z572" s="191"/>
    </row>
    <row r="573" spans="1:26" ht="15.75" customHeight="1">
      <c r="A573" s="191"/>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c r="Y573" s="191"/>
      <c r="Z573" s="191"/>
    </row>
    <row r="574" spans="1:26" ht="15.75" customHeight="1">
      <c r="A574" s="191"/>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c r="Y574" s="191"/>
      <c r="Z574" s="191"/>
    </row>
    <row r="575" spans="1:26" ht="15.75" customHeight="1">
      <c r="A575" s="191"/>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c r="Y575" s="191"/>
      <c r="Z575" s="191"/>
    </row>
    <row r="576" spans="1:26" ht="15.75" customHeight="1">
      <c r="A576" s="191"/>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c r="Y576" s="191"/>
      <c r="Z576" s="191"/>
    </row>
    <row r="577" spans="1:26" ht="15.75" customHeight="1">
      <c r="A577" s="191"/>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c r="Y577" s="191"/>
      <c r="Z577" s="191"/>
    </row>
    <row r="578" spans="1:26" ht="15.75" customHeight="1">
      <c r="A578" s="191"/>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c r="Y578" s="191"/>
      <c r="Z578" s="191"/>
    </row>
    <row r="579" spans="1:26" ht="15.75" customHeight="1">
      <c r="A579" s="191"/>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row>
    <row r="580" spans="1:26" ht="15.75" customHeight="1">
      <c r="A580" s="191"/>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c r="Y580" s="191"/>
      <c r="Z580" s="191"/>
    </row>
    <row r="581" spans="1:26" ht="15.75" customHeight="1">
      <c r="A581" s="191"/>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c r="Y581" s="191"/>
      <c r="Z581" s="191"/>
    </row>
    <row r="582" spans="1:26" ht="15.75" customHeight="1">
      <c r="A582" s="191"/>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c r="Y582" s="191"/>
      <c r="Z582" s="191"/>
    </row>
    <row r="583" spans="1:26" ht="15.75" customHeight="1">
      <c r="A583" s="191"/>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c r="Y583" s="191"/>
      <c r="Z583" s="191"/>
    </row>
    <row r="584" spans="1:26" ht="15.75" customHeight="1">
      <c r="A584" s="191"/>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c r="Y584" s="191"/>
      <c r="Z584" s="191"/>
    </row>
    <row r="585" spans="1:26" ht="15.75" customHeight="1">
      <c r="A585" s="191"/>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c r="Y585" s="191"/>
      <c r="Z585" s="191"/>
    </row>
    <row r="586" spans="1:26" ht="15.75" customHeight="1">
      <c r="A586" s="191"/>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row>
    <row r="587" spans="1:26" ht="15.75" customHeight="1">
      <c r="A587" s="191"/>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row>
    <row r="588" spans="1:26" ht="15.75" customHeight="1">
      <c r="A588" s="191"/>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row>
    <row r="589" spans="1:26" ht="15.75" customHeight="1">
      <c r="A589" s="191"/>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row>
    <row r="590" spans="1:26" ht="15.75" customHeight="1">
      <c r="A590" s="191"/>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row>
    <row r="591" spans="1:26" ht="15.75" customHeight="1">
      <c r="A591" s="191"/>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row>
    <row r="592" spans="1:26" ht="15.75" customHeight="1">
      <c r="A592" s="191"/>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row>
    <row r="593" spans="1:26" ht="15.75" customHeight="1">
      <c r="A593" s="191"/>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row>
    <row r="594" spans="1:26" ht="15.75" customHeight="1">
      <c r="A594" s="191"/>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row>
    <row r="595" spans="1:26" ht="15.75" customHeight="1">
      <c r="A595" s="191"/>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row>
    <row r="596" spans="1:26" ht="15.75" customHeight="1">
      <c r="A596" s="191"/>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row>
    <row r="597" spans="1:26" ht="15.75" customHeight="1">
      <c r="A597" s="191"/>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row>
    <row r="598" spans="1:26" ht="15.75" customHeight="1">
      <c r="A598" s="191"/>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row>
    <row r="599" spans="1:26" ht="15.75" customHeight="1">
      <c r="A599" s="191"/>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row>
    <row r="600" spans="1:26" ht="15.75" customHeight="1">
      <c r="A600" s="191"/>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row>
    <row r="601" spans="1:26" ht="15.75" customHeight="1">
      <c r="A601" s="191"/>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row>
    <row r="602" spans="1:26" ht="15.75" customHeight="1">
      <c r="A602" s="191"/>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row>
    <row r="603" spans="1:26" ht="15.75" customHeight="1">
      <c r="A603" s="191"/>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row>
    <row r="604" spans="1:26" ht="15.75" customHeight="1">
      <c r="A604" s="191"/>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row>
    <row r="605" spans="1:26" ht="15.75" customHeight="1">
      <c r="A605" s="191"/>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row>
    <row r="606" spans="1:26" ht="15.75" customHeight="1">
      <c r="A606" s="191"/>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row>
    <row r="607" spans="1:26" ht="15.75" customHeight="1">
      <c r="A607" s="191"/>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row>
    <row r="608" spans="1:26" ht="15.75" customHeight="1">
      <c r="A608" s="191"/>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row>
    <row r="609" spans="1:26" ht="15.75" customHeight="1">
      <c r="A609" s="191"/>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row>
    <row r="610" spans="1:26" ht="15.75" customHeight="1">
      <c r="A610" s="191"/>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row>
    <row r="611" spans="1:26" ht="15.75" customHeight="1">
      <c r="A611" s="191"/>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row>
    <row r="612" spans="1:26" ht="15.75" customHeight="1">
      <c r="A612" s="191"/>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row>
    <row r="613" spans="1:26" ht="15.75" customHeight="1">
      <c r="A613" s="191"/>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row>
    <row r="614" spans="1:26" ht="15.75" customHeight="1">
      <c r="A614" s="191"/>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row>
    <row r="615" spans="1:26" ht="15.75" customHeight="1">
      <c r="A615" s="191"/>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row>
    <row r="616" spans="1:26" ht="15.75" customHeight="1">
      <c r="A616" s="191"/>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row>
    <row r="617" spans="1:26" ht="15.75" customHeight="1">
      <c r="A617" s="191"/>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row>
    <row r="618" spans="1:26" ht="15.75" customHeight="1">
      <c r="A618" s="191"/>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row>
    <row r="619" spans="1:26" ht="15.75" customHeight="1">
      <c r="A619" s="191"/>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row>
    <row r="620" spans="1:26" ht="15.75" customHeight="1">
      <c r="A620" s="191"/>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row>
    <row r="621" spans="1:26" ht="15.75" customHeight="1">
      <c r="A621" s="191"/>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row>
    <row r="622" spans="1:26" ht="15.75" customHeight="1">
      <c r="A622" s="191"/>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row>
    <row r="623" spans="1:26" ht="15.75" customHeight="1">
      <c r="A623" s="191"/>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row>
    <row r="624" spans="1:26" ht="15.75" customHeight="1">
      <c r="A624" s="191"/>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row>
    <row r="625" spans="1:26" ht="15.75" customHeight="1">
      <c r="A625" s="191"/>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row>
    <row r="626" spans="1:26" ht="15.75" customHeight="1">
      <c r="A626" s="191"/>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row>
    <row r="627" spans="1:26" ht="15.75" customHeight="1">
      <c r="A627" s="191"/>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row>
    <row r="628" spans="1:26" ht="15.75" customHeight="1">
      <c r="A628" s="191"/>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row>
    <row r="629" spans="1:26" ht="15.75" customHeight="1">
      <c r="A629" s="191"/>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row>
    <row r="630" spans="1:26" ht="15.75" customHeight="1">
      <c r="A630" s="191"/>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row>
    <row r="631" spans="1:26" ht="15.75" customHeight="1">
      <c r="A631" s="191"/>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row>
    <row r="632" spans="1:26" ht="15.75" customHeight="1">
      <c r="A632" s="191"/>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row>
    <row r="633" spans="1:26" ht="15.75" customHeight="1">
      <c r="A633" s="191"/>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row>
    <row r="634" spans="1:26" ht="15.75" customHeight="1">
      <c r="A634" s="191"/>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row>
    <row r="635" spans="1:26" ht="15.75" customHeight="1">
      <c r="A635" s="191"/>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row>
    <row r="636" spans="1:26" ht="15.75" customHeight="1">
      <c r="A636" s="191"/>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row>
    <row r="637" spans="1:26" ht="15.75" customHeight="1">
      <c r="A637" s="191"/>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row>
    <row r="638" spans="1:26" ht="15.75" customHeight="1">
      <c r="A638" s="191"/>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row>
    <row r="639" spans="1:26" ht="15.75" customHeight="1">
      <c r="A639" s="191"/>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row>
    <row r="640" spans="1:26" ht="15.75" customHeight="1">
      <c r="A640" s="191"/>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row>
    <row r="641" spans="1:26" ht="15.75" customHeight="1">
      <c r="A641" s="191"/>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row>
    <row r="642" spans="1:26" ht="15.75" customHeight="1">
      <c r="A642" s="191"/>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row>
    <row r="643" spans="1:26" ht="15.75" customHeight="1">
      <c r="A643" s="191"/>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row>
    <row r="644" spans="1:26" ht="15.75" customHeight="1">
      <c r="A644" s="191"/>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row>
    <row r="645" spans="1:26" ht="15.75" customHeight="1">
      <c r="A645" s="191"/>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row>
    <row r="646" spans="1:26" ht="15.75" customHeight="1">
      <c r="A646" s="191"/>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row>
    <row r="647" spans="1:26" ht="15.75" customHeight="1">
      <c r="A647" s="191"/>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row>
    <row r="648" spans="1:26" ht="15.75" customHeight="1">
      <c r="A648" s="191"/>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row>
    <row r="649" spans="1:26" ht="15.75" customHeight="1">
      <c r="A649" s="191"/>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row>
    <row r="650" spans="1:26" ht="15.75" customHeight="1">
      <c r="A650" s="191"/>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row>
    <row r="651" spans="1:26" ht="15.75" customHeight="1">
      <c r="A651" s="191"/>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row>
    <row r="652" spans="1:26" ht="15.75" customHeight="1">
      <c r="A652" s="191"/>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row>
    <row r="653" spans="1:26" ht="15.75" customHeight="1">
      <c r="A653" s="191"/>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row>
    <row r="654" spans="1:26" ht="15.75" customHeight="1">
      <c r="A654" s="191"/>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row>
    <row r="655" spans="1:26" ht="15.75" customHeight="1">
      <c r="A655" s="191"/>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row>
    <row r="656" spans="1:26" ht="15.75" customHeight="1">
      <c r="A656" s="191"/>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row>
    <row r="657" spans="1:26" ht="15.75" customHeight="1">
      <c r="A657" s="191"/>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row>
    <row r="658" spans="1:26" ht="15.75" customHeight="1">
      <c r="A658" s="191"/>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row>
    <row r="659" spans="1:26" ht="15.75" customHeight="1">
      <c r="A659" s="191"/>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row>
    <row r="660" spans="1:26" ht="15.75" customHeight="1">
      <c r="A660" s="191"/>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row>
    <row r="661" spans="1:26" ht="15.75" customHeight="1">
      <c r="A661" s="191"/>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row>
    <row r="662" spans="1:26" ht="15.75" customHeight="1">
      <c r="A662" s="191"/>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row>
    <row r="663" spans="1:26" ht="15.75" customHeight="1">
      <c r="A663" s="191"/>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row>
    <row r="664" spans="1:26" ht="15.75" customHeight="1">
      <c r="A664" s="191"/>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row>
    <row r="665" spans="1:26" ht="15.75" customHeight="1">
      <c r="A665" s="191"/>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row>
    <row r="666" spans="1:26" ht="15.75" customHeight="1">
      <c r="A666" s="191"/>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row>
    <row r="667" spans="1:26" ht="15.75" customHeight="1">
      <c r="A667" s="191"/>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row>
    <row r="668" spans="1:26" ht="15.75" customHeight="1">
      <c r="A668" s="191"/>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row>
    <row r="669" spans="1:26" ht="15.75" customHeight="1">
      <c r="A669" s="191"/>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row>
    <row r="670" spans="1:26" ht="15.75" customHeight="1">
      <c r="A670" s="191"/>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row>
    <row r="671" spans="1:26" ht="15.75" customHeight="1">
      <c r="A671" s="191"/>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row>
    <row r="672" spans="1:26" ht="15.75" customHeight="1">
      <c r="A672" s="191"/>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row>
    <row r="673" spans="1:26" ht="15.75" customHeight="1">
      <c r="A673" s="191"/>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row>
    <row r="674" spans="1:26" ht="15.75" customHeight="1">
      <c r="A674" s="191"/>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row>
    <row r="675" spans="1:26" ht="15.75" customHeight="1">
      <c r="A675" s="191"/>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row>
    <row r="676" spans="1:26" ht="15.75" customHeight="1">
      <c r="A676" s="191"/>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row>
    <row r="677" spans="1:26" ht="15.75" customHeight="1">
      <c r="A677" s="191"/>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row>
    <row r="678" spans="1:26" ht="15.75" customHeight="1">
      <c r="A678" s="191"/>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row>
    <row r="679" spans="1:26" ht="15.75" customHeight="1">
      <c r="A679" s="191"/>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row>
    <row r="680" spans="1:26" ht="15.75" customHeight="1">
      <c r="A680" s="191"/>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row>
    <row r="681" spans="1:26" ht="15.75" customHeight="1">
      <c r="A681" s="191"/>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row>
    <row r="682" spans="1:26" ht="15.75" customHeight="1">
      <c r="A682" s="191"/>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row>
    <row r="683" spans="1:26" ht="15.75" customHeight="1">
      <c r="A683" s="191"/>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row>
    <row r="684" spans="1:26" ht="15.75" customHeight="1">
      <c r="A684" s="191"/>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row>
    <row r="685" spans="1:26" ht="15.75" customHeight="1">
      <c r="A685" s="191"/>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row>
    <row r="686" spans="1:26" ht="15.75" customHeight="1">
      <c r="A686" s="191"/>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row>
    <row r="687" spans="1:26" ht="15.75" customHeight="1">
      <c r="A687" s="191"/>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row>
    <row r="688" spans="1:26" ht="15.75" customHeight="1">
      <c r="A688" s="191"/>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row>
    <row r="689" spans="1:26" ht="15.75" customHeight="1">
      <c r="A689" s="191"/>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row>
    <row r="690" spans="1:26" ht="15.75" customHeight="1">
      <c r="A690" s="191"/>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row>
    <row r="691" spans="1:26" ht="15.75" customHeight="1">
      <c r="A691" s="191"/>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row>
    <row r="692" spans="1:26" ht="15.75" customHeight="1">
      <c r="A692" s="191"/>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row>
    <row r="693" spans="1:26" ht="15.75" customHeight="1">
      <c r="A693" s="191"/>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row>
    <row r="694" spans="1:26" ht="15.75" customHeight="1">
      <c r="A694" s="191"/>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row>
    <row r="695" spans="1:26" ht="15.75" customHeight="1">
      <c r="A695" s="191"/>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row>
    <row r="696" spans="1:26" ht="15.75" customHeight="1">
      <c r="A696" s="191"/>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row>
    <row r="697" spans="1:26" ht="15.75" customHeight="1">
      <c r="A697" s="191"/>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row>
    <row r="698" spans="1:26" ht="15.75" customHeight="1">
      <c r="A698" s="191"/>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row>
    <row r="699" spans="1:26" ht="15.75" customHeight="1">
      <c r="A699" s="191"/>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row>
    <row r="700" spans="1:26" ht="15.75" customHeight="1">
      <c r="A700" s="191"/>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row>
    <row r="701" spans="1:26" ht="15.75" customHeight="1">
      <c r="A701" s="191"/>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row>
    <row r="702" spans="1:26" ht="15.75" customHeight="1">
      <c r="A702" s="191"/>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row>
    <row r="703" spans="1:26" ht="15.75" customHeight="1">
      <c r="A703" s="191"/>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row>
    <row r="704" spans="1:26" ht="15.75" customHeight="1">
      <c r="A704" s="191"/>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row>
    <row r="705" spans="1:26" ht="15.75" customHeight="1">
      <c r="A705" s="191"/>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row>
    <row r="706" spans="1:26" ht="15.75" customHeight="1">
      <c r="A706" s="191"/>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row>
    <row r="707" spans="1:26" ht="15.75" customHeight="1">
      <c r="A707" s="191"/>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row>
    <row r="708" spans="1:26" ht="15.75" customHeight="1">
      <c r="A708" s="191"/>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row>
    <row r="709" spans="1:26" ht="15.75" customHeight="1">
      <c r="A709" s="191"/>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row>
    <row r="710" spans="1:26" ht="15.75" customHeight="1">
      <c r="A710" s="191"/>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row>
    <row r="711" spans="1:26" ht="15.75" customHeight="1">
      <c r="A711" s="191"/>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row>
    <row r="712" spans="1:26" ht="15.75" customHeight="1">
      <c r="A712" s="191"/>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row>
    <row r="713" spans="1:26" ht="15.75" customHeight="1">
      <c r="A713" s="191"/>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row>
    <row r="714" spans="1:26" ht="15.75" customHeight="1">
      <c r="A714" s="191"/>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row>
    <row r="715" spans="1:26" ht="15.75" customHeight="1">
      <c r="A715" s="191"/>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row>
    <row r="716" spans="1:26" ht="15.75" customHeight="1">
      <c r="A716" s="191"/>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row>
    <row r="717" spans="1:26" ht="15.75" customHeight="1">
      <c r="A717" s="191"/>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row>
    <row r="718" spans="1:26" ht="15.75" customHeight="1">
      <c r="A718" s="191"/>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row>
    <row r="719" spans="1:26" ht="15.75" customHeight="1">
      <c r="A719" s="191"/>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row>
    <row r="720" spans="1:26" ht="15.75" customHeight="1">
      <c r="A720" s="191"/>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row>
    <row r="721" spans="1:26" ht="15.75" customHeight="1">
      <c r="A721" s="191"/>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row>
    <row r="722" spans="1:26" ht="15.75" customHeight="1">
      <c r="A722" s="191"/>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row>
    <row r="723" spans="1:26" ht="15.75" customHeight="1">
      <c r="A723" s="191"/>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row>
    <row r="724" spans="1:26" ht="15.75" customHeight="1">
      <c r="A724" s="191"/>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row>
    <row r="725" spans="1:26" ht="15.75" customHeight="1">
      <c r="A725" s="191"/>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row>
    <row r="726" spans="1:26" ht="15.75" customHeight="1">
      <c r="A726" s="191"/>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row>
    <row r="727" spans="1:26" ht="15.75" customHeight="1">
      <c r="A727" s="191"/>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row>
    <row r="728" spans="1:26" ht="15.75" customHeight="1">
      <c r="A728" s="191"/>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row>
    <row r="729" spans="1:26" ht="15.75" customHeight="1">
      <c r="A729" s="191"/>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row>
    <row r="730" spans="1:26" ht="15.75" customHeight="1">
      <c r="A730" s="191"/>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row>
    <row r="731" spans="1:26" ht="15.75" customHeight="1">
      <c r="A731" s="191"/>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row>
    <row r="732" spans="1:26" ht="15.75" customHeight="1">
      <c r="A732" s="191"/>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row>
    <row r="733" spans="1:26" ht="15.75" customHeight="1">
      <c r="A733" s="191"/>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row>
    <row r="734" spans="1:26" ht="15.75" customHeight="1">
      <c r="A734" s="191"/>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row>
    <row r="735" spans="1:26" ht="15.75" customHeight="1">
      <c r="A735" s="191"/>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row>
    <row r="736" spans="1:26" ht="15.75" customHeight="1">
      <c r="A736" s="191"/>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row>
    <row r="737" spans="1:26" ht="15.75" customHeight="1">
      <c r="A737" s="191"/>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row>
    <row r="738" spans="1:26" ht="15.75" customHeight="1">
      <c r="A738" s="191"/>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row>
    <row r="739" spans="1:26" ht="15.75" customHeight="1">
      <c r="A739" s="191"/>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row>
    <row r="740" spans="1:26" ht="15.75" customHeight="1">
      <c r="A740" s="191"/>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row>
    <row r="741" spans="1:26" ht="15.75" customHeight="1">
      <c r="A741" s="191"/>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row>
    <row r="742" spans="1:26" ht="15.75" customHeight="1">
      <c r="A742" s="191"/>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row>
    <row r="743" spans="1:26" ht="15.75" customHeight="1">
      <c r="A743" s="191"/>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row>
    <row r="744" spans="1:26" ht="15.75" customHeight="1">
      <c r="A744" s="191"/>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row>
    <row r="745" spans="1:26" ht="15.75" customHeight="1">
      <c r="A745" s="191"/>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row>
    <row r="746" spans="1:26" ht="15.75" customHeight="1">
      <c r="A746" s="191"/>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row>
    <row r="747" spans="1:26" ht="15.75" customHeight="1">
      <c r="A747" s="191"/>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row>
    <row r="748" spans="1:26" ht="15.75" customHeight="1">
      <c r="A748" s="191"/>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row>
    <row r="749" spans="1:26" ht="15.75" customHeight="1">
      <c r="A749" s="191"/>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row>
    <row r="750" spans="1:26" ht="15.75" customHeight="1">
      <c r="A750" s="191"/>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row>
    <row r="751" spans="1:26" ht="15.75" customHeight="1">
      <c r="A751" s="191"/>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row>
    <row r="752" spans="1:26" ht="15.75" customHeight="1">
      <c r="A752" s="191"/>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row>
    <row r="753" spans="1:26" ht="15.75" customHeight="1">
      <c r="A753" s="191"/>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row>
    <row r="754" spans="1:26" ht="15.75" customHeight="1">
      <c r="A754" s="191"/>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row>
    <row r="755" spans="1:26" ht="15.75" customHeight="1">
      <c r="A755" s="191"/>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row>
    <row r="756" spans="1:26" ht="15.75" customHeight="1">
      <c r="A756" s="191"/>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row>
    <row r="757" spans="1:26" ht="15.75" customHeight="1">
      <c r="A757" s="191"/>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row>
    <row r="758" spans="1:26" ht="15.75" customHeight="1">
      <c r="A758" s="191"/>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c r="Y758" s="191"/>
      <c r="Z758" s="191"/>
    </row>
    <row r="759" spans="1:26" ht="15.75" customHeight="1">
      <c r="A759" s="191"/>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c r="Y759" s="191"/>
      <c r="Z759" s="191"/>
    </row>
    <row r="760" spans="1:26" ht="15.75" customHeight="1">
      <c r="A760" s="191"/>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c r="Y760" s="191"/>
      <c r="Z760" s="191"/>
    </row>
    <row r="761" spans="1:26" ht="15.75" customHeight="1">
      <c r="A761" s="191"/>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c r="Y761" s="191"/>
      <c r="Z761" s="191"/>
    </row>
    <row r="762" spans="1:26" ht="15.75" customHeight="1">
      <c r="A762" s="191"/>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c r="Y762" s="191"/>
      <c r="Z762" s="191"/>
    </row>
    <row r="763" spans="1:26" ht="15.75" customHeight="1">
      <c r="A763" s="191"/>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c r="Y763" s="191"/>
      <c r="Z763" s="191"/>
    </row>
    <row r="764" spans="1:26" ht="15.75" customHeight="1">
      <c r="A764" s="191"/>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c r="Y764" s="191"/>
      <c r="Z764" s="191"/>
    </row>
    <row r="765" spans="1:26" ht="15.75" customHeight="1">
      <c r="A765" s="191"/>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c r="Y765" s="191"/>
      <c r="Z765" s="191"/>
    </row>
    <row r="766" spans="1:26" ht="15.75" customHeight="1">
      <c r="A766" s="191"/>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c r="Y766" s="191"/>
      <c r="Z766" s="191"/>
    </row>
    <row r="767" spans="1:26" ht="15.75" customHeight="1">
      <c r="A767" s="191"/>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c r="Y767" s="191"/>
      <c r="Z767" s="191"/>
    </row>
    <row r="768" spans="1:26" ht="15.75" customHeight="1">
      <c r="A768" s="191"/>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c r="Y768" s="191"/>
      <c r="Z768" s="191"/>
    </row>
    <row r="769" spans="1:26" ht="15.75" customHeight="1">
      <c r="A769" s="191"/>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c r="Y769" s="191"/>
      <c r="Z769" s="191"/>
    </row>
    <row r="770" spans="1:26" ht="15.75" customHeight="1">
      <c r="A770" s="191"/>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c r="Y770" s="191"/>
      <c r="Z770" s="191"/>
    </row>
    <row r="771" spans="1:26" ht="15.75" customHeight="1">
      <c r="A771" s="191"/>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c r="Y771" s="191"/>
      <c r="Z771" s="191"/>
    </row>
    <row r="772" spans="1:26" ht="15.75" customHeight="1">
      <c r="A772" s="191"/>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c r="Y772" s="191"/>
      <c r="Z772" s="191"/>
    </row>
    <row r="773" spans="1:26" ht="15.75" customHeight="1">
      <c r="A773" s="191"/>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c r="Y773" s="191"/>
      <c r="Z773" s="191"/>
    </row>
    <row r="774" spans="1:26" ht="15.75" customHeight="1">
      <c r="A774" s="191"/>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c r="Y774" s="191"/>
      <c r="Z774" s="191"/>
    </row>
    <row r="775" spans="1:26" ht="15.75" customHeight="1">
      <c r="A775" s="191"/>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c r="Y775" s="191"/>
      <c r="Z775" s="191"/>
    </row>
    <row r="776" spans="1:26" ht="15.75" customHeight="1">
      <c r="A776" s="191"/>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c r="Y776" s="191"/>
      <c r="Z776" s="191"/>
    </row>
    <row r="777" spans="1:26" ht="15.75" customHeight="1">
      <c r="A777" s="191"/>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c r="Y777" s="191"/>
      <c r="Z777" s="191"/>
    </row>
    <row r="778" spans="1:26" ht="15.75" customHeight="1">
      <c r="A778" s="191"/>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c r="Y778" s="191"/>
      <c r="Z778" s="191"/>
    </row>
    <row r="779" spans="1:26" ht="15.75" customHeight="1">
      <c r="A779" s="191"/>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c r="Y779" s="191"/>
      <c r="Z779" s="191"/>
    </row>
    <row r="780" spans="1:26" ht="15.75" customHeight="1">
      <c r="A780" s="191"/>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c r="Y780" s="191"/>
      <c r="Z780" s="191"/>
    </row>
    <row r="781" spans="1:26" ht="15.75" customHeight="1">
      <c r="A781" s="191"/>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c r="Y781" s="191"/>
      <c r="Z781" s="191"/>
    </row>
    <row r="782" spans="1:26" ht="15.75" customHeight="1">
      <c r="A782" s="191"/>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c r="Y782" s="191"/>
      <c r="Z782" s="191"/>
    </row>
    <row r="783" spans="1:26" ht="15.75" customHeight="1">
      <c r="A783" s="191"/>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c r="Y783" s="191"/>
      <c r="Z783" s="191"/>
    </row>
    <row r="784" spans="1:26" ht="15.75" customHeight="1">
      <c r="A784" s="191"/>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c r="Y784" s="191"/>
      <c r="Z784" s="191"/>
    </row>
    <row r="785" spans="1:26" ht="15.75" customHeight="1">
      <c r="A785" s="191"/>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c r="Y785" s="191"/>
      <c r="Z785" s="191"/>
    </row>
    <row r="786" spans="1:26" ht="15.75" customHeight="1">
      <c r="A786" s="191"/>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c r="Y786" s="191"/>
      <c r="Z786" s="191"/>
    </row>
    <row r="787" spans="1:26" ht="15.75" customHeight="1">
      <c r="A787" s="191"/>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c r="Y787" s="191"/>
      <c r="Z787" s="191"/>
    </row>
    <row r="788" spans="1:26" ht="15.75" customHeight="1">
      <c r="A788" s="191"/>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c r="Y788" s="191"/>
      <c r="Z788" s="191"/>
    </row>
    <row r="789" spans="1:26" ht="15.75" customHeight="1">
      <c r="A789" s="191"/>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c r="Y789" s="191"/>
      <c r="Z789" s="191"/>
    </row>
    <row r="790" spans="1:26" ht="15.75" customHeight="1">
      <c r="A790" s="191"/>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c r="Y790" s="191"/>
      <c r="Z790" s="191"/>
    </row>
    <row r="791" spans="1:26" ht="15.75" customHeight="1">
      <c r="A791" s="191"/>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c r="Y791" s="191"/>
      <c r="Z791" s="191"/>
    </row>
    <row r="792" spans="1:26" ht="15.75" customHeight="1">
      <c r="A792" s="191"/>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c r="Y792" s="191"/>
      <c r="Z792" s="191"/>
    </row>
    <row r="793" spans="1:26" ht="15.75" customHeight="1">
      <c r="A793" s="191"/>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c r="Y793" s="191"/>
      <c r="Z793" s="191"/>
    </row>
    <row r="794" spans="1:26" ht="15.75" customHeight="1">
      <c r="A794" s="191"/>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c r="Y794" s="191"/>
      <c r="Z794" s="191"/>
    </row>
    <row r="795" spans="1:26" ht="15.75" customHeight="1">
      <c r="A795" s="191"/>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c r="Y795" s="191"/>
      <c r="Z795" s="191"/>
    </row>
    <row r="796" spans="1:26" ht="15.75" customHeight="1">
      <c r="A796" s="191"/>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c r="Y796" s="191"/>
      <c r="Z796" s="191"/>
    </row>
    <row r="797" spans="1:26" ht="15.75" customHeight="1">
      <c r="A797" s="191"/>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c r="Y797" s="191"/>
      <c r="Z797" s="191"/>
    </row>
    <row r="798" spans="1:26" ht="15.75" customHeight="1">
      <c r="A798" s="191"/>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c r="Y798" s="191"/>
      <c r="Z798" s="191"/>
    </row>
    <row r="799" spans="1:26" ht="15.75" customHeight="1">
      <c r="A799" s="191"/>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c r="Y799" s="191"/>
      <c r="Z799" s="191"/>
    </row>
    <row r="800" spans="1:26" ht="15.75" customHeight="1">
      <c r="A800" s="191"/>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c r="Y800" s="191"/>
      <c r="Z800" s="191"/>
    </row>
    <row r="801" spans="1:26" ht="15.75" customHeight="1">
      <c r="A801" s="191"/>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c r="Y801" s="191"/>
      <c r="Z801" s="191"/>
    </row>
    <row r="802" spans="1:26" ht="15.75" customHeight="1">
      <c r="A802" s="191"/>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c r="Y802" s="191"/>
      <c r="Z802" s="191"/>
    </row>
    <row r="803" spans="1:26" ht="15.75" customHeight="1">
      <c r="A803" s="191"/>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c r="Y803" s="191"/>
      <c r="Z803" s="191"/>
    </row>
    <row r="804" spans="1:26" ht="15.75" customHeight="1">
      <c r="A804" s="191"/>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c r="Y804" s="191"/>
      <c r="Z804" s="191"/>
    </row>
    <row r="805" spans="1:26" ht="15.75" customHeight="1">
      <c r="A805" s="191"/>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c r="Y805" s="191"/>
      <c r="Z805" s="191"/>
    </row>
    <row r="806" spans="1:26" ht="15.75" customHeight="1">
      <c r="A806" s="191"/>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c r="Y806" s="191"/>
      <c r="Z806" s="191"/>
    </row>
    <row r="807" spans="1:26" ht="15.75" customHeight="1">
      <c r="A807" s="191"/>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c r="Y807" s="191"/>
      <c r="Z807" s="191"/>
    </row>
    <row r="808" spans="1:26" ht="15.75" customHeight="1">
      <c r="A808" s="191"/>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c r="Y808" s="191"/>
      <c r="Z808" s="191"/>
    </row>
    <row r="809" spans="1:26" ht="15.75" customHeight="1">
      <c r="A809" s="191"/>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c r="Y809" s="191"/>
      <c r="Z809" s="191"/>
    </row>
    <row r="810" spans="1:26" ht="15.75" customHeight="1">
      <c r="A810" s="191"/>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c r="Y810" s="191"/>
      <c r="Z810" s="191"/>
    </row>
    <row r="811" spans="1:26" ht="15.75" customHeight="1">
      <c r="A811" s="191"/>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c r="Y811" s="191"/>
      <c r="Z811" s="191"/>
    </row>
    <row r="812" spans="1:26" ht="15.75" customHeight="1">
      <c r="A812" s="191"/>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c r="Y812" s="191"/>
      <c r="Z812" s="191"/>
    </row>
    <row r="813" spans="1:26" ht="15.75" customHeight="1">
      <c r="A813" s="191"/>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c r="Y813" s="191"/>
      <c r="Z813" s="191"/>
    </row>
    <row r="814" spans="1:26" ht="15.75" customHeight="1">
      <c r="A814" s="191"/>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c r="Y814" s="191"/>
      <c r="Z814" s="191"/>
    </row>
    <row r="815" spans="1:26" ht="15.75" customHeight="1">
      <c r="A815" s="191"/>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c r="Y815" s="191"/>
      <c r="Z815" s="191"/>
    </row>
    <row r="816" spans="1:26" ht="15.75" customHeight="1">
      <c r="A816" s="191"/>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c r="Y816" s="191"/>
      <c r="Z816" s="191"/>
    </row>
    <row r="817" spans="1:26" ht="15.75" customHeight="1">
      <c r="A817" s="191"/>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c r="Y817" s="191"/>
      <c r="Z817" s="191"/>
    </row>
    <row r="818" spans="1:26" ht="15.75" customHeight="1">
      <c r="A818" s="191"/>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c r="Y818" s="191"/>
      <c r="Z818" s="191"/>
    </row>
    <row r="819" spans="1:26" ht="15.75" customHeight="1">
      <c r="A819" s="191"/>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c r="Y819" s="191"/>
      <c r="Z819" s="191"/>
    </row>
    <row r="820" spans="1:26" ht="15.75" customHeight="1">
      <c r="A820" s="191"/>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c r="Y820" s="191"/>
      <c r="Z820" s="191"/>
    </row>
    <row r="821" spans="1:26" ht="15.75" customHeight="1">
      <c r="A821" s="191"/>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c r="Y821" s="191"/>
      <c r="Z821" s="191"/>
    </row>
    <row r="822" spans="1:26" ht="15.75" customHeight="1">
      <c r="A822" s="191"/>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c r="Y822" s="191"/>
      <c r="Z822" s="191"/>
    </row>
    <row r="823" spans="1:26" ht="15.75" customHeight="1">
      <c r="A823" s="191"/>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c r="Y823" s="191"/>
      <c r="Z823" s="191"/>
    </row>
    <row r="824" spans="1:26" ht="15.75" customHeight="1">
      <c r="A824" s="191"/>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c r="Y824" s="191"/>
      <c r="Z824" s="191"/>
    </row>
    <row r="825" spans="1:26" ht="15.75" customHeight="1">
      <c r="A825" s="191"/>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c r="Y825" s="191"/>
      <c r="Z825" s="191"/>
    </row>
    <row r="826" spans="1:26" ht="15.75" customHeight="1">
      <c r="A826" s="191"/>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c r="Y826" s="191"/>
      <c r="Z826" s="191"/>
    </row>
    <row r="827" spans="1:26" ht="15.75" customHeight="1">
      <c r="A827" s="191"/>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c r="Y827" s="191"/>
      <c r="Z827" s="191"/>
    </row>
    <row r="828" spans="1:26" ht="15.75" customHeight="1">
      <c r="A828" s="191"/>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c r="Y828" s="191"/>
      <c r="Z828" s="191"/>
    </row>
    <row r="829" spans="1:26" ht="15.75" customHeight="1">
      <c r="A829" s="191"/>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c r="Y829" s="191"/>
      <c r="Z829" s="191"/>
    </row>
    <row r="830" spans="1:26" ht="15.75" customHeight="1">
      <c r="A830" s="191"/>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c r="Y830" s="191"/>
      <c r="Z830" s="191"/>
    </row>
    <row r="831" spans="1:26" ht="15.75" customHeight="1">
      <c r="A831" s="191"/>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c r="Y831" s="191"/>
      <c r="Z831" s="191"/>
    </row>
    <row r="832" spans="1:26" ht="15.75" customHeight="1">
      <c r="A832" s="191"/>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c r="Y832" s="191"/>
      <c r="Z832" s="191"/>
    </row>
    <row r="833" spans="1:26" ht="15.75" customHeight="1">
      <c r="A833" s="191"/>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c r="Y833" s="191"/>
      <c r="Z833" s="191"/>
    </row>
    <row r="834" spans="1:26" ht="15.75" customHeight="1">
      <c r="A834" s="191"/>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c r="Y834" s="191"/>
      <c r="Z834" s="191"/>
    </row>
    <row r="835" spans="1:26" ht="15.75" customHeight="1">
      <c r="A835" s="191"/>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c r="Y835" s="191"/>
      <c r="Z835" s="191"/>
    </row>
    <row r="836" spans="1:26" ht="15.75" customHeight="1">
      <c r="A836" s="191"/>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c r="Y836" s="191"/>
      <c r="Z836" s="191"/>
    </row>
    <row r="837" spans="1:26" ht="15.75" customHeight="1">
      <c r="A837" s="191"/>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c r="Y837" s="191"/>
      <c r="Z837" s="191"/>
    </row>
    <row r="838" spans="1:26" ht="15.75" customHeight="1">
      <c r="A838" s="191"/>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c r="Y838" s="191"/>
      <c r="Z838" s="191"/>
    </row>
    <row r="839" spans="1:26" ht="15.75" customHeight="1">
      <c r="A839" s="191"/>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c r="Y839" s="191"/>
      <c r="Z839" s="191"/>
    </row>
    <row r="840" spans="1:26" ht="15.75" customHeight="1">
      <c r="A840" s="191"/>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c r="Y840" s="191"/>
      <c r="Z840" s="191"/>
    </row>
    <row r="841" spans="1:26" ht="15.75" customHeight="1">
      <c r="A841" s="191"/>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c r="Y841" s="191"/>
      <c r="Z841" s="191"/>
    </row>
    <row r="842" spans="1:26" ht="15.75" customHeight="1">
      <c r="A842" s="191"/>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c r="Y842" s="191"/>
      <c r="Z842" s="191"/>
    </row>
    <row r="843" spans="1:26" ht="15.75" customHeight="1">
      <c r="A843" s="191"/>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c r="Y843" s="191"/>
      <c r="Z843" s="191"/>
    </row>
    <row r="844" spans="1:26" ht="15.75" customHeight="1">
      <c r="A844" s="191"/>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c r="Y844" s="191"/>
      <c r="Z844" s="191"/>
    </row>
    <row r="845" spans="1:26" ht="15.75" customHeight="1">
      <c r="A845" s="191"/>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c r="Y845" s="191"/>
      <c r="Z845" s="191"/>
    </row>
    <row r="846" spans="1:26" ht="15.75" customHeight="1">
      <c r="A846" s="191"/>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c r="Y846" s="191"/>
      <c r="Z846" s="191"/>
    </row>
    <row r="847" spans="1:26" ht="15.75" customHeight="1">
      <c r="A847" s="191"/>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c r="Y847" s="191"/>
      <c r="Z847" s="191"/>
    </row>
    <row r="848" spans="1:26" ht="15.75" customHeight="1">
      <c r="A848" s="191"/>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c r="Y848" s="191"/>
      <c r="Z848" s="191"/>
    </row>
    <row r="849" spans="1:26" ht="15.75" customHeight="1">
      <c r="A849" s="191"/>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c r="Y849" s="191"/>
      <c r="Z849" s="191"/>
    </row>
    <row r="850" spans="1:26" ht="15.75" customHeight="1">
      <c r="A850" s="191"/>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c r="Y850" s="191"/>
      <c r="Z850" s="191"/>
    </row>
    <row r="851" spans="1:26" ht="15.75" customHeight="1">
      <c r="A851" s="191"/>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c r="Y851" s="191"/>
      <c r="Z851" s="191"/>
    </row>
    <row r="852" spans="1:26" ht="15.75" customHeight="1">
      <c r="A852" s="191"/>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c r="Y852" s="191"/>
      <c r="Z852" s="191"/>
    </row>
    <row r="853" spans="1:26" ht="15.75" customHeight="1">
      <c r="A853" s="191"/>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c r="Y853" s="191"/>
      <c r="Z853" s="191"/>
    </row>
    <row r="854" spans="1:26" ht="15.75" customHeight="1">
      <c r="A854" s="191"/>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c r="Y854" s="191"/>
      <c r="Z854" s="191"/>
    </row>
    <row r="855" spans="1:26" ht="15.75" customHeight="1">
      <c r="A855" s="191"/>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c r="Y855" s="191"/>
      <c r="Z855" s="191"/>
    </row>
    <row r="856" spans="1:26" ht="15.75" customHeight="1">
      <c r="A856" s="191"/>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c r="Y856" s="191"/>
      <c r="Z856" s="191"/>
    </row>
    <row r="857" spans="1:26" ht="15.75" customHeight="1">
      <c r="A857" s="191"/>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c r="Y857" s="191"/>
      <c r="Z857" s="191"/>
    </row>
    <row r="858" spans="1:26" ht="15.75" customHeight="1">
      <c r="A858" s="191"/>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c r="Y858" s="191"/>
      <c r="Z858" s="191"/>
    </row>
    <row r="859" spans="1:26" ht="15.75" customHeight="1">
      <c r="A859" s="191"/>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c r="Y859" s="191"/>
      <c r="Z859" s="191"/>
    </row>
    <row r="860" spans="1:26" ht="15.75" customHeight="1">
      <c r="A860" s="191"/>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c r="Y860" s="191"/>
      <c r="Z860" s="191"/>
    </row>
    <row r="861" spans="1:26" ht="15.75" customHeight="1">
      <c r="A861" s="191"/>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c r="Y861" s="191"/>
      <c r="Z861" s="191"/>
    </row>
    <row r="862" spans="1:26" ht="15.75" customHeight="1">
      <c r="A862" s="191"/>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c r="Y862" s="191"/>
      <c r="Z862" s="191"/>
    </row>
    <row r="863" spans="1:26" ht="15.75" customHeight="1">
      <c r="A863" s="191"/>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c r="Y863" s="191"/>
      <c r="Z863" s="191"/>
    </row>
    <row r="864" spans="1:26" ht="15.75" customHeight="1">
      <c r="A864" s="191"/>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c r="Y864" s="191"/>
      <c r="Z864" s="191"/>
    </row>
    <row r="865" spans="1:26" ht="15.75" customHeight="1">
      <c r="A865" s="191"/>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c r="Y865" s="191"/>
      <c r="Z865" s="191"/>
    </row>
    <row r="866" spans="1:26" ht="15.75" customHeight="1">
      <c r="A866" s="191"/>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c r="Y866" s="191"/>
      <c r="Z866" s="191"/>
    </row>
    <row r="867" spans="1:26" ht="15.75" customHeight="1">
      <c r="A867" s="191"/>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c r="Y867" s="191"/>
      <c r="Z867" s="191"/>
    </row>
    <row r="868" spans="1:26" ht="15.75" customHeight="1">
      <c r="A868" s="191"/>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c r="Y868" s="191"/>
      <c r="Z868" s="191"/>
    </row>
    <row r="869" spans="1:26" ht="15.75" customHeight="1">
      <c r="A869" s="191"/>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c r="Y869" s="191"/>
      <c r="Z869" s="191"/>
    </row>
    <row r="870" spans="1:26" ht="15.75" customHeight="1">
      <c r="A870" s="191"/>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c r="Y870" s="191"/>
      <c r="Z870" s="191"/>
    </row>
    <row r="871" spans="1:26" ht="15.75" customHeight="1">
      <c r="A871" s="191"/>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c r="Y871" s="191"/>
      <c r="Z871" s="191"/>
    </row>
    <row r="872" spans="1:26" ht="15.75" customHeight="1">
      <c r="A872" s="191"/>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c r="Y872" s="191"/>
      <c r="Z872" s="191"/>
    </row>
    <row r="873" spans="1:26" ht="15.75" customHeight="1">
      <c r="A873" s="191"/>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c r="Y873" s="191"/>
      <c r="Z873" s="191"/>
    </row>
    <row r="874" spans="1:26" ht="15.75" customHeight="1">
      <c r="A874" s="191"/>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c r="Y874" s="191"/>
      <c r="Z874" s="191"/>
    </row>
    <row r="875" spans="1:26" ht="15.75" customHeight="1">
      <c r="A875" s="191"/>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c r="Y875" s="191"/>
      <c r="Z875" s="191"/>
    </row>
    <row r="876" spans="1:26" ht="15.75" customHeight="1">
      <c r="A876" s="191"/>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c r="Y876" s="191"/>
      <c r="Z876" s="191"/>
    </row>
    <row r="877" spans="1:26" ht="15.75" customHeight="1">
      <c r="A877" s="191"/>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c r="Y877" s="191"/>
      <c r="Z877" s="191"/>
    </row>
    <row r="878" spans="1:26" ht="15.75" customHeight="1">
      <c r="A878" s="191"/>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c r="Y878" s="191"/>
      <c r="Z878" s="191"/>
    </row>
    <row r="879" spans="1:26" ht="15.75" customHeight="1">
      <c r="A879" s="191"/>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c r="Y879" s="191"/>
      <c r="Z879" s="191"/>
    </row>
    <row r="880" spans="1:26" ht="15.75" customHeight="1">
      <c r="A880" s="191"/>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c r="Y880" s="191"/>
      <c r="Z880" s="191"/>
    </row>
    <row r="881" spans="1:26" ht="15.75" customHeight="1">
      <c r="A881" s="191"/>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c r="Y881" s="191"/>
      <c r="Z881" s="191"/>
    </row>
    <row r="882" spans="1:26" ht="15.75" customHeight="1">
      <c r="A882" s="191"/>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c r="Y882" s="191"/>
      <c r="Z882" s="191"/>
    </row>
    <row r="883" spans="1:26" ht="15.75" customHeight="1">
      <c r="A883" s="191"/>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c r="Y883" s="191"/>
      <c r="Z883" s="191"/>
    </row>
    <row r="884" spans="1:26" ht="15.75" customHeight="1">
      <c r="A884" s="191"/>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c r="Y884" s="191"/>
      <c r="Z884" s="191"/>
    </row>
    <row r="885" spans="1:26" ht="15.75" customHeight="1">
      <c r="A885" s="191"/>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c r="Y885" s="191"/>
      <c r="Z885" s="191"/>
    </row>
    <row r="886" spans="1:26" ht="15.75" customHeight="1">
      <c r="A886" s="191"/>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c r="Y886" s="191"/>
      <c r="Z886" s="191"/>
    </row>
    <row r="887" spans="1:26" ht="15.75" customHeight="1">
      <c r="A887" s="191"/>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c r="Y887" s="191"/>
      <c r="Z887" s="191"/>
    </row>
    <row r="888" spans="1:26" ht="15.75" customHeight="1">
      <c r="A888" s="191"/>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c r="Y888" s="191"/>
      <c r="Z888" s="191"/>
    </row>
    <row r="889" spans="1:26" ht="15.75" customHeight="1">
      <c r="A889" s="191"/>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c r="Y889" s="191"/>
      <c r="Z889" s="191"/>
    </row>
    <row r="890" spans="1:26" ht="15.75" customHeight="1">
      <c r="A890" s="191"/>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c r="Y890" s="191"/>
      <c r="Z890" s="191"/>
    </row>
    <row r="891" spans="1:26" ht="15.75" customHeight="1">
      <c r="A891" s="191"/>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c r="Y891" s="191"/>
      <c r="Z891" s="191"/>
    </row>
    <row r="892" spans="1:26" ht="15.75" customHeight="1">
      <c r="A892" s="191"/>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c r="Y892" s="191"/>
      <c r="Z892" s="191"/>
    </row>
    <row r="893" spans="1:26" ht="15.75" customHeight="1">
      <c r="A893" s="191"/>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c r="Y893" s="191"/>
      <c r="Z893" s="191"/>
    </row>
    <row r="894" spans="1:26" ht="15.75" customHeight="1">
      <c r="A894" s="191"/>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c r="Y894" s="191"/>
      <c r="Z894" s="191"/>
    </row>
    <row r="895" spans="1:26" ht="15.75" customHeight="1">
      <c r="A895" s="191"/>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c r="Y895" s="191"/>
      <c r="Z895" s="191"/>
    </row>
    <row r="896" spans="1:26" ht="15.75" customHeight="1">
      <c r="A896" s="191"/>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c r="Y896" s="191"/>
      <c r="Z896" s="191"/>
    </row>
    <row r="897" spans="1:26" ht="15.75" customHeight="1">
      <c r="A897" s="191"/>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c r="Y897" s="191"/>
      <c r="Z897" s="191"/>
    </row>
    <row r="898" spans="1:26" ht="15.75" customHeight="1">
      <c r="A898" s="191"/>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c r="Y898" s="191"/>
      <c r="Z898" s="191"/>
    </row>
    <row r="899" spans="1:26" ht="15.75" customHeight="1">
      <c r="A899" s="191"/>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c r="Y899" s="191"/>
      <c r="Z899" s="191"/>
    </row>
    <row r="900" spans="1:26" ht="15.75" customHeight="1">
      <c r="A900" s="191"/>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c r="Y900" s="191"/>
      <c r="Z900" s="191"/>
    </row>
    <row r="901" spans="1:26" ht="15.75" customHeight="1">
      <c r="A901" s="191"/>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c r="Y901" s="191"/>
      <c r="Z901" s="191"/>
    </row>
    <row r="902" spans="1:26" ht="15.75" customHeight="1">
      <c r="A902" s="191"/>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c r="Y902" s="191"/>
      <c r="Z902" s="191"/>
    </row>
    <row r="903" spans="1:26" ht="15.75" customHeight="1">
      <c r="A903" s="191"/>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c r="Y903" s="191"/>
      <c r="Z903" s="191"/>
    </row>
    <row r="904" spans="1:26" ht="15.75" customHeight="1">
      <c r="A904" s="191"/>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c r="Y904" s="191"/>
      <c r="Z904" s="191"/>
    </row>
    <row r="905" spans="1:26" ht="15.75" customHeight="1">
      <c r="A905" s="191"/>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c r="Y905" s="191"/>
      <c r="Z905" s="191"/>
    </row>
    <row r="906" spans="1:26" ht="15.75" customHeight="1">
      <c r="A906" s="191"/>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c r="Y906" s="191"/>
      <c r="Z906" s="191"/>
    </row>
    <row r="907" spans="1:26" ht="15.75" customHeight="1">
      <c r="A907" s="191"/>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c r="Y907" s="191"/>
      <c r="Z907" s="191"/>
    </row>
    <row r="908" spans="1:26" ht="15.75" customHeight="1">
      <c r="A908" s="191"/>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c r="Y908" s="191"/>
      <c r="Z908" s="191"/>
    </row>
    <row r="909" spans="1:26" ht="15.75" customHeight="1">
      <c r="A909" s="191"/>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c r="Y909" s="191"/>
      <c r="Z909" s="191"/>
    </row>
    <row r="910" spans="1:26" ht="15.75" customHeight="1">
      <c r="A910" s="191"/>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c r="Y910" s="191"/>
      <c r="Z910" s="191"/>
    </row>
    <row r="911" spans="1:26" ht="15.75" customHeight="1">
      <c r="A911" s="191"/>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c r="Y911" s="191"/>
      <c r="Z911" s="191"/>
    </row>
    <row r="912" spans="1:26" ht="15.75" customHeight="1">
      <c r="A912" s="191"/>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c r="Y912" s="191"/>
      <c r="Z912" s="191"/>
    </row>
    <row r="913" spans="1:26" ht="15.75" customHeight="1">
      <c r="A913" s="191"/>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c r="Y913" s="191"/>
      <c r="Z913" s="191"/>
    </row>
    <row r="914" spans="1:26" ht="15.75" customHeight="1">
      <c r="A914" s="191"/>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c r="Y914" s="191"/>
      <c r="Z914" s="191"/>
    </row>
    <row r="915" spans="1:26" ht="15.75" customHeight="1">
      <c r="A915" s="191"/>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c r="Y915" s="191"/>
      <c r="Z915" s="191"/>
    </row>
    <row r="916" spans="1:26" ht="15.75" customHeight="1">
      <c r="A916" s="191"/>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c r="Y916" s="191"/>
      <c r="Z916" s="191"/>
    </row>
    <row r="917" spans="1:26" ht="15.75" customHeight="1">
      <c r="A917" s="191"/>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c r="Y917" s="191"/>
      <c r="Z917" s="191"/>
    </row>
    <row r="918" spans="1:26" ht="15.75" customHeight="1">
      <c r="A918" s="191"/>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c r="Y918" s="191"/>
      <c r="Z918" s="191"/>
    </row>
    <row r="919" spans="1:26" ht="15.75" customHeight="1">
      <c r="A919" s="191"/>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c r="Y919" s="191"/>
      <c r="Z919" s="191"/>
    </row>
    <row r="920" spans="1:26" ht="15.75" customHeight="1">
      <c r="A920" s="191"/>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c r="Y920" s="191"/>
      <c r="Z920" s="191"/>
    </row>
    <row r="921" spans="1:26" ht="15.75" customHeight="1">
      <c r="A921" s="191"/>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c r="Y921" s="191"/>
      <c r="Z921" s="191"/>
    </row>
    <row r="922" spans="1:26" ht="15.75" customHeight="1">
      <c r="A922" s="191"/>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c r="Y922" s="191"/>
      <c r="Z922" s="191"/>
    </row>
    <row r="923" spans="1:26" ht="15.75" customHeight="1">
      <c r="A923" s="191"/>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c r="Y923" s="191"/>
      <c r="Z923" s="191"/>
    </row>
    <row r="924" spans="1:26" ht="15.75" customHeight="1">
      <c r="A924" s="191"/>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c r="Y924" s="191"/>
      <c r="Z924" s="191"/>
    </row>
    <row r="925" spans="1:26" ht="15.75" customHeight="1">
      <c r="A925" s="191"/>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c r="Y925" s="191"/>
      <c r="Z925" s="191"/>
    </row>
    <row r="926" spans="1:26" ht="15.75" customHeight="1">
      <c r="A926" s="191"/>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c r="Y926" s="191"/>
      <c r="Z926" s="191"/>
    </row>
    <row r="927" spans="1:26" ht="15.75" customHeight="1">
      <c r="A927" s="191"/>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c r="Y927" s="191"/>
      <c r="Z927" s="191"/>
    </row>
    <row r="928" spans="1:26" ht="15.75" customHeight="1">
      <c r="A928" s="191"/>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c r="Y928" s="191"/>
      <c r="Z928" s="191"/>
    </row>
    <row r="929" spans="1:26" ht="15.75" customHeight="1">
      <c r="A929" s="191"/>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c r="Y929" s="191"/>
      <c r="Z929" s="191"/>
    </row>
    <row r="930" spans="1:26" ht="15.75" customHeight="1">
      <c r="A930" s="191"/>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c r="Y930" s="191"/>
      <c r="Z930" s="191"/>
    </row>
    <row r="931" spans="1:26" ht="15.75" customHeight="1">
      <c r="A931" s="191"/>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c r="Y931" s="191"/>
      <c r="Z931" s="191"/>
    </row>
    <row r="932" spans="1:26" ht="15.75" customHeight="1">
      <c r="A932" s="191"/>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c r="Y932" s="191"/>
      <c r="Z932" s="191"/>
    </row>
    <row r="933" spans="1:26" ht="15.75" customHeight="1">
      <c r="A933" s="191"/>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c r="Y933" s="191"/>
      <c r="Z933" s="191"/>
    </row>
    <row r="934" spans="1:26" ht="15.75" customHeight="1">
      <c r="A934" s="191"/>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c r="Y934" s="191"/>
      <c r="Z934" s="191"/>
    </row>
    <row r="935" spans="1:26" ht="15.75" customHeight="1">
      <c r="A935" s="191"/>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c r="Y935" s="191"/>
      <c r="Z935" s="191"/>
    </row>
    <row r="936" spans="1:26" ht="15.75" customHeight="1">
      <c r="A936" s="191"/>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c r="Y936" s="191"/>
      <c r="Z936" s="191"/>
    </row>
    <row r="937" spans="1:26" ht="15.75" customHeight="1">
      <c r="A937" s="191"/>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c r="Y937" s="191"/>
      <c r="Z937" s="191"/>
    </row>
    <row r="938" spans="1:26" ht="15.75" customHeight="1">
      <c r="A938" s="191"/>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c r="Y938" s="191"/>
      <c r="Z938" s="191"/>
    </row>
    <row r="939" spans="1:26" ht="15.75" customHeight="1">
      <c r="A939" s="191"/>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c r="Y939" s="191"/>
      <c r="Z939" s="191"/>
    </row>
    <row r="940" spans="1:26" ht="15.75" customHeight="1">
      <c r="A940" s="191"/>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c r="Y940" s="191"/>
      <c r="Z940" s="191"/>
    </row>
    <row r="941" spans="1:26" ht="15.75" customHeight="1">
      <c r="A941" s="191"/>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c r="Y941" s="191"/>
      <c r="Z941" s="191"/>
    </row>
    <row r="942" spans="1:26" ht="15.75" customHeight="1">
      <c r="A942" s="191"/>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c r="Y942" s="191"/>
      <c r="Z942" s="191"/>
    </row>
    <row r="943" spans="1:26" ht="15.75" customHeight="1">
      <c r="A943" s="191"/>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c r="Y943" s="191"/>
      <c r="Z943" s="191"/>
    </row>
    <row r="944" spans="1:26" ht="15.75" customHeight="1">
      <c r="A944" s="191"/>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c r="Y944" s="191"/>
      <c r="Z944" s="191"/>
    </row>
    <row r="945" spans="1:26" ht="15.75" customHeight="1">
      <c r="A945" s="191"/>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c r="Y945" s="191"/>
      <c r="Z945" s="191"/>
    </row>
    <row r="946" spans="1:26" ht="15.75" customHeight="1">
      <c r="A946" s="191"/>
      <c r="B946" s="191"/>
      <c r="C946" s="191"/>
      <c r="D946" s="191"/>
      <c r="E946" s="191"/>
      <c r="F946" s="191"/>
      <c r="G946" s="191"/>
      <c r="H946" s="191"/>
      <c r="I946" s="191"/>
      <c r="J946" s="191"/>
      <c r="K946" s="191"/>
      <c r="L946" s="191"/>
      <c r="M946" s="191"/>
      <c r="N946" s="191"/>
      <c r="O946" s="191"/>
      <c r="P946" s="191"/>
      <c r="Q946" s="191"/>
      <c r="R946" s="191"/>
      <c r="S946" s="191"/>
      <c r="T946" s="191"/>
      <c r="U946" s="191"/>
      <c r="V946" s="191"/>
      <c r="W946" s="191"/>
      <c r="X946" s="191"/>
      <c r="Y946" s="191"/>
      <c r="Z946" s="191"/>
    </row>
    <row r="947" spans="1:26" ht="15.75" customHeight="1">
      <c r="A947" s="191"/>
      <c r="B947" s="191"/>
      <c r="C947" s="191"/>
      <c r="D947" s="191"/>
      <c r="E947" s="191"/>
      <c r="F947" s="191"/>
      <c r="G947" s="191"/>
      <c r="H947" s="191"/>
      <c r="I947" s="191"/>
      <c r="J947" s="191"/>
      <c r="K947" s="191"/>
      <c r="L947" s="191"/>
      <c r="M947" s="191"/>
      <c r="N947" s="191"/>
      <c r="O947" s="191"/>
      <c r="P947" s="191"/>
      <c r="Q947" s="191"/>
      <c r="R947" s="191"/>
      <c r="S947" s="191"/>
      <c r="T947" s="191"/>
      <c r="U947" s="191"/>
      <c r="V947" s="191"/>
      <c r="W947" s="191"/>
      <c r="X947" s="191"/>
      <c r="Y947" s="191"/>
      <c r="Z947" s="191"/>
    </row>
    <row r="948" spans="1:26" ht="15.75" customHeight="1">
      <c r="A948" s="191"/>
      <c r="B948" s="191"/>
      <c r="C948" s="191"/>
      <c r="D948" s="191"/>
      <c r="E948" s="191"/>
      <c r="F948" s="191"/>
      <c r="G948" s="191"/>
      <c r="H948" s="191"/>
      <c r="I948" s="191"/>
      <c r="J948" s="191"/>
      <c r="K948" s="191"/>
      <c r="L948" s="191"/>
      <c r="M948" s="191"/>
      <c r="N948" s="191"/>
      <c r="O948" s="191"/>
      <c r="P948" s="191"/>
      <c r="Q948" s="191"/>
      <c r="R948" s="191"/>
      <c r="S948" s="191"/>
      <c r="T948" s="191"/>
      <c r="U948" s="191"/>
      <c r="V948" s="191"/>
      <c r="W948" s="191"/>
      <c r="X948" s="191"/>
      <c r="Y948" s="191"/>
      <c r="Z948" s="191"/>
    </row>
    <row r="949" spans="1:26" ht="15.75" customHeight="1">
      <c r="A949" s="191"/>
      <c r="B949" s="191"/>
      <c r="C949" s="191"/>
      <c r="D949" s="191"/>
      <c r="E949" s="191"/>
      <c r="F949" s="191"/>
      <c r="G949" s="191"/>
      <c r="H949" s="191"/>
      <c r="I949" s="191"/>
      <c r="J949" s="191"/>
      <c r="K949" s="191"/>
      <c r="L949" s="191"/>
      <c r="M949" s="191"/>
      <c r="N949" s="191"/>
      <c r="O949" s="191"/>
      <c r="P949" s="191"/>
      <c r="Q949" s="191"/>
      <c r="R949" s="191"/>
      <c r="S949" s="191"/>
      <c r="T949" s="191"/>
      <c r="U949" s="191"/>
      <c r="V949" s="191"/>
      <c r="W949" s="191"/>
      <c r="X949" s="191"/>
      <c r="Y949" s="191"/>
      <c r="Z949" s="191"/>
    </row>
    <row r="950" spans="1:26" ht="15.75" customHeight="1">
      <c r="A950" s="191"/>
      <c r="B950" s="191"/>
      <c r="C950" s="191"/>
      <c r="D950" s="191"/>
      <c r="E950" s="191"/>
      <c r="F950" s="191"/>
      <c r="G950" s="191"/>
      <c r="H950" s="191"/>
      <c r="I950" s="191"/>
      <c r="J950" s="191"/>
      <c r="K950" s="191"/>
      <c r="L950" s="191"/>
      <c r="M950" s="191"/>
      <c r="N950" s="191"/>
      <c r="O950" s="191"/>
      <c r="P950" s="191"/>
      <c r="Q950" s="191"/>
      <c r="R950" s="191"/>
      <c r="S950" s="191"/>
      <c r="T950" s="191"/>
      <c r="U950" s="191"/>
      <c r="V950" s="191"/>
      <c r="W950" s="191"/>
      <c r="X950" s="191"/>
      <c r="Y950" s="191"/>
      <c r="Z950" s="191"/>
    </row>
    <row r="951" spans="1:26" ht="15.75" customHeight="1">
      <c r="A951" s="191"/>
      <c r="B951" s="191"/>
      <c r="C951" s="191"/>
      <c r="D951" s="191"/>
      <c r="E951" s="191"/>
      <c r="F951" s="191"/>
      <c r="G951" s="191"/>
      <c r="H951" s="191"/>
      <c r="I951" s="191"/>
      <c r="J951" s="191"/>
      <c r="K951" s="191"/>
      <c r="L951" s="191"/>
      <c r="M951" s="191"/>
      <c r="N951" s="191"/>
      <c r="O951" s="191"/>
      <c r="P951" s="191"/>
      <c r="Q951" s="191"/>
      <c r="R951" s="191"/>
      <c r="S951" s="191"/>
      <c r="T951" s="191"/>
      <c r="U951" s="191"/>
      <c r="V951" s="191"/>
      <c r="W951" s="191"/>
      <c r="X951" s="191"/>
      <c r="Y951" s="191"/>
      <c r="Z951" s="191"/>
    </row>
    <row r="952" spans="1:26" ht="15.75" customHeight="1">
      <c r="A952" s="191"/>
      <c r="B952" s="191"/>
      <c r="C952" s="191"/>
      <c r="D952" s="191"/>
      <c r="E952" s="191"/>
      <c r="F952" s="191"/>
      <c r="G952" s="191"/>
      <c r="H952" s="191"/>
      <c r="I952" s="191"/>
      <c r="J952" s="191"/>
      <c r="K952" s="191"/>
      <c r="L952" s="191"/>
      <c r="M952" s="191"/>
      <c r="N952" s="191"/>
      <c r="O952" s="191"/>
      <c r="P952" s="191"/>
      <c r="Q952" s="191"/>
      <c r="R952" s="191"/>
      <c r="S952" s="191"/>
      <c r="T952" s="191"/>
      <c r="U952" s="191"/>
      <c r="V952" s="191"/>
      <c r="W952" s="191"/>
      <c r="X952" s="191"/>
      <c r="Y952" s="191"/>
      <c r="Z952" s="191"/>
    </row>
    <row r="953" spans="1:26" ht="15.75" customHeight="1">
      <c r="A953" s="191"/>
      <c r="B953" s="191"/>
      <c r="C953" s="191"/>
      <c r="D953" s="191"/>
      <c r="E953" s="191"/>
      <c r="F953" s="191"/>
      <c r="G953" s="191"/>
      <c r="H953" s="191"/>
      <c r="I953" s="191"/>
      <c r="J953" s="191"/>
      <c r="K953" s="191"/>
      <c r="L953" s="191"/>
      <c r="M953" s="191"/>
      <c r="N953" s="191"/>
      <c r="O953" s="191"/>
      <c r="P953" s="191"/>
      <c r="Q953" s="191"/>
      <c r="R953" s="191"/>
      <c r="S953" s="191"/>
      <c r="T953" s="191"/>
      <c r="U953" s="191"/>
      <c r="V953" s="191"/>
      <c r="W953" s="191"/>
      <c r="X953" s="191"/>
      <c r="Y953" s="191"/>
      <c r="Z953" s="191"/>
    </row>
    <row r="954" spans="1:26" ht="15.75" customHeight="1">
      <c r="A954" s="191"/>
      <c r="B954" s="191"/>
      <c r="C954" s="191"/>
      <c r="D954" s="191"/>
      <c r="E954" s="191"/>
      <c r="F954" s="191"/>
      <c r="G954" s="191"/>
      <c r="H954" s="191"/>
      <c r="I954" s="191"/>
      <c r="J954" s="191"/>
      <c r="K954" s="191"/>
      <c r="L954" s="191"/>
      <c r="M954" s="191"/>
      <c r="N954" s="191"/>
      <c r="O954" s="191"/>
      <c r="P954" s="191"/>
      <c r="Q954" s="191"/>
      <c r="R954" s="191"/>
      <c r="S954" s="191"/>
      <c r="T954" s="191"/>
      <c r="U954" s="191"/>
      <c r="V954" s="191"/>
      <c r="W954" s="191"/>
      <c r="X954" s="191"/>
      <c r="Y954" s="191"/>
      <c r="Z954" s="191"/>
    </row>
    <row r="955" spans="1:26" ht="15.75" customHeight="1">
      <c r="A955" s="191"/>
      <c r="B955" s="191"/>
      <c r="C955" s="191"/>
      <c r="D955" s="191"/>
      <c r="E955" s="191"/>
      <c r="F955" s="191"/>
      <c r="G955" s="191"/>
      <c r="H955" s="191"/>
      <c r="I955" s="191"/>
      <c r="J955" s="191"/>
      <c r="K955" s="191"/>
      <c r="L955" s="191"/>
      <c r="M955" s="191"/>
      <c r="N955" s="191"/>
      <c r="O955" s="191"/>
      <c r="P955" s="191"/>
      <c r="Q955" s="191"/>
      <c r="R955" s="191"/>
      <c r="S955" s="191"/>
      <c r="T955" s="191"/>
      <c r="U955" s="191"/>
      <c r="V955" s="191"/>
      <c r="W955" s="191"/>
      <c r="X955" s="191"/>
      <c r="Y955" s="191"/>
      <c r="Z955" s="191"/>
    </row>
    <row r="956" spans="1:26" ht="15.75" customHeight="1">
      <c r="A956" s="191"/>
      <c r="B956" s="191"/>
      <c r="C956" s="191"/>
      <c r="D956" s="191"/>
      <c r="E956" s="191"/>
      <c r="F956" s="191"/>
      <c r="G956" s="191"/>
      <c r="H956" s="191"/>
      <c r="I956" s="191"/>
      <c r="J956" s="191"/>
      <c r="K956" s="191"/>
      <c r="L956" s="191"/>
      <c r="M956" s="191"/>
      <c r="N956" s="191"/>
      <c r="O956" s="191"/>
      <c r="P956" s="191"/>
      <c r="Q956" s="191"/>
      <c r="R956" s="191"/>
      <c r="S956" s="191"/>
      <c r="T956" s="191"/>
      <c r="U956" s="191"/>
      <c r="V956" s="191"/>
      <c r="W956" s="191"/>
      <c r="X956" s="191"/>
      <c r="Y956" s="191"/>
      <c r="Z956" s="191"/>
    </row>
    <row r="957" spans="1:26" ht="15.75" customHeight="1">
      <c r="A957" s="191"/>
      <c r="B957" s="191"/>
      <c r="C957" s="191"/>
      <c r="D957" s="191"/>
      <c r="E957" s="191"/>
      <c r="F957" s="191"/>
      <c r="G957" s="191"/>
      <c r="H957" s="191"/>
      <c r="I957" s="191"/>
      <c r="J957" s="191"/>
      <c r="K957" s="191"/>
      <c r="L957" s="191"/>
      <c r="M957" s="191"/>
      <c r="N957" s="191"/>
      <c r="O957" s="191"/>
      <c r="P957" s="191"/>
      <c r="Q957" s="191"/>
      <c r="R957" s="191"/>
      <c r="S957" s="191"/>
      <c r="T957" s="191"/>
      <c r="U957" s="191"/>
      <c r="V957" s="191"/>
      <c r="W957" s="191"/>
      <c r="X957" s="191"/>
      <c r="Y957" s="191"/>
      <c r="Z957" s="191"/>
    </row>
    <row r="958" spans="1:26" ht="15.75" customHeight="1">
      <c r="A958" s="191"/>
      <c r="B958" s="191"/>
      <c r="C958" s="191"/>
      <c r="D958" s="191"/>
      <c r="E958" s="191"/>
      <c r="F958" s="191"/>
      <c r="G958" s="191"/>
      <c r="H958" s="191"/>
      <c r="I958" s="191"/>
      <c r="J958" s="191"/>
      <c r="K958" s="191"/>
      <c r="L958" s="191"/>
      <c r="M958" s="191"/>
      <c r="N958" s="191"/>
      <c r="O958" s="191"/>
      <c r="P958" s="191"/>
      <c r="Q958" s="191"/>
      <c r="R958" s="191"/>
      <c r="S958" s="191"/>
      <c r="T958" s="191"/>
      <c r="U958" s="191"/>
      <c r="V958" s="191"/>
      <c r="W958" s="191"/>
      <c r="X958" s="191"/>
      <c r="Y958" s="191"/>
      <c r="Z958" s="191"/>
    </row>
    <row r="959" spans="1:26" ht="15.75" customHeight="1">
      <c r="A959" s="191"/>
      <c r="B959" s="191"/>
      <c r="C959" s="191"/>
      <c r="D959" s="191"/>
      <c r="E959" s="191"/>
      <c r="F959" s="191"/>
      <c r="G959" s="191"/>
      <c r="H959" s="191"/>
      <c r="I959" s="191"/>
      <c r="J959" s="191"/>
      <c r="K959" s="191"/>
      <c r="L959" s="191"/>
      <c r="M959" s="191"/>
      <c r="N959" s="191"/>
      <c r="O959" s="191"/>
      <c r="P959" s="191"/>
      <c r="Q959" s="191"/>
      <c r="R959" s="191"/>
      <c r="S959" s="191"/>
      <c r="T959" s="191"/>
      <c r="U959" s="191"/>
      <c r="V959" s="191"/>
      <c r="W959" s="191"/>
      <c r="X959" s="191"/>
      <c r="Y959" s="191"/>
      <c r="Z959" s="191"/>
    </row>
    <row r="960" spans="1:26" ht="15.75" customHeight="1">
      <c r="A960" s="191"/>
      <c r="B960" s="191"/>
      <c r="C960" s="191"/>
      <c r="D960" s="191"/>
      <c r="E960" s="191"/>
      <c r="F960" s="191"/>
      <c r="G960" s="191"/>
      <c r="H960" s="191"/>
      <c r="I960" s="191"/>
      <c r="J960" s="191"/>
      <c r="K960" s="191"/>
      <c r="L960" s="191"/>
      <c r="M960" s="191"/>
      <c r="N960" s="191"/>
      <c r="O960" s="191"/>
      <c r="P960" s="191"/>
      <c r="Q960" s="191"/>
      <c r="R960" s="191"/>
      <c r="S960" s="191"/>
      <c r="T960" s="191"/>
      <c r="U960" s="191"/>
      <c r="V960" s="191"/>
      <c r="W960" s="191"/>
      <c r="X960" s="191"/>
      <c r="Y960" s="191"/>
      <c r="Z960" s="191"/>
    </row>
    <row r="961" spans="1:26" ht="15.75" customHeight="1">
      <c r="A961" s="191"/>
      <c r="B961" s="191"/>
      <c r="C961" s="191"/>
      <c r="D961" s="191"/>
      <c r="E961" s="191"/>
      <c r="F961" s="191"/>
      <c r="G961" s="191"/>
      <c r="H961" s="191"/>
      <c r="I961" s="191"/>
      <c r="J961" s="191"/>
      <c r="K961" s="191"/>
      <c r="L961" s="191"/>
      <c r="M961" s="191"/>
      <c r="N961" s="191"/>
      <c r="O961" s="191"/>
      <c r="P961" s="191"/>
      <c r="Q961" s="191"/>
      <c r="R961" s="191"/>
      <c r="S961" s="191"/>
      <c r="T961" s="191"/>
      <c r="U961" s="191"/>
      <c r="V961" s="191"/>
      <c r="W961" s="191"/>
      <c r="X961" s="191"/>
      <c r="Y961" s="191"/>
      <c r="Z961" s="191"/>
    </row>
    <row r="962" spans="1:26" ht="15.75" customHeight="1">
      <c r="A962" s="191"/>
      <c r="B962" s="191"/>
      <c r="C962" s="191"/>
      <c r="D962" s="191"/>
      <c r="E962" s="191"/>
      <c r="F962" s="191"/>
      <c r="G962" s="191"/>
      <c r="H962" s="191"/>
      <c r="I962" s="191"/>
      <c r="J962" s="191"/>
      <c r="K962" s="191"/>
      <c r="L962" s="191"/>
      <c r="M962" s="191"/>
      <c r="N962" s="191"/>
      <c r="O962" s="191"/>
      <c r="P962" s="191"/>
      <c r="Q962" s="191"/>
      <c r="R962" s="191"/>
      <c r="S962" s="191"/>
      <c r="T962" s="191"/>
      <c r="U962" s="191"/>
      <c r="V962" s="191"/>
      <c r="W962" s="191"/>
      <c r="X962" s="191"/>
      <c r="Y962" s="191"/>
      <c r="Z962" s="191"/>
    </row>
    <row r="963" spans="1:26" ht="15.75" customHeight="1">
      <c r="A963" s="191"/>
      <c r="B963" s="191"/>
      <c r="C963" s="191"/>
      <c r="D963" s="191"/>
      <c r="E963" s="191"/>
      <c r="F963" s="191"/>
      <c r="G963" s="191"/>
      <c r="H963" s="191"/>
      <c r="I963" s="191"/>
      <c r="J963" s="191"/>
      <c r="K963" s="191"/>
      <c r="L963" s="191"/>
      <c r="M963" s="191"/>
      <c r="N963" s="191"/>
      <c r="O963" s="191"/>
      <c r="P963" s="191"/>
      <c r="Q963" s="191"/>
      <c r="R963" s="191"/>
      <c r="S963" s="191"/>
      <c r="T963" s="191"/>
      <c r="U963" s="191"/>
      <c r="V963" s="191"/>
      <c r="W963" s="191"/>
      <c r="X963" s="191"/>
      <c r="Y963" s="191"/>
      <c r="Z963" s="191"/>
    </row>
    <row r="964" spans="1:26" ht="15.75" customHeight="1">
      <c r="A964" s="191"/>
      <c r="B964" s="191"/>
      <c r="C964" s="191"/>
      <c r="D964" s="191"/>
      <c r="E964" s="191"/>
      <c r="F964" s="191"/>
      <c r="G964" s="191"/>
      <c r="H964" s="191"/>
      <c r="I964" s="191"/>
      <c r="J964" s="191"/>
      <c r="K964" s="191"/>
      <c r="L964" s="191"/>
      <c r="M964" s="191"/>
      <c r="N964" s="191"/>
      <c r="O964" s="191"/>
      <c r="P964" s="191"/>
      <c r="Q964" s="191"/>
      <c r="R964" s="191"/>
      <c r="S964" s="191"/>
      <c r="T964" s="191"/>
      <c r="U964" s="191"/>
      <c r="V964" s="191"/>
      <c r="W964" s="191"/>
      <c r="X964" s="191"/>
      <c r="Y964" s="191"/>
      <c r="Z964" s="191"/>
    </row>
    <row r="965" spans="1:26" ht="15.75" customHeight="1">
      <c r="A965" s="191"/>
      <c r="B965" s="191"/>
      <c r="C965" s="191"/>
      <c r="D965" s="191"/>
      <c r="E965" s="191"/>
      <c r="F965" s="191"/>
      <c r="G965" s="191"/>
      <c r="H965" s="191"/>
      <c r="I965" s="191"/>
      <c r="J965" s="191"/>
      <c r="K965" s="191"/>
      <c r="L965" s="191"/>
      <c r="M965" s="191"/>
      <c r="N965" s="191"/>
      <c r="O965" s="191"/>
      <c r="P965" s="191"/>
      <c r="Q965" s="191"/>
      <c r="R965" s="191"/>
      <c r="S965" s="191"/>
      <c r="T965" s="191"/>
      <c r="U965" s="191"/>
      <c r="V965" s="191"/>
      <c r="W965" s="191"/>
      <c r="X965" s="191"/>
      <c r="Y965" s="191"/>
      <c r="Z965" s="191"/>
    </row>
    <row r="966" spans="1:26" ht="15.75" customHeight="1">
      <c r="A966" s="191"/>
      <c r="B966" s="191"/>
      <c r="C966" s="191"/>
      <c r="D966" s="191"/>
      <c r="E966" s="191"/>
      <c r="F966" s="191"/>
      <c r="G966" s="191"/>
      <c r="H966" s="191"/>
      <c r="I966" s="191"/>
      <c r="J966" s="191"/>
      <c r="K966" s="191"/>
      <c r="L966" s="191"/>
      <c r="M966" s="191"/>
      <c r="N966" s="191"/>
      <c r="O966" s="191"/>
      <c r="P966" s="191"/>
      <c r="Q966" s="191"/>
      <c r="R966" s="191"/>
      <c r="S966" s="191"/>
      <c r="T966" s="191"/>
      <c r="U966" s="191"/>
      <c r="V966" s="191"/>
      <c r="W966" s="191"/>
      <c r="X966" s="191"/>
      <c r="Y966" s="191"/>
      <c r="Z966" s="191"/>
    </row>
    <row r="967" spans="1:26" ht="15.75" customHeight="1">
      <c r="A967" s="191"/>
      <c r="B967" s="191"/>
      <c r="C967" s="191"/>
      <c r="D967" s="191"/>
      <c r="E967" s="191"/>
      <c r="F967" s="191"/>
      <c r="G967" s="191"/>
      <c r="H967" s="191"/>
      <c r="I967" s="191"/>
      <c r="J967" s="191"/>
      <c r="K967" s="191"/>
      <c r="L967" s="191"/>
      <c r="M967" s="191"/>
      <c r="N967" s="191"/>
      <c r="O967" s="191"/>
      <c r="P967" s="191"/>
      <c r="Q967" s="191"/>
      <c r="R967" s="191"/>
      <c r="S967" s="191"/>
      <c r="T967" s="191"/>
      <c r="U967" s="191"/>
      <c r="V967" s="191"/>
      <c r="W967" s="191"/>
      <c r="X967" s="191"/>
      <c r="Y967" s="191"/>
      <c r="Z967" s="191"/>
    </row>
    <row r="968" spans="1:26" ht="15.75" customHeight="1">
      <c r="A968" s="191"/>
      <c r="B968" s="191"/>
      <c r="C968" s="191"/>
      <c r="D968" s="191"/>
      <c r="E968" s="191"/>
      <c r="F968" s="191"/>
      <c r="G968" s="191"/>
      <c r="H968" s="191"/>
      <c r="I968" s="191"/>
      <c r="J968" s="191"/>
      <c r="K968" s="191"/>
      <c r="L968" s="191"/>
      <c r="M968" s="191"/>
      <c r="N968" s="191"/>
      <c r="O968" s="191"/>
      <c r="P968" s="191"/>
      <c r="Q968" s="191"/>
      <c r="R968" s="191"/>
      <c r="S968" s="191"/>
      <c r="T968" s="191"/>
      <c r="U968" s="191"/>
      <c r="V968" s="191"/>
      <c r="W968" s="191"/>
      <c r="X968" s="191"/>
      <c r="Y968" s="191"/>
      <c r="Z968" s="191"/>
    </row>
    <row r="969" spans="1:26" ht="15.75" customHeight="1">
      <c r="A969" s="191"/>
      <c r="B969" s="191"/>
      <c r="C969" s="191"/>
      <c r="D969" s="191"/>
      <c r="E969" s="191"/>
      <c r="F969" s="191"/>
      <c r="G969" s="191"/>
      <c r="H969" s="191"/>
      <c r="I969" s="191"/>
      <c r="J969" s="191"/>
      <c r="K969" s="191"/>
      <c r="L969" s="191"/>
      <c r="M969" s="191"/>
      <c r="N969" s="191"/>
      <c r="O969" s="191"/>
      <c r="P969" s="191"/>
      <c r="Q969" s="191"/>
      <c r="R969" s="191"/>
      <c r="S969" s="191"/>
      <c r="T969" s="191"/>
      <c r="U969" s="191"/>
      <c r="V969" s="191"/>
      <c r="W969" s="191"/>
      <c r="X969" s="191"/>
      <c r="Y969" s="191"/>
      <c r="Z969" s="191"/>
    </row>
    <row r="970" spans="1:26" ht="15.75" customHeight="1">
      <c r="A970" s="191"/>
      <c r="B970" s="191"/>
      <c r="C970" s="191"/>
      <c r="D970" s="191"/>
      <c r="E970" s="191"/>
      <c r="F970" s="191"/>
      <c r="G970" s="191"/>
      <c r="H970" s="191"/>
      <c r="I970" s="191"/>
      <c r="J970" s="191"/>
      <c r="K970" s="191"/>
      <c r="L970" s="191"/>
      <c r="M970" s="191"/>
      <c r="N970" s="191"/>
      <c r="O970" s="191"/>
      <c r="P970" s="191"/>
      <c r="Q970" s="191"/>
      <c r="R970" s="191"/>
      <c r="S970" s="191"/>
      <c r="T970" s="191"/>
      <c r="U970" s="191"/>
      <c r="V970" s="191"/>
      <c r="W970" s="191"/>
      <c r="X970" s="191"/>
      <c r="Y970" s="191"/>
      <c r="Z970" s="191"/>
    </row>
    <row r="971" spans="1:26" ht="15.75" customHeight="1">
      <c r="A971" s="191"/>
      <c r="B971" s="191"/>
      <c r="C971" s="191"/>
      <c r="D971" s="191"/>
      <c r="E971" s="191"/>
      <c r="F971" s="191"/>
      <c r="G971" s="191"/>
      <c r="H971" s="191"/>
      <c r="I971" s="191"/>
      <c r="J971" s="191"/>
      <c r="K971" s="191"/>
      <c r="L971" s="191"/>
      <c r="M971" s="191"/>
      <c r="N971" s="191"/>
      <c r="O971" s="191"/>
      <c r="P971" s="191"/>
      <c r="Q971" s="191"/>
      <c r="R971" s="191"/>
      <c r="S971" s="191"/>
      <c r="T971" s="191"/>
      <c r="U971" s="191"/>
      <c r="V971" s="191"/>
      <c r="W971" s="191"/>
      <c r="X971" s="191"/>
      <c r="Y971" s="191"/>
      <c r="Z971" s="191"/>
    </row>
    <row r="972" spans="1:26" ht="15.75" customHeight="1">
      <c r="A972" s="191"/>
      <c r="B972" s="191"/>
      <c r="C972" s="191"/>
      <c r="D972" s="191"/>
      <c r="E972" s="191"/>
      <c r="F972" s="191"/>
      <c r="G972" s="191"/>
      <c r="H972" s="191"/>
      <c r="I972" s="191"/>
      <c r="J972" s="191"/>
      <c r="K972" s="191"/>
      <c r="L972" s="191"/>
      <c r="M972" s="191"/>
      <c r="N972" s="191"/>
      <c r="O972" s="191"/>
      <c r="P972" s="191"/>
      <c r="Q972" s="191"/>
      <c r="R972" s="191"/>
      <c r="S972" s="191"/>
      <c r="T972" s="191"/>
      <c r="U972" s="191"/>
      <c r="V972" s="191"/>
      <c r="W972" s="191"/>
      <c r="X972" s="191"/>
      <c r="Y972" s="191"/>
      <c r="Z972" s="191"/>
    </row>
    <row r="973" spans="1:26" ht="15.75" customHeight="1">
      <c r="A973" s="191"/>
      <c r="B973" s="191"/>
      <c r="C973" s="191"/>
      <c r="D973" s="191"/>
      <c r="E973" s="191"/>
      <c r="F973" s="191"/>
      <c r="G973" s="191"/>
      <c r="H973" s="191"/>
      <c r="I973" s="191"/>
      <c r="J973" s="191"/>
      <c r="K973" s="191"/>
      <c r="L973" s="191"/>
      <c r="M973" s="191"/>
      <c r="N973" s="191"/>
      <c r="O973" s="191"/>
      <c r="P973" s="191"/>
      <c r="Q973" s="191"/>
      <c r="R973" s="191"/>
      <c r="S973" s="191"/>
      <c r="T973" s="191"/>
      <c r="U973" s="191"/>
      <c r="V973" s="191"/>
      <c r="W973" s="191"/>
      <c r="X973" s="191"/>
      <c r="Y973" s="191"/>
      <c r="Z973" s="191"/>
    </row>
    <row r="974" spans="1:26" ht="15.75" customHeight="1">
      <c r="A974" s="191"/>
      <c r="B974" s="191"/>
      <c r="C974" s="191"/>
      <c r="D974" s="191"/>
      <c r="E974" s="191"/>
      <c r="F974" s="191"/>
      <c r="G974" s="191"/>
      <c r="H974" s="191"/>
      <c r="I974" s="191"/>
      <c r="J974" s="191"/>
      <c r="K974" s="191"/>
      <c r="L974" s="191"/>
      <c r="M974" s="191"/>
      <c r="N974" s="191"/>
      <c r="O974" s="191"/>
      <c r="P974" s="191"/>
      <c r="Q974" s="191"/>
      <c r="R974" s="191"/>
      <c r="S974" s="191"/>
      <c r="T974" s="191"/>
      <c r="U974" s="191"/>
      <c r="V974" s="191"/>
      <c r="W974" s="191"/>
      <c r="X974" s="191"/>
      <c r="Y974" s="191"/>
      <c r="Z974" s="191"/>
    </row>
    <row r="975" spans="1:26" ht="15.75" customHeight="1">
      <c r="A975" s="191"/>
      <c r="B975" s="191"/>
      <c r="C975" s="191"/>
      <c r="D975" s="191"/>
      <c r="E975" s="191"/>
      <c r="F975" s="191"/>
      <c r="G975" s="191"/>
      <c r="H975" s="191"/>
      <c r="I975" s="191"/>
      <c r="J975" s="191"/>
      <c r="K975" s="191"/>
      <c r="L975" s="191"/>
      <c r="M975" s="191"/>
      <c r="N975" s="191"/>
      <c r="O975" s="191"/>
      <c r="P975" s="191"/>
      <c r="Q975" s="191"/>
      <c r="R975" s="191"/>
      <c r="S975" s="191"/>
      <c r="T975" s="191"/>
      <c r="U975" s="191"/>
      <c r="V975" s="191"/>
      <c r="W975" s="191"/>
      <c r="X975" s="191"/>
      <c r="Y975" s="191"/>
      <c r="Z975" s="191"/>
    </row>
    <row r="976" spans="1:26" ht="15.75" customHeight="1">
      <c r="A976" s="191"/>
      <c r="B976" s="191"/>
      <c r="C976" s="191"/>
      <c r="D976" s="191"/>
      <c r="E976" s="191"/>
      <c r="F976" s="191"/>
      <c r="G976" s="191"/>
      <c r="H976" s="191"/>
      <c r="I976" s="191"/>
      <c r="J976" s="191"/>
      <c r="K976" s="191"/>
      <c r="L976" s="191"/>
      <c r="M976" s="191"/>
      <c r="N976" s="191"/>
      <c r="O976" s="191"/>
      <c r="P976" s="191"/>
      <c r="Q976" s="191"/>
      <c r="R976" s="191"/>
      <c r="S976" s="191"/>
      <c r="T976" s="191"/>
      <c r="U976" s="191"/>
      <c r="V976" s="191"/>
      <c r="W976" s="191"/>
      <c r="X976" s="191"/>
      <c r="Y976" s="191"/>
      <c r="Z976" s="191"/>
    </row>
    <row r="977" spans="1:26" ht="15.75" customHeight="1">
      <c r="A977" s="191"/>
      <c r="B977" s="191"/>
      <c r="C977" s="191"/>
      <c r="D977" s="191"/>
      <c r="E977" s="191"/>
      <c r="F977" s="191"/>
      <c r="G977" s="191"/>
      <c r="H977" s="191"/>
      <c r="I977" s="191"/>
      <c r="J977" s="191"/>
      <c r="K977" s="191"/>
      <c r="L977" s="191"/>
      <c r="M977" s="191"/>
      <c r="N977" s="191"/>
      <c r="O977" s="191"/>
      <c r="P977" s="191"/>
      <c r="Q977" s="191"/>
      <c r="R977" s="191"/>
      <c r="S977" s="191"/>
      <c r="T977" s="191"/>
      <c r="U977" s="191"/>
      <c r="V977" s="191"/>
      <c r="W977" s="191"/>
      <c r="X977" s="191"/>
      <c r="Y977" s="191"/>
      <c r="Z977" s="191"/>
    </row>
    <row r="978" spans="1:26" ht="15.75" customHeight="1">
      <c r="A978" s="191"/>
      <c r="B978" s="191"/>
      <c r="C978" s="191"/>
      <c r="D978" s="191"/>
      <c r="E978" s="191"/>
      <c r="F978" s="191"/>
      <c r="G978" s="191"/>
      <c r="H978" s="191"/>
      <c r="I978" s="191"/>
      <c r="J978" s="191"/>
      <c r="K978" s="191"/>
      <c r="L978" s="191"/>
      <c r="M978" s="191"/>
      <c r="N978" s="191"/>
      <c r="O978" s="191"/>
      <c r="P978" s="191"/>
      <c r="Q978" s="191"/>
      <c r="R978" s="191"/>
      <c r="S978" s="191"/>
      <c r="T978" s="191"/>
      <c r="U978" s="191"/>
      <c r="V978" s="191"/>
      <c r="W978" s="191"/>
      <c r="X978" s="191"/>
      <c r="Y978" s="191"/>
      <c r="Z978" s="191"/>
    </row>
    <row r="979" spans="1:26" ht="15.75" customHeight="1">
      <c r="A979" s="191"/>
      <c r="B979" s="191"/>
      <c r="C979" s="191"/>
      <c r="D979" s="191"/>
      <c r="E979" s="191"/>
      <c r="F979" s="191"/>
      <c r="G979" s="191"/>
      <c r="H979" s="191"/>
      <c r="I979" s="191"/>
      <c r="J979" s="191"/>
      <c r="K979" s="191"/>
      <c r="L979" s="191"/>
      <c r="M979" s="191"/>
      <c r="N979" s="191"/>
      <c r="O979" s="191"/>
      <c r="P979" s="191"/>
      <c r="Q979" s="191"/>
      <c r="R979" s="191"/>
      <c r="S979" s="191"/>
      <c r="T979" s="191"/>
      <c r="U979" s="191"/>
      <c r="V979" s="191"/>
      <c r="W979" s="191"/>
      <c r="X979" s="191"/>
      <c r="Y979" s="191"/>
      <c r="Z979" s="191"/>
    </row>
    <row r="980" spans="1:26" ht="15.75" customHeight="1">
      <c r="A980" s="191"/>
      <c r="B980" s="191"/>
      <c r="C980" s="191"/>
      <c r="D980" s="191"/>
      <c r="E980" s="191"/>
      <c r="F980" s="191"/>
      <c r="G980" s="191"/>
      <c r="H980" s="191"/>
      <c r="I980" s="191"/>
      <c r="J980" s="191"/>
      <c r="K980" s="191"/>
      <c r="L980" s="191"/>
      <c r="M980" s="191"/>
      <c r="N980" s="191"/>
      <c r="O980" s="191"/>
      <c r="P980" s="191"/>
      <c r="Q980" s="191"/>
      <c r="R980" s="191"/>
      <c r="S980" s="191"/>
      <c r="T980" s="191"/>
      <c r="U980" s="191"/>
      <c r="V980" s="191"/>
      <c r="W980" s="191"/>
      <c r="X980" s="191"/>
      <c r="Y980" s="191"/>
      <c r="Z980" s="191"/>
    </row>
    <row r="981" spans="1:26" ht="15.75" customHeight="1">
      <c r="A981" s="191"/>
      <c r="B981" s="191"/>
      <c r="C981" s="191"/>
      <c r="D981" s="191"/>
      <c r="E981" s="191"/>
      <c r="F981" s="191"/>
      <c r="G981" s="191"/>
      <c r="H981" s="191"/>
      <c r="I981" s="191"/>
      <c r="J981" s="191"/>
      <c r="K981" s="191"/>
      <c r="L981" s="191"/>
      <c r="M981" s="191"/>
      <c r="N981" s="191"/>
      <c r="O981" s="191"/>
      <c r="P981" s="191"/>
      <c r="Q981" s="191"/>
      <c r="R981" s="191"/>
      <c r="S981" s="191"/>
      <c r="T981" s="191"/>
      <c r="U981" s="191"/>
      <c r="V981" s="191"/>
      <c r="W981" s="191"/>
      <c r="X981" s="191"/>
      <c r="Y981" s="191"/>
      <c r="Z981" s="191"/>
    </row>
    <row r="982" spans="1:26" ht="15.75" customHeight="1">
      <c r="A982" s="191"/>
      <c r="B982" s="191"/>
      <c r="C982" s="191"/>
      <c r="D982" s="191"/>
      <c r="E982" s="191"/>
      <c r="F982" s="191"/>
      <c r="G982" s="191"/>
      <c r="H982" s="191"/>
      <c r="I982" s="191"/>
      <c r="J982" s="191"/>
      <c r="K982" s="191"/>
      <c r="L982" s="191"/>
      <c r="M982" s="191"/>
      <c r="N982" s="191"/>
      <c r="O982" s="191"/>
      <c r="P982" s="191"/>
      <c r="Q982" s="191"/>
      <c r="R982" s="191"/>
      <c r="S982" s="191"/>
      <c r="T982" s="191"/>
      <c r="U982" s="191"/>
      <c r="V982" s="191"/>
      <c r="W982" s="191"/>
      <c r="X982" s="191"/>
      <c r="Y982" s="191"/>
      <c r="Z982" s="191"/>
    </row>
    <row r="983" spans="1:26" ht="15.75" customHeight="1">
      <c r="A983" s="191"/>
      <c r="B983" s="191"/>
      <c r="C983" s="191"/>
      <c r="D983" s="191"/>
      <c r="E983" s="191"/>
      <c r="F983" s="191"/>
      <c r="G983" s="191"/>
      <c r="H983" s="191"/>
      <c r="I983" s="191"/>
      <c r="J983" s="191"/>
      <c r="K983" s="191"/>
      <c r="L983" s="191"/>
      <c r="M983" s="191"/>
      <c r="N983" s="191"/>
      <c r="O983" s="191"/>
      <c r="P983" s="191"/>
      <c r="Q983" s="191"/>
      <c r="R983" s="191"/>
      <c r="S983" s="191"/>
      <c r="T983" s="191"/>
      <c r="U983" s="191"/>
      <c r="V983" s="191"/>
      <c r="W983" s="191"/>
      <c r="X983" s="191"/>
      <c r="Y983" s="191"/>
      <c r="Z983" s="191"/>
    </row>
    <row r="984" spans="1:26" ht="15.75" customHeight="1">
      <c r="A984" s="191"/>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c r="Y984" s="191"/>
      <c r="Z984" s="191"/>
    </row>
    <row r="985" spans="1:26" ht="15.75" customHeight="1">
      <c r="A985" s="191"/>
      <c r="B985" s="191"/>
      <c r="C985" s="191"/>
      <c r="D985" s="191"/>
      <c r="E985" s="191"/>
      <c r="F985" s="191"/>
      <c r="G985" s="191"/>
      <c r="H985" s="191"/>
      <c r="I985" s="191"/>
      <c r="J985" s="191"/>
      <c r="K985" s="191"/>
      <c r="L985" s="191"/>
      <c r="M985" s="191"/>
      <c r="N985" s="191"/>
      <c r="O985" s="191"/>
      <c r="P985" s="191"/>
      <c r="Q985" s="191"/>
      <c r="R985" s="191"/>
      <c r="S985" s="191"/>
      <c r="T985" s="191"/>
      <c r="U985" s="191"/>
      <c r="V985" s="191"/>
      <c r="W985" s="191"/>
      <c r="X985" s="191"/>
      <c r="Y985" s="191"/>
      <c r="Z985" s="191"/>
    </row>
    <row r="986" spans="1:26" ht="15.75" customHeight="1">
      <c r="A986" s="191"/>
      <c r="B986" s="191"/>
      <c r="C986" s="191"/>
      <c r="D986" s="191"/>
      <c r="E986" s="191"/>
      <c r="F986" s="191"/>
      <c r="G986" s="191"/>
      <c r="H986" s="191"/>
      <c r="I986" s="191"/>
      <c r="J986" s="191"/>
      <c r="K986" s="191"/>
      <c r="L986" s="191"/>
      <c r="M986" s="191"/>
      <c r="N986" s="191"/>
      <c r="O986" s="191"/>
      <c r="P986" s="191"/>
      <c r="Q986" s="191"/>
      <c r="R986" s="191"/>
      <c r="S986" s="191"/>
      <c r="T986" s="191"/>
      <c r="U986" s="191"/>
      <c r="V986" s="191"/>
      <c r="W986" s="191"/>
      <c r="X986" s="191"/>
      <c r="Y986" s="191"/>
      <c r="Z986" s="191"/>
    </row>
    <row r="987" spans="1:26" ht="15.75" customHeight="1">
      <c r="A987" s="191"/>
      <c r="B987" s="191"/>
      <c r="C987" s="191"/>
      <c r="D987" s="191"/>
      <c r="E987" s="191"/>
      <c r="F987" s="191"/>
      <c r="G987" s="191"/>
      <c r="H987" s="191"/>
      <c r="I987" s="191"/>
      <c r="J987" s="191"/>
      <c r="K987" s="191"/>
      <c r="L987" s="191"/>
      <c r="M987" s="191"/>
      <c r="N987" s="191"/>
      <c r="O987" s="191"/>
      <c r="P987" s="191"/>
      <c r="Q987" s="191"/>
      <c r="R987" s="191"/>
      <c r="S987" s="191"/>
      <c r="T987" s="191"/>
      <c r="U987" s="191"/>
      <c r="V987" s="191"/>
      <c r="W987" s="191"/>
      <c r="X987" s="191"/>
      <c r="Y987" s="191"/>
      <c r="Z987" s="191"/>
    </row>
    <row r="988" spans="1:26" ht="15.75" customHeight="1">
      <c r="A988" s="191"/>
      <c r="B988" s="191"/>
      <c r="C988" s="191"/>
      <c r="D988" s="191"/>
      <c r="E988" s="191"/>
      <c r="F988" s="191"/>
      <c r="G988" s="191"/>
      <c r="H988" s="191"/>
      <c r="I988" s="191"/>
      <c r="J988" s="191"/>
      <c r="K988" s="191"/>
      <c r="L988" s="191"/>
      <c r="M988" s="191"/>
      <c r="N988" s="191"/>
      <c r="O988" s="191"/>
      <c r="P988" s="191"/>
      <c r="Q988" s="191"/>
      <c r="R988" s="191"/>
      <c r="S988" s="191"/>
      <c r="T988" s="191"/>
      <c r="U988" s="191"/>
      <c r="V988" s="191"/>
      <c r="W988" s="191"/>
      <c r="X988" s="191"/>
      <c r="Y988" s="191"/>
      <c r="Z988" s="191"/>
    </row>
    <row r="989" spans="1:26" ht="15.75" customHeight="1">
      <c r="A989" s="191"/>
      <c r="B989" s="191"/>
      <c r="C989" s="191"/>
      <c r="D989" s="191"/>
      <c r="E989" s="191"/>
      <c r="F989" s="191"/>
      <c r="G989" s="191"/>
      <c r="H989" s="191"/>
      <c r="I989" s="191"/>
      <c r="J989" s="191"/>
      <c r="K989" s="191"/>
      <c r="L989" s="191"/>
      <c r="M989" s="191"/>
      <c r="N989" s="191"/>
      <c r="O989" s="191"/>
      <c r="P989" s="191"/>
      <c r="Q989" s="191"/>
      <c r="R989" s="191"/>
      <c r="S989" s="191"/>
      <c r="T989" s="191"/>
      <c r="U989" s="191"/>
      <c r="V989" s="191"/>
      <c r="W989" s="191"/>
      <c r="X989" s="191"/>
      <c r="Y989" s="191"/>
      <c r="Z989" s="191"/>
    </row>
    <row r="990" spans="1:26" ht="15.75" customHeight="1">
      <c r="A990" s="191"/>
      <c r="B990" s="191"/>
      <c r="C990" s="191"/>
      <c r="D990" s="191"/>
      <c r="E990" s="191"/>
      <c r="F990" s="191"/>
      <c r="G990" s="191"/>
      <c r="H990" s="191"/>
      <c r="I990" s="191"/>
      <c r="J990" s="191"/>
      <c r="K990" s="191"/>
      <c r="L990" s="191"/>
      <c r="M990" s="191"/>
      <c r="N990" s="191"/>
      <c r="O990" s="191"/>
      <c r="P990" s="191"/>
      <c r="Q990" s="191"/>
      <c r="R990" s="191"/>
      <c r="S990" s="191"/>
      <c r="T990" s="191"/>
      <c r="U990" s="191"/>
      <c r="V990" s="191"/>
      <c r="W990" s="191"/>
      <c r="X990" s="191"/>
      <c r="Y990" s="191"/>
      <c r="Z990" s="191"/>
    </row>
    <row r="991" spans="1:26" ht="15.75" customHeight="1">
      <c r="A991" s="191"/>
      <c r="B991" s="191"/>
      <c r="C991" s="191"/>
      <c r="D991" s="191"/>
      <c r="E991" s="191"/>
      <c r="F991" s="191"/>
      <c r="G991" s="191"/>
      <c r="H991" s="191"/>
      <c r="I991" s="191"/>
      <c r="J991" s="191"/>
      <c r="K991" s="191"/>
      <c r="L991" s="191"/>
      <c r="M991" s="191"/>
      <c r="N991" s="191"/>
      <c r="O991" s="191"/>
      <c r="P991" s="191"/>
      <c r="Q991" s="191"/>
      <c r="R991" s="191"/>
      <c r="S991" s="191"/>
      <c r="T991" s="191"/>
      <c r="U991" s="191"/>
      <c r="V991" s="191"/>
      <c r="W991" s="191"/>
      <c r="X991" s="191"/>
      <c r="Y991" s="191"/>
      <c r="Z991" s="191"/>
    </row>
    <row r="992" spans="1:26" ht="15.75" customHeight="1">
      <c r="A992" s="191"/>
      <c r="B992" s="191"/>
      <c r="C992" s="191"/>
      <c r="D992" s="191"/>
      <c r="E992" s="191"/>
      <c r="F992" s="191"/>
      <c r="G992" s="191"/>
      <c r="H992" s="191"/>
      <c r="I992" s="191"/>
      <c r="J992" s="191"/>
      <c r="K992" s="191"/>
      <c r="L992" s="191"/>
      <c r="M992" s="191"/>
      <c r="N992" s="191"/>
      <c r="O992" s="191"/>
      <c r="P992" s="191"/>
      <c r="Q992" s="191"/>
      <c r="R992" s="191"/>
      <c r="S992" s="191"/>
      <c r="T992" s="191"/>
      <c r="U992" s="191"/>
      <c r="V992" s="191"/>
      <c r="W992" s="191"/>
      <c r="X992" s="191"/>
      <c r="Y992" s="191"/>
      <c r="Z992" s="191"/>
    </row>
    <row r="993" spans="1:26" ht="15.75" customHeight="1">
      <c r="A993" s="191"/>
      <c r="B993" s="191"/>
      <c r="C993" s="191"/>
      <c r="D993" s="191"/>
      <c r="E993" s="191"/>
      <c r="F993" s="191"/>
      <c r="G993" s="191"/>
      <c r="H993" s="191"/>
      <c r="I993" s="191"/>
      <c r="J993" s="191"/>
      <c r="K993" s="191"/>
      <c r="L993" s="191"/>
      <c r="M993" s="191"/>
      <c r="N993" s="191"/>
      <c r="O993" s="191"/>
      <c r="P993" s="191"/>
      <c r="Q993" s="191"/>
      <c r="R993" s="191"/>
      <c r="S993" s="191"/>
      <c r="T993" s="191"/>
      <c r="U993" s="191"/>
      <c r="V993" s="191"/>
      <c r="W993" s="191"/>
      <c r="X993" s="191"/>
      <c r="Y993" s="191"/>
      <c r="Z993" s="191"/>
    </row>
    <row r="994" spans="1:26" ht="15.75" customHeight="1">
      <c r="A994" s="191"/>
      <c r="B994" s="191"/>
      <c r="C994" s="191"/>
      <c r="D994" s="191"/>
      <c r="E994" s="191"/>
      <c r="F994" s="191"/>
      <c r="G994" s="191"/>
      <c r="H994" s="191"/>
      <c r="I994" s="191"/>
      <c r="J994" s="191"/>
      <c r="K994" s="191"/>
      <c r="L994" s="191"/>
      <c r="M994" s="191"/>
      <c r="N994" s="191"/>
      <c r="O994" s="191"/>
      <c r="P994" s="191"/>
      <c r="Q994" s="191"/>
      <c r="R994" s="191"/>
      <c r="S994" s="191"/>
      <c r="T994" s="191"/>
      <c r="U994" s="191"/>
      <c r="V994" s="191"/>
      <c r="W994" s="191"/>
      <c r="X994" s="191"/>
      <c r="Y994" s="191"/>
      <c r="Z994" s="191"/>
    </row>
    <row r="995" spans="1:26" ht="15.75" customHeight="1">
      <c r="A995" s="191"/>
      <c r="B995" s="191"/>
      <c r="C995" s="191"/>
      <c r="D995" s="191"/>
      <c r="E995" s="191"/>
      <c r="F995" s="191"/>
      <c r="G995" s="191"/>
      <c r="H995" s="191"/>
      <c r="I995" s="191"/>
      <c r="J995" s="191"/>
      <c r="K995" s="191"/>
      <c r="L995" s="191"/>
      <c r="M995" s="191"/>
      <c r="N995" s="191"/>
      <c r="O995" s="191"/>
      <c r="P995" s="191"/>
      <c r="Q995" s="191"/>
      <c r="R995" s="191"/>
      <c r="S995" s="191"/>
      <c r="T995" s="191"/>
      <c r="U995" s="191"/>
      <c r="V995" s="191"/>
      <c r="W995" s="191"/>
      <c r="X995" s="191"/>
      <c r="Y995" s="191"/>
      <c r="Z995" s="191"/>
    </row>
    <row r="996" spans="1:26" ht="15.75" customHeight="1">
      <c r="A996" s="191"/>
      <c r="B996" s="191"/>
      <c r="C996" s="191"/>
      <c r="D996" s="191"/>
      <c r="E996" s="191"/>
      <c r="F996" s="191"/>
      <c r="G996" s="191"/>
      <c r="H996" s="191"/>
      <c r="I996" s="191"/>
      <c r="J996" s="191"/>
      <c r="K996" s="191"/>
      <c r="L996" s="191"/>
      <c r="M996" s="191"/>
      <c r="N996" s="191"/>
      <c r="O996" s="191"/>
      <c r="P996" s="191"/>
      <c r="Q996" s="191"/>
      <c r="R996" s="191"/>
      <c r="S996" s="191"/>
      <c r="T996" s="191"/>
      <c r="U996" s="191"/>
      <c r="V996" s="191"/>
      <c r="W996" s="191"/>
      <c r="X996" s="191"/>
      <c r="Y996" s="191"/>
      <c r="Z996" s="191"/>
    </row>
    <row r="997" spans="1:26" ht="15.75" customHeight="1">
      <c r="A997" s="191"/>
      <c r="B997" s="191"/>
      <c r="C997" s="191"/>
      <c r="D997" s="191"/>
      <c r="E997" s="191"/>
      <c r="F997" s="191"/>
      <c r="G997" s="191"/>
      <c r="H997" s="191"/>
      <c r="I997" s="191"/>
      <c r="J997" s="191"/>
      <c r="K997" s="191"/>
      <c r="L997" s="191"/>
      <c r="M997" s="191"/>
      <c r="N997" s="191"/>
      <c r="O997" s="191"/>
      <c r="P997" s="191"/>
      <c r="Q997" s="191"/>
      <c r="R997" s="191"/>
      <c r="S997" s="191"/>
      <c r="T997" s="191"/>
      <c r="U997" s="191"/>
      <c r="V997" s="191"/>
      <c r="W997" s="191"/>
      <c r="X997" s="191"/>
      <c r="Y997" s="191"/>
      <c r="Z997" s="191"/>
    </row>
    <row r="998" spans="1:26" ht="15.75" customHeight="1">
      <c r="A998" s="191"/>
      <c r="B998" s="191"/>
      <c r="C998" s="191"/>
      <c r="D998" s="191"/>
      <c r="E998" s="191"/>
      <c r="F998" s="191"/>
      <c r="G998" s="191"/>
      <c r="H998" s="191"/>
      <c r="I998" s="191"/>
      <c r="J998" s="191"/>
      <c r="K998" s="191"/>
      <c r="L998" s="191"/>
      <c r="M998" s="191"/>
      <c r="N998" s="191"/>
      <c r="O998" s="191"/>
      <c r="P998" s="191"/>
      <c r="Q998" s="191"/>
      <c r="R998" s="191"/>
      <c r="S998" s="191"/>
      <c r="T998" s="191"/>
      <c r="U998" s="191"/>
      <c r="V998" s="191"/>
      <c r="W998" s="191"/>
      <c r="X998" s="191"/>
      <c r="Y998" s="191"/>
      <c r="Z998" s="191"/>
    </row>
    <row r="999" spans="1:26" ht="15.75" customHeight="1">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row>
    <row r="1000" spans="1:26" ht="15.75" customHeight="1">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row>
  </sheetData>
  <mergeCells count="2">
    <mergeCell ref="A3:A5"/>
    <mergeCell ref="A6:A9"/>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Z1000"/>
  <sheetViews>
    <sheetView workbookViewId="0"/>
  </sheetViews>
  <sheetFormatPr baseColWidth="10" defaultColWidth="11.1640625" defaultRowHeight="15" customHeight="1"/>
  <cols>
    <col min="1" max="1" width="10.1640625" customWidth="1"/>
    <col min="2" max="26" width="11.1640625" customWidth="1"/>
  </cols>
  <sheetData>
    <row r="1" spans="1:26" ht="15" customHeight="1">
      <c r="A1" s="191"/>
      <c r="B1" s="191" t="s">
        <v>1026</v>
      </c>
      <c r="C1" s="191"/>
      <c r="D1" s="191"/>
      <c r="E1" s="191"/>
      <c r="F1" s="191"/>
      <c r="G1" s="191"/>
      <c r="H1" s="191"/>
      <c r="I1" s="191"/>
      <c r="J1" s="191"/>
      <c r="K1" s="191"/>
      <c r="L1" s="191"/>
      <c r="M1" s="191"/>
      <c r="N1" s="191"/>
      <c r="O1" s="191"/>
      <c r="P1" s="191"/>
      <c r="Q1" s="191"/>
      <c r="R1" s="191"/>
      <c r="S1" s="191"/>
      <c r="T1" s="191"/>
      <c r="U1" s="191"/>
      <c r="V1" s="191"/>
      <c r="W1" s="191"/>
      <c r="X1" s="191"/>
      <c r="Y1" s="191"/>
      <c r="Z1" s="191"/>
    </row>
    <row r="2" spans="1:26" ht="16">
      <c r="A2" s="191"/>
      <c r="B2" s="234" t="s">
        <v>1038</v>
      </c>
      <c r="C2" s="191"/>
      <c r="D2" s="191"/>
      <c r="E2" s="191"/>
      <c r="F2" s="191"/>
      <c r="G2" s="191"/>
      <c r="H2" s="191"/>
      <c r="I2" s="191"/>
      <c r="J2" s="191"/>
      <c r="K2" s="191"/>
      <c r="L2" s="191"/>
      <c r="M2" s="191"/>
      <c r="N2" s="191"/>
      <c r="O2" s="191"/>
      <c r="P2" s="191"/>
      <c r="Q2" s="191"/>
      <c r="R2" s="191"/>
      <c r="S2" s="191"/>
      <c r="T2" s="191"/>
      <c r="U2" s="191"/>
      <c r="V2" s="191"/>
      <c r="W2" s="191"/>
      <c r="X2" s="191"/>
      <c r="Y2" s="191"/>
      <c r="Z2" s="191"/>
    </row>
    <row r="3" spans="1:26" ht="16">
      <c r="A3" s="484" t="s">
        <v>881</v>
      </c>
      <c r="B3" s="334">
        <v>0.9859</v>
      </c>
      <c r="C3" s="191"/>
      <c r="D3" s="191"/>
      <c r="E3" s="191"/>
      <c r="F3" s="191"/>
      <c r="G3" s="191"/>
      <c r="H3" s="191"/>
      <c r="I3" s="191"/>
      <c r="J3" s="191"/>
      <c r="K3" s="191"/>
      <c r="L3" s="191"/>
      <c r="M3" s="191"/>
      <c r="N3" s="191"/>
      <c r="O3" s="191"/>
      <c r="P3" s="191"/>
      <c r="Q3" s="191"/>
      <c r="R3" s="191"/>
      <c r="S3" s="191"/>
      <c r="T3" s="191"/>
      <c r="U3" s="191"/>
      <c r="V3" s="191"/>
      <c r="W3" s="191"/>
      <c r="X3" s="191"/>
      <c r="Y3" s="191"/>
      <c r="Z3" s="191"/>
    </row>
    <row r="4" spans="1:26" ht="16">
      <c r="A4" s="462"/>
      <c r="B4" s="334">
        <v>0.36599999999999999</v>
      </c>
      <c r="C4" s="191"/>
      <c r="D4" s="191"/>
      <c r="E4" s="191"/>
      <c r="F4" s="191"/>
      <c r="G4" s="191"/>
      <c r="H4" s="191"/>
      <c r="I4" s="191"/>
      <c r="J4" s="191"/>
      <c r="K4" s="191"/>
      <c r="L4" s="191"/>
      <c r="M4" s="191"/>
      <c r="N4" s="191"/>
      <c r="O4" s="191"/>
      <c r="P4" s="191"/>
      <c r="Q4" s="191"/>
      <c r="R4" s="191"/>
      <c r="S4" s="191"/>
      <c r="T4" s="191"/>
      <c r="U4" s="191"/>
      <c r="V4" s="191"/>
      <c r="W4" s="191"/>
      <c r="X4" s="191"/>
      <c r="Y4" s="191"/>
      <c r="Z4" s="191"/>
    </row>
    <row r="5" spans="1:26" ht="16">
      <c r="A5" s="462"/>
      <c r="B5" s="334">
        <v>0.66</v>
      </c>
      <c r="C5" s="191"/>
      <c r="D5" s="191"/>
      <c r="E5" s="191"/>
      <c r="F5" s="191"/>
      <c r="G5" s="191"/>
      <c r="H5" s="191"/>
      <c r="I5" s="191"/>
      <c r="J5" s="191"/>
      <c r="K5" s="191"/>
      <c r="L5" s="191"/>
      <c r="M5" s="191"/>
      <c r="N5" s="191"/>
      <c r="O5" s="191"/>
      <c r="P5" s="191"/>
      <c r="Q5" s="191"/>
      <c r="R5" s="191"/>
      <c r="S5" s="191"/>
      <c r="T5" s="191"/>
      <c r="U5" s="191"/>
      <c r="V5" s="191"/>
      <c r="W5" s="191"/>
      <c r="X5" s="191"/>
      <c r="Y5" s="191"/>
      <c r="Z5" s="191"/>
    </row>
    <row r="6" spans="1:26" ht="16">
      <c r="A6" s="331"/>
      <c r="B6" s="283">
        <f>COUNT(B3:B5)</f>
        <v>3</v>
      </c>
      <c r="C6" s="191"/>
      <c r="D6" s="191"/>
      <c r="E6" s="191"/>
      <c r="F6" s="191"/>
      <c r="G6" s="191"/>
      <c r="H6" s="191"/>
      <c r="I6" s="191"/>
      <c r="J6" s="191"/>
      <c r="K6" s="191"/>
      <c r="L6" s="191"/>
      <c r="M6" s="191"/>
      <c r="N6" s="191"/>
      <c r="O6" s="191"/>
      <c r="P6" s="191"/>
      <c r="Q6" s="191"/>
      <c r="R6" s="191"/>
      <c r="S6" s="191"/>
      <c r="T6" s="191"/>
      <c r="U6" s="191"/>
      <c r="V6" s="191"/>
      <c r="W6" s="191"/>
      <c r="X6" s="191"/>
      <c r="Y6" s="191"/>
      <c r="Z6" s="191"/>
    </row>
    <row r="7" spans="1:26" ht="16">
      <c r="A7" s="331"/>
      <c r="B7" s="283"/>
      <c r="C7" s="191"/>
      <c r="D7" s="191"/>
      <c r="E7" s="191"/>
      <c r="F7" s="191"/>
      <c r="G7" s="191"/>
      <c r="H7" s="191"/>
      <c r="I7" s="191"/>
      <c r="J7" s="191"/>
      <c r="K7" s="191"/>
      <c r="L7" s="191"/>
      <c r="M7" s="191"/>
      <c r="N7" s="191"/>
      <c r="O7" s="191"/>
      <c r="P7" s="191"/>
      <c r="Q7" s="191"/>
      <c r="R7" s="191"/>
      <c r="S7" s="191"/>
      <c r="T7" s="191"/>
      <c r="U7" s="191"/>
      <c r="V7" s="191"/>
      <c r="W7" s="191"/>
      <c r="X7" s="191"/>
      <c r="Y7" s="191"/>
      <c r="Z7" s="191"/>
    </row>
    <row r="8" spans="1:26" ht="16">
      <c r="A8" s="331"/>
      <c r="B8" s="283"/>
      <c r="C8" s="191"/>
      <c r="D8" s="191"/>
      <c r="E8" s="191"/>
      <c r="F8" s="191"/>
      <c r="G8" s="191"/>
      <c r="H8" s="191"/>
      <c r="I8" s="191"/>
      <c r="J8" s="191"/>
      <c r="K8" s="191"/>
      <c r="L8" s="191"/>
      <c r="M8" s="191"/>
      <c r="N8" s="191"/>
      <c r="O8" s="191"/>
      <c r="P8" s="191"/>
      <c r="Q8" s="191"/>
      <c r="R8" s="191"/>
      <c r="S8" s="191"/>
      <c r="T8" s="191"/>
      <c r="U8" s="191"/>
      <c r="V8" s="191"/>
      <c r="W8" s="191"/>
      <c r="X8" s="191"/>
      <c r="Y8" s="191"/>
      <c r="Z8" s="191"/>
    </row>
    <row r="9" spans="1:26" ht="16">
      <c r="A9" s="331"/>
      <c r="B9" s="283"/>
      <c r="C9" s="191"/>
      <c r="D9" s="191"/>
      <c r="E9" s="191"/>
      <c r="F9" s="191"/>
      <c r="G9" s="191"/>
      <c r="H9" s="191"/>
      <c r="I9" s="191"/>
      <c r="J9" s="191"/>
      <c r="K9" s="191"/>
      <c r="L9" s="191"/>
      <c r="M9" s="191"/>
      <c r="N9" s="191"/>
      <c r="O9" s="191"/>
      <c r="P9" s="191"/>
      <c r="Q9" s="191"/>
      <c r="R9" s="191"/>
      <c r="S9" s="191"/>
      <c r="T9" s="191"/>
      <c r="U9" s="191"/>
      <c r="V9" s="191"/>
      <c r="W9" s="191"/>
      <c r="X9" s="191"/>
      <c r="Y9" s="191"/>
      <c r="Z9" s="191"/>
    </row>
    <row r="10" spans="1:26" ht="16">
      <c r="A10" s="191"/>
      <c r="B10" s="191"/>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row>
    <row r="11" spans="1:26" ht="16">
      <c r="A11" s="191"/>
      <c r="B11" s="191"/>
      <c r="C11" s="191"/>
      <c r="D11" s="191"/>
      <c r="E11" s="191"/>
      <c r="F11" s="191"/>
      <c r="G11" s="191"/>
      <c r="H11" s="191"/>
      <c r="I11" s="191"/>
      <c r="J11" s="191"/>
      <c r="K11" s="191"/>
      <c r="L11" s="191"/>
      <c r="M11" s="191"/>
      <c r="N11" s="191"/>
      <c r="O11" s="191"/>
      <c r="P11" s="191"/>
      <c r="Q11" s="191"/>
      <c r="R11" s="191"/>
      <c r="S11" s="191"/>
      <c r="T11" s="191"/>
      <c r="U11" s="191"/>
      <c r="V11" s="191"/>
      <c r="W11" s="191"/>
      <c r="X11" s="191"/>
      <c r="Y11" s="191"/>
      <c r="Z11" s="191"/>
    </row>
    <row r="12" spans="1:26" ht="16">
      <c r="A12" s="191"/>
      <c r="B12" s="191"/>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191"/>
    </row>
    <row r="13" spans="1:26" ht="16">
      <c r="A13" s="191"/>
      <c r="B13" s="191"/>
      <c r="C13" s="191"/>
      <c r="D13" s="191"/>
      <c r="E13" s="191"/>
      <c r="F13" s="191"/>
      <c r="G13" s="191"/>
      <c r="H13" s="191"/>
      <c r="I13" s="191"/>
      <c r="J13" s="191"/>
      <c r="K13" s="191"/>
      <c r="L13" s="191"/>
      <c r="M13" s="191"/>
      <c r="N13" s="191"/>
      <c r="O13" s="191"/>
      <c r="P13" s="191"/>
      <c r="Q13" s="191"/>
      <c r="R13" s="191"/>
      <c r="S13" s="191"/>
      <c r="T13" s="191"/>
      <c r="U13" s="191"/>
      <c r="V13" s="191"/>
      <c r="W13" s="191"/>
      <c r="X13" s="191"/>
      <c r="Y13" s="191"/>
      <c r="Z13" s="191"/>
    </row>
    <row r="14" spans="1:26" ht="16">
      <c r="A14" s="191"/>
      <c r="B14" s="191"/>
      <c r="C14" s="191"/>
      <c r="D14" s="191"/>
      <c r="E14" s="191"/>
      <c r="F14" s="191"/>
      <c r="G14" s="191"/>
      <c r="H14" s="191"/>
      <c r="I14" s="191"/>
      <c r="J14" s="191"/>
      <c r="K14" s="191"/>
      <c r="L14" s="191"/>
      <c r="M14" s="191"/>
      <c r="N14" s="191"/>
      <c r="O14" s="191"/>
      <c r="P14" s="191"/>
      <c r="Q14" s="191"/>
      <c r="R14" s="191"/>
      <c r="S14" s="191"/>
      <c r="T14" s="191"/>
      <c r="U14" s="191"/>
      <c r="V14" s="191"/>
      <c r="W14" s="191"/>
      <c r="X14" s="191"/>
      <c r="Y14" s="191"/>
      <c r="Z14" s="191"/>
    </row>
    <row r="15" spans="1:26" ht="16">
      <c r="A15" s="191"/>
      <c r="B15" s="191"/>
      <c r="C15" s="191"/>
      <c r="D15" s="191"/>
      <c r="E15" s="191"/>
      <c r="F15" s="191"/>
      <c r="G15" s="191"/>
      <c r="H15" s="191"/>
      <c r="I15" s="191"/>
      <c r="J15" s="191"/>
      <c r="K15" s="191"/>
      <c r="L15" s="191"/>
      <c r="M15" s="191"/>
      <c r="N15" s="191"/>
      <c r="O15" s="191"/>
      <c r="P15" s="191"/>
      <c r="Q15" s="191"/>
      <c r="R15" s="191"/>
      <c r="S15" s="191"/>
      <c r="T15" s="191"/>
      <c r="U15" s="191"/>
      <c r="V15" s="191"/>
      <c r="W15" s="191"/>
      <c r="X15" s="191"/>
      <c r="Y15" s="191"/>
      <c r="Z15" s="191"/>
    </row>
    <row r="16" spans="1:26" ht="16">
      <c r="A16" s="191"/>
      <c r="B16" s="191"/>
      <c r="C16" s="191"/>
      <c r="D16" s="191"/>
      <c r="E16" s="191"/>
      <c r="F16" s="191"/>
      <c r="G16" s="191"/>
      <c r="H16" s="191"/>
      <c r="I16" s="191"/>
      <c r="J16" s="191"/>
      <c r="K16" s="191"/>
      <c r="L16" s="191"/>
      <c r="M16" s="191"/>
      <c r="N16" s="191"/>
      <c r="O16" s="191"/>
      <c r="P16" s="191"/>
      <c r="Q16" s="191"/>
      <c r="R16" s="191"/>
      <c r="S16" s="191"/>
      <c r="T16" s="191"/>
      <c r="U16" s="191"/>
      <c r="V16" s="191"/>
      <c r="W16" s="191"/>
      <c r="X16" s="191"/>
      <c r="Y16" s="191"/>
      <c r="Z16" s="191"/>
    </row>
    <row r="17" spans="1:26" ht="16">
      <c r="A17" s="191"/>
      <c r="B17" s="191"/>
      <c r="C17" s="191"/>
      <c r="D17" s="191"/>
      <c r="E17" s="191"/>
      <c r="F17" s="191"/>
      <c r="G17" s="191"/>
      <c r="H17" s="191"/>
      <c r="I17" s="191"/>
      <c r="J17" s="191"/>
      <c r="K17" s="191"/>
      <c r="L17" s="191"/>
      <c r="M17" s="191"/>
      <c r="N17" s="191"/>
      <c r="O17" s="191"/>
      <c r="P17" s="191"/>
      <c r="Q17" s="191"/>
      <c r="R17" s="191"/>
      <c r="S17" s="191"/>
      <c r="T17" s="191"/>
      <c r="U17" s="191"/>
      <c r="V17" s="191"/>
      <c r="W17" s="191"/>
      <c r="X17" s="191"/>
      <c r="Y17" s="191"/>
      <c r="Z17" s="191"/>
    </row>
    <row r="18" spans="1:26" ht="16">
      <c r="A18" s="191"/>
      <c r="B18" s="191"/>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191"/>
    </row>
    <row r="19" spans="1:26" ht="16">
      <c r="A19" s="191"/>
      <c r="B19" s="191"/>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row>
    <row r="20" spans="1:26" ht="16">
      <c r="A20" s="191"/>
      <c r="B20" s="191"/>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row>
    <row r="21" spans="1:26" ht="15.75" customHeight="1">
      <c r="A21" s="191"/>
      <c r="B21" s="191"/>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191"/>
    </row>
    <row r="22" spans="1:26" ht="15.75" customHeight="1">
      <c r="A22" s="191"/>
      <c r="B22" s="191"/>
      <c r="C22" s="191"/>
      <c r="D22" s="191"/>
      <c r="E22" s="191"/>
      <c r="F22" s="191"/>
      <c r="G22" s="191"/>
      <c r="H22" s="191"/>
      <c r="I22" s="191"/>
      <c r="J22" s="191"/>
      <c r="K22" s="191"/>
      <c r="L22" s="191"/>
      <c r="M22" s="191"/>
      <c r="N22" s="191"/>
      <c r="O22" s="191"/>
      <c r="P22" s="191"/>
      <c r="Q22" s="191"/>
      <c r="R22" s="191"/>
      <c r="S22" s="191"/>
      <c r="T22" s="191"/>
      <c r="U22" s="191"/>
      <c r="V22" s="191"/>
      <c r="W22" s="191"/>
      <c r="X22" s="191"/>
      <c r="Y22" s="191"/>
      <c r="Z22" s="191"/>
    </row>
    <row r="23" spans="1:26" ht="15.75" customHeight="1">
      <c r="A23" s="191"/>
      <c r="B23" s="191"/>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row>
    <row r="24" spans="1:26" ht="15.75" customHeight="1">
      <c r="A24" s="191"/>
      <c r="B24" s="191"/>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row>
    <row r="25" spans="1:26" ht="15.75" customHeight="1">
      <c r="A25" s="191"/>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row>
    <row r="26" spans="1:26" ht="15.75" customHeight="1">
      <c r="A26" s="191"/>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1"/>
    </row>
    <row r="27" spans="1:26" ht="15.75" customHeight="1">
      <c r="A27" s="191"/>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row>
    <row r="28" spans="1:26" ht="15.75" customHeight="1">
      <c r="A28" s="191"/>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row>
    <row r="29" spans="1:26" ht="15.75" customHeight="1">
      <c r="A29" s="191"/>
      <c r="B29" s="191"/>
      <c r="C29" s="191"/>
      <c r="D29" s="191"/>
      <c r="E29" s="191"/>
      <c r="F29" s="191"/>
      <c r="G29" s="191"/>
      <c r="H29" s="191"/>
      <c r="I29" s="191"/>
      <c r="J29" s="191"/>
      <c r="K29" s="191"/>
      <c r="L29" s="191"/>
      <c r="M29" s="191"/>
      <c r="N29" s="191"/>
      <c r="O29" s="191"/>
      <c r="P29" s="191"/>
      <c r="Q29" s="191"/>
      <c r="R29" s="191"/>
      <c r="S29" s="191"/>
      <c r="T29" s="191"/>
      <c r="U29" s="191"/>
      <c r="V29" s="191"/>
      <c r="W29" s="191"/>
      <c r="X29" s="191"/>
      <c r="Y29" s="191"/>
      <c r="Z29" s="191"/>
    </row>
    <row r="30" spans="1:26" ht="15.75" customHeight="1">
      <c r="A30" s="191"/>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row>
    <row r="31" spans="1:26" ht="15.75" customHeight="1">
      <c r="A31" s="191"/>
      <c r="B31" s="191"/>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1"/>
    </row>
    <row r="32" spans="1:26" ht="15.75" customHeight="1">
      <c r="A32" s="191"/>
      <c r="B32" s="191"/>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row>
    <row r="33" spans="1:26" ht="15.75" customHeight="1">
      <c r="A33" s="191"/>
      <c r="B33" s="191"/>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1"/>
    </row>
    <row r="34" spans="1:26" ht="15.75" customHeight="1">
      <c r="A34" s="191"/>
      <c r="B34" s="191"/>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row>
    <row r="35" spans="1:26" ht="15.75" customHeight="1">
      <c r="A35" s="191"/>
      <c r="B35" s="191"/>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1"/>
    </row>
    <row r="36" spans="1:26" ht="15.75" customHeight="1">
      <c r="A36" s="191"/>
      <c r="B36" s="19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191"/>
    </row>
    <row r="37" spans="1:26" ht="15.75" customHeight="1">
      <c r="A37" s="191"/>
      <c r="B37" s="191"/>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191"/>
    </row>
    <row r="38" spans="1:26" ht="15.75" customHeight="1">
      <c r="A38" s="191"/>
      <c r="B38" s="191"/>
      <c r="C38" s="191"/>
      <c r="D38" s="191"/>
      <c r="E38" s="191"/>
      <c r="F38" s="191"/>
      <c r="G38" s="191"/>
      <c r="H38" s="191"/>
      <c r="I38" s="191"/>
      <c r="J38" s="191"/>
      <c r="K38" s="191"/>
      <c r="L38" s="191"/>
      <c r="M38" s="191"/>
      <c r="N38" s="191"/>
      <c r="O38" s="191"/>
      <c r="P38" s="191"/>
      <c r="Q38" s="191"/>
      <c r="R38" s="191"/>
      <c r="S38" s="191"/>
      <c r="T38" s="191"/>
      <c r="U38" s="191"/>
      <c r="V38" s="191"/>
      <c r="W38" s="191"/>
      <c r="X38" s="191"/>
      <c r="Y38" s="191"/>
      <c r="Z38" s="191"/>
    </row>
    <row r="39" spans="1:26" ht="15.75" customHeight="1">
      <c r="A39" s="191"/>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row>
    <row r="40" spans="1:26" ht="15.75" customHeight="1">
      <c r="A40" s="191"/>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row>
    <row r="41" spans="1:26" ht="15.75" customHeight="1">
      <c r="A41" s="191"/>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row>
    <row r="42" spans="1:26" ht="15.75" customHeight="1">
      <c r="A42" s="191"/>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row>
    <row r="43" spans="1:26" ht="15.75" customHeight="1">
      <c r="A43" s="191"/>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row>
    <row r="44" spans="1:26" ht="15.75" customHeight="1">
      <c r="A44" s="191"/>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row>
    <row r="45" spans="1:26" ht="15.75" customHeight="1">
      <c r="A45" s="191"/>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row>
    <row r="46" spans="1:26" ht="15.75" customHeight="1">
      <c r="A46" s="191"/>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row>
    <row r="47" spans="1:26" ht="15.75" customHeight="1">
      <c r="A47" s="191"/>
      <c r="B47" s="191"/>
      <c r="C47" s="191"/>
      <c r="D47" s="191"/>
      <c r="E47" s="191"/>
      <c r="F47" s="191"/>
      <c r="G47" s="191"/>
      <c r="H47" s="191"/>
      <c r="I47" s="191"/>
      <c r="J47" s="191"/>
      <c r="K47" s="191"/>
      <c r="L47" s="191"/>
      <c r="M47" s="191"/>
      <c r="N47" s="191"/>
      <c r="O47" s="191"/>
      <c r="P47" s="191"/>
      <c r="Q47" s="191"/>
      <c r="R47" s="191"/>
      <c r="S47" s="191"/>
      <c r="T47" s="191"/>
      <c r="U47" s="191"/>
      <c r="V47" s="191"/>
      <c r="W47" s="191"/>
      <c r="X47" s="191"/>
      <c r="Y47" s="191"/>
      <c r="Z47" s="191"/>
    </row>
    <row r="48" spans="1:26" ht="15.75" customHeight="1">
      <c r="A48" s="191"/>
      <c r="B48" s="191"/>
      <c r="C48" s="191"/>
      <c r="D48" s="191"/>
      <c r="E48" s="191"/>
      <c r="F48" s="191"/>
      <c r="G48" s="191"/>
      <c r="H48" s="191"/>
      <c r="I48" s="191"/>
      <c r="J48" s="191"/>
      <c r="K48" s="191"/>
      <c r="L48" s="191"/>
      <c r="M48" s="191"/>
      <c r="N48" s="191"/>
      <c r="O48" s="191"/>
      <c r="P48" s="191"/>
      <c r="Q48" s="191"/>
      <c r="R48" s="191"/>
      <c r="S48" s="191"/>
      <c r="T48" s="191"/>
      <c r="U48" s="191"/>
      <c r="V48" s="191"/>
      <c r="W48" s="191"/>
      <c r="X48" s="191"/>
      <c r="Y48" s="191"/>
      <c r="Z48" s="191"/>
    </row>
    <row r="49" spans="1:26" ht="15.75" customHeight="1">
      <c r="A49" s="191"/>
      <c r="B49" s="191"/>
      <c r="C49" s="191"/>
      <c r="D49" s="191"/>
      <c r="E49" s="191"/>
      <c r="F49" s="191"/>
      <c r="G49" s="191"/>
      <c r="H49" s="191"/>
      <c r="I49" s="191"/>
      <c r="J49" s="191"/>
      <c r="K49" s="191"/>
      <c r="L49" s="191"/>
      <c r="M49" s="191"/>
      <c r="N49" s="191"/>
      <c r="O49" s="191"/>
      <c r="P49" s="191"/>
      <c r="Q49" s="191"/>
      <c r="R49" s="191"/>
      <c r="S49" s="191"/>
      <c r="T49" s="191"/>
      <c r="U49" s="191"/>
      <c r="V49" s="191"/>
      <c r="W49" s="191"/>
      <c r="X49" s="191"/>
      <c r="Y49" s="191"/>
      <c r="Z49" s="191"/>
    </row>
    <row r="50" spans="1:26" ht="15.75" customHeight="1">
      <c r="A50" s="191"/>
      <c r="B50" s="191"/>
      <c r="C50" s="191"/>
      <c r="D50" s="191"/>
      <c r="E50" s="191"/>
      <c r="F50" s="191"/>
      <c r="G50" s="191"/>
      <c r="H50" s="191"/>
      <c r="I50" s="191"/>
      <c r="J50" s="191"/>
      <c r="K50" s="191"/>
      <c r="L50" s="191"/>
      <c r="M50" s="191"/>
      <c r="N50" s="191"/>
      <c r="O50" s="191"/>
      <c r="P50" s="191"/>
      <c r="Q50" s="191"/>
      <c r="R50" s="191"/>
      <c r="S50" s="191"/>
      <c r="T50" s="191"/>
      <c r="U50" s="191"/>
      <c r="V50" s="191"/>
      <c r="W50" s="191"/>
      <c r="X50" s="191"/>
      <c r="Y50" s="191"/>
      <c r="Z50" s="191"/>
    </row>
    <row r="51" spans="1:26" ht="15.75" customHeight="1">
      <c r="A51" s="191"/>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ht="15.75" customHeight="1">
      <c r="A52" s="191"/>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ht="15.75" customHeight="1">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row>
    <row r="54" spans="1:26" ht="15.75"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ht="15.75"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ht="15.75" customHeight="1">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row>
    <row r="57" spans="1:26" ht="15.75"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row>
    <row r="58" spans="1:26" ht="15.75"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row>
    <row r="59" spans="1:26" ht="15.75" customHeight="1">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row>
    <row r="60" spans="1:26" ht="15.75" customHeight="1">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row>
    <row r="61" spans="1:26" ht="15.75" customHeight="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row>
    <row r="62" spans="1:26" ht="15.75" customHeight="1">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row>
    <row r="63" spans="1:26" ht="15.75" customHeight="1">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ht="15.75" customHeight="1">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row>
    <row r="65" spans="1:26" ht="15.75" customHeight="1">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row>
    <row r="66" spans="1:26" ht="15.75" customHeight="1">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ht="15.75" customHeight="1">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row>
    <row r="68" spans="1:26" ht="15.75" customHeight="1">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row>
    <row r="69" spans="1:26" ht="15.75" customHeight="1">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ht="15.75" customHeight="1">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ht="15.75" customHeight="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ht="15.75" customHeight="1">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ht="15.75" customHeight="1">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row>
    <row r="74" spans="1:26" ht="15.75" customHeight="1">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ht="15.75" customHeight="1">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ht="15.75" customHeight="1">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ht="15.75" customHeight="1">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row>
    <row r="78" spans="1:26" ht="15.75" customHeight="1">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ht="15.75" customHeight="1">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ht="15.75" customHeight="1">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5.75" customHeight="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5.75" customHeight="1">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row>
    <row r="83" spans="1:26" ht="15.75" customHeight="1">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row r="84" spans="1:26" ht="15.75" customHeight="1">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row>
    <row r="85" spans="1:26" ht="15.75" customHeight="1">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row>
    <row r="86" spans="1:26" ht="15.75" customHeight="1">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row>
    <row r="87" spans="1:26" ht="15.75" customHeight="1">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row>
    <row r="88" spans="1:26" ht="15.75" customHeight="1">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row>
    <row r="89" spans="1:26" ht="15.75" customHeight="1">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row>
    <row r="90" spans="1:26" ht="15.75" customHeight="1">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row>
    <row r="91" spans="1:26" ht="15.75" customHeight="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row>
    <row r="92" spans="1:26" ht="15.75" customHeight="1">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row>
    <row r="93" spans="1:26" ht="15.75" customHeight="1">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row>
    <row r="94" spans="1:26" ht="15.75" customHeight="1">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row>
    <row r="95" spans="1:26" ht="15.75" customHeight="1">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row>
    <row r="96" spans="1:26" ht="15.75" customHeight="1">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row>
    <row r="97" spans="1:26" ht="15.75" customHeight="1">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row>
    <row r="98" spans="1:26" ht="15.75" customHeight="1">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row>
    <row r="99" spans="1:26" ht="15.75" customHeight="1">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row>
    <row r="100" spans="1:26" ht="15.75" customHeight="1">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row>
    <row r="101" spans="1:26" ht="15.75" customHeight="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row>
    <row r="102" spans="1:26" ht="15.75" customHeight="1">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row>
    <row r="103" spans="1:26" ht="15.75" customHeight="1">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row>
    <row r="104" spans="1:26" ht="15.75" customHeight="1">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row>
    <row r="105" spans="1:26" ht="15.75" customHeight="1">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row>
    <row r="106" spans="1:26" ht="15.75" customHeight="1">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row>
    <row r="107" spans="1:26" ht="15.75" customHeight="1">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row>
    <row r="108" spans="1:26" ht="15.75" customHeight="1">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row>
    <row r="109" spans="1:26" ht="15.75" customHeight="1">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row>
    <row r="110" spans="1:26" ht="15.75" customHeight="1">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row>
    <row r="111" spans="1:26" ht="15.75" customHeight="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row>
    <row r="112" spans="1:26" ht="15.75" customHeight="1">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row>
    <row r="113" spans="1:26" ht="15.75" customHeight="1">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row>
    <row r="114" spans="1:26" ht="15.75" customHeight="1">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row>
    <row r="115" spans="1:26" ht="15.75" customHeight="1">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row>
    <row r="116" spans="1:26" ht="15.75" customHeight="1">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row>
    <row r="117" spans="1:26" ht="15.75" customHeight="1">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row>
    <row r="118" spans="1:26" ht="15.75" customHeight="1">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row>
    <row r="119" spans="1:26" ht="15.75" customHeight="1">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row>
    <row r="120" spans="1:26" ht="15.75" customHeight="1">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row>
    <row r="121" spans="1:26" ht="15.75" customHeight="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row>
    <row r="122" spans="1:26" ht="15.7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row>
    <row r="123" spans="1:26" ht="15.75" customHeight="1">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row>
    <row r="124" spans="1:26" ht="15.75" customHeight="1">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row>
    <row r="125" spans="1:26" ht="15.75" customHeight="1">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row>
    <row r="126" spans="1:26" ht="15.75" customHeight="1">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row>
    <row r="127" spans="1:26" ht="15.75" customHeight="1">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row>
    <row r="128" spans="1:26" ht="15.75" customHeight="1">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row>
    <row r="129" spans="1:26" ht="15.75" customHeight="1">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row>
    <row r="130" spans="1:26" ht="15.75" customHeight="1">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row>
    <row r="131" spans="1:26" ht="15.75" customHeight="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row>
    <row r="132" spans="1:26" ht="15.75" customHeight="1">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row>
    <row r="133" spans="1:26" ht="15.75" customHeight="1">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row>
    <row r="134" spans="1:26" ht="15.75" customHeight="1">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row>
    <row r="135" spans="1:26" ht="15.75" customHeight="1">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row>
    <row r="136" spans="1:26" ht="15.75" customHeight="1">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row>
    <row r="137" spans="1:26" ht="15.75" customHeight="1">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row>
    <row r="138" spans="1:26" ht="15.75" customHeight="1">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row>
    <row r="139" spans="1:26" ht="15.75" customHeight="1">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row>
    <row r="140" spans="1:26" ht="15.75" customHeight="1">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row>
    <row r="141" spans="1:26" ht="15.75" customHeight="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row>
    <row r="142" spans="1:26" ht="15.75" customHeight="1">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row>
    <row r="143" spans="1:26" ht="15.75" customHeight="1">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row>
    <row r="144" spans="1:26" ht="15.75" customHeight="1">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row>
    <row r="145" spans="1:26" ht="15.75" customHeight="1">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row>
    <row r="146" spans="1:26" ht="15.75" customHeight="1">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row>
    <row r="147" spans="1:26" ht="15.75" customHeight="1">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row>
    <row r="148" spans="1:26" ht="15.75" customHeight="1">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row>
    <row r="149" spans="1:26" ht="15.75" customHeight="1">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row>
    <row r="150" spans="1:26" ht="15.75" customHeight="1">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row>
    <row r="151" spans="1:26" ht="15.75" customHeight="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row>
    <row r="152" spans="1:26" ht="15.75" customHeight="1">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row>
    <row r="153" spans="1:26" ht="15.75" customHeight="1">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row>
    <row r="154" spans="1:26" ht="15.75" customHeight="1">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row>
    <row r="155" spans="1:26" ht="15.75" customHeight="1">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row>
    <row r="156" spans="1:26" ht="15.75" customHeight="1">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row>
    <row r="157" spans="1:26" ht="15.75" customHeight="1">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row>
    <row r="158" spans="1:26" ht="15.75" customHeight="1">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row>
    <row r="159" spans="1:26" ht="15.75" customHeight="1">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row>
    <row r="160" spans="1:26" ht="15.75" customHeight="1">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row>
    <row r="161" spans="1:26" ht="15.75" customHeight="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row>
    <row r="162" spans="1:26" ht="15.75" customHeight="1">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row>
    <row r="163" spans="1:26" ht="15.75" customHeight="1">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row>
    <row r="164" spans="1:26" ht="15.75" customHeight="1">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row>
    <row r="165" spans="1:26" ht="15.75" customHeight="1">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row>
    <row r="166" spans="1:26" ht="15.75" customHeight="1">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row>
    <row r="167" spans="1:26" ht="15.75" customHeight="1">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row>
    <row r="168" spans="1:26" ht="15.75" customHeight="1">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row>
    <row r="169" spans="1:26" ht="15.75" customHeight="1">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row>
    <row r="170" spans="1:26" ht="15.75" customHeight="1">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row>
    <row r="171" spans="1:26" ht="15.75" customHeight="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row>
    <row r="172" spans="1:26" ht="15.75" customHeight="1">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row>
    <row r="173" spans="1:26" ht="15.75" customHeight="1">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row>
    <row r="174" spans="1:26" ht="15.75" customHeight="1">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row>
    <row r="175" spans="1:26" ht="15.75" customHeight="1">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row>
    <row r="176" spans="1:26" ht="15.75" customHeight="1">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row>
    <row r="177" spans="1:26" ht="15.75" customHeight="1">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row>
    <row r="178" spans="1:26" ht="15.75" customHeight="1">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row>
    <row r="179" spans="1:26" ht="15.75" customHeight="1">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row>
    <row r="180" spans="1:26" ht="15.75" customHeight="1">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row>
    <row r="181" spans="1:26" ht="15.75" customHeight="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row>
    <row r="182" spans="1:26" ht="15.75" customHeight="1">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row>
    <row r="183" spans="1:26" ht="15.75" customHeight="1">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row>
    <row r="184" spans="1:26" ht="15.75" customHeight="1">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row>
    <row r="185" spans="1:26" ht="15.75" customHeight="1">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row>
    <row r="186" spans="1:26" ht="15.75" customHeight="1">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row>
    <row r="187" spans="1:26" ht="15.75" customHeight="1">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row>
    <row r="188" spans="1:26" ht="15.75" customHeight="1">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row>
    <row r="189" spans="1:26" ht="15.75" customHeight="1">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row>
    <row r="190" spans="1:26" ht="15.75" customHeight="1">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row>
    <row r="191" spans="1:26" ht="15.75" customHeight="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row>
    <row r="192" spans="1:26" ht="15.75" customHeight="1">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row>
    <row r="193" spans="1:26" ht="15.75" customHeight="1">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row>
    <row r="194" spans="1:26" ht="15.75" customHeight="1">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row>
    <row r="195" spans="1:26" ht="15.75" customHeight="1">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row>
    <row r="196" spans="1:26" ht="15.75" customHeight="1">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row>
    <row r="197" spans="1:26" ht="15.75" customHeight="1">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row>
    <row r="198" spans="1:26" ht="15.75" customHeight="1">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row>
    <row r="199" spans="1:26" ht="15.75" customHeight="1">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row>
    <row r="200" spans="1:26" ht="15.75" customHeight="1">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row>
    <row r="201" spans="1:26" ht="15.75" customHeight="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row>
    <row r="202" spans="1:26" ht="15.75" customHeight="1">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row>
    <row r="203" spans="1:26" ht="15.75" customHeight="1">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row>
    <row r="204" spans="1:26" ht="15.75" customHeight="1">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row>
    <row r="205" spans="1:26" ht="15.75" customHeight="1">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row>
    <row r="206" spans="1:26" ht="15.75" customHeight="1">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row>
    <row r="207" spans="1:26" ht="15.75" customHeight="1">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row>
    <row r="208" spans="1:26" ht="15.75" customHeight="1">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row>
    <row r="209" spans="1:26" ht="15.75" customHeight="1">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row>
    <row r="210" spans="1:26" ht="15.75" customHeight="1">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row>
    <row r="211" spans="1:26" ht="15.75" customHeight="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row>
    <row r="212" spans="1:26" ht="15.75" customHeight="1">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row>
    <row r="213" spans="1:26" ht="15.75" customHeight="1">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row>
    <row r="214" spans="1:26" ht="15.75" customHeight="1">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row>
    <row r="215" spans="1:26" ht="15.75" customHeight="1">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row>
    <row r="216" spans="1:26" ht="15.75" customHeight="1">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row>
    <row r="217" spans="1:26" ht="15.75" customHeight="1">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row>
    <row r="218" spans="1:26" ht="15.75" customHeight="1">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row>
    <row r="219" spans="1:26" ht="15.75" customHeight="1">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row>
    <row r="220" spans="1:26" ht="15.75" customHeight="1">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row>
    <row r="221" spans="1:26" ht="15.75" customHeight="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row>
    <row r="222" spans="1:26" ht="15.75" customHeight="1">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row>
    <row r="223" spans="1:26" ht="15.75" customHeight="1">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row>
    <row r="224" spans="1:26" ht="15.75" customHeight="1">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row>
    <row r="225" spans="1:26" ht="15.75" customHeight="1">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row>
    <row r="226" spans="1:26" ht="15.75" customHeight="1">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row>
    <row r="227" spans="1:26" ht="15.75" customHeight="1">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row>
    <row r="228" spans="1:26" ht="15.75" customHeight="1">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row>
    <row r="229" spans="1:26" ht="15.75" customHeight="1">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row>
    <row r="230" spans="1:26" ht="15.75" customHeight="1">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row>
    <row r="231" spans="1:26" ht="15.75" customHeight="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row>
    <row r="232" spans="1:26" ht="15.75" customHeight="1">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row>
    <row r="233" spans="1:26" ht="15.75" customHeight="1">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row>
    <row r="234" spans="1:26" ht="15.75" customHeight="1">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row>
    <row r="235" spans="1:26" ht="15.75" customHeight="1">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row>
    <row r="236" spans="1:26" ht="15.75" customHeight="1">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row>
    <row r="237" spans="1:26" ht="15.75" customHeight="1">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row>
    <row r="238" spans="1:26" ht="15.75" customHeight="1">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row>
    <row r="239" spans="1:26" ht="15.75" customHeight="1">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row>
    <row r="240" spans="1:26" ht="15.75" customHeight="1">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row>
    <row r="241" spans="1:26" ht="15.75" customHeight="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row>
    <row r="242" spans="1:26" ht="15.75" customHeight="1">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row>
    <row r="243" spans="1:26" ht="15.75" customHeight="1">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row>
    <row r="244" spans="1:26" ht="15.75" customHeight="1">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row>
    <row r="245" spans="1:26" ht="15.75" customHeight="1">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row>
    <row r="246" spans="1:26" ht="15.75" customHeight="1">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row>
    <row r="247" spans="1:26" ht="15.75" customHeight="1">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row>
    <row r="248" spans="1:26" ht="15.75" customHeight="1">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row>
    <row r="249" spans="1:26" ht="15.75" customHeight="1">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row>
    <row r="250" spans="1:26" ht="15.75" customHeight="1">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row>
    <row r="251" spans="1:26" ht="15.75" customHeight="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row>
    <row r="252" spans="1:26" ht="15.75" customHeight="1">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row>
    <row r="253" spans="1:26" ht="15.75" customHeight="1">
      <c r="A253" s="191"/>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row>
    <row r="254" spans="1:26" ht="15.75" customHeight="1">
      <c r="A254" s="191"/>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row>
    <row r="255" spans="1:26" ht="15.75" customHeight="1">
      <c r="A255" s="191"/>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row>
    <row r="256" spans="1:26" ht="15.75" customHeight="1">
      <c r="A256" s="191"/>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row>
    <row r="257" spans="1:26" ht="15.75" customHeight="1">
      <c r="A257" s="191"/>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row>
    <row r="258" spans="1:26" ht="15.75" customHeight="1">
      <c r="A258" s="191"/>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row>
    <row r="259" spans="1:26" ht="15.75" customHeight="1">
      <c r="A259" s="191"/>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row>
    <row r="260" spans="1:26" ht="15.75" customHeight="1">
      <c r="A260" s="191"/>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row>
    <row r="261" spans="1:26" ht="15.75" customHeight="1">
      <c r="A261" s="191"/>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row>
    <row r="262" spans="1:26" ht="15.75" customHeight="1">
      <c r="A262" s="191"/>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row>
    <row r="263" spans="1:26" ht="15.75" customHeight="1">
      <c r="A263" s="191"/>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row>
    <row r="264" spans="1:26" ht="15.75" customHeight="1">
      <c r="A264" s="191"/>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row>
    <row r="265" spans="1:26" ht="15.75" customHeight="1">
      <c r="A265" s="191"/>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row>
    <row r="266" spans="1:26" ht="15.75" customHeight="1">
      <c r="A266" s="191"/>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1"/>
    </row>
    <row r="267" spans="1:26" ht="15.75" customHeight="1">
      <c r="A267" s="191"/>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row>
    <row r="268" spans="1:26" ht="15.75" customHeight="1">
      <c r="A268" s="191"/>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row>
    <row r="269" spans="1:26" ht="15.75" customHeight="1">
      <c r="A269" s="191"/>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1"/>
    </row>
    <row r="270" spans="1:26" ht="15.75" customHeight="1">
      <c r="A270" s="191"/>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1"/>
    </row>
    <row r="271" spans="1:26" ht="15.75" customHeight="1">
      <c r="A271" s="191"/>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1"/>
    </row>
    <row r="272" spans="1:26" ht="15.75" customHeight="1">
      <c r="A272" s="191"/>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row>
    <row r="273" spans="1:26" ht="15.75" customHeight="1">
      <c r="A273" s="191"/>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1"/>
    </row>
    <row r="274" spans="1:26" ht="15.75" customHeight="1">
      <c r="A274" s="191"/>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1"/>
    </row>
    <row r="275" spans="1:26" ht="15.75" customHeight="1">
      <c r="A275" s="191"/>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row>
    <row r="276" spans="1:26" ht="15.75" customHeight="1">
      <c r="A276" s="191"/>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1"/>
    </row>
    <row r="277" spans="1:26" ht="15.75" customHeight="1">
      <c r="A277" s="191"/>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1"/>
    </row>
    <row r="278" spans="1:26" ht="15.75" customHeight="1">
      <c r="A278" s="191"/>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1"/>
    </row>
    <row r="279" spans="1:26" ht="15.75" customHeight="1">
      <c r="A279" s="191"/>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1"/>
    </row>
    <row r="280" spans="1:26" ht="15.75" customHeight="1">
      <c r="A280" s="191"/>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c r="Y280" s="191"/>
      <c r="Z280" s="191"/>
    </row>
    <row r="281" spans="1:26" ht="15.75" customHeight="1">
      <c r="A281" s="191"/>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c r="Y281" s="191"/>
      <c r="Z281" s="191"/>
    </row>
    <row r="282" spans="1:26" ht="15.75" customHeight="1">
      <c r="A282" s="191"/>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c r="Y282" s="191"/>
      <c r="Z282" s="191"/>
    </row>
    <row r="283" spans="1:26" ht="15.75" customHeight="1">
      <c r="A283" s="191"/>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c r="Y283" s="191"/>
      <c r="Z283" s="191"/>
    </row>
    <row r="284" spans="1:26" ht="15.75" customHeight="1">
      <c r="A284" s="191"/>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c r="Y284" s="191"/>
      <c r="Z284" s="191"/>
    </row>
    <row r="285" spans="1:26" ht="15.75" customHeight="1">
      <c r="A285" s="191"/>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c r="Y285" s="191"/>
      <c r="Z285" s="191"/>
    </row>
    <row r="286" spans="1:26" ht="15.75" customHeight="1">
      <c r="A286" s="191"/>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c r="Y286" s="191"/>
      <c r="Z286" s="191"/>
    </row>
    <row r="287" spans="1:26" ht="15.75" customHeight="1">
      <c r="A287" s="191"/>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c r="Y287" s="191"/>
      <c r="Z287" s="191"/>
    </row>
    <row r="288" spans="1:26" ht="15.75" customHeight="1">
      <c r="A288" s="191"/>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1"/>
    </row>
    <row r="289" spans="1:26" ht="15.75" customHeight="1">
      <c r="A289" s="191"/>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1"/>
    </row>
    <row r="290" spans="1:26" ht="15.75" customHeight="1">
      <c r="A290" s="191"/>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1"/>
    </row>
    <row r="291" spans="1:26" ht="15.75" customHeight="1">
      <c r="A291" s="191"/>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1"/>
    </row>
    <row r="292" spans="1:26" ht="15.75" customHeight="1">
      <c r="A292" s="191"/>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row>
    <row r="293" spans="1:26" ht="15.75" customHeight="1">
      <c r="A293" s="191"/>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1"/>
    </row>
    <row r="294" spans="1:26" ht="15.75" customHeight="1">
      <c r="A294" s="191"/>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1"/>
    </row>
    <row r="295" spans="1:26" ht="15.75" customHeight="1">
      <c r="A295" s="191"/>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1"/>
    </row>
    <row r="296" spans="1:26" ht="15.75" customHeight="1">
      <c r="A296" s="191"/>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1"/>
    </row>
    <row r="297" spans="1:26" ht="15.75" customHeight="1">
      <c r="A297" s="191"/>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1"/>
    </row>
    <row r="298" spans="1:26" ht="15.75" customHeight="1">
      <c r="A298" s="191"/>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1"/>
    </row>
    <row r="299" spans="1:26" ht="15.75" customHeight="1">
      <c r="A299" s="191"/>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1"/>
    </row>
    <row r="300" spans="1:26" ht="15.75" customHeight="1">
      <c r="A300" s="191"/>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1"/>
    </row>
    <row r="301" spans="1:26" ht="15.75" customHeight="1">
      <c r="A301" s="191"/>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1"/>
    </row>
    <row r="302" spans="1:26" ht="15.75" customHeight="1">
      <c r="A302" s="191"/>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1"/>
    </row>
    <row r="303" spans="1:26" ht="15.75" customHeight="1">
      <c r="A303" s="191"/>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row>
    <row r="304" spans="1:26" ht="15.75" customHeight="1">
      <c r="A304" s="191"/>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1"/>
    </row>
    <row r="305" spans="1:26" ht="15.75" customHeight="1">
      <c r="A305" s="191"/>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1"/>
    </row>
    <row r="306" spans="1:26" ht="15.75" customHeight="1">
      <c r="A306" s="191"/>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row>
    <row r="307" spans="1:26" ht="15.75" customHeight="1">
      <c r="A307" s="191"/>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c r="Y307" s="191"/>
      <c r="Z307" s="191"/>
    </row>
    <row r="308" spans="1:26" ht="15.75" customHeight="1">
      <c r="A308" s="191"/>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1"/>
      <c r="Z308" s="191"/>
    </row>
    <row r="309" spans="1:26" ht="15.75" customHeight="1">
      <c r="A309" s="191"/>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c r="Y309" s="191"/>
      <c r="Z309" s="191"/>
    </row>
    <row r="310" spans="1:26" ht="15.75" customHeight="1">
      <c r="A310" s="191"/>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c r="Y310" s="191"/>
      <c r="Z310" s="191"/>
    </row>
    <row r="311" spans="1:26" ht="15.75" customHeight="1">
      <c r="A311" s="191"/>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c r="Y311" s="191"/>
      <c r="Z311" s="191"/>
    </row>
    <row r="312" spans="1:26" ht="15.75" customHeight="1">
      <c r="A312" s="191"/>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c r="Y312" s="191"/>
      <c r="Z312" s="191"/>
    </row>
    <row r="313" spans="1:26" ht="15.75" customHeight="1">
      <c r="A313" s="191"/>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c r="Y313" s="191"/>
      <c r="Z313" s="191"/>
    </row>
    <row r="314" spans="1:26" ht="15.75" customHeight="1">
      <c r="A314" s="191"/>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1"/>
    </row>
    <row r="315" spans="1:26" ht="15.75" customHeight="1">
      <c r="A315" s="191"/>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1"/>
    </row>
    <row r="316" spans="1:26" ht="15.75" customHeight="1">
      <c r="A316" s="191"/>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1"/>
    </row>
    <row r="317" spans="1:26" ht="15.75" customHeight="1">
      <c r="A317" s="191"/>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1"/>
    </row>
    <row r="318" spans="1:26" ht="15.75" customHeight="1">
      <c r="A318" s="191"/>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1"/>
    </row>
    <row r="319" spans="1:26" ht="15.75" customHeight="1">
      <c r="A319" s="191"/>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1"/>
    </row>
    <row r="320" spans="1:26" ht="15.75" customHeight="1">
      <c r="A320" s="191"/>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1"/>
    </row>
    <row r="321" spans="1:26" ht="15.75" customHeight="1">
      <c r="A321" s="191"/>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1"/>
    </row>
    <row r="322" spans="1:26" ht="15.75" customHeight="1">
      <c r="A322" s="191"/>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1"/>
    </row>
    <row r="323" spans="1:26" ht="15.75" customHeight="1">
      <c r="A323" s="191"/>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1"/>
    </row>
    <row r="324" spans="1:26" ht="15.75" customHeight="1">
      <c r="A324" s="191"/>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row>
    <row r="325" spans="1:26" ht="15.75" customHeight="1">
      <c r="A325" s="191"/>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1"/>
    </row>
    <row r="326" spans="1:26" ht="15.75" customHeight="1">
      <c r="A326" s="191"/>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1"/>
    </row>
    <row r="327" spans="1:26" ht="15.75" customHeight="1">
      <c r="A327" s="191"/>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1"/>
    </row>
    <row r="328" spans="1:26" ht="15.75" customHeight="1">
      <c r="A328" s="191"/>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1"/>
    </row>
    <row r="329" spans="1:26" ht="15.75" customHeight="1">
      <c r="A329" s="191"/>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1"/>
    </row>
    <row r="330" spans="1:26" ht="15.75" customHeight="1">
      <c r="A330" s="191"/>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1"/>
    </row>
    <row r="331" spans="1:26" ht="15.75" customHeight="1">
      <c r="A331" s="191"/>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1"/>
    </row>
    <row r="332" spans="1:26" ht="15.75" customHeight="1">
      <c r="A332" s="191"/>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row>
    <row r="333" spans="1:26" ht="15.75" customHeight="1">
      <c r="A333" s="191"/>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c r="Y333" s="191"/>
      <c r="Z333" s="191"/>
    </row>
    <row r="334" spans="1:26" ht="15.75" customHeight="1">
      <c r="A334" s="191"/>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c r="Y334" s="191"/>
      <c r="Z334" s="191"/>
    </row>
    <row r="335" spans="1:26" ht="15.75" customHeight="1">
      <c r="A335" s="191"/>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c r="Y335" s="191"/>
      <c r="Z335" s="191"/>
    </row>
    <row r="336" spans="1:26" ht="15.75" customHeight="1">
      <c r="A336" s="191"/>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c r="Y336" s="191"/>
      <c r="Z336" s="191"/>
    </row>
    <row r="337" spans="1:26" ht="15.75" customHeight="1">
      <c r="A337" s="191"/>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c r="Y337" s="191"/>
      <c r="Z337" s="191"/>
    </row>
    <row r="338" spans="1:26" ht="15.75" customHeight="1">
      <c r="A338" s="191"/>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1"/>
      <c r="Z338" s="191"/>
    </row>
    <row r="339" spans="1:26" ht="15.75" customHeight="1">
      <c r="A339" s="191"/>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c r="Y339" s="191"/>
      <c r="Z339" s="191"/>
    </row>
    <row r="340" spans="1:26" ht="15.75" customHeight="1">
      <c r="A340" s="191"/>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c r="Y340" s="191"/>
      <c r="Z340" s="191"/>
    </row>
    <row r="341" spans="1:26" ht="15.75" customHeight="1">
      <c r="A341" s="191"/>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c r="Y341" s="191"/>
      <c r="Z341" s="191"/>
    </row>
    <row r="342" spans="1:26" ht="15.75" customHeight="1">
      <c r="A342" s="191"/>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c r="Y342" s="191"/>
      <c r="Z342" s="191"/>
    </row>
    <row r="343" spans="1:26" ht="15.75" customHeight="1">
      <c r="A343" s="191"/>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c r="Y343" s="191"/>
      <c r="Z343" s="191"/>
    </row>
    <row r="344" spans="1:26" ht="15.75" customHeight="1">
      <c r="A344" s="191"/>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c r="Y344" s="191"/>
      <c r="Z344" s="191"/>
    </row>
    <row r="345" spans="1:26" ht="15.75" customHeight="1">
      <c r="A345" s="191"/>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c r="Y345" s="191"/>
      <c r="Z345" s="191"/>
    </row>
    <row r="346" spans="1:26" ht="15.75" customHeight="1">
      <c r="A346" s="191"/>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c r="Y346" s="191"/>
      <c r="Z346" s="191"/>
    </row>
    <row r="347" spans="1:26" ht="15.75" customHeight="1">
      <c r="A347" s="191"/>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1"/>
      <c r="Z347" s="191"/>
    </row>
    <row r="348" spans="1:26" ht="15.75" customHeight="1">
      <c r="A348" s="191"/>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c r="Y348" s="191"/>
      <c r="Z348" s="191"/>
    </row>
    <row r="349" spans="1:26" ht="15.75" customHeight="1">
      <c r="A349" s="191"/>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c r="Y349" s="191"/>
      <c r="Z349" s="191"/>
    </row>
    <row r="350" spans="1:26" ht="15.75" customHeight="1">
      <c r="A350" s="191"/>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row>
    <row r="351" spans="1:26" ht="15.75" customHeight="1">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row>
    <row r="352" spans="1:26" ht="15.75" customHeight="1">
      <c r="A352" s="191"/>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row>
    <row r="353" spans="1:26" ht="15.75" customHeight="1">
      <c r="A353" s="191"/>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row>
    <row r="354" spans="1:26" ht="15.75" customHeight="1">
      <c r="A354" s="191"/>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row>
    <row r="355" spans="1:26" ht="15.75" customHeight="1">
      <c r="A355" s="191"/>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row>
    <row r="356" spans="1:26" ht="15.75" customHeight="1">
      <c r="A356" s="191"/>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row>
    <row r="357" spans="1:26" ht="15.75" customHeight="1">
      <c r="A357" s="191"/>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row>
    <row r="358" spans="1:26" ht="15.75" customHeight="1">
      <c r="A358" s="191"/>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row>
    <row r="359" spans="1:26" ht="15.75" customHeight="1">
      <c r="A359" s="191"/>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row>
    <row r="360" spans="1:26" ht="15.75" customHeight="1">
      <c r="A360" s="191"/>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row>
    <row r="361" spans="1:26" ht="15.75" customHeight="1">
      <c r="A361" s="191"/>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row>
    <row r="362" spans="1:26" ht="15.75" customHeight="1">
      <c r="A362" s="191"/>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row>
    <row r="363" spans="1:26" ht="15.75" customHeight="1">
      <c r="A363" s="191"/>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row>
    <row r="364" spans="1:26" ht="15.75" customHeight="1">
      <c r="A364" s="191"/>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row>
    <row r="365" spans="1:26" ht="15.75" customHeight="1">
      <c r="A365" s="191"/>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row>
    <row r="366" spans="1:26" ht="15.75" customHeight="1">
      <c r="A366" s="191"/>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row>
    <row r="367" spans="1:26" ht="15.75" customHeight="1">
      <c r="A367" s="191"/>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row>
    <row r="368" spans="1:26" ht="15.75" customHeight="1">
      <c r="A368" s="191"/>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row>
    <row r="369" spans="1:26" ht="15.75" customHeight="1">
      <c r="A369" s="191"/>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row>
    <row r="370" spans="1:26" ht="15.75" customHeight="1">
      <c r="A370" s="191"/>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row>
    <row r="371" spans="1:26" ht="15.75" customHeight="1">
      <c r="A371" s="191"/>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row>
    <row r="372" spans="1:26" ht="15.75" customHeight="1">
      <c r="A372" s="191"/>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row>
    <row r="373" spans="1:26" ht="15.75" customHeight="1">
      <c r="A373" s="191"/>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row>
    <row r="374" spans="1:26" ht="15.75" customHeight="1">
      <c r="A374" s="191"/>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row>
    <row r="375" spans="1:26" ht="15.75" customHeight="1">
      <c r="A375" s="191"/>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row>
    <row r="376" spans="1:26" ht="15.75" customHeight="1">
      <c r="A376" s="191"/>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row>
    <row r="377" spans="1:26" ht="15.75" customHeight="1">
      <c r="A377" s="191"/>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row>
    <row r="378" spans="1:26" ht="15.75" customHeight="1">
      <c r="A378" s="191"/>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row>
    <row r="379" spans="1:26" ht="15.75" customHeight="1">
      <c r="A379" s="191"/>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row>
    <row r="380" spans="1:26" ht="15.75" customHeight="1">
      <c r="A380" s="191"/>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row>
    <row r="381" spans="1:26" ht="15.75" customHeight="1">
      <c r="A381" s="191"/>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row>
    <row r="382" spans="1:26" ht="15.75" customHeight="1">
      <c r="A382" s="191"/>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row>
    <row r="383" spans="1:26" ht="15.75" customHeight="1">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row>
    <row r="384" spans="1:26" ht="15.75" customHeight="1">
      <c r="A384" s="191"/>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row>
    <row r="385" spans="1:26" ht="15.75" customHeight="1">
      <c r="A385" s="191"/>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row>
    <row r="386" spans="1:26" ht="15.75" customHeight="1">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row>
    <row r="387" spans="1:26" ht="15.75" customHeight="1">
      <c r="A387" s="191"/>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row>
    <row r="388" spans="1:26" ht="15.75" customHeight="1">
      <c r="A388" s="191"/>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row>
    <row r="389" spans="1:26" ht="15.75" customHeight="1">
      <c r="A389" s="191"/>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row>
    <row r="390" spans="1:26" ht="15.75" customHeight="1">
      <c r="A390" s="191"/>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row>
    <row r="391" spans="1:26" ht="15.75" customHeight="1">
      <c r="A391" s="191"/>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row>
    <row r="392" spans="1:26" ht="15.75" customHeight="1">
      <c r="A392" s="191"/>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row>
    <row r="393" spans="1:26" ht="15.75" customHeight="1">
      <c r="A393" s="191"/>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row>
    <row r="394" spans="1:26" ht="15.75" customHeight="1">
      <c r="A394" s="191"/>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row>
    <row r="395" spans="1:26" ht="15.75" customHeight="1">
      <c r="A395" s="191"/>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row>
    <row r="396" spans="1:26" ht="15.75" customHeight="1">
      <c r="A396" s="191"/>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c r="Y396" s="191"/>
      <c r="Z396" s="191"/>
    </row>
    <row r="397" spans="1:26" ht="15.75" customHeight="1">
      <c r="A397" s="191"/>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c r="Y397" s="191"/>
      <c r="Z397" s="191"/>
    </row>
    <row r="398" spans="1:26" ht="15.75" customHeight="1">
      <c r="A398" s="191"/>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c r="Y398" s="191"/>
      <c r="Z398" s="191"/>
    </row>
    <row r="399" spans="1:26" ht="15.75" customHeight="1">
      <c r="A399" s="191"/>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c r="Y399" s="191"/>
      <c r="Z399" s="191"/>
    </row>
    <row r="400" spans="1:26" ht="15.75" customHeight="1">
      <c r="A400" s="191"/>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c r="Y400" s="191"/>
      <c r="Z400" s="191"/>
    </row>
    <row r="401" spans="1:26" ht="15.75" customHeight="1">
      <c r="A401" s="191"/>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c r="Y401" s="191"/>
      <c r="Z401" s="191"/>
    </row>
    <row r="402" spans="1:26" ht="15.75" customHeight="1">
      <c r="A402" s="191"/>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c r="Y402" s="191"/>
      <c r="Z402" s="191"/>
    </row>
    <row r="403" spans="1:26" ht="15.75" customHeight="1">
      <c r="A403" s="191"/>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c r="Y403" s="191"/>
      <c r="Z403" s="191"/>
    </row>
    <row r="404" spans="1:26" ht="15.75" customHeight="1">
      <c r="A404" s="191"/>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c r="Y404" s="191"/>
      <c r="Z404" s="191"/>
    </row>
    <row r="405" spans="1:26" ht="15.75" customHeight="1">
      <c r="A405" s="191"/>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c r="Y405" s="191"/>
      <c r="Z405" s="191"/>
    </row>
    <row r="406" spans="1:26" ht="15.75" customHeight="1">
      <c r="A406" s="191"/>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c r="Y406" s="191"/>
      <c r="Z406" s="191"/>
    </row>
    <row r="407" spans="1:26" ht="15.75" customHeight="1">
      <c r="A407" s="191"/>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c r="Y407" s="191"/>
      <c r="Z407" s="191"/>
    </row>
    <row r="408" spans="1:26" ht="15.75" customHeight="1">
      <c r="A408" s="191"/>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c r="Y408" s="191"/>
      <c r="Z408" s="191"/>
    </row>
    <row r="409" spans="1:26" ht="15.75" customHeight="1">
      <c r="A409" s="191"/>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c r="Y409" s="191"/>
      <c r="Z409" s="191"/>
    </row>
    <row r="410" spans="1:26" ht="15.75" customHeight="1">
      <c r="A410" s="191"/>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row>
    <row r="411" spans="1:26" ht="15.75" customHeight="1">
      <c r="A411" s="191"/>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c r="Y411" s="191"/>
      <c r="Z411" s="191"/>
    </row>
    <row r="412" spans="1:26" ht="15.75" customHeight="1">
      <c r="A412" s="191"/>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1"/>
      <c r="Z412" s="191"/>
    </row>
    <row r="413" spans="1:26" ht="15.75" customHeight="1">
      <c r="A413" s="191"/>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1"/>
      <c r="Z413" s="191"/>
    </row>
    <row r="414" spans="1:26" ht="15.75" customHeight="1">
      <c r="A414" s="191"/>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c r="Y414" s="191"/>
      <c r="Z414" s="191"/>
    </row>
    <row r="415" spans="1:26" ht="15.75" customHeight="1">
      <c r="A415" s="191"/>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c r="Y415" s="191"/>
      <c r="Z415" s="191"/>
    </row>
    <row r="416" spans="1:26" ht="15.75" customHeight="1">
      <c r="A416" s="191"/>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c r="Y416" s="191"/>
      <c r="Z416" s="191"/>
    </row>
    <row r="417" spans="1:26" ht="15.75" customHeight="1">
      <c r="A417" s="191"/>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c r="Y417" s="191"/>
      <c r="Z417" s="191"/>
    </row>
    <row r="418" spans="1:26" ht="15.75" customHeight="1">
      <c r="A418" s="191"/>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c r="Y418" s="191"/>
      <c r="Z418" s="191"/>
    </row>
    <row r="419" spans="1:26" ht="15.75" customHeight="1">
      <c r="A419" s="191"/>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row>
    <row r="420" spans="1:26" ht="15.75" customHeight="1">
      <c r="A420" s="191"/>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c r="Y420" s="191"/>
      <c r="Z420" s="191"/>
    </row>
    <row r="421" spans="1:26" ht="15.75" customHeight="1">
      <c r="A421" s="191"/>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row>
    <row r="422" spans="1:26" ht="15.75" customHeight="1">
      <c r="A422" s="191"/>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c r="Y422" s="191"/>
      <c r="Z422" s="191"/>
    </row>
    <row r="423" spans="1:26" ht="15.75" customHeight="1">
      <c r="A423" s="191"/>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c r="Y423" s="191"/>
      <c r="Z423" s="191"/>
    </row>
    <row r="424" spans="1:26" ht="15.75" customHeight="1">
      <c r="A424" s="191"/>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c r="Y424" s="191"/>
      <c r="Z424" s="191"/>
    </row>
    <row r="425" spans="1:26" ht="15.75" customHeight="1">
      <c r="A425" s="191"/>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c r="Y425" s="191"/>
      <c r="Z425" s="191"/>
    </row>
    <row r="426" spans="1:26" ht="15.75" customHeight="1">
      <c r="A426" s="191"/>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c r="Y426" s="191"/>
      <c r="Z426" s="191"/>
    </row>
    <row r="427" spans="1:26" ht="15.75" customHeight="1">
      <c r="A427" s="191"/>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c r="Y427" s="191"/>
      <c r="Z427" s="191"/>
    </row>
    <row r="428" spans="1:26" ht="15.75" customHeight="1">
      <c r="A428" s="191"/>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c r="Y428" s="191"/>
      <c r="Z428" s="191"/>
    </row>
    <row r="429" spans="1:26" ht="15.75" customHeight="1">
      <c r="A429" s="191"/>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c r="Y429" s="191"/>
      <c r="Z429" s="191"/>
    </row>
    <row r="430" spans="1:26" ht="15.75" customHeight="1">
      <c r="A430" s="191"/>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c r="Y430" s="191"/>
      <c r="Z430" s="191"/>
    </row>
    <row r="431" spans="1:26" ht="15.75" customHeight="1">
      <c r="A431" s="191"/>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c r="Y431" s="191"/>
      <c r="Z431" s="191"/>
    </row>
    <row r="432" spans="1:26" ht="15.75" customHeight="1">
      <c r="A432" s="191"/>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c r="Y432" s="191"/>
      <c r="Z432" s="191"/>
    </row>
    <row r="433" spans="1:26" ht="15.75" customHeight="1">
      <c r="A433" s="191"/>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c r="Y433" s="191"/>
      <c r="Z433" s="191"/>
    </row>
    <row r="434" spans="1:26" ht="15.75" customHeight="1">
      <c r="A434" s="191"/>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c r="Y434" s="191"/>
      <c r="Z434" s="191"/>
    </row>
    <row r="435" spans="1:26" ht="15.75" customHeight="1">
      <c r="A435" s="191"/>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c r="Y435" s="191"/>
      <c r="Z435" s="191"/>
    </row>
    <row r="436" spans="1:26" ht="15.75" customHeight="1">
      <c r="A436" s="191"/>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c r="Y436" s="191"/>
      <c r="Z436" s="191"/>
    </row>
    <row r="437" spans="1:26" ht="15.75" customHeight="1">
      <c r="A437" s="191"/>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c r="Y437" s="191"/>
      <c r="Z437" s="191"/>
    </row>
    <row r="438" spans="1:26" ht="15.75" customHeight="1">
      <c r="A438" s="191"/>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c r="Y438" s="191"/>
      <c r="Z438" s="191"/>
    </row>
    <row r="439" spans="1:26" ht="15.75" customHeight="1">
      <c r="A439" s="191"/>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c r="Y439" s="191"/>
      <c r="Z439" s="191"/>
    </row>
    <row r="440" spans="1:26" ht="15.75" customHeight="1">
      <c r="A440" s="191"/>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c r="Y440" s="191"/>
      <c r="Z440" s="191"/>
    </row>
    <row r="441" spans="1:26" ht="15.75" customHeight="1">
      <c r="A441" s="191"/>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c r="Y441" s="191"/>
      <c r="Z441" s="191"/>
    </row>
    <row r="442" spans="1:26" ht="15.75" customHeight="1">
      <c r="A442" s="191"/>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c r="Y442" s="191"/>
      <c r="Z442" s="191"/>
    </row>
    <row r="443" spans="1:26" ht="15.75" customHeight="1">
      <c r="A443" s="191"/>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c r="Y443" s="191"/>
      <c r="Z443" s="191"/>
    </row>
    <row r="444" spans="1:26" ht="15.75" customHeight="1">
      <c r="A444" s="191"/>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c r="Y444" s="191"/>
      <c r="Z444" s="191"/>
    </row>
    <row r="445" spans="1:26" ht="15.75" customHeight="1">
      <c r="A445" s="191"/>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c r="Y445" s="191"/>
      <c r="Z445" s="191"/>
    </row>
    <row r="446" spans="1:26" ht="15.75" customHeight="1">
      <c r="A446" s="191"/>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c r="Y446" s="191"/>
      <c r="Z446" s="191"/>
    </row>
    <row r="447" spans="1:26" ht="15.75" customHeight="1">
      <c r="A447" s="191"/>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c r="Y447" s="191"/>
      <c r="Z447" s="191"/>
    </row>
    <row r="448" spans="1:26" ht="15.75" customHeight="1">
      <c r="A448" s="191"/>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c r="Y448" s="191"/>
      <c r="Z448" s="191"/>
    </row>
    <row r="449" spans="1:26" ht="15.75" customHeight="1">
      <c r="A449" s="191"/>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c r="Y449" s="191"/>
      <c r="Z449" s="191"/>
    </row>
    <row r="450" spans="1:26" ht="15.75" customHeight="1">
      <c r="A450" s="191"/>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c r="Y450" s="191"/>
      <c r="Z450" s="191"/>
    </row>
    <row r="451" spans="1:26" ht="15.75" customHeight="1">
      <c r="A451" s="191"/>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c r="Y451" s="191"/>
      <c r="Z451" s="191"/>
    </row>
    <row r="452" spans="1:26" ht="15.75" customHeight="1">
      <c r="A452" s="191"/>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c r="Y452" s="191"/>
      <c r="Z452" s="191"/>
    </row>
    <row r="453" spans="1:26" ht="15.75" customHeight="1">
      <c r="A453" s="191"/>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c r="Y453" s="191"/>
      <c r="Z453" s="191"/>
    </row>
    <row r="454" spans="1:26" ht="15.75" customHeight="1">
      <c r="A454" s="191"/>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c r="Y454" s="191"/>
      <c r="Z454" s="191"/>
    </row>
    <row r="455" spans="1:26" ht="15.75" customHeight="1">
      <c r="A455" s="191"/>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c r="Y455" s="191"/>
      <c r="Z455" s="191"/>
    </row>
    <row r="456" spans="1:26" ht="15.75" customHeight="1">
      <c r="A456" s="191"/>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c r="Y456" s="191"/>
      <c r="Z456" s="191"/>
    </row>
    <row r="457" spans="1:26" ht="15.75" customHeight="1">
      <c r="A457" s="191"/>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c r="Y457" s="191"/>
      <c r="Z457" s="191"/>
    </row>
    <row r="458" spans="1:26" ht="15.75" customHeight="1">
      <c r="A458" s="191"/>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c r="Y458" s="191"/>
      <c r="Z458" s="191"/>
    </row>
    <row r="459" spans="1:26" ht="15.75" customHeight="1">
      <c r="A459" s="191"/>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c r="Y459" s="191"/>
      <c r="Z459" s="191"/>
    </row>
    <row r="460" spans="1:26" ht="15.75" customHeight="1">
      <c r="A460" s="191"/>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c r="Y460" s="191"/>
      <c r="Z460" s="191"/>
    </row>
    <row r="461" spans="1:26" ht="15.75" customHeight="1">
      <c r="A461" s="191"/>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c r="Y461" s="191"/>
      <c r="Z461" s="191"/>
    </row>
    <row r="462" spans="1:26" ht="15.75" customHeight="1">
      <c r="A462" s="191"/>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c r="Y462" s="191"/>
      <c r="Z462" s="191"/>
    </row>
    <row r="463" spans="1:26" ht="15.75" customHeight="1">
      <c r="A463" s="191"/>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c r="Y463" s="191"/>
      <c r="Z463" s="191"/>
    </row>
    <row r="464" spans="1:26" ht="15.75" customHeight="1">
      <c r="A464" s="191"/>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c r="Y464" s="191"/>
      <c r="Z464" s="191"/>
    </row>
    <row r="465" spans="1:26" ht="15.75" customHeight="1">
      <c r="A465" s="191"/>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row>
    <row r="466" spans="1:26" ht="15.75" customHeight="1">
      <c r="A466" s="191"/>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row>
    <row r="467" spans="1:26" ht="15.75" customHeight="1">
      <c r="A467" s="191"/>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c r="Y467" s="191"/>
      <c r="Z467" s="191"/>
    </row>
    <row r="468" spans="1:26" ht="15.75" customHeight="1">
      <c r="A468" s="191"/>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c r="Y468" s="191"/>
      <c r="Z468" s="191"/>
    </row>
    <row r="469" spans="1:26" ht="15.75" customHeight="1">
      <c r="A469" s="191"/>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c r="Y469" s="191"/>
      <c r="Z469" s="191"/>
    </row>
    <row r="470" spans="1:26" ht="15.75" customHeight="1">
      <c r="A470" s="191"/>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c r="Y470" s="191"/>
      <c r="Z470" s="191"/>
    </row>
    <row r="471" spans="1:26" ht="15.75" customHeight="1">
      <c r="A471" s="191"/>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c r="Y471" s="191"/>
      <c r="Z471" s="191"/>
    </row>
    <row r="472" spans="1:26" ht="15.75" customHeight="1">
      <c r="A472" s="191"/>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c r="Y472" s="191"/>
      <c r="Z472" s="191"/>
    </row>
    <row r="473" spans="1:26" ht="15.75" customHeight="1">
      <c r="A473" s="191"/>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c r="Y473" s="191"/>
      <c r="Z473" s="191"/>
    </row>
    <row r="474" spans="1:26" ht="15.75" customHeight="1">
      <c r="A474" s="191"/>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c r="Y474" s="191"/>
      <c r="Z474" s="191"/>
    </row>
    <row r="475" spans="1:26" ht="15.75" customHeight="1">
      <c r="A475" s="191"/>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c r="Y475" s="191"/>
      <c r="Z475" s="191"/>
    </row>
    <row r="476" spans="1:26" ht="15.75" customHeight="1">
      <c r="A476" s="191"/>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c r="Y476" s="191"/>
      <c r="Z476" s="191"/>
    </row>
    <row r="477" spans="1:26" ht="15.75" customHeight="1">
      <c r="A477" s="191"/>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c r="Y477" s="191"/>
      <c r="Z477" s="191"/>
    </row>
    <row r="478" spans="1:26" ht="15.75" customHeight="1">
      <c r="A478" s="191"/>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c r="Y478" s="191"/>
      <c r="Z478" s="191"/>
    </row>
    <row r="479" spans="1:26" ht="15.75" customHeight="1">
      <c r="A479" s="191"/>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c r="Y479" s="191"/>
      <c r="Z479" s="191"/>
    </row>
    <row r="480" spans="1:26" ht="15.75" customHeight="1">
      <c r="A480" s="191"/>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c r="Y480" s="191"/>
      <c r="Z480" s="191"/>
    </row>
    <row r="481" spans="1:26" ht="15.75" customHeight="1">
      <c r="A481" s="191"/>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c r="Y481" s="191"/>
      <c r="Z481" s="191"/>
    </row>
    <row r="482" spans="1:26" ht="15.75" customHeight="1">
      <c r="A482" s="191"/>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c r="Y482" s="191"/>
      <c r="Z482" s="191"/>
    </row>
    <row r="483" spans="1:26" ht="15.75" customHeight="1">
      <c r="A483" s="191"/>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c r="Y483" s="191"/>
      <c r="Z483" s="191"/>
    </row>
    <row r="484" spans="1:26" ht="15.75" customHeight="1">
      <c r="A484" s="191"/>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c r="Y484" s="191"/>
      <c r="Z484" s="191"/>
    </row>
    <row r="485" spans="1:26" ht="15.75" customHeight="1">
      <c r="A485" s="191"/>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c r="Y485" s="191"/>
      <c r="Z485" s="191"/>
    </row>
    <row r="486" spans="1:26" ht="15.75" customHeight="1">
      <c r="A486" s="191"/>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c r="Y486" s="191"/>
      <c r="Z486" s="191"/>
    </row>
    <row r="487" spans="1:26" ht="15.75" customHeight="1">
      <c r="A487" s="191"/>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c r="Y487" s="191"/>
      <c r="Z487" s="191"/>
    </row>
    <row r="488" spans="1:26" ht="15.75" customHeight="1">
      <c r="A488" s="191"/>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c r="Y488" s="191"/>
      <c r="Z488" s="191"/>
    </row>
    <row r="489" spans="1:26" ht="15.75" customHeight="1">
      <c r="A489" s="191"/>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c r="Y489" s="191"/>
      <c r="Z489" s="191"/>
    </row>
    <row r="490" spans="1:26" ht="15.75" customHeight="1">
      <c r="A490" s="191"/>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c r="Y490" s="191"/>
      <c r="Z490" s="191"/>
    </row>
    <row r="491" spans="1:26" ht="15.75" customHeight="1">
      <c r="A491" s="191"/>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c r="Y491" s="191"/>
      <c r="Z491" s="191"/>
    </row>
    <row r="492" spans="1:26" ht="15.75" customHeight="1">
      <c r="A492" s="191"/>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c r="Y492" s="191"/>
      <c r="Z492" s="191"/>
    </row>
    <row r="493" spans="1:26" ht="15.75" customHeight="1">
      <c r="A493" s="191"/>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c r="Y493" s="191"/>
      <c r="Z493" s="191"/>
    </row>
    <row r="494" spans="1:26" ht="15.75" customHeight="1">
      <c r="A494" s="191"/>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c r="Y494" s="191"/>
      <c r="Z494" s="191"/>
    </row>
    <row r="495" spans="1:26" ht="15.75" customHeight="1">
      <c r="A495" s="191"/>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c r="Y495" s="191"/>
      <c r="Z495" s="191"/>
    </row>
    <row r="496" spans="1:26" ht="15.75" customHeight="1">
      <c r="A496" s="191"/>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c r="Y496" s="191"/>
      <c r="Z496" s="191"/>
    </row>
    <row r="497" spans="1:26" ht="15.75" customHeight="1">
      <c r="A497" s="191"/>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c r="Y497" s="191"/>
      <c r="Z497" s="191"/>
    </row>
    <row r="498" spans="1:26" ht="15.75" customHeight="1">
      <c r="A498" s="191"/>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c r="Y498" s="191"/>
      <c r="Z498" s="191"/>
    </row>
    <row r="499" spans="1:26" ht="15.75" customHeight="1">
      <c r="A499" s="191"/>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c r="Y499" s="191"/>
      <c r="Z499" s="191"/>
    </row>
    <row r="500" spans="1:26" ht="15.75" customHeight="1">
      <c r="A500" s="191"/>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c r="Y500" s="191"/>
      <c r="Z500" s="191"/>
    </row>
    <row r="501" spans="1:26" ht="15.75" customHeight="1">
      <c r="A501" s="191"/>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c r="Y501" s="191"/>
      <c r="Z501" s="191"/>
    </row>
    <row r="502" spans="1:26" ht="15.75" customHeight="1">
      <c r="A502" s="191"/>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c r="Y502" s="191"/>
      <c r="Z502" s="191"/>
    </row>
    <row r="503" spans="1:26" ht="15.75" customHeight="1">
      <c r="A503" s="191"/>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c r="Y503" s="191"/>
      <c r="Z503" s="191"/>
    </row>
    <row r="504" spans="1:26" ht="15.75" customHeight="1">
      <c r="A504" s="191"/>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c r="Y504" s="191"/>
      <c r="Z504" s="191"/>
    </row>
    <row r="505" spans="1:26" ht="15.75" customHeight="1">
      <c r="A505" s="191"/>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c r="Y505" s="191"/>
      <c r="Z505" s="191"/>
    </row>
    <row r="506" spans="1:26" ht="15.75" customHeight="1">
      <c r="A506" s="191"/>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c r="Y506" s="191"/>
      <c r="Z506" s="191"/>
    </row>
    <row r="507" spans="1:26" ht="15.75" customHeight="1">
      <c r="A507" s="191"/>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c r="Y507" s="191"/>
      <c r="Z507" s="191"/>
    </row>
    <row r="508" spans="1:26" ht="15.75" customHeight="1">
      <c r="A508" s="191"/>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c r="Y508" s="191"/>
      <c r="Z508" s="191"/>
    </row>
    <row r="509" spans="1:26" ht="15.75" customHeight="1">
      <c r="A509" s="191"/>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c r="Y509" s="191"/>
      <c r="Z509" s="191"/>
    </row>
    <row r="510" spans="1:26" ht="15.75" customHeight="1">
      <c r="A510" s="191"/>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c r="Y510" s="191"/>
      <c r="Z510" s="191"/>
    </row>
    <row r="511" spans="1:26" ht="15.75" customHeight="1">
      <c r="A511" s="191"/>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c r="Y511" s="191"/>
      <c r="Z511" s="191"/>
    </row>
    <row r="512" spans="1:26" ht="15.75" customHeight="1">
      <c r="A512" s="191"/>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c r="Y512" s="191"/>
      <c r="Z512" s="191"/>
    </row>
    <row r="513" spans="1:26" ht="15.75" customHeight="1">
      <c r="A513" s="191"/>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c r="Y513" s="191"/>
      <c r="Z513" s="191"/>
    </row>
    <row r="514" spans="1:26" ht="15.75" customHeight="1">
      <c r="A514" s="191"/>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c r="Y514" s="191"/>
      <c r="Z514" s="191"/>
    </row>
    <row r="515" spans="1:26" ht="15.75" customHeight="1">
      <c r="A515" s="191"/>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c r="Y515" s="191"/>
      <c r="Z515" s="191"/>
    </row>
    <row r="516" spans="1:26" ht="15.75" customHeight="1">
      <c r="A516" s="191"/>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c r="Y516" s="191"/>
      <c r="Z516" s="191"/>
    </row>
    <row r="517" spans="1:26" ht="15.75" customHeight="1">
      <c r="A517" s="191"/>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c r="Y517" s="191"/>
      <c r="Z517" s="191"/>
    </row>
    <row r="518" spans="1:26" ht="15.75" customHeight="1">
      <c r="A518" s="191"/>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c r="Y518" s="191"/>
      <c r="Z518" s="191"/>
    </row>
    <row r="519" spans="1:26" ht="15.75" customHeight="1">
      <c r="A519" s="191"/>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c r="Y519" s="191"/>
      <c r="Z519" s="191"/>
    </row>
    <row r="520" spans="1:26" ht="15.75" customHeight="1">
      <c r="A520" s="191"/>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c r="Y520" s="191"/>
      <c r="Z520" s="191"/>
    </row>
    <row r="521" spans="1:26" ht="15.75" customHeight="1">
      <c r="A521" s="191"/>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c r="Y521" s="191"/>
      <c r="Z521" s="191"/>
    </row>
    <row r="522" spans="1:26" ht="15.75" customHeight="1">
      <c r="A522" s="191"/>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c r="Y522" s="191"/>
      <c r="Z522" s="191"/>
    </row>
    <row r="523" spans="1:26" ht="15.75" customHeight="1">
      <c r="A523" s="191"/>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c r="Y523" s="191"/>
      <c r="Z523" s="191"/>
    </row>
    <row r="524" spans="1:26" ht="15.75" customHeight="1">
      <c r="A524" s="191"/>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c r="Y524" s="191"/>
      <c r="Z524" s="191"/>
    </row>
    <row r="525" spans="1:26" ht="15.75" customHeight="1">
      <c r="A525" s="191"/>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c r="Y525" s="191"/>
      <c r="Z525" s="191"/>
    </row>
    <row r="526" spans="1:26" ht="15.75" customHeight="1">
      <c r="A526" s="191"/>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c r="Y526" s="191"/>
      <c r="Z526" s="191"/>
    </row>
    <row r="527" spans="1:26" ht="15.75" customHeight="1">
      <c r="A527" s="191"/>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c r="Y527" s="191"/>
      <c r="Z527" s="191"/>
    </row>
    <row r="528" spans="1:26" ht="15.75" customHeight="1">
      <c r="A528" s="191"/>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c r="Y528" s="191"/>
      <c r="Z528" s="191"/>
    </row>
    <row r="529" spans="1:26" ht="15.75" customHeight="1">
      <c r="A529" s="191"/>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c r="Y529" s="191"/>
      <c r="Z529" s="191"/>
    </row>
    <row r="530" spans="1:26" ht="15.75" customHeight="1">
      <c r="A530" s="191"/>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c r="Y530" s="191"/>
      <c r="Z530" s="191"/>
    </row>
    <row r="531" spans="1:26" ht="15.75" customHeight="1">
      <c r="A531" s="191"/>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c r="Y531" s="191"/>
      <c r="Z531" s="191"/>
    </row>
    <row r="532" spans="1:26" ht="15.75" customHeight="1">
      <c r="A532" s="191"/>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c r="Y532" s="191"/>
      <c r="Z532" s="191"/>
    </row>
    <row r="533" spans="1:26" ht="15.75" customHeight="1">
      <c r="A533" s="191"/>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c r="Y533" s="191"/>
      <c r="Z533" s="191"/>
    </row>
    <row r="534" spans="1:26" ht="15.75" customHeight="1">
      <c r="A534" s="191"/>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c r="Y534" s="191"/>
      <c r="Z534" s="191"/>
    </row>
    <row r="535" spans="1:26" ht="15.75" customHeight="1">
      <c r="A535" s="191"/>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c r="Y535" s="191"/>
      <c r="Z535" s="191"/>
    </row>
    <row r="536" spans="1:26" ht="15.75" customHeight="1">
      <c r="A536" s="191"/>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c r="Y536" s="191"/>
      <c r="Z536" s="191"/>
    </row>
    <row r="537" spans="1:26" ht="15.75" customHeight="1">
      <c r="A537" s="191"/>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c r="Y537" s="191"/>
      <c r="Z537" s="191"/>
    </row>
    <row r="538" spans="1:26" ht="15.75" customHeight="1">
      <c r="A538" s="191"/>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c r="Y538" s="191"/>
      <c r="Z538" s="191"/>
    </row>
    <row r="539" spans="1:26" ht="15.75" customHeight="1">
      <c r="A539" s="191"/>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c r="Y539" s="191"/>
      <c r="Z539" s="191"/>
    </row>
    <row r="540" spans="1:26" ht="15.75" customHeight="1">
      <c r="A540" s="191"/>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c r="Y540" s="191"/>
      <c r="Z540" s="191"/>
    </row>
    <row r="541" spans="1:26" ht="15.75" customHeight="1">
      <c r="A541" s="191"/>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c r="Y541" s="191"/>
      <c r="Z541" s="191"/>
    </row>
    <row r="542" spans="1:26" ht="15.75" customHeight="1">
      <c r="A542" s="191"/>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c r="Y542" s="191"/>
      <c r="Z542" s="191"/>
    </row>
    <row r="543" spans="1:26" ht="15.75" customHeight="1">
      <c r="A543" s="191"/>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c r="Y543" s="191"/>
      <c r="Z543" s="191"/>
    </row>
    <row r="544" spans="1:26" ht="15.75" customHeight="1">
      <c r="A544" s="191"/>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c r="Y544" s="191"/>
      <c r="Z544" s="191"/>
    </row>
    <row r="545" spans="1:26" ht="15.75" customHeight="1">
      <c r="A545" s="191"/>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c r="Y545" s="191"/>
      <c r="Z545" s="191"/>
    </row>
    <row r="546" spans="1:26" ht="15.75" customHeight="1">
      <c r="A546" s="191"/>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c r="Y546" s="191"/>
      <c r="Z546" s="191"/>
    </row>
    <row r="547" spans="1:26" ht="15.75" customHeight="1">
      <c r="A547" s="191"/>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c r="Y547" s="191"/>
      <c r="Z547" s="191"/>
    </row>
    <row r="548" spans="1:26" ht="15.75" customHeight="1">
      <c r="A548" s="191"/>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c r="Y548" s="191"/>
      <c r="Z548" s="191"/>
    </row>
    <row r="549" spans="1:26" ht="15.75" customHeight="1">
      <c r="A549" s="191"/>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c r="Y549" s="191"/>
      <c r="Z549" s="191"/>
    </row>
    <row r="550" spans="1:26" ht="15.75" customHeight="1">
      <c r="A550" s="191"/>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c r="Y550" s="191"/>
      <c r="Z550" s="191"/>
    </row>
    <row r="551" spans="1:26" ht="15.75" customHeight="1">
      <c r="A551" s="191"/>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c r="Y551" s="191"/>
      <c r="Z551" s="191"/>
    </row>
    <row r="552" spans="1:26" ht="15.75" customHeight="1">
      <c r="A552" s="191"/>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c r="Y552" s="191"/>
      <c r="Z552" s="191"/>
    </row>
    <row r="553" spans="1:26" ht="15.75" customHeight="1">
      <c r="A553" s="191"/>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c r="Y553" s="191"/>
      <c r="Z553" s="191"/>
    </row>
    <row r="554" spans="1:26" ht="15.75" customHeight="1">
      <c r="A554" s="191"/>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c r="Y554" s="191"/>
      <c r="Z554" s="191"/>
    </row>
    <row r="555" spans="1:26" ht="15.75" customHeight="1">
      <c r="A555" s="191"/>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c r="Y555" s="191"/>
      <c r="Z555" s="191"/>
    </row>
    <row r="556" spans="1:26" ht="15.75" customHeight="1">
      <c r="A556" s="191"/>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c r="Y556" s="191"/>
      <c r="Z556" s="191"/>
    </row>
    <row r="557" spans="1:26" ht="15.75" customHeight="1">
      <c r="A557" s="191"/>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c r="Y557" s="191"/>
      <c r="Z557" s="191"/>
    </row>
    <row r="558" spans="1:26" ht="15.75" customHeight="1">
      <c r="A558" s="191"/>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c r="Y558" s="191"/>
      <c r="Z558" s="191"/>
    </row>
    <row r="559" spans="1:26" ht="15.75" customHeight="1">
      <c r="A559" s="191"/>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c r="Y559" s="191"/>
      <c r="Z559" s="191"/>
    </row>
    <row r="560" spans="1:26" ht="15.75" customHeight="1">
      <c r="A560" s="191"/>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c r="Y560" s="191"/>
      <c r="Z560" s="191"/>
    </row>
    <row r="561" spans="1:26" ht="15.75" customHeight="1">
      <c r="A561" s="191"/>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c r="Y561" s="191"/>
      <c r="Z561" s="191"/>
    </row>
    <row r="562" spans="1:26" ht="15.75" customHeight="1">
      <c r="A562" s="191"/>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c r="Y562" s="191"/>
      <c r="Z562" s="191"/>
    </row>
    <row r="563" spans="1:26" ht="15.75" customHeight="1">
      <c r="A563" s="191"/>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c r="Y563" s="191"/>
      <c r="Z563" s="191"/>
    </row>
    <row r="564" spans="1:26" ht="15.75" customHeight="1">
      <c r="A564" s="191"/>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c r="Y564" s="191"/>
      <c r="Z564" s="191"/>
    </row>
    <row r="565" spans="1:26" ht="15.75" customHeight="1">
      <c r="A565" s="191"/>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c r="Y565" s="191"/>
      <c r="Z565" s="191"/>
    </row>
    <row r="566" spans="1:26" ht="15.75" customHeight="1">
      <c r="A566" s="191"/>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c r="Y566" s="191"/>
      <c r="Z566" s="191"/>
    </row>
    <row r="567" spans="1:26" ht="15.75" customHeight="1">
      <c r="A567" s="191"/>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c r="Y567" s="191"/>
      <c r="Z567" s="191"/>
    </row>
    <row r="568" spans="1:26" ht="15.75" customHeight="1">
      <c r="A568" s="191"/>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c r="Y568" s="191"/>
      <c r="Z568" s="191"/>
    </row>
    <row r="569" spans="1:26" ht="15.75" customHeight="1">
      <c r="A569" s="191"/>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c r="Y569" s="191"/>
      <c r="Z569" s="191"/>
    </row>
    <row r="570" spans="1:26" ht="15.75" customHeight="1">
      <c r="A570" s="191"/>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c r="Y570" s="191"/>
      <c r="Z570" s="191"/>
    </row>
    <row r="571" spans="1:26" ht="15.75" customHeight="1">
      <c r="A571" s="191"/>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c r="Y571" s="191"/>
      <c r="Z571" s="191"/>
    </row>
    <row r="572" spans="1:26" ht="15.75" customHeight="1">
      <c r="A572" s="191"/>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c r="Y572" s="191"/>
      <c r="Z572" s="191"/>
    </row>
    <row r="573" spans="1:26" ht="15.75" customHeight="1">
      <c r="A573" s="191"/>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c r="Y573" s="191"/>
      <c r="Z573" s="191"/>
    </row>
    <row r="574" spans="1:26" ht="15.75" customHeight="1">
      <c r="A574" s="191"/>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c r="Y574" s="191"/>
      <c r="Z574" s="191"/>
    </row>
    <row r="575" spans="1:26" ht="15.75" customHeight="1">
      <c r="A575" s="191"/>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c r="Y575" s="191"/>
      <c r="Z575" s="191"/>
    </row>
    <row r="576" spans="1:26" ht="15.75" customHeight="1">
      <c r="A576" s="191"/>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c r="Y576" s="191"/>
      <c r="Z576" s="191"/>
    </row>
    <row r="577" spans="1:26" ht="15.75" customHeight="1">
      <c r="A577" s="191"/>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c r="Y577" s="191"/>
      <c r="Z577" s="191"/>
    </row>
    <row r="578" spans="1:26" ht="15.75" customHeight="1">
      <c r="A578" s="191"/>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c r="Y578" s="191"/>
      <c r="Z578" s="191"/>
    </row>
    <row r="579" spans="1:26" ht="15.75" customHeight="1">
      <c r="A579" s="191"/>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row>
    <row r="580" spans="1:26" ht="15.75" customHeight="1">
      <c r="A580" s="191"/>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c r="Y580" s="191"/>
      <c r="Z580" s="191"/>
    </row>
    <row r="581" spans="1:26" ht="15.75" customHeight="1">
      <c r="A581" s="191"/>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c r="Y581" s="191"/>
      <c r="Z581" s="191"/>
    </row>
    <row r="582" spans="1:26" ht="15.75" customHeight="1">
      <c r="A582" s="191"/>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c r="Y582" s="191"/>
      <c r="Z582" s="191"/>
    </row>
    <row r="583" spans="1:26" ht="15.75" customHeight="1">
      <c r="A583" s="191"/>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c r="Y583" s="191"/>
      <c r="Z583" s="191"/>
    </row>
    <row r="584" spans="1:26" ht="15.75" customHeight="1">
      <c r="A584" s="191"/>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c r="Y584" s="191"/>
      <c r="Z584" s="191"/>
    </row>
    <row r="585" spans="1:26" ht="15.75" customHeight="1">
      <c r="A585" s="191"/>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c r="Y585" s="191"/>
      <c r="Z585" s="191"/>
    </row>
    <row r="586" spans="1:26" ht="15.75" customHeight="1">
      <c r="A586" s="191"/>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row>
    <row r="587" spans="1:26" ht="15.75" customHeight="1">
      <c r="A587" s="191"/>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row>
    <row r="588" spans="1:26" ht="15.75" customHeight="1">
      <c r="A588" s="191"/>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row>
    <row r="589" spans="1:26" ht="15.75" customHeight="1">
      <c r="A589" s="191"/>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row>
    <row r="590" spans="1:26" ht="15.75" customHeight="1">
      <c r="A590" s="191"/>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row>
    <row r="591" spans="1:26" ht="15.75" customHeight="1">
      <c r="A591" s="191"/>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row>
    <row r="592" spans="1:26" ht="15.75" customHeight="1">
      <c r="A592" s="191"/>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row>
    <row r="593" spans="1:26" ht="15.75" customHeight="1">
      <c r="A593" s="191"/>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row>
    <row r="594" spans="1:26" ht="15.75" customHeight="1">
      <c r="A594" s="191"/>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row>
    <row r="595" spans="1:26" ht="15.75" customHeight="1">
      <c r="A595" s="191"/>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row>
    <row r="596" spans="1:26" ht="15.75" customHeight="1">
      <c r="A596" s="191"/>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row>
    <row r="597" spans="1:26" ht="15.75" customHeight="1">
      <c r="A597" s="191"/>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row>
    <row r="598" spans="1:26" ht="15.75" customHeight="1">
      <c r="A598" s="191"/>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row>
    <row r="599" spans="1:26" ht="15.75" customHeight="1">
      <c r="A599" s="191"/>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row>
    <row r="600" spans="1:26" ht="15.75" customHeight="1">
      <c r="A600" s="191"/>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row>
    <row r="601" spans="1:26" ht="15.75" customHeight="1">
      <c r="A601" s="191"/>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row>
    <row r="602" spans="1:26" ht="15.75" customHeight="1">
      <c r="A602" s="191"/>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row>
    <row r="603" spans="1:26" ht="15.75" customHeight="1">
      <c r="A603" s="191"/>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row>
    <row r="604" spans="1:26" ht="15.75" customHeight="1">
      <c r="A604" s="191"/>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row>
    <row r="605" spans="1:26" ht="15.75" customHeight="1">
      <c r="A605" s="191"/>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row>
    <row r="606" spans="1:26" ht="15.75" customHeight="1">
      <c r="A606" s="191"/>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row>
    <row r="607" spans="1:26" ht="15.75" customHeight="1">
      <c r="A607" s="191"/>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row>
    <row r="608" spans="1:26" ht="15.75" customHeight="1">
      <c r="A608" s="191"/>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row>
    <row r="609" spans="1:26" ht="15.75" customHeight="1">
      <c r="A609" s="191"/>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row>
    <row r="610" spans="1:26" ht="15.75" customHeight="1">
      <c r="A610" s="191"/>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row>
    <row r="611" spans="1:26" ht="15.75" customHeight="1">
      <c r="A611" s="191"/>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row>
    <row r="612" spans="1:26" ht="15.75" customHeight="1">
      <c r="A612" s="191"/>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row>
    <row r="613" spans="1:26" ht="15.75" customHeight="1">
      <c r="A613" s="191"/>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row>
    <row r="614" spans="1:26" ht="15.75" customHeight="1">
      <c r="A614" s="191"/>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row>
    <row r="615" spans="1:26" ht="15.75" customHeight="1">
      <c r="A615" s="191"/>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row>
    <row r="616" spans="1:26" ht="15.75" customHeight="1">
      <c r="A616" s="191"/>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row>
    <row r="617" spans="1:26" ht="15.75" customHeight="1">
      <c r="A617" s="191"/>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row>
    <row r="618" spans="1:26" ht="15.75" customHeight="1">
      <c r="A618" s="191"/>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row>
    <row r="619" spans="1:26" ht="15.75" customHeight="1">
      <c r="A619" s="191"/>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row>
    <row r="620" spans="1:26" ht="15.75" customHeight="1">
      <c r="A620" s="191"/>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row>
    <row r="621" spans="1:26" ht="15.75" customHeight="1">
      <c r="A621" s="191"/>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row>
    <row r="622" spans="1:26" ht="15.75" customHeight="1">
      <c r="A622" s="191"/>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row>
    <row r="623" spans="1:26" ht="15.75" customHeight="1">
      <c r="A623" s="191"/>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row>
    <row r="624" spans="1:26" ht="15.75" customHeight="1">
      <c r="A624" s="191"/>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row>
    <row r="625" spans="1:26" ht="15.75" customHeight="1">
      <c r="A625" s="191"/>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row>
    <row r="626" spans="1:26" ht="15.75" customHeight="1">
      <c r="A626" s="191"/>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row>
    <row r="627" spans="1:26" ht="15.75" customHeight="1">
      <c r="A627" s="191"/>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row>
    <row r="628" spans="1:26" ht="15.75" customHeight="1">
      <c r="A628" s="191"/>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row>
    <row r="629" spans="1:26" ht="15.75" customHeight="1">
      <c r="A629" s="191"/>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row>
    <row r="630" spans="1:26" ht="15.75" customHeight="1">
      <c r="A630" s="191"/>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row>
    <row r="631" spans="1:26" ht="15.75" customHeight="1">
      <c r="A631" s="191"/>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row>
    <row r="632" spans="1:26" ht="15.75" customHeight="1">
      <c r="A632" s="191"/>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row>
    <row r="633" spans="1:26" ht="15.75" customHeight="1">
      <c r="A633" s="191"/>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row>
    <row r="634" spans="1:26" ht="15.75" customHeight="1">
      <c r="A634" s="191"/>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row>
    <row r="635" spans="1:26" ht="15.75" customHeight="1">
      <c r="A635" s="191"/>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row>
    <row r="636" spans="1:26" ht="15.75" customHeight="1">
      <c r="A636" s="191"/>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row>
    <row r="637" spans="1:26" ht="15.75" customHeight="1">
      <c r="A637" s="191"/>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row>
    <row r="638" spans="1:26" ht="15.75" customHeight="1">
      <c r="A638" s="191"/>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row>
    <row r="639" spans="1:26" ht="15.75" customHeight="1">
      <c r="A639" s="191"/>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row>
    <row r="640" spans="1:26" ht="15.75" customHeight="1">
      <c r="A640" s="191"/>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row>
    <row r="641" spans="1:26" ht="15.75" customHeight="1">
      <c r="A641" s="191"/>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row>
    <row r="642" spans="1:26" ht="15.75" customHeight="1">
      <c r="A642" s="191"/>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row>
    <row r="643" spans="1:26" ht="15.75" customHeight="1">
      <c r="A643" s="191"/>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row>
    <row r="644" spans="1:26" ht="15.75" customHeight="1">
      <c r="A644" s="191"/>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row>
    <row r="645" spans="1:26" ht="15.75" customHeight="1">
      <c r="A645" s="191"/>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row>
    <row r="646" spans="1:26" ht="15.75" customHeight="1">
      <c r="A646" s="191"/>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row>
    <row r="647" spans="1:26" ht="15.75" customHeight="1">
      <c r="A647" s="191"/>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row>
    <row r="648" spans="1:26" ht="15.75" customHeight="1">
      <c r="A648" s="191"/>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row>
    <row r="649" spans="1:26" ht="15.75" customHeight="1">
      <c r="A649" s="191"/>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row>
    <row r="650" spans="1:26" ht="15.75" customHeight="1">
      <c r="A650" s="191"/>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row>
    <row r="651" spans="1:26" ht="15.75" customHeight="1">
      <c r="A651" s="191"/>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row>
    <row r="652" spans="1:26" ht="15.75" customHeight="1">
      <c r="A652" s="191"/>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row>
    <row r="653" spans="1:26" ht="15.75" customHeight="1">
      <c r="A653" s="191"/>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row>
    <row r="654" spans="1:26" ht="15.75" customHeight="1">
      <c r="A654" s="191"/>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row>
    <row r="655" spans="1:26" ht="15.75" customHeight="1">
      <c r="A655" s="191"/>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row>
    <row r="656" spans="1:26" ht="15.75" customHeight="1">
      <c r="A656" s="191"/>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row>
    <row r="657" spans="1:26" ht="15.75" customHeight="1">
      <c r="A657" s="191"/>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row>
    <row r="658" spans="1:26" ht="15.75" customHeight="1">
      <c r="A658" s="191"/>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row>
    <row r="659" spans="1:26" ht="15.75" customHeight="1">
      <c r="A659" s="191"/>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row>
    <row r="660" spans="1:26" ht="15.75" customHeight="1">
      <c r="A660" s="191"/>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row>
    <row r="661" spans="1:26" ht="15.75" customHeight="1">
      <c r="A661" s="191"/>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row>
    <row r="662" spans="1:26" ht="15.75" customHeight="1">
      <c r="A662" s="191"/>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row>
    <row r="663" spans="1:26" ht="15.75" customHeight="1">
      <c r="A663" s="191"/>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row>
    <row r="664" spans="1:26" ht="15.75" customHeight="1">
      <c r="A664" s="191"/>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row>
    <row r="665" spans="1:26" ht="15.75" customHeight="1">
      <c r="A665" s="191"/>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row>
    <row r="666" spans="1:26" ht="15.75" customHeight="1">
      <c r="A666" s="191"/>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row>
    <row r="667" spans="1:26" ht="15.75" customHeight="1">
      <c r="A667" s="191"/>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row>
    <row r="668" spans="1:26" ht="15.75" customHeight="1">
      <c r="A668" s="191"/>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row>
    <row r="669" spans="1:26" ht="15.75" customHeight="1">
      <c r="A669" s="191"/>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row>
    <row r="670" spans="1:26" ht="15.75" customHeight="1">
      <c r="A670" s="191"/>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row>
    <row r="671" spans="1:26" ht="15.75" customHeight="1">
      <c r="A671" s="191"/>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row>
    <row r="672" spans="1:26" ht="15.75" customHeight="1">
      <c r="A672" s="191"/>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row>
    <row r="673" spans="1:26" ht="15.75" customHeight="1">
      <c r="A673" s="191"/>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row>
    <row r="674" spans="1:26" ht="15.75" customHeight="1">
      <c r="A674" s="191"/>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row>
    <row r="675" spans="1:26" ht="15.75" customHeight="1">
      <c r="A675" s="191"/>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row>
    <row r="676" spans="1:26" ht="15.75" customHeight="1">
      <c r="A676" s="191"/>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row>
    <row r="677" spans="1:26" ht="15.75" customHeight="1">
      <c r="A677" s="191"/>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row>
    <row r="678" spans="1:26" ht="15.75" customHeight="1">
      <c r="A678" s="191"/>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row>
    <row r="679" spans="1:26" ht="15.75" customHeight="1">
      <c r="A679" s="191"/>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row>
    <row r="680" spans="1:26" ht="15.75" customHeight="1">
      <c r="A680" s="191"/>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row>
    <row r="681" spans="1:26" ht="15.75" customHeight="1">
      <c r="A681" s="191"/>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row>
    <row r="682" spans="1:26" ht="15.75" customHeight="1">
      <c r="A682" s="191"/>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row>
    <row r="683" spans="1:26" ht="15.75" customHeight="1">
      <c r="A683" s="191"/>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row>
    <row r="684" spans="1:26" ht="15.75" customHeight="1">
      <c r="A684" s="191"/>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row>
    <row r="685" spans="1:26" ht="15.75" customHeight="1">
      <c r="A685" s="191"/>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row>
    <row r="686" spans="1:26" ht="15.75" customHeight="1">
      <c r="A686" s="191"/>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row>
    <row r="687" spans="1:26" ht="15.75" customHeight="1">
      <c r="A687" s="191"/>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row>
    <row r="688" spans="1:26" ht="15.75" customHeight="1">
      <c r="A688" s="191"/>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row>
    <row r="689" spans="1:26" ht="15.75" customHeight="1">
      <c r="A689" s="191"/>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row>
    <row r="690" spans="1:26" ht="15.75" customHeight="1">
      <c r="A690" s="191"/>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row>
    <row r="691" spans="1:26" ht="15.75" customHeight="1">
      <c r="A691" s="191"/>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row>
    <row r="692" spans="1:26" ht="15.75" customHeight="1">
      <c r="A692" s="191"/>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row>
    <row r="693" spans="1:26" ht="15.75" customHeight="1">
      <c r="A693" s="191"/>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row>
    <row r="694" spans="1:26" ht="15.75" customHeight="1">
      <c r="A694" s="191"/>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row>
    <row r="695" spans="1:26" ht="15.75" customHeight="1">
      <c r="A695" s="191"/>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row>
    <row r="696" spans="1:26" ht="15.75" customHeight="1">
      <c r="A696" s="191"/>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row>
    <row r="697" spans="1:26" ht="15.75" customHeight="1">
      <c r="A697" s="191"/>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row>
    <row r="698" spans="1:26" ht="15.75" customHeight="1">
      <c r="A698" s="191"/>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row>
    <row r="699" spans="1:26" ht="15.75" customHeight="1">
      <c r="A699" s="191"/>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row>
    <row r="700" spans="1:26" ht="15.75" customHeight="1">
      <c r="A700" s="191"/>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row>
    <row r="701" spans="1:26" ht="15.75" customHeight="1">
      <c r="A701" s="191"/>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row>
    <row r="702" spans="1:26" ht="15.75" customHeight="1">
      <c r="A702" s="191"/>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row>
    <row r="703" spans="1:26" ht="15.75" customHeight="1">
      <c r="A703" s="191"/>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row>
    <row r="704" spans="1:26" ht="15.75" customHeight="1">
      <c r="A704" s="191"/>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row>
    <row r="705" spans="1:26" ht="15.75" customHeight="1">
      <c r="A705" s="191"/>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row>
    <row r="706" spans="1:26" ht="15.75" customHeight="1">
      <c r="A706" s="191"/>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row>
    <row r="707" spans="1:26" ht="15.75" customHeight="1">
      <c r="A707" s="191"/>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row>
    <row r="708" spans="1:26" ht="15.75" customHeight="1">
      <c r="A708" s="191"/>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row>
    <row r="709" spans="1:26" ht="15.75" customHeight="1">
      <c r="A709" s="191"/>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row>
    <row r="710" spans="1:26" ht="15.75" customHeight="1">
      <c r="A710" s="191"/>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row>
    <row r="711" spans="1:26" ht="15.75" customHeight="1">
      <c r="A711" s="191"/>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row>
    <row r="712" spans="1:26" ht="15.75" customHeight="1">
      <c r="A712" s="191"/>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row>
    <row r="713" spans="1:26" ht="15.75" customHeight="1">
      <c r="A713" s="191"/>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row>
    <row r="714" spans="1:26" ht="15.75" customHeight="1">
      <c r="A714" s="191"/>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row>
    <row r="715" spans="1:26" ht="15.75" customHeight="1">
      <c r="A715" s="191"/>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row>
    <row r="716" spans="1:26" ht="15.75" customHeight="1">
      <c r="A716" s="191"/>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row>
    <row r="717" spans="1:26" ht="15.75" customHeight="1">
      <c r="A717" s="191"/>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row>
    <row r="718" spans="1:26" ht="15.75" customHeight="1">
      <c r="A718" s="191"/>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row>
    <row r="719" spans="1:26" ht="15.75" customHeight="1">
      <c r="A719" s="191"/>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row>
    <row r="720" spans="1:26" ht="15.75" customHeight="1">
      <c r="A720" s="191"/>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row>
    <row r="721" spans="1:26" ht="15.75" customHeight="1">
      <c r="A721" s="191"/>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row>
    <row r="722" spans="1:26" ht="15.75" customHeight="1">
      <c r="A722" s="191"/>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row>
    <row r="723" spans="1:26" ht="15.75" customHeight="1">
      <c r="A723" s="191"/>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row>
    <row r="724" spans="1:26" ht="15.75" customHeight="1">
      <c r="A724" s="191"/>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row>
    <row r="725" spans="1:26" ht="15.75" customHeight="1">
      <c r="A725" s="191"/>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row>
    <row r="726" spans="1:26" ht="15.75" customHeight="1">
      <c r="A726" s="191"/>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row>
    <row r="727" spans="1:26" ht="15.75" customHeight="1">
      <c r="A727" s="191"/>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row>
    <row r="728" spans="1:26" ht="15.75" customHeight="1">
      <c r="A728" s="191"/>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row>
    <row r="729" spans="1:26" ht="15.75" customHeight="1">
      <c r="A729" s="191"/>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row>
    <row r="730" spans="1:26" ht="15.75" customHeight="1">
      <c r="A730" s="191"/>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row>
    <row r="731" spans="1:26" ht="15.75" customHeight="1">
      <c r="A731" s="191"/>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row>
    <row r="732" spans="1:26" ht="15.75" customHeight="1">
      <c r="A732" s="191"/>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row>
    <row r="733" spans="1:26" ht="15.75" customHeight="1">
      <c r="A733" s="191"/>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row>
    <row r="734" spans="1:26" ht="15.75" customHeight="1">
      <c r="A734" s="191"/>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row>
    <row r="735" spans="1:26" ht="15.75" customHeight="1">
      <c r="A735" s="191"/>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row>
    <row r="736" spans="1:26" ht="15.75" customHeight="1">
      <c r="A736" s="191"/>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row>
    <row r="737" spans="1:26" ht="15.75" customHeight="1">
      <c r="A737" s="191"/>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row>
    <row r="738" spans="1:26" ht="15.75" customHeight="1">
      <c r="A738" s="191"/>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row>
    <row r="739" spans="1:26" ht="15.75" customHeight="1">
      <c r="A739" s="191"/>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row>
    <row r="740" spans="1:26" ht="15.75" customHeight="1">
      <c r="A740" s="191"/>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row>
    <row r="741" spans="1:26" ht="15.75" customHeight="1">
      <c r="A741" s="191"/>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row>
    <row r="742" spans="1:26" ht="15.75" customHeight="1">
      <c r="A742" s="191"/>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row>
    <row r="743" spans="1:26" ht="15.75" customHeight="1">
      <c r="A743" s="191"/>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row>
    <row r="744" spans="1:26" ht="15.75" customHeight="1">
      <c r="A744" s="191"/>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row>
    <row r="745" spans="1:26" ht="15.75" customHeight="1">
      <c r="A745" s="191"/>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row>
    <row r="746" spans="1:26" ht="15.75" customHeight="1">
      <c r="A746" s="191"/>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row>
    <row r="747" spans="1:26" ht="15.75" customHeight="1">
      <c r="A747" s="191"/>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row>
    <row r="748" spans="1:26" ht="15.75" customHeight="1">
      <c r="A748" s="191"/>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row>
    <row r="749" spans="1:26" ht="15.75" customHeight="1">
      <c r="A749" s="191"/>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row>
    <row r="750" spans="1:26" ht="15.75" customHeight="1">
      <c r="A750" s="191"/>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row>
    <row r="751" spans="1:26" ht="15.75" customHeight="1">
      <c r="A751" s="191"/>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row>
    <row r="752" spans="1:26" ht="15.75" customHeight="1">
      <c r="A752" s="191"/>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row>
    <row r="753" spans="1:26" ht="15.75" customHeight="1">
      <c r="A753" s="191"/>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row>
    <row r="754" spans="1:26" ht="15.75" customHeight="1">
      <c r="A754" s="191"/>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row>
    <row r="755" spans="1:26" ht="15.75" customHeight="1">
      <c r="A755" s="191"/>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row>
    <row r="756" spans="1:26" ht="15.75" customHeight="1">
      <c r="A756" s="191"/>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row>
    <row r="757" spans="1:26" ht="15.75" customHeight="1">
      <c r="A757" s="191"/>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row>
    <row r="758" spans="1:26" ht="15.75" customHeight="1">
      <c r="A758" s="191"/>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c r="Y758" s="191"/>
      <c r="Z758" s="191"/>
    </row>
    <row r="759" spans="1:26" ht="15.75" customHeight="1">
      <c r="A759" s="191"/>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c r="Y759" s="191"/>
      <c r="Z759" s="191"/>
    </row>
    <row r="760" spans="1:26" ht="15.75" customHeight="1">
      <c r="A760" s="191"/>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c r="Y760" s="191"/>
      <c r="Z760" s="191"/>
    </row>
    <row r="761" spans="1:26" ht="15.75" customHeight="1">
      <c r="A761" s="191"/>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c r="Y761" s="191"/>
      <c r="Z761" s="191"/>
    </row>
    <row r="762" spans="1:26" ht="15.75" customHeight="1">
      <c r="A762" s="191"/>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c r="Y762" s="191"/>
      <c r="Z762" s="191"/>
    </row>
    <row r="763" spans="1:26" ht="15.75" customHeight="1">
      <c r="A763" s="191"/>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c r="Y763" s="191"/>
      <c r="Z763" s="191"/>
    </row>
    <row r="764" spans="1:26" ht="15.75" customHeight="1">
      <c r="A764" s="191"/>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c r="Y764" s="191"/>
      <c r="Z764" s="191"/>
    </row>
    <row r="765" spans="1:26" ht="15.75" customHeight="1">
      <c r="A765" s="191"/>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c r="Y765" s="191"/>
      <c r="Z765" s="191"/>
    </row>
    <row r="766" spans="1:26" ht="15.75" customHeight="1">
      <c r="A766" s="191"/>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c r="Y766" s="191"/>
      <c r="Z766" s="191"/>
    </row>
    <row r="767" spans="1:26" ht="15.75" customHeight="1">
      <c r="A767" s="191"/>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c r="Y767" s="191"/>
      <c r="Z767" s="191"/>
    </row>
    <row r="768" spans="1:26" ht="15.75" customHeight="1">
      <c r="A768" s="191"/>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c r="Y768" s="191"/>
      <c r="Z768" s="191"/>
    </row>
    <row r="769" spans="1:26" ht="15.75" customHeight="1">
      <c r="A769" s="191"/>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c r="Y769" s="191"/>
      <c r="Z769" s="191"/>
    </row>
    <row r="770" spans="1:26" ht="15.75" customHeight="1">
      <c r="A770" s="191"/>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c r="Y770" s="191"/>
      <c r="Z770" s="191"/>
    </row>
    <row r="771" spans="1:26" ht="15.75" customHeight="1">
      <c r="A771" s="191"/>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c r="Y771" s="191"/>
      <c r="Z771" s="191"/>
    </row>
    <row r="772" spans="1:26" ht="15.75" customHeight="1">
      <c r="A772" s="191"/>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c r="Y772" s="191"/>
      <c r="Z772" s="191"/>
    </row>
    <row r="773" spans="1:26" ht="15.75" customHeight="1">
      <c r="A773" s="191"/>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c r="Y773" s="191"/>
      <c r="Z773" s="191"/>
    </row>
    <row r="774" spans="1:26" ht="15.75" customHeight="1">
      <c r="A774" s="191"/>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c r="Y774" s="191"/>
      <c r="Z774" s="191"/>
    </row>
    <row r="775" spans="1:26" ht="15.75" customHeight="1">
      <c r="A775" s="191"/>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c r="Y775" s="191"/>
      <c r="Z775" s="191"/>
    </row>
    <row r="776" spans="1:26" ht="15.75" customHeight="1">
      <c r="A776" s="191"/>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c r="Y776" s="191"/>
      <c r="Z776" s="191"/>
    </row>
    <row r="777" spans="1:26" ht="15.75" customHeight="1">
      <c r="A777" s="191"/>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c r="Y777" s="191"/>
      <c r="Z777" s="191"/>
    </row>
    <row r="778" spans="1:26" ht="15.75" customHeight="1">
      <c r="A778" s="191"/>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c r="Y778" s="191"/>
      <c r="Z778" s="191"/>
    </row>
    <row r="779" spans="1:26" ht="15.75" customHeight="1">
      <c r="A779" s="191"/>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c r="Y779" s="191"/>
      <c r="Z779" s="191"/>
    </row>
    <row r="780" spans="1:26" ht="15.75" customHeight="1">
      <c r="A780" s="191"/>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c r="Y780" s="191"/>
      <c r="Z780" s="191"/>
    </row>
    <row r="781" spans="1:26" ht="15.75" customHeight="1">
      <c r="A781" s="191"/>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c r="Y781" s="191"/>
      <c r="Z781" s="191"/>
    </row>
    <row r="782" spans="1:26" ht="15.75" customHeight="1">
      <c r="A782" s="191"/>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c r="Y782" s="191"/>
      <c r="Z782" s="191"/>
    </row>
    <row r="783" spans="1:26" ht="15.75" customHeight="1">
      <c r="A783" s="191"/>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c r="Y783" s="191"/>
      <c r="Z783" s="191"/>
    </row>
    <row r="784" spans="1:26" ht="15.75" customHeight="1">
      <c r="A784" s="191"/>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c r="Y784" s="191"/>
      <c r="Z784" s="191"/>
    </row>
    <row r="785" spans="1:26" ht="15.75" customHeight="1">
      <c r="A785" s="191"/>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c r="Y785" s="191"/>
      <c r="Z785" s="191"/>
    </row>
    <row r="786" spans="1:26" ht="15.75" customHeight="1">
      <c r="A786" s="191"/>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c r="Y786" s="191"/>
      <c r="Z786" s="191"/>
    </row>
    <row r="787" spans="1:26" ht="15.75" customHeight="1">
      <c r="A787" s="191"/>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c r="Y787" s="191"/>
      <c r="Z787" s="191"/>
    </row>
    <row r="788" spans="1:26" ht="15.75" customHeight="1">
      <c r="A788" s="191"/>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c r="Y788" s="191"/>
      <c r="Z788" s="191"/>
    </row>
    <row r="789" spans="1:26" ht="15.75" customHeight="1">
      <c r="A789" s="191"/>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c r="Y789" s="191"/>
      <c r="Z789" s="191"/>
    </row>
    <row r="790" spans="1:26" ht="15.75" customHeight="1">
      <c r="A790" s="191"/>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c r="Y790" s="191"/>
      <c r="Z790" s="191"/>
    </row>
    <row r="791" spans="1:26" ht="15.75" customHeight="1">
      <c r="A791" s="191"/>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c r="Y791" s="191"/>
      <c r="Z791" s="191"/>
    </row>
    <row r="792" spans="1:26" ht="15.75" customHeight="1">
      <c r="A792" s="191"/>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c r="Y792" s="191"/>
      <c r="Z792" s="191"/>
    </row>
    <row r="793" spans="1:26" ht="15.75" customHeight="1">
      <c r="A793" s="191"/>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c r="Y793" s="191"/>
      <c r="Z793" s="191"/>
    </row>
    <row r="794" spans="1:26" ht="15.75" customHeight="1">
      <c r="A794" s="191"/>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c r="Y794" s="191"/>
      <c r="Z794" s="191"/>
    </row>
    <row r="795" spans="1:26" ht="15.75" customHeight="1">
      <c r="A795" s="191"/>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c r="Y795" s="191"/>
      <c r="Z795" s="191"/>
    </row>
    <row r="796" spans="1:26" ht="15.75" customHeight="1">
      <c r="A796" s="191"/>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c r="Y796" s="191"/>
      <c r="Z796" s="191"/>
    </row>
    <row r="797" spans="1:26" ht="15.75" customHeight="1">
      <c r="A797" s="191"/>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c r="Y797" s="191"/>
      <c r="Z797" s="191"/>
    </row>
    <row r="798" spans="1:26" ht="15.75" customHeight="1">
      <c r="A798" s="191"/>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c r="Y798" s="191"/>
      <c r="Z798" s="191"/>
    </row>
    <row r="799" spans="1:26" ht="15.75" customHeight="1">
      <c r="A799" s="191"/>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c r="Y799" s="191"/>
      <c r="Z799" s="191"/>
    </row>
    <row r="800" spans="1:26" ht="15.75" customHeight="1">
      <c r="A800" s="191"/>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c r="Y800" s="191"/>
      <c r="Z800" s="191"/>
    </row>
    <row r="801" spans="1:26" ht="15.75" customHeight="1">
      <c r="A801" s="191"/>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c r="Y801" s="191"/>
      <c r="Z801" s="191"/>
    </row>
    <row r="802" spans="1:26" ht="15.75" customHeight="1">
      <c r="A802" s="191"/>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c r="Y802" s="191"/>
      <c r="Z802" s="191"/>
    </row>
    <row r="803" spans="1:26" ht="15.75" customHeight="1">
      <c r="A803" s="191"/>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c r="Y803" s="191"/>
      <c r="Z803" s="191"/>
    </row>
    <row r="804" spans="1:26" ht="15.75" customHeight="1">
      <c r="A804" s="191"/>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c r="Y804" s="191"/>
      <c r="Z804" s="191"/>
    </row>
    <row r="805" spans="1:26" ht="15.75" customHeight="1">
      <c r="A805" s="191"/>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c r="Y805" s="191"/>
      <c r="Z805" s="191"/>
    </row>
    <row r="806" spans="1:26" ht="15.75" customHeight="1">
      <c r="A806" s="191"/>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c r="Y806" s="191"/>
      <c r="Z806" s="191"/>
    </row>
    <row r="807" spans="1:26" ht="15.75" customHeight="1">
      <c r="A807" s="191"/>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c r="Y807" s="191"/>
      <c r="Z807" s="191"/>
    </row>
    <row r="808" spans="1:26" ht="15.75" customHeight="1">
      <c r="A808" s="191"/>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c r="Y808" s="191"/>
      <c r="Z808" s="191"/>
    </row>
    <row r="809" spans="1:26" ht="15.75" customHeight="1">
      <c r="A809" s="191"/>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c r="Y809" s="191"/>
      <c r="Z809" s="191"/>
    </row>
    <row r="810" spans="1:26" ht="15.75" customHeight="1">
      <c r="A810" s="191"/>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c r="Y810" s="191"/>
      <c r="Z810" s="191"/>
    </row>
    <row r="811" spans="1:26" ht="15.75" customHeight="1">
      <c r="A811" s="191"/>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c r="Y811" s="191"/>
      <c r="Z811" s="191"/>
    </row>
    <row r="812" spans="1:26" ht="15.75" customHeight="1">
      <c r="A812" s="191"/>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c r="Y812" s="191"/>
      <c r="Z812" s="191"/>
    </row>
    <row r="813" spans="1:26" ht="15.75" customHeight="1">
      <c r="A813" s="191"/>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c r="Y813" s="191"/>
      <c r="Z813" s="191"/>
    </row>
    <row r="814" spans="1:26" ht="15.75" customHeight="1">
      <c r="A814" s="191"/>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c r="Y814" s="191"/>
      <c r="Z814" s="191"/>
    </row>
    <row r="815" spans="1:26" ht="15.75" customHeight="1">
      <c r="A815" s="191"/>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c r="Y815" s="191"/>
      <c r="Z815" s="191"/>
    </row>
    <row r="816" spans="1:26" ht="15.75" customHeight="1">
      <c r="A816" s="191"/>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c r="Y816" s="191"/>
      <c r="Z816" s="191"/>
    </row>
    <row r="817" spans="1:26" ht="15.75" customHeight="1">
      <c r="A817" s="191"/>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c r="Y817" s="191"/>
      <c r="Z817" s="191"/>
    </row>
    <row r="818" spans="1:26" ht="15.75" customHeight="1">
      <c r="A818" s="191"/>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c r="Y818" s="191"/>
      <c r="Z818" s="191"/>
    </row>
    <row r="819" spans="1:26" ht="15.75" customHeight="1">
      <c r="A819" s="191"/>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c r="Y819" s="191"/>
      <c r="Z819" s="191"/>
    </row>
    <row r="820" spans="1:26" ht="15.75" customHeight="1">
      <c r="A820" s="191"/>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c r="Y820" s="191"/>
      <c r="Z820" s="191"/>
    </row>
    <row r="821" spans="1:26" ht="15.75" customHeight="1">
      <c r="A821" s="191"/>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c r="Y821" s="191"/>
      <c r="Z821" s="191"/>
    </row>
    <row r="822" spans="1:26" ht="15.75" customHeight="1">
      <c r="A822" s="191"/>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c r="Y822" s="191"/>
      <c r="Z822" s="191"/>
    </row>
    <row r="823" spans="1:26" ht="15.75" customHeight="1">
      <c r="A823" s="191"/>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c r="Y823" s="191"/>
      <c r="Z823" s="191"/>
    </row>
    <row r="824" spans="1:26" ht="15.75" customHeight="1">
      <c r="A824" s="191"/>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c r="Y824" s="191"/>
      <c r="Z824" s="191"/>
    </row>
    <row r="825" spans="1:26" ht="15.75" customHeight="1">
      <c r="A825" s="191"/>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c r="Y825" s="191"/>
      <c r="Z825" s="191"/>
    </row>
    <row r="826" spans="1:26" ht="15.75" customHeight="1">
      <c r="A826" s="191"/>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c r="Y826" s="191"/>
      <c r="Z826" s="191"/>
    </row>
    <row r="827" spans="1:26" ht="15.75" customHeight="1">
      <c r="A827" s="191"/>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c r="Y827" s="191"/>
      <c r="Z827" s="191"/>
    </row>
    <row r="828" spans="1:26" ht="15.75" customHeight="1">
      <c r="A828" s="191"/>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c r="Y828" s="191"/>
      <c r="Z828" s="191"/>
    </row>
    <row r="829" spans="1:26" ht="15.75" customHeight="1">
      <c r="A829" s="191"/>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c r="Y829" s="191"/>
      <c r="Z829" s="191"/>
    </row>
    <row r="830" spans="1:26" ht="15.75" customHeight="1">
      <c r="A830" s="191"/>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c r="Y830" s="191"/>
      <c r="Z830" s="191"/>
    </row>
    <row r="831" spans="1:26" ht="15.75" customHeight="1">
      <c r="A831" s="191"/>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c r="Y831" s="191"/>
      <c r="Z831" s="191"/>
    </row>
    <row r="832" spans="1:26" ht="15.75" customHeight="1">
      <c r="A832" s="191"/>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c r="Y832" s="191"/>
      <c r="Z832" s="191"/>
    </row>
    <row r="833" spans="1:26" ht="15.75" customHeight="1">
      <c r="A833" s="191"/>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c r="Y833" s="191"/>
      <c r="Z833" s="191"/>
    </row>
    <row r="834" spans="1:26" ht="15.75" customHeight="1">
      <c r="A834" s="191"/>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c r="Y834" s="191"/>
      <c r="Z834" s="191"/>
    </row>
    <row r="835" spans="1:26" ht="15.75" customHeight="1">
      <c r="A835" s="191"/>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c r="Y835" s="191"/>
      <c r="Z835" s="191"/>
    </row>
    <row r="836" spans="1:26" ht="15.75" customHeight="1">
      <c r="A836" s="191"/>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c r="Y836" s="191"/>
      <c r="Z836" s="191"/>
    </row>
    <row r="837" spans="1:26" ht="15.75" customHeight="1">
      <c r="A837" s="191"/>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c r="Y837" s="191"/>
      <c r="Z837" s="191"/>
    </row>
    <row r="838" spans="1:26" ht="15.75" customHeight="1">
      <c r="A838" s="191"/>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c r="Y838" s="191"/>
      <c r="Z838" s="191"/>
    </row>
    <row r="839" spans="1:26" ht="15.75" customHeight="1">
      <c r="A839" s="191"/>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c r="Y839" s="191"/>
      <c r="Z839" s="191"/>
    </row>
    <row r="840" spans="1:26" ht="15.75" customHeight="1">
      <c r="A840" s="191"/>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c r="Y840" s="191"/>
      <c r="Z840" s="191"/>
    </row>
    <row r="841" spans="1:26" ht="15.75" customHeight="1">
      <c r="A841" s="191"/>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c r="Y841" s="191"/>
      <c r="Z841" s="191"/>
    </row>
    <row r="842" spans="1:26" ht="15.75" customHeight="1">
      <c r="A842" s="191"/>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c r="Y842" s="191"/>
      <c r="Z842" s="191"/>
    </row>
    <row r="843" spans="1:26" ht="15.75" customHeight="1">
      <c r="A843" s="191"/>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c r="Y843" s="191"/>
      <c r="Z843" s="191"/>
    </row>
    <row r="844" spans="1:26" ht="15.75" customHeight="1">
      <c r="A844" s="191"/>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c r="Y844" s="191"/>
      <c r="Z844" s="191"/>
    </row>
    <row r="845" spans="1:26" ht="15.75" customHeight="1">
      <c r="A845" s="191"/>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c r="Y845" s="191"/>
      <c r="Z845" s="191"/>
    </row>
    <row r="846" spans="1:26" ht="15.75" customHeight="1">
      <c r="A846" s="191"/>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c r="Y846" s="191"/>
      <c r="Z846" s="191"/>
    </row>
    <row r="847" spans="1:26" ht="15.75" customHeight="1">
      <c r="A847" s="191"/>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c r="Y847" s="191"/>
      <c r="Z847" s="191"/>
    </row>
    <row r="848" spans="1:26" ht="15.75" customHeight="1">
      <c r="A848" s="191"/>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c r="Y848" s="191"/>
      <c r="Z848" s="191"/>
    </row>
    <row r="849" spans="1:26" ht="15.75" customHeight="1">
      <c r="A849" s="191"/>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c r="Y849" s="191"/>
      <c r="Z849" s="191"/>
    </row>
    <row r="850" spans="1:26" ht="15.75" customHeight="1">
      <c r="A850" s="191"/>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c r="Y850" s="191"/>
      <c r="Z850" s="191"/>
    </row>
    <row r="851" spans="1:26" ht="15.75" customHeight="1">
      <c r="A851" s="191"/>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c r="Y851" s="191"/>
      <c r="Z851" s="191"/>
    </row>
    <row r="852" spans="1:26" ht="15.75" customHeight="1">
      <c r="A852" s="191"/>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c r="Y852" s="191"/>
      <c r="Z852" s="191"/>
    </row>
    <row r="853" spans="1:26" ht="15.75" customHeight="1">
      <c r="A853" s="191"/>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c r="Y853" s="191"/>
      <c r="Z853" s="191"/>
    </row>
    <row r="854" spans="1:26" ht="15.75" customHeight="1">
      <c r="A854" s="191"/>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c r="Y854" s="191"/>
      <c r="Z854" s="191"/>
    </row>
    <row r="855" spans="1:26" ht="15.75" customHeight="1">
      <c r="A855" s="191"/>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c r="Y855" s="191"/>
      <c r="Z855" s="191"/>
    </row>
    <row r="856" spans="1:26" ht="15.75" customHeight="1">
      <c r="A856" s="191"/>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c r="Y856" s="191"/>
      <c r="Z856" s="191"/>
    </row>
    <row r="857" spans="1:26" ht="15.75" customHeight="1">
      <c r="A857" s="191"/>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c r="Y857" s="191"/>
      <c r="Z857" s="191"/>
    </row>
    <row r="858" spans="1:26" ht="15.75" customHeight="1">
      <c r="A858" s="191"/>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c r="Y858" s="191"/>
      <c r="Z858" s="191"/>
    </row>
    <row r="859" spans="1:26" ht="15.75" customHeight="1">
      <c r="A859" s="191"/>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c r="Y859" s="191"/>
      <c r="Z859" s="191"/>
    </row>
    <row r="860" spans="1:26" ht="15.75" customHeight="1">
      <c r="A860" s="191"/>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c r="Y860" s="191"/>
      <c r="Z860" s="191"/>
    </row>
    <row r="861" spans="1:26" ht="15.75" customHeight="1">
      <c r="A861" s="191"/>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c r="Y861" s="191"/>
      <c r="Z861" s="191"/>
    </row>
    <row r="862" spans="1:26" ht="15.75" customHeight="1">
      <c r="A862" s="191"/>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c r="Y862" s="191"/>
      <c r="Z862" s="191"/>
    </row>
    <row r="863" spans="1:26" ht="15.75" customHeight="1">
      <c r="A863" s="191"/>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c r="Y863" s="191"/>
      <c r="Z863" s="191"/>
    </row>
    <row r="864" spans="1:26" ht="15.75" customHeight="1">
      <c r="A864" s="191"/>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c r="Y864" s="191"/>
      <c r="Z864" s="191"/>
    </row>
    <row r="865" spans="1:26" ht="15.75" customHeight="1">
      <c r="A865" s="191"/>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c r="Y865" s="191"/>
      <c r="Z865" s="191"/>
    </row>
    <row r="866" spans="1:26" ht="15.75" customHeight="1">
      <c r="A866" s="191"/>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c r="Y866" s="191"/>
      <c r="Z866" s="191"/>
    </row>
    <row r="867" spans="1:26" ht="15.75" customHeight="1">
      <c r="A867" s="191"/>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c r="Y867" s="191"/>
      <c r="Z867" s="191"/>
    </row>
    <row r="868" spans="1:26" ht="15.75" customHeight="1">
      <c r="A868" s="191"/>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c r="Y868" s="191"/>
      <c r="Z868" s="191"/>
    </row>
    <row r="869" spans="1:26" ht="15.75" customHeight="1">
      <c r="A869" s="191"/>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c r="Y869" s="191"/>
      <c r="Z869" s="191"/>
    </row>
    <row r="870" spans="1:26" ht="15.75" customHeight="1">
      <c r="A870" s="191"/>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c r="Y870" s="191"/>
      <c r="Z870" s="191"/>
    </row>
    <row r="871" spans="1:26" ht="15.75" customHeight="1">
      <c r="A871" s="191"/>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c r="Y871" s="191"/>
      <c r="Z871" s="191"/>
    </row>
    <row r="872" spans="1:26" ht="15.75" customHeight="1">
      <c r="A872" s="191"/>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c r="Y872" s="191"/>
      <c r="Z872" s="191"/>
    </row>
    <row r="873" spans="1:26" ht="15.75" customHeight="1">
      <c r="A873" s="191"/>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c r="Y873" s="191"/>
      <c r="Z873" s="191"/>
    </row>
    <row r="874" spans="1:26" ht="15.75" customHeight="1">
      <c r="A874" s="191"/>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c r="Y874" s="191"/>
      <c r="Z874" s="191"/>
    </row>
    <row r="875" spans="1:26" ht="15.75" customHeight="1">
      <c r="A875" s="191"/>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c r="Y875" s="191"/>
      <c r="Z875" s="191"/>
    </row>
    <row r="876" spans="1:26" ht="15.75" customHeight="1">
      <c r="A876" s="191"/>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c r="Y876" s="191"/>
      <c r="Z876" s="191"/>
    </row>
    <row r="877" spans="1:26" ht="15.75" customHeight="1">
      <c r="A877" s="191"/>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c r="Y877" s="191"/>
      <c r="Z877" s="191"/>
    </row>
    <row r="878" spans="1:26" ht="15.75" customHeight="1">
      <c r="A878" s="191"/>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c r="Y878" s="191"/>
      <c r="Z878" s="191"/>
    </row>
    <row r="879" spans="1:26" ht="15.75" customHeight="1">
      <c r="A879" s="191"/>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c r="Y879" s="191"/>
      <c r="Z879" s="191"/>
    </row>
    <row r="880" spans="1:26" ht="15.75" customHeight="1">
      <c r="A880" s="191"/>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c r="Y880" s="191"/>
      <c r="Z880" s="191"/>
    </row>
    <row r="881" spans="1:26" ht="15.75" customHeight="1">
      <c r="A881" s="191"/>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c r="Y881" s="191"/>
      <c r="Z881" s="191"/>
    </row>
    <row r="882" spans="1:26" ht="15.75" customHeight="1">
      <c r="A882" s="191"/>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c r="Y882" s="191"/>
      <c r="Z882" s="191"/>
    </row>
    <row r="883" spans="1:26" ht="15.75" customHeight="1">
      <c r="A883" s="191"/>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c r="Y883" s="191"/>
      <c r="Z883" s="191"/>
    </row>
    <row r="884" spans="1:26" ht="15.75" customHeight="1">
      <c r="A884" s="191"/>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c r="Y884" s="191"/>
      <c r="Z884" s="191"/>
    </row>
    <row r="885" spans="1:26" ht="15.75" customHeight="1">
      <c r="A885" s="191"/>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c r="Y885" s="191"/>
      <c r="Z885" s="191"/>
    </row>
    <row r="886" spans="1:26" ht="15.75" customHeight="1">
      <c r="A886" s="191"/>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c r="Y886" s="191"/>
      <c r="Z886" s="191"/>
    </row>
    <row r="887" spans="1:26" ht="15.75" customHeight="1">
      <c r="A887" s="191"/>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c r="Y887" s="191"/>
      <c r="Z887" s="191"/>
    </row>
    <row r="888" spans="1:26" ht="15.75" customHeight="1">
      <c r="A888" s="191"/>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c r="Y888" s="191"/>
      <c r="Z888" s="191"/>
    </row>
    <row r="889" spans="1:26" ht="15.75" customHeight="1">
      <c r="A889" s="191"/>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c r="Y889" s="191"/>
      <c r="Z889" s="191"/>
    </row>
    <row r="890" spans="1:26" ht="15.75" customHeight="1">
      <c r="A890" s="191"/>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c r="Y890" s="191"/>
      <c r="Z890" s="191"/>
    </row>
    <row r="891" spans="1:26" ht="15.75" customHeight="1">
      <c r="A891" s="191"/>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c r="Y891" s="191"/>
      <c r="Z891" s="191"/>
    </row>
    <row r="892" spans="1:26" ht="15.75" customHeight="1">
      <c r="A892" s="191"/>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c r="Y892" s="191"/>
      <c r="Z892" s="191"/>
    </row>
    <row r="893" spans="1:26" ht="15.75" customHeight="1">
      <c r="A893" s="191"/>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c r="Y893" s="191"/>
      <c r="Z893" s="191"/>
    </row>
    <row r="894" spans="1:26" ht="15.75" customHeight="1">
      <c r="A894" s="191"/>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c r="Y894" s="191"/>
      <c r="Z894" s="191"/>
    </row>
    <row r="895" spans="1:26" ht="15.75" customHeight="1">
      <c r="A895" s="191"/>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c r="Y895" s="191"/>
      <c r="Z895" s="191"/>
    </row>
    <row r="896" spans="1:26" ht="15.75" customHeight="1">
      <c r="A896" s="191"/>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c r="Y896" s="191"/>
      <c r="Z896" s="191"/>
    </row>
    <row r="897" spans="1:26" ht="15.75" customHeight="1">
      <c r="A897" s="191"/>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c r="Y897" s="191"/>
      <c r="Z897" s="191"/>
    </row>
    <row r="898" spans="1:26" ht="15.75" customHeight="1">
      <c r="A898" s="191"/>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c r="Y898" s="191"/>
      <c r="Z898" s="191"/>
    </row>
    <row r="899" spans="1:26" ht="15.75" customHeight="1">
      <c r="A899" s="191"/>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c r="Y899" s="191"/>
      <c r="Z899" s="191"/>
    </row>
    <row r="900" spans="1:26" ht="15.75" customHeight="1">
      <c r="A900" s="191"/>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c r="Y900" s="191"/>
      <c r="Z900" s="191"/>
    </row>
    <row r="901" spans="1:26" ht="15.75" customHeight="1">
      <c r="A901" s="191"/>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c r="Y901" s="191"/>
      <c r="Z901" s="191"/>
    </row>
    <row r="902" spans="1:26" ht="15.75" customHeight="1">
      <c r="A902" s="191"/>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c r="Y902" s="191"/>
      <c r="Z902" s="191"/>
    </row>
    <row r="903" spans="1:26" ht="15.75" customHeight="1">
      <c r="A903" s="191"/>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c r="Y903" s="191"/>
      <c r="Z903" s="191"/>
    </row>
    <row r="904" spans="1:26" ht="15.75" customHeight="1">
      <c r="A904" s="191"/>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c r="Y904" s="191"/>
      <c r="Z904" s="191"/>
    </row>
    <row r="905" spans="1:26" ht="15.75" customHeight="1">
      <c r="A905" s="191"/>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c r="Y905" s="191"/>
      <c r="Z905" s="191"/>
    </row>
    <row r="906" spans="1:26" ht="15.75" customHeight="1">
      <c r="A906" s="191"/>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c r="Y906" s="191"/>
      <c r="Z906" s="191"/>
    </row>
    <row r="907" spans="1:26" ht="15.75" customHeight="1">
      <c r="A907" s="191"/>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c r="Y907" s="191"/>
      <c r="Z907" s="191"/>
    </row>
    <row r="908" spans="1:26" ht="15.75" customHeight="1">
      <c r="A908" s="191"/>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c r="Y908" s="191"/>
      <c r="Z908" s="191"/>
    </row>
    <row r="909" spans="1:26" ht="15.75" customHeight="1">
      <c r="A909" s="191"/>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c r="Y909" s="191"/>
      <c r="Z909" s="191"/>
    </row>
    <row r="910" spans="1:26" ht="15.75" customHeight="1">
      <c r="A910" s="191"/>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c r="Y910" s="191"/>
      <c r="Z910" s="191"/>
    </row>
    <row r="911" spans="1:26" ht="15.75" customHeight="1">
      <c r="A911" s="191"/>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c r="Y911" s="191"/>
      <c r="Z911" s="191"/>
    </row>
    <row r="912" spans="1:26" ht="15.75" customHeight="1">
      <c r="A912" s="191"/>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c r="Y912" s="191"/>
      <c r="Z912" s="191"/>
    </row>
    <row r="913" spans="1:26" ht="15.75" customHeight="1">
      <c r="A913" s="191"/>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c r="Y913" s="191"/>
      <c r="Z913" s="191"/>
    </row>
    <row r="914" spans="1:26" ht="15.75" customHeight="1">
      <c r="A914" s="191"/>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c r="Y914" s="191"/>
      <c r="Z914" s="191"/>
    </row>
    <row r="915" spans="1:26" ht="15.75" customHeight="1">
      <c r="A915" s="191"/>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c r="Y915" s="191"/>
      <c r="Z915" s="191"/>
    </row>
    <row r="916" spans="1:26" ht="15.75" customHeight="1">
      <c r="A916" s="191"/>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c r="Y916" s="191"/>
      <c r="Z916" s="191"/>
    </row>
    <row r="917" spans="1:26" ht="15.75" customHeight="1">
      <c r="A917" s="191"/>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c r="Y917" s="191"/>
      <c r="Z917" s="191"/>
    </row>
    <row r="918" spans="1:26" ht="15.75" customHeight="1">
      <c r="A918" s="191"/>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c r="Y918" s="191"/>
      <c r="Z918" s="191"/>
    </row>
    <row r="919" spans="1:26" ht="15.75" customHeight="1">
      <c r="A919" s="191"/>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c r="Y919" s="191"/>
      <c r="Z919" s="191"/>
    </row>
    <row r="920" spans="1:26" ht="15.75" customHeight="1">
      <c r="A920" s="191"/>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c r="Y920" s="191"/>
      <c r="Z920" s="191"/>
    </row>
    <row r="921" spans="1:26" ht="15.75" customHeight="1">
      <c r="A921" s="191"/>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c r="Y921" s="191"/>
      <c r="Z921" s="191"/>
    </row>
    <row r="922" spans="1:26" ht="15.75" customHeight="1">
      <c r="A922" s="191"/>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c r="Y922" s="191"/>
      <c r="Z922" s="191"/>
    </row>
    <row r="923" spans="1:26" ht="15.75" customHeight="1">
      <c r="A923" s="191"/>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c r="Y923" s="191"/>
      <c r="Z923" s="191"/>
    </row>
    <row r="924" spans="1:26" ht="15.75" customHeight="1">
      <c r="A924" s="191"/>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c r="Y924" s="191"/>
      <c r="Z924" s="191"/>
    </row>
    <row r="925" spans="1:26" ht="15.75" customHeight="1">
      <c r="A925" s="191"/>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c r="Y925" s="191"/>
      <c r="Z925" s="191"/>
    </row>
    <row r="926" spans="1:26" ht="15.75" customHeight="1">
      <c r="A926" s="191"/>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c r="Y926" s="191"/>
      <c r="Z926" s="191"/>
    </row>
    <row r="927" spans="1:26" ht="15.75" customHeight="1">
      <c r="A927" s="191"/>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c r="Y927" s="191"/>
      <c r="Z927" s="191"/>
    </row>
    <row r="928" spans="1:26" ht="15.75" customHeight="1">
      <c r="A928" s="191"/>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c r="Y928" s="191"/>
      <c r="Z928" s="191"/>
    </row>
    <row r="929" spans="1:26" ht="15.75" customHeight="1">
      <c r="A929" s="191"/>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c r="Y929" s="191"/>
      <c r="Z929" s="191"/>
    </row>
    <row r="930" spans="1:26" ht="15.75" customHeight="1">
      <c r="A930" s="191"/>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c r="Y930" s="191"/>
      <c r="Z930" s="191"/>
    </row>
    <row r="931" spans="1:26" ht="15.75" customHeight="1">
      <c r="A931" s="191"/>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c r="Y931" s="191"/>
      <c r="Z931" s="191"/>
    </row>
    <row r="932" spans="1:26" ht="15.75" customHeight="1">
      <c r="A932" s="191"/>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c r="Y932" s="191"/>
      <c r="Z932" s="191"/>
    </row>
    <row r="933" spans="1:26" ht="15.75" customHeight="1">
      <c r="A933" s="191"/>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c r="Y933" s="191"/>
      <c r="Z933" s="191"/>
    </row>
    <row r="934" spans="1:26" ht="15.75" customHeight="1">
      <c r="A934" s="191"/>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c r="Y934" s="191"/>
      <c r="Z934" s="191"/>
    </row>
    <row r="935" spans="1:26" ht="15.75" customHeight="1">
      <c r="A935" s="191"/>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c r="Y935" s="191"/>
      <c r="Z935" s="191"/>
    </row>
    <row r="936" spans="1:26" ht="15.75" customHeight="1">
      <c r="A936" s="191"/>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c r="Y936" s="191"/>
      <c r="Z936" s="191"/>
    </row>
    <row r="937" spans="1:26" ht="15.75" customHeight="1">
      <c r="A937" s="191"/>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c r="Y937" s="191"/>
      <c r="Z937" s="191"/>
    </row>
    <row r="938" spans="1:26" ht="15.75" customHeight="1">
      <c r="A938" s="191"/>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c r="Y938" s="191"/>
      <c r="Z938" s="191"/>
    </row>
    <row r="939" spans="1:26" ht="15.75" customHeight="1">
      <c r="A939" s="191"/>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c r="Y939" s="191"/>
      <c r="Z939" s="191"/>
    </row>
    <row r="940" spans="1:26" ht="15.75" customHeight="1">
      <c r="A940" s="191"/>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c r="Y940" s="191"/>
      <c r="Z940" s="191"/>
    </row>
    <row r="941" spans="1:26" ht="15.75" customHeight="1">
      <c r="A941" s="191"/>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c r="Y941" s="191"/>
      <c r="Z941" s="191"/>
    </row>
    <row r="942" spans="1:26" ht="15.75" customHeight="1">
      <c r="A942" s="191"/>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c r="Y942" s="191"/>
      <c r="Z942" s="191"/>
    </row>
    <row r="943" spans="1:26" ht="15.75" customHeight="1">
      <c r="A943" s="191"/>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c r="Y943" s="191"/>
      <c r="Z943" s="191"/>
    </row>
    <row r="944" spans="1:26" ht="15.75" customHeight="1">
      <c r="A944" s="191"/>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c r="Y944" s="191"/>
      <c r="Z944" s="191"/>
    </row>
    <row r="945" spans="1:26" ht="15.75" customHeight="1">
      <c r="A945" s="191"/>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c r="Y945" s="191"/>
      <c r="Z945" s="191"/>
    </row>
    <row r="946" spans="1:26" ht="15.75" customHeight="1">
      <c r="A946" s="191"/>
      <c r="B946" s="191"/>
      <c r="C946" s="191"/>
      <c r="D946" s="191"/>
      <c r="E946" s="191"/>
      <c r="F946" s="191"/>
      <c r="G946" s="191"/>
      <c r="H946" s="191"/>
      <c r="I946" s="191"/>
      <c r="J946" s="191"/>
      <c r="K946" s="191"/>
      <c r="L946" s="191"/>
      <c r="M946" s="191"/>
      <c r="N946" s="191"/>
      <c r="O946" s="191"/>
      <c r="P946" s="191"/>
      <c r="Q946" s="191"/>
      <c r="R946" s="191"/>
      <c r="S946" s="191"/>
      <c r="T946" s="191"/>
      <c r="U946" s="191"/>
      <c r="V946" s="191"/>
      <c r="W946" s="191"/>
      <c r="X946" s="191"/>
      <c r="Y946" s="191"/>
      <c r="Z946" s="191"/>
    </row>
    <row r="947" spans="1:26" ht="15.75" customHeight="1">
      <c r="A947" s="191"/>
      <c r="B947" s="191"/>
      <c r="C947" s="191"/>
      <c r="D947" s="191"/>
      <c r="E947" s="191"/>
      <c r="F947" s="191"/>
      <c r="G947" s="191"/>
      <c r="H947" s="191"/>
      <c r="I947" s="191"/>
      <c r="J947" s="191"/>
      <c r="K947" s="191"/>
      <c r="L947" s="191"/>
      <c r="M947" s="191"/>
      <c r="N947" s="191"/>
      <c r="O947" s="191"/>
      <c r="P947" s="191"/>
      <c r="Q947" s="191"/>
      <c r="R947" s="191"/>
      <c r="S947" s="191"/>
      <c r="T947" s="191"/>
      <c r="U947" s="191"/>
      <c r="V947" s="191"/>
      <c r="W947" s="191"/>
      <c r="X947" s="191"/>
      <c r="Y947" s="191"/>
      <c r="Z947" s="191"/>
    </row>
    <row r="948" spans="1:26" ht="15.75" customHeight="1">
      <c r="A948" s="191"/>
      <c r="B948" s="191"/>
      <c r="C948" s="191"/>
      <c r="D948" s="191"/>
      <c r="E948" s="191"/>
      <c r="F948" s="191"/>
      <c r="G948" s="191"/>
      <c r="H948" s="191"/>
      <c r="I948" s="191"/>
      <c r="J948" s="191"/>
      <c r="K948" s="191"/>
      <c r="L948" s="191"/>
      <c r="M948" s="191"/>
      <c r="N948" s="191"/>
      <c r="O948" s="191"/>
      <c r="P948" s="191"/>
      <c r="Q948" s="191"/>
      <c r="R948" s="191"/>
      <c r="S948" s="191"/>
      <c r="T948" s="191"/>
      <c r="U948" s="191"/>
      <c r="V948" s="191"/>
      <c r="W948" s="191"/>
      <c r="X948" s="191"/>
      <c r="Y948" s="191"/>
      <c r="Z948" s="191"/>
    </row>
    <row r="949" spans="1:26" ht="15.75" customHeight="1">
      <c r="A949" s="191"/>
      <c r="B949" s="191"/>
      <c r="C949" s="191"/>
      <c r="D949" s="191"/>
      <c r="E949" s="191"/>
      <c r="F949" s="191"/>
      <c r="G949" s="191"/>
      <c r="H949" s="191"/>
      <c r="I949" s="191"/>
      <c r="J949" s="191"/>
      <c r="K949" s="191"/>
      <c r="L949" s="191"/>
      <c r="M949" s="191"/>
      <c r="N949" s="191"/>
      <c r="O949" s="191"/>
      <c r="P949" s="191"/>
      <c r="Q949" s="191"/>
      <c r="R949" s="191"/>
      <c r="S949" s="191"/>
      <c r="T949" s="191"/>
      <c r="U949" s="191"/>
      <c r="V949" s="191"/>
      <c r="W949" s="191"/>
      <c r="X949" s="191"/>
      <c r="Y949" s="191"/>
      <c r="Z949" s="191"/>
    </row>
    <row r="950" spans="1:26" ht="15.75" customHeight="1">
      <c r="A950" s="191"/>
      <c r="B950" s="191"/>
      <c r="C950" s="191"/>
      <c r="D950" s="191"/>
      <c r="E950" s="191"/>
      <c r="F950" s="191"/>
      <c r="G950" s="191"/>
      <c r="H950" s="191"/>
      <c r="I950" s="191"/>
      <c r="J950" s="191"/>
      <c r="K950" s="191"/>
      <c r="L950" s="191"/>
      <c r="M950" s="191"/>
      <c r="N950" s="191"/>
      <c r="O950" s="191"/>
      <c r="P950" s="191"/>
      <c r="Q950" s="191"/>
      <c r="R950" s="191"/>
      <c r="S950" s="191"/>
      <c r="T950" s="191"/>
      <c r="U950" s="191"/>
      <c r="V950" s="191"/>
      <c r="W950" s="191"/>
      <c r="X950" s="191"/>
      <c r="Y950" s="191"/>
      <c r="Z950" s="191"/>
    </row>
    <row r="951" spans="1:26" ht="15.75" customHeight="1">
      <c r="A951" s="191"/>
      <c r="B951" s="191"/>
      <c r="C951" s="191"/>
      <c r="D951" s="191"/>
      <c r="E951" s="191"/>
      <c r="F951" s="191"/>
      <c r="G951" s="191"/>
      <c r="H951" s="191"/>
      <c r="I951" s="191"/>
      <c r="J951" s="191"/>
      <c r="K951" s="191"/>
      <c r="L951" s="191"/>
      <c r="M951" s="191"/>
      <c r="N951" s="191"/>
      <c r="O951" s="191"/>
      <c r="P951" s="191"/>
      <c r="Q951" s="191"/>
      <c r="R951" s="191"/>
      <c r="S951" s="191"/>
      <c r="T951" s="191"/>
      <c r="U951" s="191"/>
      <c r="V951" s="191"/>
      <c r="W951" s="191"/>
      <c r="X951" s="191"/>
      <c r="Y951" s="191"/>
      <c r="Z951" s="191"/>
    </row>
    <row r="952" spans="1:26" ht="15.75" customHeight="1">
      <c r="A952" s="191"/>
      <c r="B952" s="191"/>
      <c r="C952" s="191"/>
      <c r="D952" s="191"/>
      <c r="E952" s="191"/>
      <c r="F952" s="191"/>
      <c r="G952" s="191"/>
      <c r="H952" s="191"/>
      <c r="I952" s="191"/>
      <c r="J952" s="191"/>
      <c r="K952" s="191"/>
      <c r="L952" s="191"/>
      <c r="M952" s="191"/>
      <c r="N952" s="191"/>
      <c r="O952" s="191"/>
      <c r="P952" s="191"/>
      <c r="Q952" s="191"/>
      <c r="R952" s="191"/>
      <c r="S952" s="191"/>
      <c r="T952" s="191"/>
      <c r="U952" s="191"/>
      <c r="V952" s="191"/>
      <c r="W952" s="191"/>
      <c r="X952" s="191"/>
      <c r="Y952" s="191"/>
      <c r="Z952" s="191"/>
    </row>
    <row r="953" spans="1:26" ht="15.75" customHeight="1">
      <c r="A953" s="191"/>
      <c r="B953" s="191"/>
      <c r="C953" s="191"/>
      <c r="D953" s="191"/>
      <c r="E953" s="191"/>
      <c r="F953" s="191"/>
      <c r="G953" s="191"/>
      <c r="H953" s="191"/>
      <c r="I953" s="191"/>
      <c r="J953" s="191"/>
      <c r="K953" s="191"/>
      <c r="L953" s="191"/>
      <c r="M953" s="191"/>
      <c r="N953" s="191"/>
      <c r="O953" s="191"/>
      <c r="P953" s="191"/>
      <c r="Q953" s="191"/>
      <c r="R953" s="191"/>
      <c r="S953" s="191"/>
      <c r="T953" s="191"/>
      <c r="U953" s="191"/>
      <c r="V953" s="191"/>
      <c r="W953" s="191"/>
      <c r="X953" s="191"/>
      <c r="Y953" s="191"/>
      <c r="Z953" s="191"/>
    </row>
    <row r="954" spans="1:26" ht="15.75" customHeight="1">
      <c r="A954" s="191"/>
      <c r="B954" s="191"/>
      <c r="C954" s="191"/>
      <c r="D954" s="191"/>
      <c r="E954" s="191"/>
      <c r="F954" s="191"/>
      <c r="G954" s="191"/>
      <c r="H954" s="191"/>
      <c r="I954" s="191"/>
      <c r="J954" s="191"/>
      <c r="K954" s="191"/>
      <c r="L954" s="191"/>
      <c r="M954" s="191"/>
      <c r="N954" s="191"/>
      <c r="O954" s="191"/>
      <c r="P954" s="191"/>
      <c r="Q954" s="191"/>
      <c r="R954" s="191"/>
      <c r="S954" s="191"/>
      <c r="T954" s="191"/>
      <c r="U954" s="191"/>
      <c r="V954" s="191"/>
      <c r="W954" s="191"/>
      <c r="X954" s="191"/>
      <c r="Y954" s="191"/>
      <c r="Z954" s="191"/>
    </row>
    <row r="955" spans="1:26" ht="15.75" customHeight="1">
      <c r="A955" s="191"/>
      <c r="B955" s="191"/>
      <c r="C955" s="191"/>
      <c r="D955" s="191"/>
      <c r="E955" s="191"/>
      <c r="F955" s="191"/>
      <c r="G955" s="191"/>
      <c r="H955" s="191"/>
      <c r="I955" s="191"/>
      <c r="J955" s="191"/>
      <c r="K955" s="191"/>
      <c r="L955" s="191"/>
      <c r="M955" s="191"/>
      <c r="N955" s="191"/>
      <c r="O955" s="191"/>
      <c r="P955" s="191"/>
      <c r="Q955" s="191"/>
      <c r="R955" s="191"/>
      <c r="S955" s="191"/>
      <c r="T955" s="191"/>
      <c r="U955" s="191"/>
      <c r="V955" s="191"/>
      <c r="W955" s="191"/>
      <c r="X955" s="191"/>
      <c r="Y955" s="191"/>
      <c r="Z955" s="191"/>
    </row>
    <row r="956" spans="1:26" ht="15.75" customHeight="1">
      <c r="A956" s="191"/>
      <c r="B956" s="191"/>
      <c r="C956" s="191"/>
      <c r="D956" s="191"/>
      <c r="E956" s="191"/>
      <c r="F956" s="191"/>
      <c r="G956" s="191"/>
      <c r="H956" s="191"/>
      <c r="I956" s="191"/>
      <c r="J956" s="191"/>
      <c r="K956" s="191"/>
      <c r="L956" s="191"/>
      <c r="M956" s="191"/>
      <c r="N956" s="191"/>
      <c r="O956" s="191"/>
      <c r="P956" s="191"/>
      <c r="Q956" s="191"/>
      <c r="R956" s="191"/>
      <c r="S956" s="191"/>
      <c r="T956" s="191"/>
      <c r="U956" s="191"/>
      <c r="V956" s="191"/>
      <c r="W956" s="191"/>
      <c r="X956" s="191"/>
      <c r="Y956" s="191"/>
      <c r="Z956" s="191"/>
    </row>
    <row r="957" spans="1:26" ht="15.75" customHeight="1">
      <c r="A957" s="191"/>
      <c r="B957" s="191"/>
      <c r="C957" s="191"/>
      <c r="D957" s="191"/>
      <c r="E957" s="191"/>
      <c r="F957" s="191"/>
      <c r="G957" s="191"/>
      <c r="H957" s="191"/>
      <c r="I957" s="191"/>
      <c r="J957" s="191"/>
      <c r="K957" s="191"/>
      <c r="L957" s="191"/>
      <c r="M957" s="191"/>
      <c r="N957" s="191"/>
      <c r="O957" s="191"/>
      <c r="P957" s="191"/>
      <c r="Q957" s="191"/>
      <c r="R957" s="191"/>
      <c r="S957" s="191"/>
      <c r="T957" s="191"/>
      <c r="U957" s="191"/>
      <c r="V957" s="191"/>
      <c r="W957" s="191"/>
      <c r="X957" s="191"/>
      <c r="Y957" s="191"/>
      <c r="Z957" s="191"/>
    </row>
    <row r="958" spans="1:26" ht="15.75" customHeight="1">
      <c r="A958" s="191"/>
      <c r="B958" s="191"/>
      <c r="C958" s="191"/>
      <c r="D958" s="191"/>
      <c r="E958" s="191"/>
      <c r="F958" s="191"/>
      <c r="G958" s="191"/>
      <c r="H958" s="191"/>
      <c r="I958" s="191"/>
      <c r="J958" s="191"/>
      <c r="K958" s="191"/>
      <c r="L958" s="191"/>
      <c r="M958" s="191"/>
      <c r="N958" s="191"/>
      <c r="O958" s="191"/>
      <c r="P958" s="191"/>
      <c r="Q958" s="191"/>
      <c r="R958" s="191"/>
      <c r="S958" s="191"/>
      <c r="T958" s="191"/>
      <c r="U958" s="191"/>
      <c r="V958" s="191"/>
      <c r="W958" s="191"/>
      <c r="X958" s="191"/>
      <c r="Y958" s="191"/>
      <c r="Z958" s="191"/>
    </row>
    <row r="959" spans="1:26" ht="15.75" customHeight="1">
      <c r="A959" s="191"/>
      <c r="B959" s="191"/>
      <c r="C959" s="191"/>
      <c r="D959" s="191"/>
      <c r="E959" s="191"/>
      <c r="F959" s="191"/>
      <c r="G959" s="191"/>
      <c r="H959" s="191"/>
      <c r="I959" s="191"/>
      <c r="J959" s="191"/>
      <c r="K959" s="191"/>
      <c r="L959" s="191"/>
      <c r="M959" s="191"/>
      <c r="N959" s="191"/>
      <c r="O959" s="191"/>
      <c r="P959" s="191"/>
      <c r="Q959" s="191"/>
      <c r="R959" s="191"/>
      <c r="S959" s="191"/>
      <c r="T959" s="191"/>
      <c r="U959" s="191"/>
      <c r="V959" s="191"/>
      <c r="W959" s="191"/>
      <c r="X959" s="191"/>
      <c r="Y959" s="191"/>
      <c r="Z959" s="191"/>
    </row>
    <row r="960" spans="1:26" ht="15.75" customHeight="1">
      <c r="A960" s="191"/>
      <c r="B960" s="191"/>
      <c r="C960" s="191"/>
      <c r="D960" s="191"/>
      <c r="E960" s="191"/>
      <c r="F960" s="191"/>
      <c r="G960" s="191"/>
      <c r="H960" s="191"/>
      <c r="I960" s="191"/>
      <c r="J960" s="191"/>
      <c r="K960" s="191"/>
      <c r="L960" s="191"/>
      <c r="M960" s="191"/>
      <c r="N960" s="191"/>
      <c r="O960" s="191"/>
      <c r="P960" s="191"/>
      <c r="Q960" s="191"/>
      <c r="R960" s="191"/>
      <c r="S960" s="191"/>
      <c r="T960" s="191"/>
      <c r="U960" s="191"/>
      <c r="V960" s="191"/>
      <c r="W960" s="191"/>
      <c r="X960" s="191"/>
      <c r="Y960" s="191"/>
      <c r="Z960" s="191"/>
    </row>
    <row r="961" spans="1:26" ht="15.75" customHeight="1">
      <c r="A961" s="191"/>
      <c r="B961" s="191"/>
      <c r="C961" s="191"/>
      <c r="D961" s="191"/>
      <c r="E961" s="191"/>
      <c r="F961" s="191"/>
      <c r="G961" s="191"/>
      <c r="H961" s="191"/>
      <c r="I961" s="191"/>
      <c r="J961" s="191"/>
      <c r="K961" s="191"/>
      <c r="L961" s="191"/>
      <c r="M961" s="191"/>
      <c r="N961" s="191"/>
      <c r="O961" s="191"/>
      <c r="P961" s="191"/>
      <c r="Q961" s="191"/>
      <c r="R961" s="191"/>
      <c r="S961" s="191"/>
      <c r="T961" s="191"/>
      <c r="U961" s="191"/>
      <c r="V961" s="191"/>
      <c r="W961" s="191"/>
      <c r="X961" s="191"/>
      <c r="Y961" s="191"/>
      <c r="Z961" s="191"/>
    </row>
    <row r="962" spans="1:26" ht="15.75" customHeight="1">
      <c r="A962" s="191"/>
      <c r="B962" s="191"/>
      <c r="C962" s="191"/>
      <c r="D962" s="191"/>
      <c r="E962" s="191"/>
      <c r="F962" s="191"/>
      <c r="G962" s="191"/>
      <c r="H962" s="191"/>
      <c r="I962" s="191"/>
      <c r="J962" s="191"/>
      <c r="K962" s="191"/>
      <c r="L962" s="191"/>
      <c r="M962" s="191"/>
      <c r="N962" s="191"/>
      <c r="O962" s="191"/>
      <c r="P962" s="191"/>
      <c r="Q962" s="191"/>
      <c r="R962" s="191"/>
      <c r="S962" s="191"/>
      <c r="T962" s="191"/>
      <c r="U962" s="191"/>
      <c r="V962" s="191"/>
      <c r="W962" s="191"/>
      <c r="X962" s="191"/>
      <c r="Y962" s="191"/>
      <c r="Z962" s="191"/>
    </row>
    <row r="963" spans="1:26" ht="15.75" customHeight="1">
      <c r="A963" s="191"/>
      <c r="B963" s="191"/>
      <c r="C963" s="191"/>
      <c r="D963" s="191"/>
      <c r="E963" s="191"/>
      <c r="F963" s="191"/>
      <c r="G963" s="191"/>
      <c r="H963" s="191"/>
      <c r="I963" s="191"/>
      <c r="J963" s="191"/>
      <c r="K963" s="191"/>
      <c r="L963" s="191"/>
      <c r="M963" s="191"/>
      <c r="N963" s="191"/>
      <c r="O963" s="191"/>
      <c r="P963" s="191"/>
      <c r="Q963" s="191"/>
      <c r="R963" s="191"/>
      <c r="S963" s="191"/>
      <c r="T963" s="191"/>
      <c r="U963" s="191"/>
      <c r="V963" s="191"/>
      <c r="W963" s="191"/>
      <c r="X963" s="191"/>
      <c r="Y963" s="191"/>
      <c r="Z963" s="191"/>
    </row>
    <row r="964" spans="1:26" ht="15.75" customHeight="1">
      <c r="A964" s="191"/>
      <c r="B964" s="191"/>
      <c r="C964" s="191"/>
      <c r="D964" s="191"/>
      <c r="E964" s="191"/>
      <c r="F964" s="191"/>
      <c r="G964" s="191"/>
      <c r="H964" s="191"/>
      <c r="I964" s="191"/>
      <c r="J964" s="191"/>
      <c r="K964" s="191"/>
      <c r="L964" s="191"/>
      <c r="M964" s="191"/>
      <c r="N964" s="191"/>
      <c r="O964" s="191"/>
      <c r="P964" s="191"/>
      <c r="Q964" s="191"/>
      <c r="R964" s="191"/>
      <c r="S964" s="191"/>
      <c r="T964" s="191"/>
      <c r="U964" s="191"/>
      <c r="V964" s="191"/>
      <c r="W964" s="191"/>
      <c r="X964" s="191"/>
      <c r="Y964" s="191"/>
      <c r="Z964" s="191"/>
    </row>
    <row r="965" spans="1:26" ht="15.75" customHeight="1">
      <c r="A965" s="191"/>
      <c r="B965" s="191"/>
      <c r="C965" s="191"/>
      <c r="D965" s="191"/>
      <c r="E965" s="191"/>
      <c r="F965" s="191"/>
      <c r="G965" s="191"/>
      <c r="H965" s="191"/>
      <c r="I965" s="191"/>
      <c r="J965" s="191"/>
      <c r="K965" s="191"/>
      <c r="L965" s="191"/>
      <c r="M965" s="191"/>
      <c r="N965" s="191"/>
      <c r="O965" s="191"/>
      <c r="P965" s="191"/>
      <c r="Q965" s="191"/>
      <c r="R965" s="191"/>
      <c r="S965" s="191"/>
      <c r="T965" s="191"/>
      <c r="U965" s="191"/>
      <c r="V965" s="191"/>
      <c r="W965" s="191"/>
      <c r="X965" s="191"/>
      <c r="Y965" s="191"/>
      <c r="Z965" s="191"/>
    </row>
    <row r="966" spans="1:26" ht="15.75" customHeight="1">
      <c r="A966" s="191"/>
      <c r="B966" s="191"/>
      <c r="C966" s="191"/>
      <c r="D966" s="191"/>
      <c r="E966" s="191"/>
      <c r="F966" s="191"/>
      <c r="G966" s="191"/>
      <c r="H966" s="191"/>
      <c r="I966" s="191"/>
      <c r="J966" s="191"/>
      <c r="K966" s="191"/>
      <c r="L966" s="191"/>
      <c r="M966" s="191"/>
      <c r="N966" s="191"/>
      <c r="O966" s="191"/>
      <c r="P966" s="191"/>
      <c r="Q966" s="191"/>
      <c r="R966" s="191"/>
      <c r="S966" s="191"/>
      <c r="T966" s="191"/>
      <c r="U966" s="191"/>
      <c r="V966" s="191"/>
      <c r="W966" s="191"/>
      <c r="X966" s="191"/>
      <c r="Y966" s="191"/>
      <c r="Z966" s="191"/>
    </row>
    <row r="967" spans="1:26" ht="15.75" customHeight="1">
      <c r="A967" s="191"/>
      <c r="B967" s="191"/>
      <c r="C967" s="191"/>
      <c r="D967" s="191"/>
      <c r="E967" s="191"/>
      <c r="F967" s="191"/>
      <c r="G967" s="191"/>
      <c r="H967" s="191"/>
      <c r="I967" s="191"/>
      <c r="J967" s="191"/>
      <c r="K967" s="191"/>
      <c r="L967" s="191"/>
      <c r="M967" s="191"/>
      <c r="N967" s="191"/>
      <c r="O967" s="191"/>
      <c r="P967" s="191"/>
      <c r="Q967" s="191"/>
      <c r="R967" s="191"/>
      <c r="S967" s="191"/>
      <c r="T967" s="191"/>
      <c r="U967" s="191"/>
      <c r="V967" s="191"/>
      <c r="W967" s="191"/>
      <c r="X967" s="191"/>
      <c r="Y967" s="191"/>
      <c r="Z967" s="191"/>
    </row>
    <row r="968" spans="1:26" ht="15.75" customHeight="1">
      <c r="A968" s="191"/>
      <c r="B968" s="191"/>
      <c r="C968" s="191"/>
      <c r="D968" s="191"/>
      <c r="E968" s="191"/>
      <c r="F968" s="191"/>
      <c r="G968" s="191"/>
      <c r="H968" s="191"/>
      <c r="I968" s="191"/>
      <c r="J968" s="191"/>
      <c r="K968" s="191"/>
      <c r="L968" s="191"/>
      <c r="M968" s="191"/>
      <c r="N968" s="191"/>
      <c r="O968" s="191"/>
      <c r="P968" s="191"/>
      <c r="Q968" s="191"/>
      <c r="R968" s="191"/>
      <c r="S968" s="191"/>
      <c r="T968" s="191"/>
      <c r="U968" s="191"/>
      <c r="V968" s="191"/>
      <c r="W968" s="191"/>
      <c r="X968" s="191"/>
      <c r="Y968" s="191"/>
      <c r="Z968" s="191"/>
    </row>
    <row r="969" spans="1:26" ht="15.75" customHeight="1">
      <c r="A969" s="191"/>
      <c r="B969" s="191"/>
      <c r="C969" s="191"/>
      <c r="D969" s="191"/>
      <c r="E969" s="191"/>
      <c r="F969" s="191"/>
      <c r="G969" s="191"/>
      <c r="H969" s="191"/>
      <c r="I969" s="191"/>
      <c r="J969" s="191"/>
      <c r="K969" s="191"/>
      <c r="L969" s="191"/>
      <c r="M969" s="191"/>
      <c r="N969" s="191"/>
      <c r="O969" s="191"/>
      <c r="P969" s="191"/>
      <c r="Q969" s="191"/>
      <c r="R969" s="191"/>
      <c r="S969" s="191"/>
      <c r="T969" s="191"/>
      <c r="U969" s="191"/>
      <c r="V969" s="191"/>
      <c r="W969" s="191"/>
      <c r="X969" s="191"/>
      <c r="Y969" s="191"/>
      <c r="Z969" s="191"/>
    </row>
    <row r="970" spans="1:26" ht="15.75" customHeight="1">
      <c r="A970" s="191"/>
      <c r="B970" s="191"/>
      <c r="C970" s="191"/>
      <c r="D970" s="191"/>
      <c r="E970" s="191"/>
      <c r="F970" s="191"/>
      <c r="G970" s="191"/>
      <c r="H970" s="191"/>
      <c r="I970" s="191"/>
      <c r="J970" s="191"/>
      <c r="K970" s="191"/>
      <c r="L970" s="191"/>
      <c r="M970" s="191"/>
      <c r="N970" s="191"/>
      <c r="O970" s="191"/>
      <c r="P970" s="191"/>
      <c r="Q970" s="191"/>
      <c r="R970" s="191"/>
      <c r="S970" s="191"/>
      <c r="T970" s="191"/>
      <c r="U970" s="191"/>
      <c r="V970" s="191"/>
      <c r="W970" s="191"/>
      <c r="X970" s="191"/>
      <c r="Y970" s="191"/>
      <c r="Z970" s="191"/>
    </row>
    <row r="971" spans="1:26" ht="15.75" customHeight="1">
      <c r="A971" s="191"/>
      <c r="B971" s="191"/>
      <c r="C971" s="191"/>
      <c r="D971" s="191"/>
      <c r="E971" s="191"/>
      <c r="F971" s="191"/>
      <c r="G971" s="191"/>
      <c r="H971" s="191"/>
      <c r="I971" s="191"/>
      <c r="J971" s="191"/>
      <c r="K971" s="191"/>
      <c r="L971" s="191"/>
      <c r="M971" s="191"/>
      <c r="N971" s="191"/>
      <c r="O971" s="191"/>
      <c r="P971" s="191"/>
      <c r="Q971" s="191"/>
      <c r="R971" s="191"/>
      <c r="S971" s="191"/>
      <c r="T971" s="191"/>
      <c r="U971" s="191"/>
      <c r="V971" s="191"/>
      <c r="W971" s="191"/>
      <c r="X971" s="191"/>
      <c r="Y971" s="191"/>
      <c r="Z971" s="191"/>
    </row>
    <row r="972" spans="1:26" ht="15.75" customHeight="1">
      <c r="A972" s="191"/>
      <c r="B972" s="191"/>
      <c r="C972" s="191"/>
      <c r="D972" s="191"/>
      <c r="E972" s="191"/>
      <c r="F972" s="191"/>
      <c r="G972" s="191"/>
      <c r="H972" s="191"/>
      <c r="I972" s="191"/>
      <c r="J972" s="191"/>
      <c r="K972" s="191"/>
      <c r="L972" s="191"/>
      <c r="M972" s="191"/>
      <c r="N972" s="191"/>
      <c r="O972" s="191"/>
      <c r="P972" s="191"/>
      <c r="Q972" s="191"/>
      <c r="R972" s="191"/>
      <c r="S972" s="191"/>
      <c r="T972" s="191"/>
      <c r="U972" s="191"/>
      <c r="V972" s="191"/>
      <c r="W972" s="191"/>
      <c r="X972" s="191"/>
      <c r="Y972" s="191"/>
      <c r="Z972" s="191"/>
    </row>
    <row r="973" spans="1:26" ht="15.75" customHeight="1">
      <c r="A973" s="191"/>
      <c r="B973" s="191"/>
      <c r="C973" s="191"/>
      <c r="D973" s="191"/>
      <c r="E973" s="191"/>
      <c r="F973" s="191"/>
      <c r="G973" s="191"/>
      <c r="H973" s="191"/>
      <c r="I973" s="191"/>
      <c r="J973" s="191"/>
      <c r="K973" s="191"/>
      <c r="L973" s="191"/>
      <c r="M973" s="191"/>
      <c r="N973" s="191"/>
      <c r="O973" s="191"/>
      <c r="P973" s="191"/>
      <c r="Q973" s="191"/>
      <c r="R973" s="191"/>
      <c r="S973" s="191"/>
      <c r="T973" s="191"/>
      <c r="U973" s="191"/>
      <c r="V973" s="191"/>
      <c r="W973" s="191"/>
      <c r="X973" s="191"/>
      <c r="Y973" s="191"/>
      <c r="Z973" s="191"/>
    </row>
    <row r="974" spans="1:26" ht="15.75" customHeight="1">
      <c r="A974" s="191"/>
      <c r="B974" s="191"/>
      <c r="C974" s="191"/>
      <c r="D974" s="191"/>
      <c r="E974" s="191"/>
      <c r="F974" s="191"/>
      <c r="G974" s="191"/>
      <c r="H974" s="191"/>
      <c r="I974" s="191"/>
      <c r="J974" s="191"/>
      <c r="K974" s="191"/>
      <c r="L974" s="191"/>
      <c r="M974" s="191"/>
      <c r="N974" s="191"/>
      <c r="O974" s="191"/>
      <c r="P974" s="191"/>
      <c r="Q974" s="191"/>
      <c r="R974" s="191"/>
      <c r="S974" s="191"/>
      <c r="T974" s="191"/>
      <c r="U974" s="191"/>
      <c r="V974" s="191"/>
      <c r="W974" s="191"/>
      <c r="X974" s="191"/>
      <c r="Y974" s="191"/>
      <c r="Z974" s="191"/>
    </row>
    <row r="975" spans="1:26" ht="15.75" customHeight="1">
      <c r="A975" s="191"/>
      <c r="B975" s="191"/>
      <c r="C975" s="191"/>
      <c r="D975" s="191"/>
      <c r="E975" s="191"/>
      <c r="F975" s="191"/>
      <c r="G975" s="191"/>
      <c r="H975" s="191"/>
      <c r="I975" s="191"/>
      <c r="J975" s="191"/>
      <c r="K975" s="191"/>
      <c r="L975" s="191"/>
      <c r="M975" s="191"/>
      <c r="N975" s="191"/>
      <c r="O975" s="191"/>
      <c r="P975" s="191"/>
      <c r="Q975" s="191"/>
      <c r="R975" s="191"/>
      <c r="S975" s="191"/>
      <c r="T975" s="191"/>
      <c r="U975" s="191"/>
      <c r="V975" s="191"/>
      <c r="W975" s="191"/>
      <c r="X975" s="191"/>
      <c r="Y975" s="191"/>
      <c r="Z975" s="191"/>
    </row>
    <row r="976" spans="1:26" ht="15.75" customHeight="1">
      <c r="A976" s="191"/>
      <c r="B976" s="191"/>
      <c r="C976" s="191"/>
      <c r="D976" s="191"/>
      <c r="E976" s="191"/>
      <c r="F976" s="191"/>
      <c r="G976" s="191"/>
      <c r="H976" s="191"/>
      <c r="I976" s="191"/>
      <c r="J976" s="191"/>
      <c r="K976" s="191"/>
      <c r="L976" s="191"/>
      <c r="M976" s="191"/>
      <c r="N976" s="191"/>
      <c r="O976" s="191"/>
      <c r="P976" s="191"/>
      <c r="Q976" s="191"/>
      <c r="R976" s="191"/>
      <c r="S976" s="191"/>
      <c r="T976" s="191"/>
      <c r="U976" s="191"/>
      <c r="V976" s="191"/>
      <c r="W976" s="191"/>
      <c r="X976" s="191"/>
      <c r="Y976" s="191"/>
      <c r="Z976" s="191"/>
    </row>
    <row r="977" spans="1:26" ht="15.75" customHeight="1">
      <c r="A977" s="191"/>
      <c r="B977" s="191"/>
      <c r="C977" s="191"/>
      <c r="D977" s="191"/>
      <c r="E977" s="191"/>
      <c r="F977" s="191"/>
      <c r="G977" s="191"/>
      <c r="H977" s="191"/>
      <c r="I977" s="191"/>
      <c r="J977" s="191"/>
      <c r="K977" s="191"/>
      <c r="L977" s="191"/>
      <c r="M977" s="191"/>
      <c r="N977" s="191"/>
      <c r="O977" s="191"/>
      <c r="P977" s="191"/>
      <c r="Q977" s="191"/>
      <c r="R977" s="191"/>
      <c r="S977" s="191"/>
      <c r="T977" s="191"/>
      <c r="U977" s="191"/>
      <c r="V977" s="191"/>
      <c r="W977" s="191"/>
      <c r="X977" s="191"/>
      <c r="Y977" s="191"/>
      <c r="Z977" s="191"/>
    </row>
    <row r="978" spans="1:26" ht="15.75" customHeight="1">
      <c r="A978" s="191"/>
      <c r="B978" s="191"/>
      <c r="C978" s="191"/>
      <c r="D978" s="191"/>
      <c r="E978" s="191"/>
      <c r="F978" s="191"/>
      <c r="G978" s="191"/>
      <c r="H978" s="191"/>
      <c r="I978" s="191"/>
      <c r="J978" s="191"/>
      <c r="K978" s="191"/>
      <c r="L978" s="191"/>
      <c r="M978" s="191"/>
      <c r="N978" s="191"/>
      <c r="O978" s="191"/>
      <c r="P978" s="191"/>
      <c r="Q978" s="191"/>
      <c r="R978" s="191"/>
      <c r="S978" s="191"/>
      <c r="T978" s="191"/>
      <c r="U978" s="191"/>
      <c r="V978" s="191"/>
      <c r="W978" s="191"/>
      <c r="X978" s="191"/>
      <c r="Y978" s="191"/>
      <c r="Z978" s="191"/>
    </row>
    <row r="979" spans="1:26" ht="15.75" customHeight="1">
      <c r="A979" s="191"/>
      <c r="B979" s="191"/>
      <c r="C979" s="191"/>
      <c r="D979" s="191"/>
      <c r="E979" s="191"/>
      <c r="F979" s="191"/>
      <c r="G979" s="191"/>
      <c r="H979" s="191"/>
      <c r="I979" s="191"/>
      <c r="J979" s="191"/>
      <c r="K979" s="191"/>
      <c r="L979" s="191"/>
      <c r="M979" s="191"/>
      <c r="N979" s="191"/>
      <c r="O979" s="191"/>
      <c r="P979" s="191"/>
      <c r="Q979" s="191"/>
      <c r="R979" s="191"/>
      <c r="S979" s="191"/>
      <c r="T979" s="191"/>
      <c r="U979" s="191"/>
      <c r="V979" s="191"/>
      <c r="W979" s="191"/>
      <c r="X979" s="191"/>
      <c r="Y979" s="191"/>
      <c r="Z979" s="191"/>
    </row>
    <row r="980" spans="1:26" ht="15.75" customHeight="1">
      <c r="A980" s="191"/>
      <c r="B980" s="191"/>
      <c r="C980" s="191"/>
      <c r="D980" s="191"/>
      <c r="E980" s="191"/>
      <c r="F980" s="191"/>
      <c r="G980" s="191"/>
      <c r="H980" s="191"/>
      <c r="I980" s="191"/>
      <c r="J980" s="191"/>
      <c r="K980" s="191"/>
      <c r="L980" s="191"/>
      <c r="M980" s="191"/>
      <c r="N980" s="191"/>
      <c r="O980" s="191"/>
      <c r="P980" s="191"/>
      <c r="Q980" s="191"/>
      <c r="R980" s="191"/>
      <c r="S980" s="191"/>
      <c r="T980" s="191"/>
      <c r="U980" s="191"/>
      <c r="V980" s="191"/>
      <c r="W980" s="191"/>
      <c r="X980" s="191"/>
      <c r="Y980" s="191"/>
      <c r="Z980" s="191"/>
    </row>
    <row r="981" spans="1:26" ht="15.75" customHeight="1">
      <c r="A981" s="191"/>
      <c r="B981" s="191"/>
      <c r="C981" s="191"/>
      <c r="D981" s="191"/>
      <c r="E981" s="191"/>
      <c r="F981" s="191"/>
      <c r="G981" s="191"/>
      <c r="H981" s="191"/>
      <c r="I981" s="191"/>
      <c r="J981" s="191"/>
      <c r="K981" s="191"/>
      <c r="L981" s="191"/>
      <c r="M981" s="191"/>
      <c r="N981" s="191"/>
      <c r="O981" s="191"/>
      <c r="P981" s="191"/>
      <c r="Q981" s="191"/>
      <c r="R981" s="191"/>
      <c r="S981" s="191"/>
      <c r="T981" s="191"/>
      <c r="U981" s="191"/>
      <c r="V981" s="191"/>
      <c r="W981" s="191"/>
      <c r="X981" s="191"/>
      <c r="Y981" s="191"/>
      <c r="Z981" s="191"/>
    </row>
    <row r="982" spans="1:26" ht="15.75" customHeight="1">
      <c r="A982" s="191"/>
      <c r="B982" s="191"/>
      <c r="C982" s="191"/>
      <c r="D982" s="191"/>
      <c r="E982" s="191"/>
      <c r="F982" s="191"/>
      <c r="G982" s="191"/>
      <c r="H982" s="191"/>
      <c r="I982" s="191"/>
      <c r="J982" s="191"/>
      <c r="K982" s="191"/>
      <c r="L982" s="191"/>
      <c r="M982" s="191"/>
      <c r="N982" s="191"/>
      <c r="O982" s="191"/>
      <c r="P982" s="191"/>
      <c r="Q982" s="191"/>
      <c r="R982" s="191"/>
      <c r="S982" s="191"/>
      <c r="T982" s="191"/>
      <c r="U982" s="191"/>
      <c r="V982" s="191"/>
      <c r="W982" s="191"/>
      <c r="X982" s="191"/>
      <c r="Y982" s="191"/>
      <c r="Z982" s="191"/>
    </row>
    <row r="983" spans="1:26" ht="15.75" customHeight="1">
      <c r="A983" s="191"/>
      <c r="B983" s="191"/>
      <c r="C983" s="191"/>
      <c r="D983" s="191"/>
      <c r="E983" s="191"/>
      <c r="F983" s="191"/>
      <c r="G983" s="191"/>
      <c r="H983" s="191"/>
      <c r="I983" s="191"/>
      <c r="J983" s="191"/>
      <c r="K983" s="191"/>
      <c r="L983" s="191"/>
      <c r="M983" s="191"/>
      <c r="N983" s="191"/>
      <c r="O983" s="191"/>
      <c r="P983" s="191"/>
      <c r="Q983" s="191"/>
      <c r="R983" s="191"/>
      <c r="S983" s="191"/>
      <c r="T983" s="191"/>
      <c r="U983" s="191"/>
      <c r="V983" s="191"/>
      <c r="W983" s="191"/>
      <c r="X983" s="191"/>
      <c r="Y983" s="191"/>
      <c r="Z983" s="191"/>
    </row>
    <row r="984" spans="1:26" ht="15.75" customHeight="1">
      <c r="A984" s="191"/>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c r="Y984" s="191"/>
      <c r="Z984" s="191"/>
    </row>
    <row r="985" spans="1:26" ht="15.75" customHeight="1">
      <c r="A985" s="191"/>
      <c r="B985" s="191"/>
      <c r="C985" s="191"/>
      <c r="D985" s="191"/>
      <c r="E985" s="191"/>
      <c r="F985" s="191"/>
      <c r="G985" s="191"/>
      <c r="H985" s="191"/>
      <c r="I985" s="191"/>
      <c r="J985" s="191"/>
      <c r="K985" s="191"/>
      <c r="L985" s="191"/>
      <c r="M985" s="191"/>
      <c r="N985" s="191"/>
      <c r="O985" s="191"/>
      <c r="P985" s="191"/>
      <c r="Q985" s="191"/>
      <c r="R985" s="191"/>
      <c r="S985" s="191"/>
      <c r="T985" s="191"/>
      <c r="U985" s="191"/>
      <c r="V985" s="191"/>
      <c r="W985" s="191"/>
      <c r="X985" s="191"/>
      <c r="Y985" s="191"/>
      <c r="Z985" s="191"/>
    </row>
    <row r="986" spans="1:26" ht="15.75" customHeight="1">
      <c r="A986" s="191"/>
      <c r="B986" s="191"/>
      <c r="C986" s="191"/>
      <c r="D986" s="191"/>
      <c r="E986" s="191"/>
      <c r="F986" s="191"/>
      <c r="G986" s="191"/>
      <c r="H986" s="191"/>
      <c r="I986" s="191"/>
      <c r="J986" s="191"/>
      <c r="K986" s="191"/>
      <c r="L986" s="191"/>
      <c r="M986" s="191"/>
      <c r="N986" s="191"/>
      <c r="O986" s="191"/>
      <c r="P986" s="191"/>
      <c r="Q986" s="191"/>
      <c r="R986" s="191"/>
      <c r="S986" s="191"/>
      <c r="T986" s="191"/>
      <c r="U986" s="191"/>
      <c r="V986" s="191"/>
      <c r="W986" s="191"/>
      <c r="X986" s="191"/>
      <c r="Y986" s="191"/>
      <c r="Z986" s="191"/>
    </row>
    <row r="987" spans="1:26" ht="15.75" customHeight="1">
      <c r="A987" s="191"/>
      <c r="B987" s="191"/>
      <c r="C987" s="191"/>
      <c r="D987" s="191"/>
      <c r="E987" s="191"/>
      <c r="F987" s="191"/>
      <c r="G987" s="191"/>
      <c r="H987" s="191"/>
      <c r="I987" s="191"/>
      <c r="J987" s="191"/>
      <c r="K987" s="191"/>
      <c r="L987" s="191"/>
      <c r="M987" s="191"/>
      <c r="N987" s="191"/>
      <c r="O987" s="191"/>
      <c r="P987" s="191"/>
      <c r="Q987" s="191"/>
      <c r="R987" s="191"/>
      <c r="S987" s="191"/>
      <c r="T987" s="191"/>
      <c r="U987" s="191"/>
      <c r="V987" s="191"/>
      <c r="W987" s="191"/>
      <c r="X987" s="191"/>
      <c r="Y987" s="191"/>
      <c r="Z987" s="191"/>
    </row>
    <row r="988" spans="1:26" ht="15.75" customHeight="1">
      <c r="A988" s="191"/>
      <c r="B988" s="191"/>
      <c r="C988" s="191"/>
      <c r="D988" s="191"/>
      <c r="E988" s="191"/>
      <c r="F988" s="191"/>
      <c r="G988" s="191"/>
      <c r="H988" s="191"/>
      <c r="I988" s="191"/>
      <c r="J988" s="191"/>
      <c r="K988" s="191"/>
      <c r="L988" s="191"/>
      <c r="M988" s="191"/>
      <c r="N988" s="191"/>
      <c r="O988" s="191"/>
      <c r="P988" s="191"/>
      <c r="Q988" s="191"/>
      <c r="R988" s="191"/>
      <c r="S988" s="191"/>
      <c r="T988" s="191"/>
      <c r="U988" s="191"/>
      <c r="V988" s="191"/>
      <c r="W988" s="191"/>
      <c r="X988" s="191"/>
      <c r="Y988" s="191"/>
      <c r="Z988" s="191"/>
    </row>
    <row r="989" spans="1:26" ht="15.75" customHeight="1">
      <c r="A989" s="191"/>
      <c r="B989" s="191"/>
      <c r="C989" s="191"/>
      <c r="D989" s="191"/>
      <c r="E989" s="191"/>
      <c r="F989" s="191"/>
      <c r="G989" s="191"/>
      <c r="H989" s="191"/>
      <c r="I989" s="191"/>
      <c r="J989" s="191"/>
      <c r="K989" s="191"/>
      <c r="L989" s="191"/>
      <c r="M989" s="191"/>
      <c r="N989" s="191"/>
      <c r="O989" s="191"/>
      <c r="P989" s="191"/>
      <c r="Q989" s="191"/>
      <c r="R989" s="191"/>
      <c r="S989" s="191"/>
      <c r="T989" s="191"/>
      <c r="U989" s="191"/>
      <c r="V989" s="191"/>
      <c r="W989" s="191"/>
      <c r="X989" s="191"/>
      <c r="Y989" s="191"/>
      <c r="Z989" s="191"/>
    </row>
    <row r="990" spans="1:26" ht="15.75" customHeight="1">
      <c r="A990" s="191"/>
      <c r="B990" s="191"/>
      <c r="C990" s="191"/>
      <c r="D990" s="191"/>
      <c r="E990" s="191"/>
      <c r="F990" s="191"/>
      <c r="G990" s="191"/>
      <c r="H990" s="191"/>
      <c r="I990" s="191"/>
      <c r="J990" s="191"/>
      <c r="K990" s="191"/>
      <c r="L990" s="191"/>
      <c r="M990" s="191"/>
      <c r="N990" s="191"/>
      <c r="O990" s="191"/>
      <c r="P990" s="191"/>
      <c r="Q990" s="191"/>
      <c r="R990" s="191"/>
      <c r="S990" s="191"/>
      <c r="T990" s="191"/>
      <c r="U990" s="191"/>
      <c r="V990" s="191"/>
      <c r="W990" s="191"/>
      <c r="X990" s="191"/>
      <c r="Y990" s="191"/>
      <c r="Z990" s="191"/>
    </row>
    <row r="991" spans="1:26" ht="15.75" customHeight="1">
      <c r="A991" s="191"/>
      <c r="B991" s="191"/>
      <c r="C991" s="191"/>
      <c r="D991" s="191"/>
      <c r="E991" s="191"/>
      <c r="F991" s="191"/>
      <c r="G991" s="191"/>
      <c r="H991" s="191"/>
      <c r="I991" s="191"/>
      <c r="J991" s="191"/>
      <c r="K991" s="191"/>
      <c r="L991" s="191"/>
      <c r="M991" s="191"/>
      <c r="N991" s="191"/>
      <c r="O991" s="191"/>
      <c r="P991" s="191"/>
      <c r="Q991" s="191"/>
      <c r="R991" s="191"/>
      <c r="S991" s="191"/>
      <c r="T991" s="191"/>
      <c r="U991" s="191"/>
      <c r="V991" s="191"/>
      <c r="W991" s="191"/>
      <c r="X991" s="191"/>
      <c r="Y991" s="191"/>
      <c r="Z991" s="191"/>
    </row>
    <row r="992" spans="1:26" ht="15.75" customHeight="1">
      <c r="A992" s="191"/>
      <c r="B992" s="191"/>
      <c r="C992" s="191"/>
      <c r="D992" s="191"/>
      <c r="E992" s="191"/>
      <c r="F992" s="191"/>
      <c r="G992" s="191"/>
      <c r="H992" s="191"/>
      <c r="I992" s="191"/>
      <c r="J992" s="191"/>
      <c r="K992" s="191"/>
      <c r="L992" s="191"/>
      <c r="M992" s="191"/>
      <c r="N992" s="191"/>
      <c r="O992" s="191"/>
      <c r="P992" s="191"/>
      <c r="Q992" s="191"/>
      <c r="R992" s="191"/>
      <c r="S992" s="191"/>
      <c r="T992" s="191"/>
      <c r="U992" s="191"/>
      <c r="V992" s="191"/>
      <c r="W992" s="191"/>
      <c r="X992" s="191"/>
      <c r="Y992" s="191"/>
      <c r="Z992" s="191"/>
    </row>
    <row r="993" spans="1:26" ht="15.75" customHeight="1">
      <c r="A993" s="191"/>
      <c r="B993" s="191"/>
      <c r="C993" s="191"/>
      <c r="D993" s="191"/>
      <c r="E993" s="191"/>
      <c r="F993" s="191"/>
      <c r="G993" s="191"/>
      <c r="H993" s="191"/>
      <c r="I993" s="191"/>
      <c r="J993" s="191"/>
      <c r="K993" s="191"/>
      <c r="L993" s="191"/>
      <c r="M993" s="191"/>
      <c r="N993" s="191"/>
      <c r="O993" s="191"/>
      <c r="P993" s="191"/>
      <c r="Q993" s="191"/>
      <c r="R993" s="191"/>
      <c r="S993" s="191"/>
      <c r="T993" s="191"/>
      <c r="U993" s="191"/>
      <c r="V993" s="191"/>
      <c r="W993" s="191"/>
      <c r="X993" s="191"/>
      <c r="Y993" s="191"/>
      <c r="Z993" s="191"/>
    </row>
    <row r="994" spans="1:26" ht="15.75" customHeight="1">
      <c r="A994" s="191"/>
      <c r="B994" s="191"/>
      <c r="C994" s="191"/>
      <c r="D994" s="191"/>
      <c r="E994" s="191"/>
      <c r="F994" s="191"/>
      <c r="G994" s="191"/>
      <c r="H994" s="191"/>
      <c r="I994" s="191"/>
      <c r="J994" s="191"/>
      <c r="K994" s="191"/>
      <c r="L994" s="191"/>
      <c r="M994" s="191"/>
      <c r="N994" s="191"/>
      <c r="O994" s="191"/>
      <c r="P994" s="191"/>
      <c r="Q994" s="191"/>
      <c r="R994" s="191"/>
      <c r="S994" s="191"/>
      <c r="T994" s="191"/>
      <c r="U994" s="191"/>
      <c r="V994" s="191"/>
      <c r="W994" s="191"/>
      <c r="X994" s="191"/>
      <c r="Y994" s="191"/>
      <c r="Z994" s="191"/>
    </row>
    <row r="995" spans="1:26" ht="15.75" customHeight="1">
      <c r="A995" s="191"/>
      <c r="B995" s="191"/>
      <c r="C995" s="191"/>
      <c r="D995" s="191"/>
      <c r="E995" s="191"/>
      <c r="F995" s="191"/>
      <c r="G995" s="191"/>
      <c r="H995" s="191"/>
      <c r="I995" s="191"/>
      <c r="J995" s="191"/>
      <c r="K995" s="191"/>
      <c r="L995" s="191"/>
      <c r="M995" s="191"/>
      <c r="N995" s="191"/>
      <c r="O995" s="191"/>
      <c r="P995" s="191"/>
      <c r="Q995" s="191"/>
      <c r="R995" s="191"/>
      <c r="S995" s="191"/>
      <c r="T995" s="191"/>
      <c r="U995" s="191"/>
      <c r="V995" s="191"/>
      <c r="W995" s="191"/>
      <c r="X995" s="191"/>
      <c r="Y995" s="191"/>
      <c r="Z995" s="191"/>
    </row>
    <row r="996" spans="1:26" ht="15.75" customHeight="1">
      <c r="A996" s="191"/>
      <c r="B996" s="191"/>
      <c r="C996" s="191"/>
      <c r="D996" s="191"/>
      <c r="E996" s="191"/>
      <c r="F996" s="191"/>
      <c r="G996" s="191"/>
      <c r="H996" s="191"/>
      <c r="I996" s="191"/>
      <c r="J996" s="191"/>
      <c r="K996" s="191"/>
      <c r="L996" s="191"/>
      <c r="M996" s="191"/>
      <c r="N996" s="191"/>
      <c r="O996" s="191"/>
      <c r="P996" s="191"/>
      <c r="Q996" s="191"/>
      <c r="R996" s="191"/>
      <c r="S996" s="191"/>
      <c r="T996" s="191"/>
      <c r="U996" s="191"/>
      <c r="V996" s="191"/>
      <c r="W996" s="191"/>
      <c r="X996" s="191"/>
      <c r="Y996" s="191"/>
      <c r="Z996" s="191"/>
    </row>
    <row r="997" spans="1:26" ht="15.75" customHeight="1">
      <c r="A997" s="191"/>
      <c r="B997" s="191"/>
      <c r="C997" s="191"/>
      <c r="D997" s="191"/>
      <c r="E997" s="191"/>
      <c r="F997" s="191"/>
      <c r="G997" s="191"/>
      <c r="H997" s="191"/>
      <c r="I997" s="191"/>
      <c r="J997" s="191"/>
      <c r="K997" s="191"/>
      <c r="L997" s="191"/>
      <c r="M997" s="191"/>
      <c r="N997" s="191"/>
      <c r="O997" s="191"/>
      <c r="P997" s="191"/>
      <c r="Q997" s="191"/>
      <c r="R997" s="191"/>
      <c r="S997" s="191"/>
      <c r="T997" s="191"/>
      <c r="U997" s="191"/>
      <c r="V997" s="191"/>
      <c r="W997" s="191"/>
      <c r="X997" s="191"/>
      <c r="Y997" s="191"/>
      <c r="Z997" s="191"/>
    </row>
    <row r="998" spans="1:26" ht="15.75" customHeight="1">
      <c r="A998" s="191"/>
      <c r="B998" s="191"/>
      <c r="C998" s="191"/>
      <c r="D998" s="191"/>
      <c r="E998" s="191"/>
      <c r="F998" s="191"/>
      <c r="G998" s="191"/>
      <c r="H998" s="191"/>
      <c r="I998" s="191"/>
      <c r="J998" s="191"/>
      <c r="K998" s="191"/>
      <c r="L998" s="191"/>
      <c r="M998" s="191"/>
      <c r="N998" s="191"/>
      <c r="O998" s="191"/>
      <c r="P998" s="191"/>
      <c r="Q998" s="191"/>
      <c r="R998" s="191"/>
      <c r="S998" s="191"/>
      <c r="T998" s="191"/>
      <c r="U998" s="191"/>
      <c r="V998" s="191"/>
      <c r="W998" s="191"/>
      <c r="X998" s="191"/>
      <c r="Y998" s="191"/>
      <c r="Z998" s="191"/>
    </row>
    <row r="999" spans="1:26" ht="15.75" customHeight="1">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row>
    <row r="1000" spans="1:26" ht="15.75" customHeight="1">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row>
  </sheetData>
  <mergeCells count="1">
    <mergeCell ref="A3:A5"/>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F15"/>
  <sheetViews>
    <sheetView workbookViewId="0"/>
  </sheetViews>
  <sheetFormatPr baseColWidth="10" defaultColWidth="11.1640625" defaultRowHeight="15" customHeight="1"/>
  <cols>
    <col min="1" max="1" width="16.83203125" customWidth="1"/>
    <col min="2" max="26" width="11.1640625" customWidth="1"/>
  </cols>
  <sheetData>
    <row r="1" spans="1:6">
      <c r="A1" s="191" t="s">
        <v>1</v>
      </c>
      <c r="B1" s="191">
        <f>'Papers employing ML'!B32</f>
        <v>5</v>
      </c>
    </row>
    <row r="2" spans="1:6">
      <c r="C2" s="191" t="s">
        <v>12</v>
      </c>
    </row>
    <row r="3" spans="1:6">
      <c r="C3" s="191" t="s">
        <v>1065</v>
      </c>
      <c r="D3" s="191" t="s">
        <v>1066</v>
      </c>
      <c r="E3" s="191" t="s">
        <v>1038</v>
      </c>
    </row>
    <row r="4" spans="1:6">
      <c r="A4" s="484" t="s">
        <v>1033</v>
      </c>
      <c r="B4" s="191" t="s">
        <v>1067</v>
      </c>
      <c r="C4" s="191">
        <v>0</v>
      </c>
      <c r="D4" s="191">
        <v>0</v>
      </c>
      <c r="E4" s="191">
        <v>0</v>
      </c>
      <c r="F4" s="329"/>
    </row>
    <row r="5" spans="1:6">
      <c r="A5" s="462"/>
      <c r="B5" s="191" t="s">
        <v>1068</v>
      </c>
      <c r="C5" s="193">
        <v>0.56499999999999995</v>
      </c>
      <c r="D5" s="193">
        <v>1</v>
      </c>
      <c r="E5" s="193">
        <v>0.72199999999999998</v>
      </c>
      <c r="F5" s="329"/>
    </row>
    <row r="6" spans="1:6">
      <c r="A6" s="462"/>
      <c r="B6" s="191" t="s">
        <v>1069</v>
      </c>
      <c r="C6" s="191">
        <v>0.31900000000000001</v>
      </c>
      <c r="D6" s="193">
        <v>0.56499999999999995</v>
      </c>
      <c r="E6" s="193">
        <v>0.40799999999999997</v>
      </c>
      <c r="F6" s="329"/>
    </row>
    <row r="7" spans="1:6">
      <c r="A7" s="490" t="s">
        <v>1070</v>
      </c>
      <c r="B7" s="191" t="s">
        <v>1067</v>
      </c>
      <c r="C7" s="193">
        <v>0.64400000000000002</v>
      </c>
      <c r="D7" s="193">
        <v>0.63400000000000001</v>
      </c>
      <c r="E7" s="193">
        <v>0.63900000000000001</v>
      </c>
      <c r="F7" s="329"/>
    </row>
    <row r="8" spans="1:6">
      <c r="A8" s="462"/>
      <c r="B8" s="191" t="s">
        <v>1068</v>
      </c>
      <c r="C8" s="193">
        <v>0.71299999999999997</v>
      </c>
      <c r="D8" s="193">
        <v>0.72199999999999998</v>
      </c>
      <c r="E8" s="193">
        <v>0.71699999999999997</v>
      </c>
      <c r="F8" s="193"/>
    </row>
    <row r="9" spans="1:6">
      <c r="A9" s="462"/>
      <c r="B9" s="191" t="s">
        <v>1071</v>
      </c>
      <c r="C9" s="193">
        <v>0.68200000000000005</v>
      </c>
      <c r="D9" s="193">
        <v>0.68300000000000005</v>
      </c>
      <c r="E9" s="193">
        <v>0.68300000000000005</v>
      </c>
    </row>
    <row r="10" spans="1:6">
      <c r="A10" s="475" t="s">
        <v>1072</v>
      </c>
      <c r="B10" s="191" t="s">
        <v>1067</v>
      </c>
      <c r="C10" s="193">
        <v>0.64800000000000002</v>
      </c>
      <c r="D10" s="193">
        <v>0.62</v>
      </c>
      <c r="E10" s="193">
        <v>0.63400000000000001</v>
      </c>
    </row>
    <row r="11" spans="1:6">
      <c r="A11" s="462"/>
      <c r="B11" s="191" t="s">
        <v>1068</v>
      </c>
      <c r="C11" s="193">
        <v>0.70799999999999996</v>
      </c>
      <c r="D11" s="193">
        <v>0.73299999999999998</v>
      </c>
      <c r="E11" s="193">
        <v>0.72</v>
      </c>
      <c r="F11" s="193"/>
    </row>
    <row r="12" spans="1:6">
      <c r="A12" s="462"/>
      <c r="B12" s="191" t="s">
        <v>1073</v>
      </c>
      <c r="C12" s="193">
        <v>0.68100000000000005</v>
      </c>
      <c r="D12" s="193">
        <v>0.68300000000000005</v>
      </c>
      <c r="E12" s="193">
        <v>0.68200000000000005</v>
      </c>
    </row>
    <row r="13" spans="1:6">
      <c r="A13" s="475" t="s">
        <v>1074</v>
      </c>
      <c r="B13" s="191" t="s">
        <v>1067</v>
      </c>
      <c r="C13" s="193">
        <v>0.69199999999999995</v>
      </c>
      <c r="D13" s="193">
        <v>0.621</v>
      </c>
      <c r="E13" s="193">
        <v>0.65400000000000003</v>
      </c>
    </row>
    <row r="14" spans="1:6">
      <c r="A14" s="462"/>
      <c r="B14" s="191" t="s">
        <v>1068</v>
      </c>
      <c r="C14" s="193">
        <v>0.72099999999999997</v>
      </c>
      <c r="D14" s="193">
        <v>0.78</v>
      </c>
      <c r="E14" s="193">
        <v>0.75</v>
      </c>
      <c r="F14" s="193"/>
    </row>
    <row r="15" spans="1:6">
      <c r="A15" s="462"/>
      <c r="B15" s="191" t="s">
        <v>1073</v>
      </c>
      <c r="C15" s="193">
        <v>0.71</v>
      </c>
      <c r="D15" s="193">
        <v>0.70699999999999996</v>
      </c>
      <c r="E15" s="193">
        <v>0.70799999999999996</v>
      </c>
    </row>
  </sheetData>
  <mergeCells count="4">
    <mergeCell ref="A4:A6"/>
    <mergeCell ref="A7:A9"/>
    <mergeCell ref="A10:A12"/>
    <mergeCell ref="A13:A15"/>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F22"/>
  <sheetViews>
    <sheetView workbookViewId="0"/>
  </sheetViews>
  <sheetFormatPr baseColWidth="10" defaultColWidth="11.1640625" defaultRowHeight="15" customHeight="1"/>
  <cols>
    <col min="1" max="26" width="11.1640625" customWidth="1"/>
  </cols>
  <sheetData>
    <row r="1" spans="1:6">
      <c r="A1" s="191" t="s">
        <v>1</v>
      </c>
      <c r="B1" s="191">
        <f>'Papers employing ML'!B19</f>
        <v>6</v>
      </c>
    </row>
    <row r="2" spans="1:6">
      <c r="C2" s="191" t="s">
        <v>1065</v>
      </c>
      <c r="D2" s="191" t="s">
        <v>1066</v>
      </c>
      <c r="E2" s="191" t="s">
        <v>1075</v>
      </c>
    </row>
    <row r="3" spans="1:6">
      <c r="A3" s="191" t="s">
        <v>603</v>
      </c>
      <c r="B3" s="191" t="s">
        <v>1076</v>
      </c>
      <c r="C3" s="193">
        <v>0.89</v>
      </c>
      <c r="D3" s="193">
        <v>0.72</v>
      </c>
      <c r="E3" s="193">
        <v>0.6</v>
      </c>
      <c r="F3" s="135"/>
    </row>
    <row r="4" spans="1:6">
      <c r="B4" s="191" t="s">
        <v>456</v>
      </c>
      <c r="C4" s="193">
        <v>0.8</v>
      </c>
      <c r="D4" s="193">
        <v>0.18</v>
      </c>
      <c r="E4" s="193">
        <v>0.3</v>
      </c>
      <c r="F4" s="135"/>
    </row>
    <row r="5" spans="1:6">
      <c r="B5" s="191" t="s">
        <v>1077</v>
      </c>
      <c r="C5" s="193">
        <v>0.83</v>
      </c>
      <c r="D5" s="193">
        <v>0.98</v>
      </c>
      <c r="E5" s="193">
        <v>0.9</v>
      </c>
      <c r="F5" s="135"/>
    </row>
    <row r="6" spans="1:6">
      <c r="B6" s="191" t="s">
        <v>1078</v>
      </c>
      <c r="C6" s="193">
        <v>0.84</v>
      </c>
      <c r="D6" s="193">
        <v>0.84</v>
      </c>
      <c r="E6" s="193">
        <v>0.81</v>
      </c>
      <c r="F6" s="135"/>
    </row>
    <row r="7" spans="1:6">
      <c r="A7" s="191" t="s">
        <v>743</v>
      </c>
      <c r="B7" s="191" t="s">
        <v>1076</v>
      </c>
      <c r="C7" s="191">
        <v>0.69</v>
      </c>
      <c r="D7" s="191">
        <v>0.56999999999999995</v>
      </c>
      <c r="E7" s="193">
        <v>0.62</v>
      </c>
    </row>
    <row r="8" spans="1:6">
      <c r="B8" s="191" t="s">
        <v>456</v>
      </c>
      <c r="C8" s="193">
        <v>0.38</v>
      </c>
      <c r="D8" s="193">
        <v>0.24</v>
      </c>
      <c r="E8" s="193">
        <v>0.28999999999999998</v>
      </c>
    </row>
    <row r="9" spans="1:6">
      <c r="B9" s="191" t="s">
        <v>1077</v>
      </c>
      <c r="C9" s="193">
        <v>0.83</v>
      </c>
      <c r="D9" s="193">
        <v>0.91</v>
      </c>
      <c r="E9" s="193">
        <v>0.87</v>
      </c>
    </row>
    <row r="10" spans="1:6">
      <c r="B10" s="191" t="s">
        <v>1078</v>
      </c>
      <c r="C10" s="193">
        <v>0.76</v>
      </c>
      <c r="D10" s="193">
        <v>0.78</v>
      </c>
      <c r="E10" s="193">
        <v>0.77</v>
      </c>
    </row>
    <row r="11" spans="1:6">
      <c r="A11" s="191" t="s">
        <v>1029</v>
      </c>
      <c r="B11" s="191" t="s">
        <v>1076</v>
      </c>
      <c r="C11" s="191">
        <v>0.53</v>
      </c>
      <c r="D11" s="193">
        <v>0.82</v>
      </c>
      <c r="E11" s="193">
        <v>0.64</v>
      </c>
    </row>
    <row r="12" spans="1:6">
      <c r="B12" s="191" t="s">
        <v>456</v>
      </c>
      <c r="C12" s="191">
        <v>0.3</v>
      </c>
      <c r="D12" s="193">
        <v>0.56999999999999995</v>
      </c>
      <c r="E12" s="193">
        <v>0.39</v>
      </c>
    </row>
    <row r="13" spans="1:6">
      <c r="B13" s="191" t="s">
        <v>1077</v>
      </c>
      <c r="C13" s="191">
        <v>0.91</v>
      </c>
      <c r="D13" s="193">
        <v>0.68</v>
      </c>
      <c r="E13" s="193">
        <v>0.78</v>
      </c>
    </row>
    <row r="14" spans="1:6">
      <c r="B14" s="191" t="s">
        <v>1078</v>
      </c>
      <c r="C14" s="191">
        <v>0.78</v>
      </c>
      <c r="D14" s="193">
        <v>0.69</v>
      </c>
      <c r="E14" s="193">
        <v>0.72</v>
      </c>
    </row>
    <row r="15" spans="1:6">
      <c r="A15" s="191" t="s">
        <v>1079</v>
      </c>
      <c r="B15" s="191" t="s">
        <v>1076</v>
      </c>
      <c r="C15" s="191">
        <v>0</v>
      </c>
      <c r="D15" s="193">
        <v>0</v>
      </c>
      <c r="E15" s="193">
        <v>0</v>
      </c>
    </row>
    <row r="16" spans="1:6">
      <c r="B16" s="191" t="s">
        <v>456</v>
      </c>
      <c r="C16" s="191">
        <v>0</v>
      </c>
      <c r="D16" s="193">
        <v>0</v>
      </c>
      <c r="E16" s="193">
        <v>0</v>
      </c>
    </row>
    <row r="17" spans="1:5">
      <c r="B17" s="191" t="s">
        <v>1077</v>
      </c>
      <c r="C17" s="191">
        <v>0.73</v>
      </c>
      <c r="D17" s="193">
        <v>1</v>
      </c>
      <c r="E17" s="193">
        <v>0.84</v>
      </c>
    </row>
    <row r="18" spans="1:5">
      <c r="B18" s="191" t="s">
        <v>1078</v>
      </c>
      <c r="C18" s="191">
        <v>0.53</v>
      </c>
      <c r="D18" s="193">
        <v>0.73</v>
      </c>
      <c r="E18" s="193">
        <v>0.61</v>
      </c>
    </row>
    <row r="19" spans="1:5">
      <c r="A19" s="191" t="s">
        <v>1080</v>
      </c>
      <c r="B19" s="191" t="s">
        <v>1076</v>
      </c>
      <c r="C19" s="191">
        <v>0.18</v>
      </c>
      <c r="D19" s="193">
        <v>0.33</v>
      </c>
      <c r="E19" s="193">
        <v>0.23</v>
      </c>
    </row>
    <row r="20" spans="1:5">
      <c r="B20" s="191" t="s">
        <v>456</v>
      </c>
      <c r="C20" s="191">
        <v>0.09</v>
      </c>
      <c r="D20" s="193">
        <v>0.33</v>
      </c>
      <c r="E20" s="193">
        <v>0.14000000000000001</v>
      </c>
    </row>
    <row r="21" spans="1:5">
      <c r="B21" s="191" t="s">
        <v>1077</v>
      </c>
      <c r="C21" s="191">
        <v>0.73</v>
      </c>
      <c r="D21" s="193">
        <v>0.33</v>
      </c>
      <c r="E21" s="193">
        <v>0.46</v>
      </c>
    </row>
    <row r="22" spans="1:5">
      <c r="B22" s="191" t="s">
        <v>1078</v>
      </c>
      <c r="C22" s="191">
        <v>0.33</v>
      </c>
      <c r="D22" s="193">
        <v>0.33</v>
      </c>
      <c r="E22" s="193">
        <v>0.33</v>
      </c>
    </row>
  </sheetData>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M10"/>
  <sheetViews>
    <sheetView workbookViewId="0"/>
  </sheetViews>
  <sheetFormatPr baseColWidth="10" defaultColWidth="11.1640625" defaultRowHeight="15" customHeight="1"/>
  <cols>
    <col min="1" max="29" width="11.1640625" customWidth="1"/>
  </cols>
  <sheetData>
    <row r="1" spans="1:13">
      <c r="A1" s="191" t="s">
        <v>1</v>
      </c>
      <c r="B1" s="191">
        <f>'Papers employing ML'!B9</f>
        <v>9</v>
      </c>
      <c r="C1" s="191" t="s">
        <v>1081</v>
      </c>
      <c r="H1" s="191" t="s">
        <v>1082</v>
      </c>
    </row>
    <row r="2" spans="1:13">
      <c r="A2" s="276" t="s">
        <v>793</v>
      </c>
      <c r="B2" s="499" t="s">
        <v>1083</v>
      </c>
      <c r="C2" s="500"/>
      <c r="D2" s="501"/>
      <c r="E2" s="499" t="s">
        <v>1060</v>
      </c>
      <c r="F2" s="500"/>
      <c r="G2" s="501"/>
      <c r="H2" s="277" t="s">
        <v>1083</v>
      </c>
      <c r="I2" s="276"/>
      <c r="J2" s="276"/>
      <c r="K2" s="502" t="s">
        <v>1084</v>
      </c>
      <c r="L2" s="500"/>
      <c r="M2" s="501"/>
    </row>
    <row r="3" spans="1:13">
      <c r="A3" s="276"/>
      <c r="B3" s="497" t="s">
        <v>1065</v>
      </c>
      <c r="C3" s="497" t="s">
        <v>1066</v>
      </c>
      <c r="D3" s="503" t="s">
        <v>540</v>
      </c>
      <c r="E3" s="497" t="s">
        <v>1065</v>
      </c>
      <c r="F3" s="497" t="s">
        <v>1066</v>
      </c>
      <c r="G3" s="503" t="s">
        <v>540</v>
      </c>
      <c r="H3" s="276"/>
      <c r="I3" s="276"/>
      <c r="J3" s="276"/>
      <c r="K3" s="497" t="s">
        <v>1065</v>
      </c>
      <c r="L3" s="497" t="s">
        <v>1066</v>
      </c>
      <c r="M3" s="497" t="s">
        <v>540</v>
      </c>
    </row>
    <row r="4" spans="1:13">
      <c r="A4" s="276" t="s">
        <v>843</v>
      </c>
      <c r="B4" s="498"/>
      <c r="C4" s="498"/>
      <c r="D4" s="498"/>
      <c r="E4" s="498"/>
      <c r="F4" s="498"/>
      <c r="G4" s="498"/>
      <c r="H4" s="276" t="s">
        <v>1085</v>
      </c>
      <c r="I4" s="276" t="s">
        <v>1086</v>
      </c>
      <c r="J4" s="276" t="s">
        <v>540</v>
      </c>
      <c r="K4" s="498"/>
      <c r="L4" s="498"/>
      <c r="M4" s="498"/>
    </row>
    <row r="5" spans="1:13">
      <c r="A5" s="276" t="s">
        <v>453</v>
      </c>
      <c r="B5" s="276">
        <v>0.72289999999999999</v>
      </c>
      <c r="C5" s="276">
        <v>0.6653</v>
      </c>
      <c r="D5" s="352">
        <v>0.69289999999999996</v>
      </c>
      <c r="E5" s="352">
        <v>0.35699999999999998</v>
      </c>
      <c r="F5" s="276">
        <v>0.92030000000000001</v>
      </c>
      <c r="G5" s="352">
        <v>0.51439999999999997</v>
      </c>
      <c r="H5" s="276">
        <v>0.72289999999999999</v>
      </c>
      <c r="I5" s="276">
        <v>0.6653</v>
      </c>
      <c r="J5" s="276">
        <v>0.69289999999999996</v>
      </c>
      <c r="K5" s="276">
        <v>0.48480000000000001</v>
      </c>
      <c r="L5" s="352">
        <v>0.12740000000000001</v>
      </c>
      <c r="M5" s="352">
        <v>0.20180000000000001</v>
      </c>
    </row>
    <row r="6" spans="1:13">
      <c r="A6" s="276" t="s">
        <v>1087</v>
      </c>
      <c r="B6" s="352">
        <v>0.85629999999999995</v>
      </c>
      <c r="C6" s="276">
        <v>0.65629999999999999</v>
      </c>
      <c r="D6" s="352">
        <v>0.74309999999999998</v>
      </c>
      <c r="E6" s="276">
        <v>0.20580000000000001</v>
      </c>
      <c r="F6" s="352">
        <v>0.62109999999999999</v>
      </c>
      <c r="G6" s="352">
        <v>0.30919999999999997</v>
      </c>
      <c r="H6" s="191">
        <v>0.85629999999999995</v>
      </c>
      <c r="I6" s="276">
        <v>0.65629999999999999</v>
      </c>
      <c r="J6" s="276">
        <v>0.74309999999999998</v>
      </c>
      <c r="K6" s="276">
        <v>0.1963</v>
      </c>
      <c r="L6" s="352">
        <v>0.66759999999999997</v>
      </c>
      <c r="M6" s="352">
        <v>0.30330000000000001</v>
      </c>
    </row>
    <row r="7" spans="1:13">
      <c r="A7" s="276" t="s">
        <v>796</v>
      </c>
      <c r="B7" s="276">
        <v>0.87439999999999996</v>
      </c>
      <c r="C7" s="276">
        <v>0.9637</v>
      </c>
      <c r="D7" s="352">
        <v>0.91690000000000005</v>
      </c>
      <c r="E7" s="276">
        <v>0.82310000000000005</v>
      </c>
      <c r="F7" s="276">
        <v>0.79730000000000001</v>
      </c>
      <c r="G7" s="349">
        <v>0.81</v>
      </c>
      <c r="H7" s="191">
        <v>0.87439999999999996</v>
      </c>
      <c r="I7" s="276">
        <v>0.9637</v>
      </c>
      <c r="J7" s="276">
        <v>0.91690000000000005</v>
      </c>
      <c r="K7" s="276">
        <v>0.72450000000000003</v>
      </c>
      <c r="L7" s="352">
        <v>0.31630000000000003</v>
      </c>
      <c r="M7" s="352">
        <v>0.44030000000000002</v>
      </c>
    </row>
    <row r="8" spans="1:13">
      <c r="A8" s="276" t="s">
        <v>895</v>
      </c>
      <c r="B8" s="491"/>
      <c r="C8" s="492"/>
      <c r="D8" s="492"/>
      <c r="E8" s="492"/>
      <c r="F8" s="492"/>
      <c r="G8" s="493"/>
      <c r="H8" s="276">
        <v>0.87580000000000002</v>
      </c>
      <c r="I8" s="276">
        <v>0.88859999999999995</v>
      </c>
      <c r="J8" s="276">
        <v>0.88219999999999998</v>
      </c>
      <c r="K8" s="276">
        <v>0.77159999999999995</v>
      </c>
      <c r="L8" s="352">
        <v>0.23719999999999999</v>
      </c>
      <c r="M8" s="352">
        <v>0.3629</v>
      </c>
    </row>
    <row r="9" spans="1:13">
      <c r="A9" s="276" t="s">
        <v>894</v>
      </c>
      <c r="B9" s="494"/>
      <c r="C9" s="495"/>
      <c r="D9" s="495"/>
      <c r="E9" s="495"/>
      <c r="F9" s="495"/>
      <c r="G9" s="496"/>
      <c r="H9" s="276">
        <v>0.78010000000000002</v>
      </c>
      <c r="I9" s="276">
        <v>0.76119999999999999</v>
      </c>
      <c r="J9" s="276">
        <v>0.77049999999999996</v>
      </c>
      <c r="K9" s="276">
        <v>0.3377</v>
      </c>
      <c r="L9" s="352">
        <v>0.6159</v>
      </c>
      <c r="M9" s="352">
        <v>0.43619999999999998</v>
      </c>
    </row>
    <row r="10" spans="1:13">
      <c r="A10" s="276" t="s">
        <v>1088</v>
      </c>
      <c r="B10" s="348">
        <f>AVERAGE(B5:B7)</f>
        <v>0.81786666666666663</v>
      </c>
      <c r="C10" s="348">
        <f t="shared" ref="C10:G10" si="0">AVERAGE(C5:C9)</f>
        <v>0.76176666666666681</v>
      </c>
      <c r="D10" s="356">
        <f t="shared" si="0"/>
        <v>0.7843</v>
      </c>
      <c r="E10" s="348">
        <f t="shared" si="0"/>
        <v>0.46196666666666664</v>
      </c>
      <c r="F10" s="348">
        <f t="shared" si="0"/>
        <v>0.77956666666666663</v>
      </c>
      <c r="G10" s="348">
        <f t="shared" si="0"/>
        <v>0.54453333333333331</v>
      </c>
      <c r="H10" s="348"/>
      <c r="I10" s="348"/>
      <c r="J10" s="348"/>
      <c r="K10" s="348">
        <f t="shared" ref="K10:M10" si="1">AVERAGE(K5:K9)</f>
        <v>0.50297999999999998</v>
      </c>
      <c r="L10" s="348">
        <f t="shared" si="1"/>
        <v>0.39288000000000001</v>
      </c>
      <c r="M10" s="348">
        <f t="shared" si="1"/>
        <v>0.34889999999999999</v>
      </c>
    </row>
  </sheetData>
  <mergeCells count="13">
    <mergeCell ref="B8:G9"/>
    <mergeCell ref="K3:K4"/>
    <mergeCell ref="L3:L4"/>
    <mergeCell ref="B2:D2"/>
    <mergeCell ref="E2:G2"/>
    <mergeCell ref="K2:M2"/>
    <mergeCell ref="B3:B4"/>
    <mergeCell ref="C3:C4"/>
    <mergeCell ref="D3:D4"/>
    <mergeCell ref="E3:E4"/>
    <mergeCell ref="M3:M4"/>
    <mergeCell ref="F3:F4"/>
    <mergeCell ref="G3:G4"/>
  </mergeCell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J7"/>
  <sheetViews>
    <sheetView workbookViewId="0"/>
  </sheetViews>
  <sheetFormatPr baseColWidth="10" defaultColWidth="11.1640625" defaultRowHeight="15" customHeight="1"/>
  <cols>
    <col min="1" max="2" width="11.1640625" customWidth="1"/>
    <col min="3" max="3" width="14.5" customWidth="1"/>
    <col min="4" max="4" width="13.5" customWidth="1"/>
    <col min="5" max="26" width="11.1640625" customWidth="1"/>
  </cols>
  <sheetData>
    <row r="1" spans="1:10">
      <c r="A1" s="191" t="s">
        <v>1</v>
      </c>
      <c r="B1" s="191">
        <f>'Papers employing ML'!B17</f>
        <v>12</v>
      </c>
    </row>
    <row r="2" spans="1:10">
      <c r="B2" s="191" t="s">
        <v>12</v>
      </c>
    </row>
    <row r="3" spans="1:10">
      <c r="B3" s="191" t="s">
        <v>1051</v>
      </c>
      <c r="E3" s="191" t="s">
        <v>1049</v>
      </c>
      <c r="G3" s="191"/>
      <c r="H3" s="191" t="s">
        <v>1089</v>
      </c>
    </row>
    <row r="4" spans="1:10">
      <c r="A4" s="191"/>
      <c r="B4" s="191" t="s">
        <v>1090</v>
      </c>
      <c r="C4" s="191" t="s">
        <v>1066</v>
      </c>
      <c r="D4" s="191" t="s">
        <v>540</v>
      </c>
      <c r="E4" s="191" t="s">
        <v>1090</v>
      </c>
      <c r="F4" s="191" t="s">
        <v>1066</v>
      </c>
      <c r="G4" s="191" t="s">
        <v>540</v>
      </c>
      <c r="H4" s="191" t="s">
        <v>1090</v>
      </c>
      <c r="I4" s="191" t="s">
        <v>1066</v>
      </c>
      <c r="J4" s="191" t="s">
        <v>540</v>
      </c>
    </row>
    <row r="5" spans="1:10">
      <c r="A5" s="191" t="s">
        <v>1091</v>
      </c>
      <c r="B5" s="193">
        <v>0.92</v>
      </c>
      <c r="C5" s="193">
        <v>0.92</v>
      </c>
      <c r="D5" s="193">
        <v>0.92</v>
      </c>
      <c r="E5" s="193">
        <v>0.9</v>
      </c>
      <c r="F5" s="193">
        <v>0.79</v>
      </c>
      <c r="G5" s="191">
        <v>0.84</v>
      </c>
      <c r="H5" s="193">
        <v>0.89</v>
      </c>
      <c r="I5" s="193">
        <v>0.92</v>
      </c>
      <c r="J5" s="193">
        <v>0.9</v>
      </c>
    </row>
    <row r="6" spans="1:10">
      <c r="A6" s="135" t="s">
        <v>1092</v>
      </c>
      <c r="B6" s="193">
        <v>0.8</v>
      </c>
      <c r="C6" s="193">
        <v>0.89</v>
      </c>
      <c r="D6" s="191">
        <v>0.84</v>
      </c>
      <c r="E6" s="193">
        <v>0.73</v>
      </c>
      <c r="F6" s="193">
        <v>0.79</v>
      </c>
      <c r="G6" s="191">
        <v>0.76</v>
      </c>
      <c r="H6" s="193">
        <v>0.67</v>
      </c>
      <c r="I6" s="193">
        <v>0.96</v>
      </c>
      <c r="J6" s="191">
        <v>0.79</v>
      </c>
    </row>
    <row r="7" spans="1:10">
      <c r="A7" s="191" t="s">
        <v>796</v>
      </c>
      <c r="B7" s="193">
        <v>0.87</v>
      </c>
      <c r="C7" s="193">
        <v>0.8</v>
      </c>
      <c r="D7" s="191">
        <v>0.83</v>
      </c>
      <c r="E7" s="193">
        <v>0.73</v>
      </c>
      <c r="F7" s="193">
        <v>0.77</v>
      </c>
      <c r="G7" s="191">
        <v>0.75</v>
      </c>
      <c r="H7" s="193">
        <v>0.95</v>
      </c>
      <c r="I7" s="193">
        <v>0.64</v>
      </c>
      <c r="J7" s="191">
        <v>0.76</v>
      </c>
    </row>
  </sheetData>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J50"/>
  <sheetViews>
    <sheetView workbookViewId="0"/>
  </sheetViews>
  <sheetFormatPr baseColWidth="10" defaultColWidth="11.1640625" defaultRowHeight="15" customHeight="1"/>
  <cols>
    <col min="1" max="1" width="15.33203125" customWidth="1"/>
    <col min="2" max="3" width="11.1640625" customWidth="1"/>
    <col min="4" max="4" width="18.33203125" customWidth="1"/>
    <col min="5" max="26" width="11.1640625" customWidth="1"/>
  </cols>
  <sheetData>
    <row r="1" spans="1:10">
      <c r="A1" s="191" t="s">
        <v>1</v>
      </c>
      <c r="B1" s="191">
        <f>'Papers employing ML'!B16</f>
        <v>13</v>
      </c>
    </row>
    <row r="2" spans="1:10">
      <c r="B2" s="191" t="s">
        <v>12</v>
      </c>
    </row>
    <row r="3" spans="1:10">
      <c r="A3" s="191"/>
      <c r="B3" s="191" t="s">
        <v>1093</v>
      </c>
      <c r="F3" s="191" t="s">
        <v>1033</v>
      </c>
    </row>
    <row r="4" spans="1:10">
      <c r="A4" s="191" t="s">
        <v>789</v>
      </c>
      <c r="B4" s="191" t="s">
        <v>1065</v>
      </c>
      <c r="C4" s="191" t="s">
        <v>1066</v>
      </c>
      <c r="D4" s="234" t="s">
        <v>540</v>
      </c>
      <c r="E4" s="191" t="s">
        <v>1094</v>
      </c>
      <c r="F4" s="191" t="s">
        <v>1065</v>
      </c>
      <c r="G4" s="191" t="s">
        <v>1066</v>
      </c>
      <c r="H4" s="191" t="s">
        <v>540</v>
      </c>
    </row>
    <row r="5" spans="1:10">
      <c r="A5" s="191" t="s">
        <v>802</v>
      </c>
      <c r="B5" s="191">
        <v>0.92</v>
      </c>
      <c r="C5" s="191">
        <v>0.85</v>
      </c>
      <c r="D5" s="357">
        <f t="shared" ref="D5:D10" si="0">(2*B5*C5)/(B5+C5)</f>
        <v>0.88361581920903953</v>
      </c>
      <c r="E5" s="191">
        <v>0.83</v>
      </c>
      <c r="F5" s="191">
        <v>0.41</v>
      </c>
      <c r="G5" s="191">
        <v>1</v>
      </c>
      <c r="H5" s="357">
        <f t="shared" ref="H5:H6" si="1">(2*F5*G5)/($F$5+$G$5)</f>
        <v>0.58156028368794321</v>
      </c>
      <c r="J5" s="191" t="s">
        <v>1095</v>
      </c>
    </row>
    <row r="6" spans="1:10">
      <c r="A6" s="191" t="s">
        <v>1096</v>
      </c>
      <c r="B6" s="191">
        <v>0.9</v>
      </c>
      <c r="C6" s="191">
        <v>0.95</v>
      </c>
      <c r="D6" s="357">
        <f t="shared" si="0"/>
        <v>0.92432432432432421</v>
      </c>
      <c r="F6" s="191">
        <v>0</v>
      </c>
      <c r="G6" s="191">
        <v>0</v>
      </c>
      <c r="H6" s="357">
        <f t="shared" si="1"/>
        <v>0</v>
      </c>
      <c r="J6" s="191" t="s">
        <v>1097</v>
      </c>
    </row>
    <row r="7" spans="1:10">
      <c r="A7" s="191" t="s">
        <v>1098</v>
      </c>
      <c r="B7" s="191">
        <v>0.88</v>
      </c>
      <c r="C7" s="191">
        <v>0.25</v>
      </c>
      <c r="D7" s="357">
        <f t="shared" si="0"/>
        <v>0.38938053097345138</v>
      </c>
      <c r="E7" s="191">
        <v>0.93</v>
      </c>
      <c r="F7" s="191">
        <v>41</v>
      </c>
      <c r="G7" s="191">
        <v>100</v>
      </c>
      <c r="H7" s="357">
        <f>(2*F7*G7)/(F7+G7)</f>
        <v>58.156028368794324</v>
      </c>
      <c r="J7" s="191" t="s">
        <v>1099</v>
      </c>
    </row>
    <row r="8" spans="1:10">
      <c r="A8" s="191" t="s">
        <v>1100</v>
      </c>
      <c r="B8" s="191">
        <v>0.65</v>
      </c>
      <c r="C8" s="191">
        <v>0.98</v>
      </c>
      <c r="D8" s="357">
        <f t="shared" si="0"/>
        <v>0.78159509202453992</v>
      </c>
      <c r="F8" s="191">
        <v>0</v>
      </c>
      <c r="G8" s="191">
        <v>0</v>
      </c>
      <c r="H8" s="357">
        <f t="shared" ref="H8:H10" si="2">(2*F8*G8)/($F$5+$G$5)</f>
        <v>0</v>
      </c>
      <c r="J8" s="191" t="s">
        <v>1101</v>
      </c>
    </row>
    <row r="9" spans="1:10">
      <c r="A9" s="191" t="s">
        <v>798</v>
      </c>
      <c r="B9" s="191">
        <v>0.98</v>
      </c>
      <c r="C9" s="191">
        <v>0.28000000000000003</v>
      </c>
      <c r="D9" s="357">
        <f t="shared" si="0"/>
        <v>0.43555555555555558</v>
      </c>
      <c r="E9" s="191">
        <v>0.94</v>
      </c>
      <c r="F9" s="191">
        <v>0.28000000000000003</v>
      </c>
      <c r="G9" s="191">
        <v>1</v>
      </c>
      <c r="H9" s="357">
        <f t="shared" si="2"/>
        <v>0.39716312056737596</v>
      </c>
      <c r="J9" s="191" t="s">
        <v>1102</v>
      </c>
    </row>
    <row r="10" spans="1:10">
      <c r="A10" s="191" t="s">
        <v>1103</v>
      </c>
      <c r="B10" s="191">
        <v>0.78</v>
      </c>
      <c r="C10" s="191">
        <v>1</v>
      </c>
      <c r="D10" s="357">
        <f t="shared" si="0"/>
        <v>0.8764044943820225</v>
      </c>
      <c r="F10" s="191">
        <v>0</v>
      </c>
      <c r="G10" s="191">
        <v>0</v>
      </c>
      <c r="H10" s="357">
        <f t="shared" si="2"/>
        <v>0</v>
      </c>
      <c r="J10" s="191" t="s">
        <v>1104</v>
      </c>
    </row>
    <row r="11" spans="1:10">
      <c r="A11" s="191"/>
      <c r="D11" s="358"/>
    </row>
    <row r="13" spans="1:10">
      <c r="A13" s="191" t="s">
        <v>1105</v>
      </c>
      <c r="B13" s="191" t="s">
        <v>747</v>
      </c>
      <c r="C13" s="191" t="s">
        <v>1106</v>
      </c>
      <c r="D13" s="191" t="s">
        <v>1107</v>
      </c>
      <c r="E13" s="191" t="s">
        <v>1108</v>
      </c>
      <c r="F13" s="191" t="s">
        <v>1094</v>
      </c>
    </row>
    <row r="14" spans="1:10">
      <c r="A14" s="191" t="s">
        <v>1031</v>
      </c>
      <c r="B14" s="193">
        <v>0.91</v>
      </c>
      <c r="C14" s="193">
        <v>0.67</v>
      </c>
      <c r="D14" s="193">
        <v>0.68</v>
      </c>
      <c r="E14" s="193">
        <v>0.67</v>
      </c>
      <c r="F14" s="193">
        <v>0.91</v>
      </c>
    </row>
    <row r="15" spans="1:10">
      <c r="A15" s="191" t="s">
        <v>1109</v>
      </c>
      <c r="B15" s="193">
        <v>0.9</v>
      </c>
      <c r="C15" s="193">
        <v>0.72</v>
      </c>
      <c r="D15" s="193">
        <v>0.73</v>
      </c>
      <c r="E15" s="193">
        <v>0.72</v>
      </c>
      <c r="F15" s="193">
        <v>0.94</v>
      </c>
    </row>
    <row r="16" spans="1:10">
      <c r="A16" s="191" t="s">
        <v>1031</v>
      </c>
      <c r="B16" s="193">
        <v>0.89</v>
      </c>
      <c r="C16" s="193">
        <v>0.74</v>
      </c>
      <c r="D16" s="193">
        <v>0.77</v>
      </c>
      <c r="E16" s="193">
        <v>0.75</v>
      </c>
      <c r="F16" s="193">
        <v>0.9</v>
      </c>
    </row>
    <row r="17" spans="1:6">
      <c r="A17" s="191" t="s">
        <v>1031</v>
      </c>
      <c r="B17" s="193">
        <v>0.87</v>
      </c>
      <c r="C17" s="193">
        <v>0.74</v>
      </c>
      <c r="D17" s="193">
        <v>0.76</v>
      </c>
      <c r="E17" s="193">
        <v>0.74</v>
      </c>
      <c r="F17" s="193">
        <v>0.93</v>
      </c>
    </row>
    <row r="18" spans="1:6">
      <c r="A18" s="191" t="s">
        <v>1031</v>
      </c>
      <c r="B18" s="193">
        <v>0.86</v>
      </c>
      <c r="C18" s="193">
        <v>0.75</v>
      </c>
      <c r="D18" s="193">
        <v>0.78</v>
      </c>
      <c r="E18" s="193">
        <v>0.94</v>
      </c>
      <c r="F18" s="193">
        <v>0.76</v>
      </c>
    </row>
    <row r="19" spans="1:6">
      <c r="A19" s="191" t="s">
        <v>1031</v>
      </c>
      <c r="B19" s="193">
        <v>0.84</v>
      </c>
      <c r="C19" s="193">
        <v>0.75</v>
      </c>
      <c r="D19" s="193">
        <v>0.79</v>
      </c>
      <c r="E19" s="193">
        <v>0.77</v>
      </c>
      <c r="F19" s="193">
        <v>0.94</v>
      </c>
    </row>
    <row r="20" spans="1:6">
      <c r="A20" s="191" t="s">
        <v>1031</v>
      </c>
      <c r="B20" s="193">
        <v>0.83</v>
      </c>
      <c r="C20" s="193">
        <v>0.76</v>
      </c>
      <c r="D20" s="193">
        <v>0.8</v>
      </c>
      <c r="E20" s="193">
        <v>0.78</v>
      </c>
      <c r="F20" s="193">
        <v>0.93</v>
      </c>
    </row>
    <row r="21" spans="1:6">
      <c r="A21" s="191" t="s">
        <v>1109</v>
      </c>
      <c r="B21" s="193">
        <v>0.77</v>
      </c>
      <c r="C21" s="193">
        <v>0.69</v>
      </c>
      <c r="D21" s="193">
        <v>0.8</v>
      </c>
      <c r="E21" s="193">
        <v>0.79</v>
      </c>
      <c r="F21" s="193">
        <v>0.93</v>
      </c>
    </row>
    <row r="22" spans="1:6">
      <c r="A22" s="191" t="s">
        <v>603</v>
      </c>
      <c r="B22" s="193">
        <v>0.81</v>
      </c>
      <c r="C22" s="193">
        <v>0.71</v>
      </c>
      <c r="D22" s="193">
        <v>0.84</v>
      </c>
      <c r="E22" s="193">
        <v>0.82</v>
      </c>
      <c r="F22" s="193">
        <v>0.93</v>
      </c>
    </row>
    <row r="23" spans="1:6">
      <c r="A23" s="191" t="s">
        <v>603</v>
      </c>
      <c r="B23" s="193">
        <v>0.81</v>
      </c>
      <c r="C23" s="193">
        <v>0.72</v>
      </c>
      <c r="D23" s="193">
        <v>0.83</v>
      </c>
      <c r="E23" s="193">
        <v>0.82</v>
      </c>
      <c r="F23" s="193">
        <v>0.94</v>
      </c>
    </row>
    <row r="24" spans="1:6">
      <c r="A24" s="191" t="s">
        <v>1110</v>
      </c>
      <c r="B24" s="193">
        <v>0.81</v>
      </c>
      <c r="C24" s="193">
        <v>0.7</v>
      </c>
      <c r="D24" s="193">
        <v>0.83</v>
      </c>
      <c r="E24" s="193">
        <v>0.82</v>
      </c>
      <c r="F24" s="193">
        <v>0.94</v>
      </c>
    </row>
    <row r="26" spans="1:6">
      <c r="A26" s="191" t="s">
        <v>1111</v>
      </c>
    </row>
    <row r="27" spans="1:6">
      <c r="A27" s="191" t="s">
        <v>1112</v>
      </c>
      <c r="B27" s="193">
        <v>0.52</v>
      </c>
      <c r="C27" s="193">
        <v>0.52</v>
      </c>
      <c r="D27" s="193">
        <v>0.52</v>
      </c>
      <c r="E27" s="193">
        <v>0.52</v>
      </c>
      <c r="F27" s="193">
        <v>0.82</v>
      </c>
    </row>
    <row r="28" spans="1:6">
      <c r="A28" s="191" t="s">
        <v>1112</v>
      </c>
      <c r="B28" s="193">
        <v>0.56999999999999995</v>
      </c>
      <c r="C28" s="193">
        <v>0.56999999999999995</v>
      </c>
      <c r="D28" s="193">
        <v>0.56999999999999995</v>
      </c>
      <c r="E28" s="193">
        <v>0.56999999999999995</v>
      </c>
      <c r="F28" s="193">
        <v>0.82</v>
      </c>
    </row>
    <row r="29" spans="1:6">
      <c r="A29" s="191" t="s">
        <v>1112</v>
      </c>
      <c r="B29" s="193">
        <v>0.56999999999999995</v>
      </c>
      <c r="C29" s="193">
        <v>0.56999999999999995</v>
      </c>
      <c r="D29" s="193">
        <v>0.56999999999999995</v>
      </c>
      <c r="E29" s="193">
        <v>0.56999999999999995</v>
      </c>
      <c r="F29" s="193">
        <v>0.77</v>
      </c>
    </row>
    <row r="30" spans="1:6">
      <c r="A30" s="191" t="s">
        <v>1031</v>
      </c>
      <c r="B30" s="193">
        <v>0.6</v>
      </c>
      <c r="C30" s="193">
        <v>0.57999999999999996</v>
      </c>
      <c r="D30" s="193">
        <v>0.6</v>
      </c>
      <c r="E30" s="193">
        <v>0.57999999999999996</v>
      </c>
      <c r="F30" s="193">
        <v>0.8</v>
      </c>
    </row>
    <row r="31" spans="1:6">
      <c r="A31" s="191" t="s">
        <v>1031</v>
      </c>
      <c r="B31" s="193">
        <v>0.63</v>
      </c>
      <c r="C31" s="193">
        <v>0.56999999999999995</v>
      </c>
      <c r="D31" s="193">
        <v>0.63</v>
      </c>
      <c r="E31" s="193">
        <v>0.62</v>
      </c>
      <c r="F31" s="193">
        <v>0.8</v>
      </c>
    </row>
    <row r="32" spans="1:6">
      <c r="A32" s="191" t="s">
        <v>1031</v>
      </c>
      <c r="B32" s="193">
        <v>0.66</v>
      </c>
      <c r="C32" s="193">
        <v>0.61</v>
      </c>
      <c r="D32" s="193">
        <v>0.66</v>
      </c>
      <c r="E32" s="193">
        <v>0.66</v>
      </c>
      <c r="F32" s="193">
        <v>0.84</v>
      </c>
    </row>
    <row r="33" spans="1:6">
      <c r="A33" s="191" t="s">
        <v>1031</v>
      </c>
      <c r="B33" s="193">
        <v>0.67</v>
      </c>
      <c r="C33" s="193">
        <v>0.67</v>
      </c>
      <c r="D33" s="193">
        <v>0.67</v>
      </c>
      <c r="E33" s="193">
        <v>0.68</v>
      </c>
      <c r="F33" s="193">
        <v>0.84</v>
      </c>
    </row>
    <row r="34" spans="1:6">
      <c r="A34" s="191" t="s">
        <v>1031</v>
      </c>
      <c r="B34" s="193">
        <v>0.69</v>
      </c>
      <c r="C34" s="193">
        <v>0.69</v>
      </c>
      <c r="D34" s="193">
        <v>0.69</v>
      </c>
      <c r="E34" s="193">
        <v>0.7</v>
      </c>
      <c r="F34" s="193">
        <v>0.85</v>
      </c>
    </row>
    <row r="35" spans="1:6">
      <c r="A35" s="191" t="s">
        <v>1031</v>
      </c>
      <c r="B35" s="193">
        <v>0.68</v>
      </c>
      <c r="C35" s="193">
        <v>0.71</v>
      </c>
      <c r="D35" s="193">
        <v>0.68</v>
      </c>
      <c r="E35" s="193">
        <v>0.7</v>
      </c>
      <c r="F35" s="193">
        <v>0.85</v>
      </c>
    </row>
    <row r="36" spans="1:6">
      <c r="A36" s="191" t="s">
        <v>1031</v>
      </c>
      <c r="B36" s="193">
        <v>0.67</v>
      </c>
      <c r="C36" s="193">
        <v>0.72</v>
      </c>
      <c r="D36" s="193">
        <v>0.67</v>
      </c>
      <c r="E36" s="193">
        <v>0.68</v>
      </c>
      <c r="F36" s="193">
        <v>0.88</v>
      </c>
    </row>
    <row r="37" spans="1:6">
      <c r="A37" s="191" t="s">
        <v>603</v>
      </c>
      <c r="B37" s="193">
        <v>0.68</v>
      </c>
      <c r="C37" s="193">
        <v>0.7</v>
      </c>
      <c r="D37" s="193">
        <v>0.68</v>
      </c>
      <c r="E37" s="193">
        <v>0.7</v>
      </c>
      <c r="F37" s="193">
        <v>0.91</v>
      </c>
    </row>
    <row r="39" spans="1:6">
      <c r="A39" s="191" t="s">
        <v>1113</v>
      </c>
    </row>
    <row r="40" spans="1:6">
      <c r="A40" s="191" t="s">
        <v>1040</v>
      </c>
      <c r="B40" s="193">
        <v>0.84</v>
      </c>
      <c r="C40" s="193">
        <v>0.62</v>
      </c>
      <c r="D40" s="193">
        <v>0.63</v>
      </c>
      <c r="E40" s="193">
        <v>0.62</v>
      </c>
      <c r="F40" s="193">
        <v>0.92</v>
      </c>
    </row>
    <row r="41" spans="1:6">
      <c r="A41" s="191" t="s">
        <v>1114</v>
      </c>
      <c r="B41" s="193">
        <v>0.82</v>
      </c>
      <c r="C41" s="193">
        <v>0.66</v>
      </c>
      <c r="D41" s="193">
        <v>0.72</v>
      </c>
      <c r="E41" s="193">
        <v>0.69</v>
      </c>
      <c r="F41" s="193">
        <v>0.95</v>
      </c>
    </row>
    <row r="42" spans="1:6">
      <c r="A42" s="191" t="s">
        <v>1040</v>
      </c>
      <c r="B42" s="193">
        <v>0.79</v>
      </c>
      <c r="C42" s="193">
        <v>0.65</v>
      </c>
      <c r="D42" s="193">
        <v>0.71</v>
      </c>
      <c r="E42" s="193">
        <v>0.68</v>
      </c>
      <c r="F42" s="193">
        <v>0.95</v>
      </c>
    </row>
    <row r="43" spans="1:6">
      <c r="A43" s="191" t="s">
        <v>1040</v>
      </c>
      <c r="B43" s="193">
        <v>0.77</v>
      </c>
      <c r="C43" s="193">
        <v>0.65</v>
      </c>
      <c r="D43" s="193">
        <v>0.7</v>
      </c>
      <c r="E43" s="193">
        <v>0.67</v>
      </c>
      <c r="F43" s="193">
        <v>0.93</v>
      </c>
    </row>
    <row r="44" spans="1:6">
      <c r="A44" s="191" t="s">
        <v>1110</v>
      </c>
      <c r="B44" s="193">
        <v>0.65</v>
      </c>
      <c r="C44" s="193">
        <v>0.7</v>
      </c>
      <c r="D44" s="193">
        <v>0.65</v>
      </c>
      <c r="E44" s="193">
        <v>0.67</v>
      </c>
      <c r="F44" s="193">
        <v>0.92</v>
      </c>
    </row>
    <row r="45" spans="1:6">
      <c r="A45" s="191" t="s">
        <v>603</v>
      </c>
      <c r="B45" s="193">
        <v>0.88</v>
      </c>
      <c r="C45" s="193">
        <v>0.89</v>
      </c>
      <c r="D45" s="193">
        <v>0.86</v>
      </c>
      <c r="E45" s="193">
        <v>0.87</v>
      </c>
      <c r="F45" s="193">
        <v>0.92</v>
      </c>
    </row>
    <row r="46" spans="1:6">
      <c r="A46" s="191" t="s">
        <v>603</v>
      </c>
      <c r="B46" s="193">
        <v>0.87</v>
      </c>
      <c r="C46" s="193">
        <v>0.88</v>
      </c>
      <c r="D46" s="193">
        <v>0.84</v>
      </c>
      <c r="E46" s="193">
        <v>0.86</v>
      </c>
      <c r="F46" s="193">
        <v>0.93</v>
      </c>
    </row>
    <row r="47" spans="1:6">
      <c r="A47" s="191" t="s">
        <v>603</v>
      </c>
      <c r="B47" s="193">
        <v>0.85</v>
      </c>
      <c r="C47" s="193">
        <v>0.86</v>
      </c>
      <c r="D47" s="193">
        <v>0.82</v>
      </c>
      <c r="E47" s="193">
        <v>0.84</v>
      </c>
      <c r="F47" s="193">
        <v>0.95</v>
      </c>
    </row>
    <row r="48" spans="1:6">
      <c r="A48" s="191" t="s">
        <v>603</v>
      </c>
      <c r="B48" s="193">
        <v>0.84</v>
      </c>
      <c r="C48" s="193">
        <v>0.84</v>
      </c>
      <c r="D48" s="193">
        <v>0.8</v>
      </c>
      <c r="E48" s="193">
        <v>0.82</v>
      </c>
      <c r="F48" s="193">
        <v>0.94</v>
      </c>
    </row>
    <row r="49" spans="1:6">
      <c r="A49" s="191" t="s">
        <v>1110</v>
      </c>
      <c r="B49" s="193">
        <v>0.83</v>
      </c>
      <c r="C49" s="193">
        <v>0.84</v>
      </c>
      <c r="D49" s="193">
        <v>0.8</v>
      </c>
      <c r="E49" s="193">
        <v>0.82</v>
      </c>
      <c r="F49" s="193">
        <v>0.92</v>
      </c>
    </row>
    <row r="50" spans="1:6">
      <c r="A50" s="191" t="s">
        <v>1110</v>
      </c>
      <c r="B50" s="193">
        <v>0.83</v>
      </c>
      <c r="C50" s="193">
        <v>0.84</v>
      </c>
      <c r="D50" s="193">
        <v>0.8</v>
      </c>
      <c r="E50" s="193">
        <v>0.82</v>
      </c>
      <c r="F50" s="193">
        <v>0.92</v>
      </c>
    </row>
  </sheetData>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outlinePr summaryBelow="0" summaryRight="0"/>
  </sheetPr>
  <dimension ref="A1:K16"/>
  <sheetViews>
    <sheetView workbookViewId="0"/>
  </sheetViews>
  <sheetFormatPr baseColWidth="10" defaultColWidth="11.1640625" defaultRowHeight="15" customHeight="1"/>
  <cols>
    <col min="1" max="1" width="21.33203125" customWidth="1"/>
    <col min="2" max="2" width="11.1640625" customWidth="1"/>
    <col min="3" max="3" width="14.83203125" customWidth="1"/>
    <col min="4" max="26" width="11.1640625" customWidth="1"/>
  </cols>
  <sheetData>
    <row r="1" spans="1:11" ht="16">
      <c r="A1" s="191" t="s">
        <v>1</v>
      </c>
      <c r="B1" s="191" t="e">
        <f>#REF!</f>
        <v>#REF!</v>
      </c>
    </row>
    <row r="2" spans="1:11" ht="15" customHeight="1">
      <c r="A2" s="234"/>
      <c r="C2" s="191" t="s">
        <v>1115</v>
      </c>
    </row>
    <row r="3" spans="1:11" ht="15" customHeight="1">
      <c r="A3" s="191" t="s">
        <v>1116</v>
      </c>
      <c r="C3" s="71" t="s">
        <v>1049</v>
      </c>
      <c r="F3" s="191" t="s">
        <v>1051</v>
      </c>
      <c r="I3" s="191" t="s">
        <v>1050</v>
      </c>
    </row>
    <row r="4" spans="1:11" ht="15" customHeight="1">
      <c r="A4" s="191" t="s">
        <v>1117</v>
      </c>
      <c r="C4" s="191" t="s">
        <v>1065</v>
      </c>
      <c r="D4" s="191" t="s">
        <v>1066</v>
      </c>
      <c r="E4" s="191" t="s">
        <v>1108</v>
      </c>
      <c r="F4" s="191" t="s">
        <v>1065</v>
      </c>
      <c r="G4" s="191" t="s">
        <v>1066</v>
      </c>
      <c r="H4" s="191" t="s">
        <v>1108</v>
      </c>
      <c r="I4" s="191" t="s">
        <v>1065</v>
      </c>
      <c r="J4" s="191" t="s">
        <v>1066</v>
      </c>
      <c r="K4" s="191" t="s">
        <v>1108</v>
      </c>
    </row>
    <row r="5" spans="1:11" ht="15" customHeight="1">
      <c r="A5" s="191" t="s">
        <v>1118</v>
      </c>
      <c r="B5" s="191" t="s">
        <v>1119</v>
      </c>
      <c r="C5" s="145">
        <v>0.86</v>
      </c>
      <c r="D5" s="145">
        <v>0.85</v>
      </c>
      <c r="E5" s="145">
        <v>0.83</v>
      </c>
      <c r="F5" s="145">
        <v>0.81</v>
      </c>
      <c r="G5" s="145">
        <v>0.84</v>
      </c>
      <c r="H5" s="145">
        <v>0.82</v>
      </c>
      <c r="I5" s="145">
        <v>0.59</v>
      </c>
      <c r="J5" s="145">
        <v>0.89</v>
      </c>
      <c r="K5" s="145">
        <v>0.71</v>
      </c>
    </row>
    <row r="6" spans="1:11" ht="15" customHeight="1">
      <c r="B6" s="191" t="s">
        <v>1092</v>
      </c>
      <c r="C6" s="145">
        <v>0.91</v>
      </c>
      <c r="D6" s="145">
        <v>0.61</v>
      </c>
      <c r="E6" s="145">
        <v>0.73</v>
      </c>
      <c r="F6" s="145">
        <v>0.66</v>
      </c>
      <c r="G6" s="145">
        <v>0.68</v>
      </c>
      <c r="H6" s="145">
        <v>0.67</v>
      </c>
      <c r="I6" s="145">
        <v>0.59</v>
      </c>
      <c r="J6" s="145">
        <v>0.66</v>
      </c>
      <c r="K6" s="145">
        <v>0.62</v>
      </c>
    </row>
    <row r="7" spans="1:11" ht="15" customHeight="1">
      <c r="B7" s="191" t="s">
        <v>796</v>
      </c>
      <c r="C7" s="145">
        <v>0.7</v>
      </c>
      <c r="D7" s="145">
        <v>0.98</v>
      </c>
      <c r="E7" s="145">
        <v>0.81</v>
      </c>
      <c r="F7" s="145">
        <v>0.83</v>
      </c>
      <c r="G7" s="145">
        <v>0.81</v>
      </c>
      <c r="H7" s="145">
        <v>0.82</v>
      </c>
      <c r="I7" s="145">
        <v>0.88</v>
      </c>
      <c r="J7" s="145">
        <v>0.69</v>
      </c>
      <c r="K7" s="145">
        <v>0.77</v>
      </c>
    </row>
    <row r="8" spans="1:11" ht="15" customHeight="1">
      <c r="A8" s="191" t="s">
        <v>1051</v>
      </c>
      <c r="B8" s="191" t="s">
        <v>1119</v>
      </c>
      <c r="C8" s="145">
        <v>0.83</v>
      </c>
      <c r="D8" s="145">
        <v>0.92</v>
      </c>
      <c r="E8" s="145">
        <v>0.87</v>
      </c>
      <c r="F8" s="145">
        <v>0.91</v>
      </c>
      <c r="G8" s="145">
        <v>0.91</v>
      </c>
      <c r="H8" s="145">
        <v>0.91</v>
      </c>
      <c r="I8" s="145">
        <v>0.3</v>
      </c>
      <c r="J8" s="145">
        <v>0.81</v>
      </c>
      <c r="K8" s="145">
        <v>0.43</v>
      </c>
    </row>
    <row r="9" spans="1:11" ht="16">
      <c r="A9" s="191" t="s">
        <v>1120</v>
      </c>
      <c r="B9" s="191" t="s">
        <v>1092</v>
      </c>
      <c r="C9" s="191">
        <v>0.56999999999999995</v>
      </c>
      <c r="D9" s="145">
        <v>0.8</v>
      </c>
      <c r="E9" s="145">
        <v>0.67</v>
      </c>
      <c r="F9" s="145">
        <v>1</v>
      </c>
      <c r="G9" s="145">
        <v>0.78</v>
      </c>
      <c r="H9" s="145">
        <v>0.87</v>
      </c>
      <c r="I9" s="145">
        <v>0.42</v>
      </c>
      <c r="J9" s="145">
        <v>0.8</v>
      </c>
      <c r="K9" s="145">
        <v>0.55000000000000004</v>
      </c>
    </row>
    <row r="10" spans="1:11" ht="16">
      <c r="B10" s="191" t="s">
        <v>796</v>
      </c>
      <c r="C10" s="145">
        <v>0.89</v>
      </c>
      <c r="D10" s="145">
        <v>0.7</v>
      </c>
      <c r="E10" s="145">
        <v>0.78</v>
      </c>
      <c r="F10" s="145">
        <v>0.79</v>
      </c>
      <c r="G10" s="145">
        <v>0.96</v>
      </c>
      <c r="H10" s="145">
        <v>0.87</v>
      </c>
      <c r="I10" s="145">
        <v>0.93</v>
      </c>
      <c r="J10" s="145">
        <v>0.51</v>
      </c>
      <c r="K10" s="145">
        <v>0.66</v>
      </c>
    </row>
    <row r="11" spans="1:11" ht="16">
      <c r="A11" s="191" t="s">
        <v>1050</v>
      </c>
      <c r="B11" s="191" t="s">
        <v>1119</v>
      </c>
      <c r="C11" s="145">
        <v>0.6</v>
      </c>
      <c r="D11" s="145">
        <v>0.82</v>
      </c>
      <c r="E11" s="145">
        <v>0.7</v>
      </c>
      <c r="F11" s="145">
        <v>0.74</v>
      </c>
      <c r="G11" s="145">
        <v>0.72</v>
      </c>
      <c r="H11" s="145">
        <v>0.73</v>
      </c>
      <c r="I11" s="145">
        <v>0.73</v>
      </c>
      <c r="J11" s="145">
        <v>0.7</v>
      </c>
      <c r="K11" s="145">
        <v>0.72</v>
      </c>
    </row>
    <row r="12" spans="1:11" ht="16">
      <c r="A12" s="191" t="s">
        <v>1120</v>
      </c>
      <c r="B12" s="191" t="s">
        <v>1092</v>
      </c>
      <c r="C12" s="191">
        <v>0.52</v>
      </c>
      <c r="D12" s="145">
        <v>0.4</v>
      </c>
      <c r="E12" s="145">
        <v>0.45</v>
      </c>
      <c r="F12" s="145">
        <v>0.67</v>
      </c>
      <c r="G12" s="145">
        <v>0.46</v>
      </c>
      <c r="H12" s="145">
        <v>0.55000000000000004</v>
      </c>
      <c r="I12" s="145">
        <v>0.91</v>
      </c>
      <c r="J12" s="145">
        <v>0.25</v>
      </c>
      <c r="K12" s="145">
        <v>0.4</v>
      </c>
    </row>
    <row r="13" spans="1:11" ht="16">
      <c r="B13" s="191" t="s">
        <v>796</v>
      </c>
      <c r="C13" s="191">
        <v>0.82</v>
      </c>
      <c r="D13" s="145">
        <v>0.76</v>
      </c>
      <c r="E13" s="145">
        <v>0.79</v>
      </c>
      <c r="F13" s="145">
        <v>0.76</v>
      </c>
      <c r="G13" s="145">
        <v>0.83</v>
      </c>
      <c r="H13" s="145">
        <v>0.79</v>
      </c>
      <c r="I13" s="145">
        <v>0.53</v>
      </c>
      <c r="J13" s="145">
        <v>0.93</v>
      </c>
      <c r="K13" s="145">
        <v>0.67</v>
      </c>
    </row>
    <row r="14" spans="1:11" ht="16">
      <c r="A14" s="191" t="s">
        <v>1121</v>
      </c>
      <c r="B14" s="191" t="s">
        <v>1119</v>
      </c>
      <c r="C14" s="145">
        <v>0.27</v>
      </c>
      <c r="D14" s="145">
        <v>0.95</v>
      </c>
      <c r="E14" s="145">
        <v>0.42</v>
      </c>
      <c r="F14" s="145">
        <v>0.83</v>
      </c>
      <c r="G14" s="145">
        <v>0.89</v>
      </c>
      <c r="H14" s="145">
        <v>0.86</v>
      </c>
      <c r="I14" s="145">
        <v>0.05</v>
      </c>
      <c r="J14" s="145">
        <v>0.44</v>
      </c>
      <c r="K14" s="145">
        <v>0.09</v>
      </c>
    </row>
    <row r="15" spans="1:11" ht="16">
      <c r="A15" s="191" t="s">
        <v>1122</v>
      </c>
      <c r="B15" s="191" t="s">
        <v>1092</v>
      </c>
      <c r="C15" s="191">
        <v>0.11</v>
      </c>
      <c r="D15" s="145">
        <v>0.15</v>
      </c>
      <c r="E15" s="145">
        <v>0.13</v>
      </c>
      <c r="F15" s="145">
        <v>0.57999999999999996</v>
      </c>
      <c r="G15" s="145">
        <v>0.76</v>
      </c>
      <c r="H15" s="145">
        <v>0.66</v>
      </c>
      <c r="I15" s="145">
        <v>0.05</v>
      </c>
      <c r="J15" s="145">
        <v>0.14000000000000001</v>
      </c>
      <c r="K15" s="145">
        <v>0.08</v>
      </c>
    </row>
    <row r="16" spans="1:11" ht="16">
      <c r="A16" s="191" t="s">
        <v>1123</v>
      </c>
      <c r="B16" s="191" t="s">
        <v>796</v>
      </c>
      <c r="C16" s="145">
        <v>0.95</v>
      </c>
      <c r="D16" s="145">
        <v>0.75</v>
      </c>
      <c r="E16" s="145">
        <v>0.84</v>
      </c>
      <c r="F16" s="145">
        <v>0.97</v>
      </c>
      <c r="G16" s="145">
        <v>0.93</v>
      </c>
      <c r="H16" s="145">
        <v>0.95</v>
      </c>
      <c r="I16" s="145">
        <v>0.96</v>
      </c>
      <c r="J16" s="145">
        <v>0.71</v>
      </c>
      <c r="K16" s="145">
        <v>0.81</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1"/>
  <sheetViews>
    <sheetView workbookViewId="0">
      <selection sqref="A1:XFD21"/>
    </sheetView>
  </sheetViews>
  <sheetFormatPr baseColWidth="10" defaultColWidth="11.1640625" defaultRowHeight="15" customHeight="1"/>
  <cols>
    <col min="1" max="1" width="31.6640625" customWidth="1"/>
  </cols>
  <sheetData>
    <row r="1" spans="1:8" ht="14" customHeight="1"/>
    <row r="2" spans="1:8" ht="16">
      <c r="A2" s="24" t="s">
        <v>520</v>
      </c>
    </row>
    <row r="3" spans="1:8" ht="16">
      <c r="A3" s="24" t="s">
        <v>521</v>
      </c>
      <c r="D3" s="24" t="s">
        <v>522</v>
      </c>
    </row>
    <row r="4" spans="1:8" ht="16">
      <c r="A4" s="428" t="s">
        <v>464</v>
      </c>
      <c r="B4" s="428">
        <f>COUNTIF('[1]Regarding early identification '!$G$4:$G$46,$A$4)</f>
        <v>3</v>
      </c>
    </row>
    <row r="5" spans="1:8" ht="16">
      <c r="A5" s="428" t="s">
        <v>466</v>
      </c>
      <c r="B5" s="428">
        <f>COUNTIF('[1]Regarding early identification '!$G$4:$G$46,$A$5)</f>
        <v>36</v>
      </c>
    </row>
    <row r="6" spans="1:8" ht="16">
      <c r="B6" s="428">
        <f>SUM(B4:B5)</f>
        <v>39</v>
      </c>
    </row>
    <row r="8" spans="1:8" ht="16">
      <c r="A8" s="130" t="s">
        <v>523</v>
      </c>
    </row>
    <row r="9" spans="1:8" ht="16">
      <c r="A9" s="130" t="s">
        <v>524</v>
      </c>
    </row>
    <row r="10" spans="1:8" ht="32">
      <c r="A10" s="103" t="s">
        <v>525</v>
      </c>
      <c r="B10" s="24">
        <v>7</v>
      </c>
      <c r="C10" s="24" t="s">
        <v>492</v>
      </c>
      <c r="D10" s="24" t="s">
        <v>1295</v>
      </c>
      <c r="H10" s="428">
        <v>7</v>
      </c>
    </row>
    <row r="11" spans="1:8" ht="32">
      <c r="A11" s="103" t="s">
        <v>526</v>
      </c>
      <c r="B11" s="24">
        <v>16</v>
      </c>
      <c r="D11" s="24" t="s">
        <v>527</v>
      </c>
      <c r="H11" s="428">
        <v>16</v>
      </c>
    </row>
    <row r="12" spans="1:8" ht="16">
      <c r="A12" s="24" t="s">
        <v>528</v>
      </c>
      <c r="B12" s="24">
        <v>11</v>
      </c>
      <c r="D12" s="24" t="s">
        <v>529</v>
      </c>
      <c r="H12" s="428">
        <v>7</v>
      </c>
    </row>
    <row r="13" spans="1:8" ht="16">
      <c r="A13" s="24" t="s">
        <v>453</v>
      </c>
      <c r="B13" s="24">
        <v>3</v>
      </c>
      <c r="C13" s="428">
        <f>SUM(B10:B13)</f>
        <v>37</v>
      </c>
      <c r="D13" s="24" t="s">
        <v>530</v>
      </c>
      <c r="H13" s="428">
        <v>3</v>
      </c>
    </row>
    <row r="14" spans="1:8" ht="16">
      <c r="A14" s="130" t="s">
        <v>531</v>
      </c>
    </row>
    <row r="15" spans="1:8" ht="32">
      <c r="A15" s="103" t="s">
        <v>532</v>
      </c>
      <c r="B15" s="24">
        <v>8</v>
      </c>
      <c r="D15" s="24" t="s">
        <v>1296</v>
      </c>
      <c r="H15" s="428">
        <v>7</v>
      </c>
    </row>
    <row r="16" spans="1:8" ht="48">
      <c r="A16" s="103" t="s">
        <v>533</v>
      </c>
      <c r="B16" s="24">
        <v>4</v>
      </c>
      <c r="C16" s="428">
        <f>SUM(B15:B16)</f>
        <v>12</v>
      </c>
      <c r="D16" s="428" t="s">
        <v>534</v>
      </c>
      <c r="H16" s="428">
        <v>4</v>
      </c>
    </row>
    <row r="17" spans="1:8" ht="16">
      <c r="C17" s="428">
        <f>SUM(C13:C16)</f>
        <v>49</v>
      </c>
      <c r="H17" s="428">
        <f>SUM(H10:H16)</f>
        <v>44</v>
      </c>
    </row>
    <row r="19" spans="1:8" ht="16">
      <c r="A19" s="428" t="s">
        <v>1297</v>
      </c>
    </row>
    <row r="20" spans="1:8" ht="16">
      <c r="A20" s="428" t="s">
        <v>1298</v>
      </c>
      <c r="B20" s="428">
        <v>3</v>
      </c>
    </row>
    <row r="21" spans="1:8" ht="16">
      <c r="A21" s="428" t="s">
        <v>1299</v>
      </c>
      <c r="B21" s="428">
        <v>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D5"/>
  <sheetViews>
    <sheetView workbookViewId="0"/>
  </sheetViews>
  <sheetFormatPr baseColWidth="10" defaultColWidth="11.1640625" defaultRowHeight="15" customHeight="1"/>
  <cols>
    <col min="1" max="26" width="11.1640625" customWidth="1"/>
  </cols>
  <sheetData>
    <row r="1" spans="1:4">
      <c r="A1" s="191" t="s">
        <v>1</v>
      </c>
      <c r="B1" s="191">
        <f>'Papers employing ML'!B20</f>
        <v>17</v>
      </c>
    </row>
    <row r="2" spans="1:4">
      <c r="B2" s="191" t="s">
        <v>12</v>
      </c>
    </row>
    <row r="3" spans="1:4">
      <c r="B3" s="234" t="s">
        <v>603</v>
      </c>
    </row>
    <row r="4" spans="1:4">
      <c r="B4" s="191" t="s">
        <v>1124</v>
      </c>
      <c r="C4" s="191" t="s">
        <v>1066</v>
      </c>
      <c r="D4" s="191" t="s">
        <v>540</v>
      </c>
    </row>
    <row r="5" spans="1:4">
      <c r="B5" s="191">
        <v>0.91</v>
      </c>
      <c r="C5" s="191">
        <v>0.42</v>
      </c>
      <c r="D5" s="358">
        <f>2*B5*C5/(B5+C5)</f>
        <v>0.5747368421052631</v>
      </c>
    </row>
  </sheetData>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AB22"/>
  <sheetViews>
    <sheetView workbookViewId="0"/>
  </sheetViews>
  <sheetFormatPr baseColWidth="10" defaultColWidth="11.1640625" defaultRowHeight="15" customHeight="1"/>
  <cols>
    <col min="1" max="1" width="12.5" customWidth="1"/>
    <col min="2" max="2" width="7.83203125" customWidth="1"/>
    <col min="3" max="3" width="9.5" customWidth="1"/>
    <col min="4" max="6" width="7.1640625" customWidth="1"/>
    <col min="7" max="7" width="7.6640625" customWidth="1"/>
    <col min="8" max="8" width="6.5" customWidth="1"/>
    <col min="9" max="9" width="7.1640625" customWidth="1"/>
    <col min="10" max="10" width="6.83203125" customWidth="1"/>
    <col min="11" max="11" width="6.6640625" customWidth="1"/>
    <col min="12" max="12" width="6.33203125" customWidth="1"/>
    <col min="13" max="13" width="7.33203125" customWidth="1"/>
    <col min="14" max="14" width="5.83203125" customWidth="1"/>
    <col min="15" max="15" width="7.1640625" customWidth="1"/>
    <col min="16" max="16" width="7.83203125" customWidth="1"/>
    <col min="17" max="17" width="5.83203125" customWidth="1"/>
    <col min="18" max="18" width="7.1640625" customWidth="1"/>
    <col min="19" max="28" width="11.1640625" customWidth="1"/>
  </cols>
  <sheetData>
    <row r="1" spans="1:28">
      <c r="A1" s="191" t="s">
        <v>1</v>
      </c>
      <c r="B1" s="191">
        <f>'Papers employing ML'!B11</f>
        <v>23</v>
      </c>
    </row>
    <row r="2" spans="1:28">
      <c r="D2" s="191"/>
      <c r="E2" s="191"/>
      <c r="F2" s="475" t="s">
        <v>12</v>
      </c>
      <c r="G2" s="462"/>
      <c r="H2" s="462"/>
      <c r="I2" s="462"/>
      <c r="J2" s="462"/>
      <c r="K2" s="462"/>
    </row>
    <row r="3" spans="1:28">
      <c r="A3" s="234"/>
      <c r="B3" s="234"/>
      <c r="C3" s="234"/>
      <c r="D3" s="234" t="s">
        <v>1031</v>
      </c>
      <c r="E3" s="234" t="s">
        <v>603</v>
      </c>
      <c r="F3" s="234" t="s">
        <v>743</v>
      </c>
      <c r="G3" s="234" t="s">
        <v>746</v>
      </c>
      <c r="H3" s="234" t="s">
        <v>1125</v>
      </c>
      <c r="I3" s="234" t="s">
        <v>1126</v>
      </c>
      <c r="J3" s="234"/>
      <c r="K3" s="234"/>
      <c r="L3" s="234"/>
      <c r="M3" s="234"/>
      <c r="N3" s="234"/>
      <c r="O3" s="234"/>
      <c r="P3" s="234"/>
      <c r="Q3" s="234"/>
      <c r="R3" s="234"/>
      <c r="S3" s="234"/>
      <c r="T3" s="234"/>
      <c r="U3" s="234"/>
      <c r="V3" s="234"/>
      <c r="W3" s="234"/>
      <c r="X3" s="234"/>
      <c r="Y3" s="234"/>
      <c r="Z3" s="234"/>
      <c r="AA3" s="234"/>
      <c r="AB3" s="234"/>
    </row>
    <row r="4" spans="1:28">
      <c r="A4" s="191" t="s">
        <v>1127</v>
      </c>
      <c r="B4" s="191" t="s">
        <v>1128</v>
      </c>
      <c r="C4" s="191" t="s">
        <v>539</v>
      </c>
      <c r="D4" s="191">
        <v>0.72</v>
      </c>
      <c r="E4" s="191">
        <v>0.69</v>
      </c>
      <c r="J4" s="358"/>
    </row>
    <row r="5" spans="1:28">
      <c r="A5" s="191" t="s">
        <v>1129</v>
      </c>
      <c r="B5" s="191" t="s">
        <v>1128</v>
      </c>
      <c r="C5" s="191" t="s">
        <v>539</v>
      </c>
      <c r="D5" s="191">
        <v>0.71</v>
      </c>
      <c r="E5" s="191">
        <v>0.68</v>
      </c>
      <c r="J5" s="329"/>
    </row>
    <row r="6" spans="1:28">
      <c r="A6" s="191" t="s">
        <v>1130</v>
      </c>
      <c r="B6" s="191" t="s">
        <v>1128</v>
      </c>
      <c r="C6" s="191" t="s">
        <v>539</v>
      </c>
      <c r="G6" s="191">
        <v>0.66</v>
      </c>
      <c r="H6" s="191">
        <v>0.71</v>
      </c>
      <c r="J6" s="329"/>
    </row>
    <row r="7" spans="1:28">
      <c r="A7" s="191" t="s">
        <v>1127</v>
      </c>
      <c r="B7" s="191" t="s">
        <v>1131</v>
      </c>
      <c r="C7" s="191" t="s">
        <v>539</v>
      </c>
      <c r="E7" s="191">
        <v>0.65</v>
      </c>
      <c r="G7" s="191">
        <v>0.69</v>
      </c>
      <c r="J7" s="329"/>
    </row>
    <row r="8" spans="1:28">
      <c r="A8" s="191" t="s">
        <v>1129</v>
      </c>
      <c r="B8" s="191" t="s">
        <v>1131</v>
      </c>
      <c r="C8" s="191" t="s">
        <v>539</v>
      </c>
      <c r="D8" s="191">
        <v>0.65</v>
      </c>
      <c r="F8" s="191">
        <v>0.62</v>
      </c>
      <c r="J8" s="329"/>
    </row>
    <row r="9" spans="1:28">
      <c r="A9" s="191" t="s">
        <v>1130</v>
      </c>
      <c r="B9" s="191" t="s">
        <v>1131</v>
      </c>
      <c r="C9" s="191" t="s">
        <v>539</v>
      </c>
      <c r="G9" s="191">
        <v>0.63</v>
      </c>
      <c r="I9" s="191">
        <v>0.63</v>
      </c>
      <c r="J9" s="329"/>
    </row>
    <row r="10" spans="1:28">
      <c r="A10" s="234"/>
      <c r="B10" s="234"/>
      <c r="C10" s="234"/>
      <c r="D10" s="358" t="s">
        <v>1031</v>
      </c>
      <c r="E10" s="358"/>
      <c r="F10" s="358"/>
      <c r="G10" s="358" t="s">
        <v>1132</v>
      </c>
      <c r="H10" s="358"/>
      <c r="I10" s="358"/>
      <c r="J10" s="358" t="s">
        <v>603</v>
      </c>
      <c r="K10" s="358"/>
      <c r="L10" s="234"/>
      <c r="M10" s="358" t="s">
        <v>1125</v>
      </c>
      <c r="N10" s="234"/>
      <c r="O10" s="234"/>
      <c r="P10" s="234" t="s">
        <v>743</v>
      </c>
      <c r="Q10" s="234"/>
      <c r="R10" s="234"/>
      <c r="S10" s="234" t="s">
        <v>1133</v>
      </c>
      <c r="T10" s="234"/>
      <c r="U10" s="234"/>
      <c r="V10" s="234"/>
      <c r="W10" s="234"/>
      <c r="X10" s="234"/>
      <c r="Y10" s="234"/>
      <c r="Z10" s="234"/>
      <c r="AA10" s="234"/>
      <c r="AB10" s="234"/>
    </row>
    <row r="11" spans="1:28">
      <c r="A11" s="234"/>
      <c r="B11" s="191"/>
      <c r="C11" s="191"/>
      <c r="D11" s="329" t="s">
        <v>1065</v>
      </c>
      <c r="E11" s="329" t="s">
        <v>1066</v>
      </c>
      <c r="F11" s="329" t="s">
        <v>540</v>
      </c>
      <c r="G11" s="329" t="s">
        <v>1065</v>
      </c>
      <c r="H11" s="329" t="s">
        <v>1066</v>
      </c>
      <c r="I11" s="329" t="s">
        <v>540</v>
      </c>
      <c r="J11" s="329" t="s">
        <v>1065</v>
      </c>
      <c r="K11" s="329" t="s">
        <v>1066</v>
      </c>
      <c r="L11" s="329" t="s">
        <v>540</v>
      </c>
      <c r="M11" s="329" t="s">
        <v>1065</v>
      </c>
      <c r="N11" s="329" t="s">
        <v>1066</v>
      </c>
      <c r="O11" s="329" t="s">
        <v>540</v>
      </c>
      <c r="P11" s="329" t="s">
        <v>1065</v>
      </c>
      <c r="Q11" s="329" t="s">
        <v>1066</v>
      </c>
      <c r="R11" s="329" t="s">
        <v>540</v>
      </c>
      <c r="S11" s="329" t="s">
        <v>1065</v>
      </c>
      <c r="T11" s="329" t="s">
        <v>1066</v>
      </c>
      <c r="U11" s="329" t="s">
        <v>540</v>
      </c>
    </row>
    <row r="12" spans="1:28">
      <c r="A12" s="475" t="s">
        <v>1134</v>
      </c>
      <c r="B12" s="462"/>
      <c r="C12" s="462"/>
      <c r="D12" s="462"/>
      <c r="E12" s="462"/>
      <c r="F12" s="462"/>
      <c r="G12" s="462"/>
      <c r="H12" s="462"/>
      <c r="I12" s="462"/>
      <c r="J12" s="462"/>
      <c r="K12" s="462"/>
      <c r="M12" s="358"/>
    </row>
    <row r="13" spans="1:28">
      <c r="A13" s="191" t="s">
        <v>1127</v>
      </c>
      <c r="B13" s="191" t="s">
        <v>1128</v>
      </c>
      <c r="C13" s="191"/>
      <c r="D13" s="191">
        <v>0.68</v>
      </c>
      <c r="E13" s="145">
        <v>0.6</v>
      </c>
      <c r="F13" s="191">
        <v>0.6</v>
      </c>
      <c r="G13" s="191"/>
      <c r="J13" s="191">
        <v>0.48</v>
      </c>
      <c r="K13" s="145">
        <v>0.62</v>
      </c>
      <c r="L13" s="334">
        <v>0.53</v>
      </c>
    </row>
    <row r="14" spans="1:28">
      <c r="A14" s="191" t="s">
        <v>1129</v>
      </c>
      <c r="B14" s="191" t="s">
        <v>1128</v>
      </c>
      <c r="C14" s="191"/>
      <c r="D14" s="191">
        <v>0.7</v>
      </c>
      <c r="E14" s="191">
        <v>0.59</v>
      </c>
      <c r="F14" s="191">
        <v>0.59</v>
      </c>
      <c r="G14" s="191"/>
      <c r="J14" s="191">
        <v>0.45</v>
      </c>
      <c r="K14" s="145">
        <v>0.61</v>
      </c>
      <c r="L14" s="334">
        <v>0.5</v>
      </c>
    </row>
    <row r="15" spans="1:28">
      <c r="A15" s="191" t="s">
        <v>1130</v>
      </c>
      <c r="B15" s="191" t="s">
        <v>1128</v>
      </c>
      <c r="C15" s="191"/>
      <c r="G15" s="191">
        <v>0.54</v>
      </c>
      <c r="H15" s="145">
        <v>0.54</v>
      </c>
      <c r="I15" s="145">
        <v>0.52</v>
      </c>
      <c r="J15" s="191"/>
      <c r="L15" s="329"/>
      <c r="M15" s="191">
        <v>0.66</v>
      </c>
      <c r="N15" s="145">
        <v>0.64</v>
      </c>
      <c r="O15" s="145">
        <v>0.64</v>
      </c>
    </row>
    <row r="16" spans="1:28">
      <c r="A16" s="191" t="s">
        <v>1127</v>
      </c>
      <c r="B16" s="191" t="s">
        <v>1131</v>
      </c>
      <c r="C16" s="191"/>
      <c r="D16" s="191"/>
      <c r="E16" s="191"/>
      <c r="F16" s="191"/>
      <c r="G16" s="191">
        <v>0.62</v>
      </c>
      <c r="H16" s="145">
        <v>0.61</v>
      </c>
      <c r="I16" s="145">
        <v>0.59</v>
      </c>
      <c r="J16" s="191">
        <v>0.46</v>
      </c>
      <c r="K16" s="145">
        <v>0.59</v>
      </c>
      <c r="L16" s="334">
        <v>0.5</v>
      </c>
    </row>
    <row r="17" spans="1:21">
      <c r="A17" s="191" t="s">
        <v>1129</v>
      </c>
      <c r="B17" s="191" t="s">
        <v>1131</v>
      </c>
      <c r="C17" s="191"/>
      <c r="D17" s="191">
        <v>0.67</v>
      </c>
      <c r="E17" s="145">
        <v>0.57999999999999996</v>
      </c>
      <c r="F17" s="145">
        <v>0.55000000000000004</v>
      </c>
      <c r="L17" s="329"/>
      <c r="P17" s="191">
        <v>0.4</v>
      </c>
      <c r="Q17" s="145">
        <v>0.59</v>
      </c>
      <c r="R17" s="145">
        <v>0.49</v>
      </c>
    </row>
    <row r="18" spans="1:21">
      <c r="A18" s="191" t="s">
        <v>1130</v>
      </c>
      <c r="B18" s="191" t="s">
        <v>1131</v>
      </c>
      <c r="C18" s="191"/>
      <c r="G18" s="191">
        <v>0.66</v>
      </c>
      <c r="H18" s="145">
        <v>0.59</v>
      </c>
      <c r="I18" s="145">
        <v>0.57999999999999996</v>
      </c>
      <c r="K18" s="191"/>
      <c r="L18" s="329"/>
      <c r="S18" s="191">
        <v>0.62</v>
      </c>
      <c r="T18" s="145">
        <v>0.63</v>
      </c>
      <c r="U18" s="145">
        <v>0.61</v>
      </c>
    </row>
    <row r="19" spans="1:21">
      <c r="A19" s="234"/>
      <c r="B19" s="191"/>
      <c r="C19" s="191"/>
      <c r="D19" s="329"/>
      <c r="E19" s="329"/>
      <c r="F19" s="329"/>
      <c r="G19" s="329"/>
      <c r="H19" s="329"/>
      <c r="I19" s="329"/>
      <c r="J19" s="329"/>
      <c r="K19" s="329"/>
      <c r="M19" s="358"/>
    </row>
    <row r="20" spans="1:21">
      <c r="A20" s="475"/>
      <c r="B20" s="462"/>
      <c r="C20" s="462"/>
      <c r="D20" s="462"/>
      <c r="E20" s="462"/>
      <c r="F20" s="462"/>
      <c r="G20" s="462"/>
      <c r="H20" s="462"/>
      <c r="I20" s="462"/>
      <c r="J20" s="462"/>
      <c r="K20" s="462"/>
      <c r="M20" s="358"/>
    </row>
    <row r="22" spans="1:21">
      <c r="A22" s="134"/>
    </row>
  </sheetData>
  <mergeCells count="3">
    <mergeCell ref="F2:K2"/>
    <mergeCell ref="A12:K12"/>
    <mergeCell ref="A20:K20"/>
  </mergeCells>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Q24"/>
  <sheetViews>
    <sheetView workbookViewId="0"/>
  </sheetViews>
  <sheetFormatPr baseColWidth="10" defaultColWidth="11.1640625" defaultRowHeight="15" customHeight="1"/>
  <cols>
    <col min="1" max="1" width="22.33203125" customWidth="1"/>
    <col min="2" max="2" width="18.1640625" customWidth="1"/>
    <col min="3" max="3" width="12.1640625" customWidth="1"/>
    <col min="4" max="4" width="15.6640625" customWidth="1"/>
    <col min="5" max="5" width="11.1640625" customWidth="1"/>
    <col min="6" max="6" width="14.33203125" customWidth="1"/>
    <col min="7" max="25" width="11.1640625" customWidth="1"/>
  </cols>
  <sheetData>
    <row r="1" spans="1:17" ht="16">
      <c r="A1" s="191" t="s">
        <v>1</v>
      </c>
      <c r="B1" s="191">
        <f>'Papers employing ML'!B15</f>
        <v>24</v>
      </c>
    </row>
    <row r="2" spans="1:17" ht="16">
      <c r="C2" s="191" t="s">
        <v>1115</v>
      </c>
    </row>
    <row r="3" spans="1:17" ht="52.5" customHeight="1">
      <c r="D3" s="192"/>
      <c r="E3" s="192"/>
      <c r="F3" s="192"/>
      <c r="M3" s="192"/>
      <c r="N3" s="192"/>
      <c r="O3" s="192"/>
      <c r="P3" s="192"/>
    </row>
    <row r="4" spans="1:17" ht="16">
      <c r="A4" s="191"/>
      <c r="B4" s="191"/>
      <c r="C4" s="191" t="s">
        <v>1065</v>
      </c>
      <c r="D4" s="191" t="s">
        <v>1066</v>
      </c>
      <c r="E4" s="329" t="s">
        <v>540</v>
      </c>
      <c r="F4" s="191" t="s">
        <v>539</v>
      </c>
      <c r="L4" s="329"/>
      <c r="M4" s="359"/>
      <c r="N4" s="334"/>
      <c r="O4" s="334"/>
      <c r="P4" s="329"/>
      <c r="Q4" s="329"/>
    </row>
    <row r="5" spans="1:17" ht="34">
      <c r="A5" s="191" t="s">
        <v>1135</v>
      </c>
      <c r="B5" s="192" t="s">
        <v>1136</v>
      </c>
      <c r="C5" s="191">
        <v>0.76200000000000001</v>
      </c>
      <c r="D5" s="145">
        <v>0.98599999999999999</v>
      </c>
      <c r="E5" s="332">
        <v>0.85799999999999998</v>
      </c>
      <c r="F5" s="329">
        <v>0.89300000000000002</v>
      </c>
      <c r="L5" s="329"/>
      <c r="M5" s="359"/>
      <c r="N5" s="334"/>
      <c r="O5" s="334"/>
      <c r="P5" s="329"/>
      <c r="Q5" s="329"/>
    </row>
    <row r="6" spans="1:17" ht="34">
      <c r="B6" s="192" t="s">
        <v>1137</v>
      </c>
      <c r="C6" s="191">
        <v>0.73399999999999999</v>
      </c>
      <c r="D6" s="145">
        <v>0.99</v>
      </c>
      <c r="E6" s="145">
        <v>0.84299999999999997</v>
      </c>
      <c r="F6" s="145">
        <v>0.877</v>
      </c>
    </row>
    <row r="7" spans="1:17" ht="17">
      <c r="B7" s="192" t="s">
        <v>1138</v>
      </c>
      <c r="C7" s="191">
        <v>0.89600000000000002</v>
      </c>
      <c r="D7" s="145">
        <v>0.82899999999999996</v>
      </c>
      <c r="E7" s="145">
        <v>0.86099999999999999</v>
      </c>
      <c r="F7" s="145">
        <v>0.91100000000000003</v>
      </c>
    </row>
    <row r="8" spans="1:17" ht="17">
      <c r="B8" s="360" t="s">
        <v>1139</v>
      </c>
      <c r="C8" s="191">
        <v>0.88700000000000001</v>
      </c>
      <c r="D8" s="145">
        <v>0.83399999999999996</v>
      </c>
      <c r="E8" s="145">
        <v>0.85899999999999999</v>
      </c>
      <c r="F8" s="145">
        <v>0.90900000000000003</v>
      </c>
    </row>
    <row r="9" spans="1:17" ht="51">
      <c r="B9" s="192" t="s">
        <v>1140</v>
      </c>
      <c r="C9" s="191">
        <v>0.88900000000000001</v>
      </c>
      <c r="D9" s="145">
        <v>0.42699999999999999</v>
      </c>
      <c r="E9" s="145">
        <v>0.57699999999999996</v>
      </c>
      <c r="F9" s="145">
        <v>0.79100000000000004</v>
      </c>
    </row>
    <row r="10" spans="1:17" ht="34">
      <c r="A10" s="191" t="s">
        <v>904</v>
      </c>
      <c r="B10" s="192" t="s">
        <v>1136</v>
      </c>
      <c r="C10" s="192">
        <v>0.39700000000000002</v>
      </c>
      <c r="D10" s="145">
        <v>0.76200000000000001</v>
      </c>
      <c r="E10" s="145">
        <v>0.52200000000000002</v>
      </c>
      <c r="F10" s="145">
        <v>0.72</v>
      </c>
      <c r="G10" s="192"/>
      <c r="H10" s="192"/>
    </row>
    <row r="11" spans="1:17" ht="34">
      <c r="B11" s="192" t="s">
        <v>1137</v>
      </c>
      <c r="C11" s="192">
        <v>0.34699999999999998</v>
      </c>
      <c r="D11" s="145">
        <v>0.86099999999999999</v>
      </c>
      <c r="E11" s="145">
        <v>0.495</v>
      </c>
      <c r="F11" s="145">
        <v>0.64800000000000002</v>
      </c>
      <c r="G11" s="192"/>
      <c r="H11" s="192"/>
    </row>
    <row r="12" spans="1:17" ht="17">
      <c r="B12" s="192" t="s">
        <v>1138</v>
      </c>
      <c r="C12" s="192">
        <v>0.70799999999999996</v>
      </c>
      <c r="D12" s="145">
        <v>0.28499999999999998</v>
      </c>
      <c r="E12" s="145">
        <v>0.40600000000000003</v>
      </c>
      <c r="F12" s="145">
        <v>0.83299999999999996</v>
      </c>
      <c r="G12" s="192"/>
      <c r="H12" s="192"/>
    </row>
    <row r="13" spans="1:17" ht="17">
      <c r="B13" s="360" t="s">
        <v>1141</v>
      </c>
      <c r="C13" s="192">
        <v>0.66300000000000003</v>
      </c>
      <c r="D13" s="145">
        <v>0.253</v>
      </c>
      <c r="E13" s="145">
        <v>0.36599999999999999</v>
      </c>
      <c r="F13" s="145">
        <v>0.82399999999999995</v>
      </c>
      <c r="G13" s="192"/>
      <c r="H13" s="192"/>
    </row>
    <row r="14" spans="1:17" ht="51">
      <c r="B14" s="192" t="s">
        <v>1140</v>
      </c>
      <c r="C14" s="192">
        <v>0.70499999999999996</v>
      </c>
      <c r="D14" s="145">
        <v>5.0999999999999997E-2</v>
      </c>
      <c r="E14" s="145">
        <v>9.5000000000000001E-2</v>
      </c>
      <c r="F14" s="145">
        <v>0.80500000000000005</v>
      </c>
      <c r="G14" s="192"/>
      <c r="H14" s="192"/>
    </row>
    <row r="15" spans="1:17" ht="34">
      <c r="A15" s="191" t="s">
        <v>968</v>
      </c>
      <c r="B15" s="192" t="s">
        <v>1136</v>
      </c>
      <c r="C15" s="191">
        <v>0.70699999999999996</v>
      </c>
      <c r="D15" s="145">
        <v>0.80600000000000005</v>
      </c>
      <c r="E15" s="145">
        <v>0.753</v>
      </c>
      <c r="F15" s="145">
        <v>0.81299999999999994</v>
      </c>
    </row>
    <row r="16" spans="1:17" ht="34">
      <c r="B16" s="192" t="s">
        <v>1137</v>
      </c>
      <c r="C16" s="191">
        <v>0.626</v>
      </c>
      <c r="D16" s="145">
        <v>0.88</v>
      </c>
      <c r="E16" s="145">
        <v>0.73199999999999998</v>
      </c>
      <c r="F16" s="145">
        <v>0.77100000000000002</v>
      </c>
    </row>
    <row r="17" spans="1:17" ht="17">
      <c r="B17" s="192" t="s">
        <v>1138</v>
      </c>
      <c r="C17" s="191">
        <v>0.90100000000000002</v>
      </c>
      <c r="D17" s="145">
        <v>0.51100000000000001</v>
      </c>
      <c r="E17" s="145">
        <v>0.65200000000000002</v>
      </c>
      <c r="F17" s="145">
        <v>0.80600000000000005</v>
      </c>
    </row>
    <row r="18" spans="1:17" ht="17">
      <c r="A18" s="191"/>
      <c r="B18" s="360" t="s">
        <v>1142</v>
      </c>
      <c r="C18" s="191">
        <v>0.89200000000000002</v>
      </c>
      <c r="D18" s="145">
        <v>0.52400000000000002</v>
      </c>
      <c r="E18" s="145">
        <v>0.66</v>
      </c>
      <c r="F18" s="334">
        <v>0.80900000000000005</v>
      </c>
      <c r="L18" s="334">
        <v>0.64800000000000002</v>
      </c>
      <c r="M18" s="334">
        <v>0.83299999999999996</v>
      </c>
      <c r="N18" s="334">
        <v>0.82399999999999995</v>
      </c>
      <c r="O18" s="329">
        <v>0.80500000000000005</v>
      </c>
      <c r="P18" s="329">
        <f t="shared" ref="P18:P19" si="0">AVERAGE(L18:O18)</f>
        <v>0.77749999999999997</v>
      </c>
      <c r="Q18" s="329"/>
    </row>
    <row r="19" spans="1:17" ht="51">
      <c r="A19" s="191"/>
      <c r="B19" s="192" t="s">
        <v>1140</v>
      </c>
      <c r="C19" s="191">
        <v>0.97799999999999998</v>
      </c>
      <c r="D19" s="145">
        <v>0.23799999999999999</v>
      </c>
      <c r="E19" s="145">
        <v>0.72799999999999998</v>
      </c>
      <c r="F19" s="334">
        <v>0.38200000000000001</v>
      </c>
      <c r="L19" s="329">
        <v>0.77100000000000002</v>
      </c>
      <c r="M19" s="329">
        <v>0.80600000000000005</v>
      </c>
      <c r="N19" s="329">
        <v>0.80900000000000005</v>
      </c>
      <c r="O19" s="329">
        <v>0.72799999999999998</v>
      </c>
      <c r="P19" s="329">
        <f t="shared" si="0"/>
        <v>0.77849999999999997</v>
      </c>
      <c r="Q19" s="329"/>
    </row>
    <row r="20" spans="1:17" ht="16">
      <c r="A20" s="191"/>
      <c r="B20" s="191"/>
      <c r="F20" s="334"/>
      <c r="L20" s="334">
        <f t="shared" ref="L20:O20" si="1">AVERAGE(L5:L19)</f>
        <v>0.70950000000000002</v>
      </c>
      <c r="M20" s="334">
        <f t="shared" si="1"/>
        <v>0.81950000000000001</v>
      </c>
      <c r="N20" s="334">
        <f t="shared" si="1"/>
        <v>0.8165</v>
      </c>
      <c r="O20" s="334">
        <f t="shared" si="1"/>
        <v>0.76649999999999996</v>
      </c>
      <c r="P20" s="329"/>
      <c r="Q20" s="329">
        <f>AVERAGE(P5:P19)</f>
        <v>0.77800000000000002</v>
      </c>
    </row>
    <row r="21" spans="1:17" ht="16">
      <c r="A21" s="191"/>
      <c r="B21" s="191"/>
      <c r="L21" s="332">
        <v>0.84299999999999997</v>
      </c>
      <c r="M21" s="332">
        <v>0.86099999999999999</v>
      </c>
      <c r="N21" s="361">
        <v>0.9859</v>
      </c>
      <c r="O21" s="332">
        <v>0.57699999999999996</v>
      </c>
      <c r="P21" s="329">
        <f t="shared" ref="P21:P23" si="2">AVERAGE(L21:O21)</f>
        <v>0.81672499999999992</v>
      </c>
      <c r="Q21" s="329"/>
    </row>
    <row r="22" spans="1:17" ht="16">
      <c r="A22" s="191"/>
      <c r="B22" s="191"/>
      <c r="D22" s="145"/>
      <c r="E22" s="362"/>
      <c r="L22" s="332">
        <v>0.495</v>
      </c>
      <c r="M22" s="332">
        <v>0.40600000000000003</v>
      </c>
      <c r="N22" s="332">
        <v>0.36599999999999999</v>
      </c>
      <c r="O22" s="332">
        <v>9.5000000000000001E-2</v>
      </c>
      <c r="P22" s="329">
        <f t="shared" si="2"/>
        <v>0.34049999999999997</v>
      </c>
      <c r="Q22" s="329"/>
    </row>
    <row r="23" spans="1:17" ht="16">
      <c r="A23" s="191"/>
      <c r="B23" s="191"/>
      <c r="D23" s="145"/>
      <c r="E23" s="332"/>
      <c r="L23" s="332">
        <v>0.73199999999999998</v>
      </c>
      <c r="M23" s="362">
        <v>0.65200000000000002</v>
      </c>
      <c r="N23" s="332">
        <v>0.66</v>
      </c>
      <c r="O23" s="332">
        <v>0.38200000000000001</v>
      </c>
      <c r="P23" s="329">
        <f t="shared" si="2"/>
        <v>0.60650000000000004</v>
      </c>
      <c r="Q23" s="329"/>
    </row>
    <row r="24" spans="1:17" ht="16">
      <c r="A24" s="135"/>
      <c r="B24" s="135"/>
      <c r="E24" s="329"/>
      <c r="L24" s="329">
        <f t="shared" ref="L24:O24" si="3">AVERAGE(L21:L23)</f>
        <v>0.69000000000000006</v>
      </c>
      <c r="M24" s="329">
        <f t="shared" si="3"/>
        <v>0.63966666666666672</v>
      </c>
      <c r="N24" s="329">
        <f t="shared" si="3"/>
        <v>0.67063333333333341</v>
      </c>
      <c r="O24" s="329">
        <f t="shared" si="3"/>
        <v>0.35133333333333328</v>
      </c>
      <c r="Q24" s="329">
        <f>AVERAGE(P21:P23)</f>
        <v>0.58790833333333337</v>
      </c>
    </row>
  </sheetData>
  <hyperlinks>
    <hyperlink ref="B8" r:id="rId1" xr:uid="{00000000-0004-0000-1F00-000000000000}"/>
    <hyperlink ref="B13" r:id="rId2" xr:uid="{00000000-0004-0000-1F00-000001000000}"/>
    <hyperlink ref="B18" r:id="rId3" xr:uid="{00000000-0004-0000-1F00-000002000000}"/>
  </hyperlinks>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R35"/>
  <sheetViews>
    <sheetView workbookViewId="0"/>
  </sheetViews>
  <sheetFormatPr baseColWidth="10" defaultColWidth="11.1640625" defaultRowHeight="15" customHeight="1"/>
  <cols>
    <col min="1" max="2" width="11.1640625" customWidth="1"/>
    <col min="3" max="3" width="7.83203125" customWidth="1"/>
    <col min="4" max="5" width="7.33203125" customWidth="1"/>
    <col min="6" max="6" width="6.83203125" customWidth="1"/>
    <col min="7" max="7" width="8.83203125" customWidth="1"/>
    <col min="8" max="18" width="5.83203125" customWidth="1"/>
    <col min="19" max="27" width="11.1640625" customWidth="1"/>
  </cols>
  <sheetData>
    <row r="1" spans="1:18" ht="16">
      <c r="A1" s="191" t="s">
        <v>1</v>
      </c>
      <c r="B1" s="191">
        <f>'Papers employing ML'!B2</f>
        <v>26</v>
      </c>
      <c r="C1" s="234" t="s">
        <v>12</v>
      </c>
    </row>
    <row r="2" spans="1:18" ht="16">
      <c r="A2" s="71"/>
      <c r="B2" s="71"/>
      <c r="C2" s="71"/>
      <c r="D2" s="71"/>
      <c r="L2" s="71"/>
      <c r="N2" s="154"/>
    </row>
    <row r="3" spans="1:18" ht="16">
      <c r="A3" s="71"/>
      <c r="B3" s="71"/>
      <c r="C3" s="71"/>
      <c r="D3" s="467" t="s">
        <v>563</v>
      </c>
      <c r="E3" s="462"/>
      <c r="F3" s="462"/>
      <c r="G3" s="502" t="s">
        <v>1049</v>
      </c>
      <c r="H3" s="500"/>
      <c r="I3" s="501"/>
      <c r="J3" s="502" t="s">
        <v>1050</v>
      </c>
      <c r="K3" s="500"/>
      <c r="L3" s="501"/>
      <c r="M3" s="502" t="s">
        <v>1051</v>
      </c>
      <c r="N3" s="500"/>
      <c r="O3" s="501"/>
      <c r="P3" s="504" t="s">
        <v>1063</v>
      </c>
      <c r="Q3" s="500"/>
      <c r="R3" s="501"/>
    </row>
    <row r="4" spans="1:18" ht="16">
      <c r="A4" s="71"/>
      <c r="B4" s="71"/>
      <c r="C4" s="71"/>
      <c r="D4" s="71" t="s">
        <v>1143</v>
      </c>
      <c r="E4" s="191" t="s">
        <v>1144</v>
      </c>
      <c r="F4" s="191" t="s">
        <v>540</v>
      </c>
      <c r="G4" s="71" t="s">
        <v>1143</v>
      </c>
      <c r="H4" s="191" t="s">
        <v>1144</v>
      </c>
      <c r="I4" s="191" t="s">
        <v>540</v>
      </c>
      <c r="J4" s="71" t="s">
        <v>1143</v>
      </c>
      <c r="K4" s="191" t="s">
        <v>1144</v>
      </c>
      <c r="L4" s="191" t="s">
        <v>540</v>
      </c>
      <c r="M4" s="71" t="s">
        <v>1143</v>
      </c>
      <c r="N4" s="191" t="s">
        <v>1144</v>
      </c>
      <c r="O4" s="191" t="s">
        <v>540</v>
      </c>
      <c r="P4" s="71" t="s">
        <v>1143</v>
      </c>
      <c r="Q4" s="191" t="s">
        <v>1144</v>
      </c>
      <c r="R4" s="191" t="s">
        <v>540</v>
      </c>
    </row>
    <row r="5" spans="1:18" ht="16">
      <c r="A5" s="71"/>
      <c r="B5" s="154" t="s">
        <v>546</v>
      </c>
      <c r="C5" s="71" t="s">
        <v>794</v>
      </c>
      <c r="D5" s="71">
        <v>0.84699999999999998</v>
      </c>
      <c r="E5" s="191">
        <v>0.88900000000000001</v>
      </c>
      <c r="F5" s="191">
        <v>0.86799999999999999</v>
      </c>
      <c r="G5" s="145">
        <v>0.93600000000000005</v>
      </c>
      <c r="H5" s="145">
        <v>0.92200000000000004</v>
      </c>
      <c r="I5" s="145">
        <v>0.92900000000000005</v>
      </c>
      <c r="J5" s="145">
        <v>0.95</v>
      </c>
      <c r="K5" s="145">
        <v>0.91900000000000004</v>
      </c>
      <c r="L5" s="145">
        <v>0.93400000000000005</v>
      </c>
      <c r="M5" s="145">
        <v>0.88</v>
      </c>
      <c r="N5" s="363">
        <v>0.92100000000000004</v>
      </c>
      <c r="O5" s="145">
        <v>0.9</v>
      </c>
      <c r="P5" s="145">
        <v>0.94699999999999995</v>
      </c>
      <c r="Q5" s="145">
        <v>0.94499999999999995</v>
      </c>
      <c r="R5" s="145">
        <v>0.94599999999999995</v>
      </c>
    </row>
    <row r="6" spans="1:18" ht="16">
      <c r="B6" s="71"/>
      <c r="C6" s="191" t="s">
        <v>795</v>
      </c>
      <c r="D6" s="191">
        <v>0.77500000000000002</v>
      </c>
      <c r="E6" s="145">
        <v>0.69899999999999995</v>
      </c>
      <c r="F6" s="191">
        <v>0.73499999999999999</v>
      </c>
      <c r="G6" s="145">
        <v>0.871</v>
      </c>
      <c r="H6" s="145">
        <v>0.73399999999999999</v>
      </c>
      <c r="I6" s="145">
        <v>0.79600000000000004</v>
      </c>
      <c r="J6" s="145">
        <v>0.92900000000000005</v>
      </c>
      <c r="K6" s="145">
        <v>0.76800000000000002</v>
      </c>
      <c r="L6" s="145">
        <v>0.84</v>
      </c>
      <c r="M6" s="145">
        <v>0.83499999999999996</v>
      </c>
      <c r="N6" s="145">
        <v>0.78900000000000003</v>
      </c>
      <c r="O6" s="145">
        <v>0.81100000000000005</v>
      </c>
      <c r="P6" s="145">
        <v>0.92200000000000004</v>
      </c>
      <c r="Q6" s="145">
        <v>0.86399999999999999</v>
      </c>
      <c r="R6" s="145">
        <v>0.89200000000000002</v>
      </c>
    </row>
    <row r="7" spans="1:18" ht="16">
      <c r="B7" s="71"/>
      <c r="C7" s="191" t="s">
        <v>796</v>
      </c>
      <c r="D7" s="191">
        <v>0.61399999999999999</v>
      </c>
      <c r="E7" s="191">
        <v>0.63400000000000001</v>
      </c>
      <c r="F7" s="191">
        <v>0.623</v>
      </c>
      <c r="G7" s="145">
        <v>0.71</v>
      </c>
      <c r="H7" s="145">
        <v>0.84399999999999997</v>
      </c>
      <c r="I7" s="145">
        <v>0.77100000000000002</v>
      </c>
      <c r="J7" s="145">
        <v>0.73499999999999999</v>
      </c>
      <c r="K7" s="145">
        <v>0.90400000000000003</v>
      </c>
      <c r="L7" s="145">
        <v>0.81100000000000005</v>
      </c>
      <c r="M7" s="145">
        <v>0.74099999999999999</v>
      </c>
      <c r="N7" s="145">
        <v>0.73099999999999998</v>
      </c>
      <c r="O7" s="145">
        <v>0.73599999999999999</v>
      </c>
      <c r="P7" s="145">
        <v>0.82299999999999995</v>
      </c>
      <c r="Q7" s="145">
        <v>0.88</v>
      </c>
      <c r="R7" s="145">
        <v>0.85</v>
      </c>
    </row>
    <row r="8" spans="1:18" ht="32">
      <c r="B8" s="71" t="s">
        <v>712</v>
      </c>
      <c r="C8" s="71" t="s">
        <v>794</v>
      </c>
      <c r="D8" s="191">
        <v>0.88700000000000001</v>
      </c>
      <c r="E8" s="191">
        <v>0.92700000000000005</v>
      </c>
      <c r="F8" s="191">
        <v>0.90700000000000003</v>
      </c>
      <c r="G8" s="145">
        <v>0.90800000000000003</v>
      </c>
      <c r="H8" s="145">
        <v>0.82299999999999995</v>
      </c>
      <c r="I8" s="145">
        <v>0.86299999999999999</v>
      </c>
      <c r="J8" s="145">
        <v>0.86799999999999999</v>
      </c>
      <c r="K8" s="145">
        <v>0.92100000000000004</v>
      </c>
      <c r="L8" s="145">
        <v>0.89400000000000002</v>
      </c>
      <c r="M8" s="145">
        <v>0.90400000000000003</v>
      </c>
      <c r="N8" s="145">
        <v>0.91500000000000004</v>
      </c>
      <c r="O8" s="145">
        <v>0.91</v>
      </c>
      <c r="P8" s="145">
        <v>0.93200000000000005</v>
      </c>
      <c r="Q8" s="145">
        <v>0.94</v>
      </c>
      <c r="R8" s="145">
        <v>0.93600000000000005</v>
      </c>
    </row>
    <row r="9" spans="1:18" ht="16">
      <c r="B9" s="71"/>
      <c r="C9" s="191" t="s">
        <v>795</v>
      </c>
      <c r="D9" s="191">
        <v>0.67400000000000004</v>
      </c>
      <c r="E9" s="191">
        <v>0.93100000000000005</v>
      </c>
      <c r="F9" s="191">
        <v>0.78</v>
      </c>
      <c r="G9" s="145">
        <v>0.755</v>
      </c>
      <c r="H9" s="145">
        <v>0.75900000000000001</v>
      </c>
      <c r="I9" s="193">
        <v>0.75700000000000001</v>
      </c>
      <c r="J9" s="145">
        <v>0.84299999999999997</v>
      </c>
      <c r="K9" s="145">
        <v>0.68600000000000005</v>
      </c>
      <c r="L9" s="193">
        <v>0.753</v>
      </c>
      <c r="M9" s="145">
        <v>0.77800000000000002</v>
      </c>
      <c r="N9" s="145">
        <v>0.84099999999999997</v>
      </c>
      <c r="O9" s="193">
        <v>0.80800000000000005</v>
      </c>
      <c r="P9" s="145">
        <v>0.84599999999999997</v>
      </c>
      <c r="Q9" s="145">
        <v>0.83299999999999996</v>
      </c>
      <c r="R9" s="193">
        <v>0.83799999999999997</v>
      </c>
    </row>
    <row r="10" spans="1:18" ht="16">
      <c r="B10" s="71"/>
      <c r="C10" s="191" t="s">
        <v>796</v>
      </c>
      <c r="D10" s="191">
        <v>0.92200000000000004</v>
      </c>
      <c r="E10" s="191">
        <v>0.63200000000000001</v>
      </c>
      <c r="F10" s="191">
        <v>0.75</v>
      </c>
      <c r="G10" s="193">
        <v>0.72599999999999998</v>
      </c>
      <c r="H10" s="193">
        <v>0.78400000000000003</v>
      </c>
      <c r="I10" s="193">
        <v>0.754</v>
      </c>
      <c r="J10" s="193">
        <v>0.78300000000000003</v>
      </c>
      <c r="K10" s="193">
        <v>0.83799999999999997</v>
      </c>
      <c r="L10" s="193">
        <v>0.80900000000000005</v>
      </c>
      <c r="M10" s="193">
        <v>0.82899999999999996</v>
      </c>
      <c r="N10" s="193">
        <v>0.77200000000000002</v>
      </c>
      <c r="O10" s="193">
        <v>0.8</v>
      </c>
      <c r="P10" s="193">
        <v>0.84</v>
      </c>
      <c r="Q10" s="193">
        <v>0.84199999999999997</v>
      </c>
      <c r="R10" s="193">
        <v>0.84099999999999997</v>
      </c>
    </row>
    <row r="11" spans="1:18" ht="16">
      <c r="B11" s="71" t="s">
        <v>904</v>
      </c>
      <c r="C11" s="71" t="s">
        <v>1145</v>
      </c>
      <c r="D11" s="191">
        <v>0.80600000000000005</v>
      </c>
      <c r="E11" s="191">
        <v>0.81399999999999995</v>
      </c>
      <c r="F11" s="191">
        <v>0.80900000000000005</v>
      </c>
      <c r="G11" s="193">
        <v>0.79500000000000004</v>
      </c>
      <c r="H11" s="193">
        <v>0.91900000000000004</v>
      </c>
      <c r="I11" s="193">
        <v>0.85199999999999998</v>
      </c>
      <c r="J11" s="193">
        <v>0.872</v>
      </c>
      <c r="K11" s="193">
        <v>0.89500000000000002</v>
      </c>
      <c r="L11" s="193">
        <v>0.88300000000000001</v>
      </c>
      <c r="M11" s="193">
        <v>0.84</v>
      </c>
      <c r="N11" s="193">
        <v>0.91200000000000003</v>
      </c>
      <c r="O11" s="193">
        <v>0.875</v>
      </c>
      <c r="P11" s="193">
        <v>0.86899999999999999</v>
      </c>
      <c r="Q11" s="193">
        <v>0.94099999999999995</v>
      </c>
      <c r="R11" s="193">
        <v>0.90400000000000003</v>
      </c>
    </row>
    <row r="12" spans="1:18" ht="16">
      <c r="B12" s="71"/>
      <c r="C12" s="191" t="s">
        <v>795</v>
      </c>
      <c r="D12" s="193">
        <v>0.50600000000000001</v>
      </c>
      <c r="E12" s="191">
        <v>0.47399999999999998</v>
      </c>
      <c r="F12" s="191">
        <v>0.48799999999999999</v>
      </c>
      <c r="G12" s="193">
        <v>0.53700000000000003</v>
      </c>
      <c r="H12" s="193">
        <v>0.23799999999999999</v>
      </c>
      <c r="I12" s="193">
        <v>0.372</v>
      </c>
      <c r="J12" s="193">
        <v>0.66</v>
      </c>
      <c r="K12" s="193">
        <v>0.6</v>
      </c>
      <c r="L12" s="193">
        <v>0.627</v>
      </c>
      <c r="M12" s="193">
        <v>0.63800000000000001</v>
      </c>
      <c r="N12" s="193">
        <v>0.47499999999999998</v>
      </c>
      <c r="O12" s="193">
        <v>0.54400000000000004</v>
      </c>
      <c r="P12" s="193">
        <v>0.76200000000000001</v>
      </c>
      <c r="Q12" s="193">
        <v>0.57199999999999995</v>
      </c>
      <c r="R12" s="193">
        <v>0.65300000000000002</v>
      </c>
    </row>
    <row r="13" spans="1:18" ht="16">
      <c r="B13" s="71" t="s">
        <v>905</v>
      </c>
      <c r="C13" s="191" t="s">
        <v>794</v>
      </c>
      <c r="D13" s="71">
        <v>0.20200000000000001</v>
      </c>
      <c r="E13" s="191">
        <v>0.36899999999999999</v>
      </c>
      <c r="F13" s="191">
        <v>0.20599999999999999</v>
      </c>
      <c r="G13" s="193">
        <v>0.32</v>
      </c>
      <c r="H13" s="193">
        <v>0.224</v>
      </c>
      <c r="I13" s="193">
        <v>0.26200000000000001</v>
      </c>
      <c r="J13" s="193">
        <v>0.55300000000000005</v>
      </c>
      <c r="K13" s="193">
        <v>0.318</v>
      </c>
      <c r="L13" s="193">
        <v>0.40100000000000002</v>
      </c>
      <c r="M13" s="193">
        <v>0.47199999999999998</v>
      </c>
      <c r="N13" s="193">
        <v>0.20300000000000001</v>
      </c>
      <c r="O13" s="193">
        <v>0.26600000000000001</v>
      </c>
      <c r="P13" s="193">
        <v>0.84899999999999998</v>
      </c>
      <c r="Q13" s="193">
        <v>0.32900000000000001</v>
      </c>
      <c r="R13" s="193">
        <v>0.47199999999999998</v>
      </c>
    </row>
    <row r="14" spans="1:18" ht="16">
      <c r="B14" s="71"/>
      <c r="C14" s="71" t="s">
        <v>795</v>
      </c>
      <c r="D14" s="71">
        <v>0.39600000000000002</v>
      </c>
      <c r="E14" s="191">
        <v>0.434</v>
      </c>
      <c r="F14" s="191">
        <v>0.41199999999999998</v>
      </c>
      <c r="G14" s="193">
        <v>0.48699999999999999</v>
      </c>
      <c r="H14" s="193">
        <v>0.183</v>
      </c>
      <c r="I14" s="193">
        <v>0.26500000000000001</v>
      </c>
      <c r="J14" s="193">
        <v>0.54600000000000004</v>
      </c>
      <c r="K14" s="193">
        <v>0.59299999999999997</v>
      </c>
      <c r="L14" s="193">
        <v>0.56499999999999995</v>
      </c>
      <c r="M14" s="193">
        <v>0.52200000000000002</v>
      </c>
      <c r="N14" s="364">
        <v>0.46300000000000002</v>
      </c>
      <c r="O14" s="193">
        <v>0.48099999999999998</v>
      </c>
      <c r="P14" s="193">
        <v>0.72899999999999998</v>
      </c>
      <c r="Q14" s="193">
        <v>0.58299999999999996</v>
      </c>
      <c r="R14" s="193">
        <v>0.64400000000000002</v>
      </c>
    </row>
    <row r="15" spans="1:18" ht="16">
      <c r="B15" s="71"/>
      <c r="C15" s="71" t="s">
        <v>796</v>
      </c>
      <c r="D15" s="71">
        <v>0.85799999999999998</v>
      </c>
      <c r="E15" s="191">
        <v>0.76800000000000002</v>
      </c>
      <c r="F15" s="191">
        <v>0.81</v>
      </c>
      <c r="G15" s="193">
        <v>0.82399999999999995</v>
      </c>
      <c r="H15" s="193">
        <v>0.92900000000000005</v>
      </c>
      <c r="I15" s="193">
        <v>0.873</v>
      </c>
      <c r="J15" s="193">
        <v>0.88300000000000001</v>
      </c>
      <c r="K15" s="193">
        <v>0.91</v>
      </c>
      <c r="L15" s="193">
        <v>0.89600000000000002</v>
      </c>
      <c r="M15" s="193">
        <v>0.86</v>
      </c>
      <c r="N15" s="364">
        <v>0.92600000000000005</v>
      </c>
      <c r="O15" s="193">
        <v>0.89300000000000002</v>
      </c>
      <c r="P15" s="193">
        <v>0.88</v>
      </c>
      <c r="Q15" s="193">
        <v>0.96399999999999997</v>
      </c>
      <c r="R15" s="193">
        <v>0.92</v>
      </c>
    </row>
    <row r="16" spans="1:18" ht="16">
      <c r="B16" s="71"/>
      <c r="C16" s="71"/>
      <c r="D16" s="71"/>
      <c r="L16" s="71"/>
      <c r="N16" s="191"/>
    </row>
    <row r="17" spans="2:14" ht="32">
      <c r="B17" s="71"/>
      <c r="C17" s="71"/>
      <c r="D17" s="71" t="s">
        <v>1063</v>
      </c>
      <c r="L17" s="71"/>
      <c r="N17" s="191"/>
    </row>
    <row r="18" spans="2:14" ht="16">
      <c r="B18" s="71"/>
      <c r="C18" s="71"/>
      <c r="D18" s="191" t="s">
        <v>1143</v>
      </c>
      <c r="E18" s="191" t="s">
        <v>1144</v>
      </c>
      <c r="F18" s="191" t="s">
        <v>540</v>
      </c>
      <c r="G18" s="191" t="s">
        <v>539</v>
      </c>
      <c r="L18" s="71"/>
      <c r="N18" s="191"/>
    </row>
    <row r="19" spans="2:14" ht="16">
      <c r="B19" s="154" t="s">
        <v>546</v>
      </c>
      <c r="C19" s="71" t="s">
        <v>802</v>
      </c>
      <c r="D19" s="71"/>
      <c r="L19" s="71"/>
      <c r="N19" s="145"/>
    </row>
    <row r="20" spans="2:14" ht="16">
      <c r="B20" s="71"/>
      <c r="C20" s="191" t="s">
        <v>797</v>
      </c>
      <c r="D20" s="71"/>
      <c r="L20" s="71"/>
      <c r="N20" s="191"/>
    </row>
    <row r="21" spans="2:14" ht="16">
      <c r="B21" s="71"/>
      <c r="C21" s="191" t="s">
        <v>798</v>
      </c>
      <c r="D21" s="71"/>
    </row>
    <row r="22" spans="2:14" ht="15" customHeight="1">
      <c r="B22" s="71" t="s">
        <v>546</v>
      </c>
      <c r="C22" s="71" t="s">
        <v>895</v>
      </c>
    </row>
    <row r="23" spans="2:14" ht="15" customHeight="1">
      <c r="B23" s="71"/>
      <c r="C23" s="71" t="s">
        <v>1087</v>
      </c>
    </row>
    <row r="24" spans="2:14" ht="15" customHeight="1">
      <c r="B24" s="71"/>
      <c r="C24" s="71" t="s">
        <v>453</v>
      </c>
    </row>
    <row r="25" spans="2:14" ht="15" customHeight="1">
      <c r="B25" s="71"/>
      <c r="C25" s="71" t="s">
        <v>894</v>
      </c>
    </row>
    <row r="26" spans="2:14" ht="15" customHeight="1">
      <c r="B26" s="71"/>
      <c r="C26" s="71" t="s">
        <v>796</v>
      </c>
    </row>
    <row r="27" spans="2:14" ht="15" customHeight="1">
      <c r="B27" s="71" t="s">
        <v>712</v>
      </c>
      <c r="C27" s="71" t="s">
        <v>802</v>
      </c>
    </row>
    <row r="28" spans="2:14" ht="16">
      <c r="B28" s="71"/>
      <c r="C28" s="191" t="s">
        <v>1098</v>
      </c>
    </row>
    <row r="29" spans="2:14" ht="16">
      <c r="B29" s="71"/>
      <c r="C29" s="191" t="s">
        <v>797</v>
      </c>
    </row>
    <row r="30" spans="2:14" ht="16">
      <c r="B30" s="71"/>
      <c r="C30" s="71" t="s">
        <v>798</v>
      </c>
    </row>
    <row r="31" spans="2:14" ht="16">
      <c r="B31" s="71" t="s">
        <v>1146</v>
      </c>
      <c r="C31" s="71" t="s">
        <v>802</v>
      </c>
    </row>
    <row r="32" spans="2:14" ht="16">
      <c r="B32" s="71"/>
      <c r="C32" s="191" t="s">
        <v>1098</v>
      </c>
    </row>
    <row r="33" spans="2:3" ht="16">
      <c r="B33" s="71"/>
      <c r="C33" s="191" t="s">
        <v>797</v>
      </c>
    </row>
    <row r="34" spans="2:3" ht="16">
      <c r="B34" s="71"/>
      <c r="C34" s="71" t="s">
        <v>798</v>
      </c>
    </row>
    <row r="35" spans="2:3" ht="16">
      <c r="B35" s="71"/>
      <c r="C35" s="71"/>
    </row>
  </sheetData>
  <mergeCells count="5">
    <mergeCell ref="D3:F3"/>
    <mergeCell ref="G3:I3"/>
    <mergeCell ref="J3:L3"/>
    <mergeCell ref="M3:O3"/>
    <mergeCell ref="P3:R3"/>
  </mergeCells>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G8"/>
  <sheetViews>
    <sheetView workbookViewId="0"/>
  </sheetViews>
  <sheetFormatPr baseColWidth="10" defaultColWidth="11.1640625" defaultRowHeight="15" customHeight="1"/>
  <cols>
    <col min="1" max="1" width="11.1640625" customWidth="1"/>
    <col min="2" max="2" width="16" customWidth="1"/>
    <col min="3" max="5" width="11.1640625" customWidth="1"/>
    <col min="6" max="6" width="17.6640625" customWidth="1"/>
    <col min="7" max="26" width="11.1640625" customWidth="1"/>
  </cols>
  <sheetData>
    <row r="1" spans="1:7">
      <c r="A1" s="191" t="s">
        <v>1</v>
      </c>
      <c r="B1" s="191">
        <f>'Papers employing ML'!B18</f>
        <v>27</v>
      </c>
    </row>
    <row r="2" spans="1:7">
      <c r="C2" s="191" t="s">
        <v>12</v>
      </c>
    </row>
    <row r="3" spans="1:7">
      <c r="A3" s="191"/>
      <c r="B3" s="191"/>
      <c r="C3" s="191" t="s">
        <v>1132</v>
      </c>
      <c r="D3" s="191" t="s">
        <v>603</v>
      </c>
      <c r="E3" s="191" t="s">
        <v>1026</v>
      </c>
      <c r="F3" s="192" t="s">
        <v>1147</v>
      </c>
    </row>
    <row r="4" spans="1:7">
      <c r="A4" s="191" t="s">
        <v>784</v>
      </c>
      <c r="B4" s="191" t="s">
        <v>539</v>
      </c>
      <c r="C4" s="191">
        <v>0.76100000000000001</v>
      </c>
      <c r="D4" s="191">
        <v>0.79300000000000004</v>
      </c>
      <c r="E4" s="191">
        <v>0.97399999999999998</v>
      </c>
      <c r="F4" s="329">
        <f t="shared" ref="F4:F7" si="0">AVERAGE(C4:E4)</f>
        <v>0.84266666666666667</v>
      </c>
    </row>
    <row r="5" spans="1:7">
      <c r="A5" s="191" t="s">
        <v>968</v>
      </c>
      <c r="B5" s="191" t="s">
        <v>539</v>
      </c>
      <c r="C5" s="191">
        <v>0.96799999999999997</v>
      </c>
      <c r="D5" s="191">
        <v>0.97499999999999998</v>
      </c>
      <c r="E5" s="191">
        <v>0.99199999999999999</v>
      </c>
      <c r="F5" s="329">
        <f t="shared" si="0"/>
        <v>0.97833333333333339</v>
      </c>
    </row>
    <row r="6" spans="1:7">
      <c r="A6" s="191" t="s">
        <v>969</v>
      </c>
      <c r="B6" s="191" t="s">
        <v>539</v>
      </c>
      <c r="C6" s="191">
        <v>0.80900000000000005</v>
      </c>
      <c r="D6" s="191">
        <v>0.85099999999999998</v>
      </c>
      <c r="E6" s="191">
        <v>0.995</v>
      </c>
      <c r="F6" s="329">
        <f t="shared" si="0"/>
        <v>0.88500000000000012</v>
      </c>
    </row>
    <row r="7" spans="1:7">
      <c r="A7" s="191" t="s">
        <v>712</v>
      </c>
      <c r="B7" s="191" t="s">
        <v>539</v>
      </c>
      <c r="C7" s="191">
        <v>0.79200000000000004</v>
      </c>
      <c r="D7" s="191">
        <v>0.92100000000000004</v>
      </c>
      <c r="E7" s="191">
        <v>0.98799999999999999</v>
      </c>
      <c r="F7" s="329">
        <f t="shared" si="0"/>
        <v>0.90033333333333332</v>
      </c>
    </row>
    <row r="8" spans="1:7">
      <c r="A8" s="135" t="s">
        <v>1148</v>
      </c>
      <c r="C8" s="365">
        <f t="shared" ref="C8:E8" si="1">AVERAGE(C4:C7)</f>
        <v>0.83250000000000002</v>
      </c>
      <c r="D8" s="365">
        <f t="shared" si="1"/>
        <v>0.88500000000000001</v>
      </c>
      <c r="E8" s="365">
        <f t="shared" si="1"/>
        <v>0.98724999999999996</v>
      </c>
      <c r="G8" s="329">
        <f>AVERAGE(F4:F7)</f>
        <v>0.9015833333333334</v>
      </c>
    </row>
  </sheetData>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K9"/>
  <sheetViews>
    <sheetView workbookViewId="0"/>
  </sheetViews>
  <sheetFormatPr baseColWidth="10" defaultColWidth="11.1640625" defaultRowHeight="15" customHeight="1"/>
  <cols>
    <col min="1" max="1" width="11.1640625" customWidth="1"/>
    <col min="2" max="2" width="3.83203125" customWidth="1"/>
    <col min="3" max="3" width="6.6640625" customWidth="1"/>
    <col min="4" max="4" width="7.1640625" customWidth="1"/>
    <col min="5" max="5" width="7.83203125" customWidth="1"/>
    <col min="6" max="6" width="6.83203125" customWidth="1"/>
    <col min="7" max="7" width="7.1640625" customWidth="1"/>
    <col min="8" max="8" width="8.1640625" customWidth="1"/>
    <col min="9" max="9" width="6.5" customWidth="1"/>
    <col min="10" max="10" width="6.6640625" customWidth="1"/>
    <col min="11" max="11" width="7.83203125" customWidth="1"/>
    <col min="12" max="26" width="11.1640625" customWidth="1"/>
  </cols>
  <sheetData>
    <row r="1" spans="1:11">
      <c r="A1" s="191" t="s">
        <v>1</v>
      </c>
      <c r="B1" s="191">
        <v>28</v>
      </c>
    </row>
    <row r="3" spans="1:11">
      <c r="A3" s="191"/>
      <c r="C3" s="191" t="s">
        <v>1149</v>
      </c>
      <c r="F3" s="475" t="s">
        <v>1049</v>
      </c>
      <c r="G3" s="462"/>
      <c r="H3" s="462"/>
      <c r="I3" s="475" t="s">
        <v>1050</v>
      </c>
      <c r="J3" s="462"/>
      <c r="K3" s="462"/>
    </row>
    <row r="4" spans="1:11">
      <c r="A4" s="191"/>
      <c r="C4" s="191" t="s">
        <v>1143</v>
      </c>
      <c r="D4" s="191" t="s">
        <v>1144</v>
      </c>
      <c r="E4" s="191" t="s">
        <v>540</v>
      </c>
      <c r="F4" s="191" t="s">
        <v>1143</v>
      </c>
      <c r="G4" s="191" t="s">
        <v>1144</v>
      </c>
      <c r="H4" s="191" t="s">
        <v>540</v>
      </c>
      <c r="I4" s="191" t="s">
        <v>1143</v>
      </c>
      <c r="J4" s="191" t="s">
        <v>1144</v>
      </c>
      <c r="K4" s="191" t="s">
        <v>540</v>
      </c>
    </row>
    <row r="5" spans="1:11">
      <c r="A5" s="191" t="s">
        <v>788</v>
      </c>
    </row>
    <row r="6" spans="1:11">
      <c r="A6" s="191" t="s">
        <v>1119</v>
      </c>
      <c r="C6" s="191">
        <v>0.44</v>
      </c>
      <c r="D6" s="193">
        <v>0.31</v>
      </c>
      <c r="E6" s="193">
        <v>0.36</v>
      </c>
      <c r="F6" s="193">
        <v>0.65</v>
      </c>
      <c r="G6" s="193">
        <v>0.28999999999999998</v>
      </c>
      <c r="H6" s="193">
        <v>0.4</v>
      </c>
      <c r="I6" s="295" t="s">
        <v>565</v>
      </c>
      <c r="J6" s="295" t="s">
        <v>565</v>
      </c>
      <c r="K6" s="295" t="s">
        <v>565</v>
      </c>
    </row>
    <row r="7" spans="1:11">
      <c r="A7" s="191" t="s">
        <v>1092</v>
      </c>
      <c r="C7" s="191">
        <v>0.73</v>
      </c>
      <c r="D7" s="193">
        <v>0.09</v>
      </c>
      <c r="E7" s="193">
        <v>0.16</v>
      </c>
      <c r="F7" s="193">
        <v>0.74</v>
      </c>
      <c r="G7" s="193">
        <v>0.23</v>
      </c>
      <c r="H7" s="193">
        <v>0.35</v>
      </c>
      <c r="I7" s="193">
        <v>0.77</v>
      </c>
      <c r="J7" s="193">
        <v>0.16</v>
      </c>
      <c r="K7" s="193">
        <v>0.26</v>
      </c>
    </row>
    <row r="8" spans="1:11">
      <c r="A8" s="191" t="s">
        <v>796</v>
      </c>
      <c r="C8" s="191">
        <v>0.06</v>
      </c>
      <c r="D8" s="193">
        <v>0.7</v>
      </c>
      <c r="E8" s="193">
        <v>0.11</v>
      </c>
      <c r="F8" s="193">
        <v>0.05</v>
      </c>
      <c r="G8" s="193">
        <v>0.52</v>
      </c>
      <c r="H8" s="193">
        <v>0.09</v>
      </c>
      <c r="I8" s="366" t="s">
        <v>565</v>
      </c>
      <c r="J8" s="295" t="s">
        <v>565</v>
      </c>
      <c r="K8" s="295" t="s">
        <v>565</v>
      </c>
    </row>
    <row r="9" spans="1:11">
      <c r="A9" s="191" t="s">
        <v>1150</v>
      </c>
      <c r="C9" s="295" t="s">
        <v>565</v>
      </c>
      <c r="D9" s="295" t="s">
        <v>565</v>
      </c>
      <c r="E9" s="295" t="s">
        <v>565</v>
      </c>
      <c r="F9" s="295" t="s">
        <v>565</v>
      </c>
      <c r="G9" s="295" t="s">
        <v>565</v>
      </c>
      <c r="H9" s="295" t="s">
        <v>565</v>
      </c>
      <c r="I9" s="191">
        <v>0.26</v>
      </c>
      <c r="J9" s="193">
        <v>0.86</v>
      </c>
      <c r="K9" s="193">
        <v>0.4</v>
      </c>
    </row>
  </sheetData>
  <mergeCells count="2">
    <mergeCell ref="F3:H3"/>
    <mergeCell ref="I3:K3"/>
  </mergeCells>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J7"/>
  <sheetViews>
    <sheetView workbookViewId="0"/>
  </sheetViews>
  <sheetFormatPr baseColWidth="10" defaultColWidth="11.1640625" defaultRowHeight="15" customHeight="1"/>
  <cols>
    <col min="1" max="26" width="11.1640625" customWidth="1"/>
  </cols>
  <sheetData>
    <row r="1" spans="1:10">
      <c r="A1" s="191" t="s">
        <v>1</v>
      </c>
    </row>
    <row r="2" spans="1:10">
      <c r="B2" s="191" t="s">
        <v>1051</v>
      </c>
      <c r="E2" s="191" t="s">
        <v>1049</v>
      </c>
      <c r="H2" s="191" t="s">
        <v>1050</v>
      </c>
    </row>
    <row r="3" spans="1:10">
      <c r="A3" s="191"/>
      <c r="B3" s="191" t="s">
        <v>1065</v>
      </c>
      <c r="C3" s="191" t="s">
        <v>1066</v>
      </c>
      <c r="D3" s="191" t="s">
        <v>1151</v>
      </c>
      <c r="E3" s="191" t="s">
        <v>1065</v>
      </c>
      <c r="F3" s="191" t="s">
        <v>1066</v>
      </c>
      <c r="G3" s="191" t="s">
        <v>1108</v>
      </c>
      <c r="H3" s="191" t="s">
        <v>1065</v>
      </c>
      <c r="I3" s="191" t="s">
        <v>1066</v>
      </c>
      <c r="J3" s="191" t="s">
        <v>1108</v>
      </c>
    </row>
    <row r="4" spans="1:10">
      <c r="A4" s="191" t="s">
        <v>1152</v>
      </c>
      <c r="B4" s="193">
        <v>0.73</v>
      </c>
      <c r="C4" s="193">
        <v>0.09</v>
      </c>
      <c r="D4" s="193">
        <v>0.16</v>
      </c>
      <c r="E4" s="193">
        <v>0.74</v>
      </c>
      <c r="F4" s="193">
        <v>0.23</v>
      </c>
      <c r="G4" s="193">
        <v>0.35</v>
      </c>
      <c r="H4" s="193">
        <v>0.77</v>
      </c>
      <c r="I4" s="193">
        <v>0.16</v>
      </c>
      <c r="J4" s="193">
        <v>0.26</v>
      </c>
    </row>
    <row r="5" spans="1:10">
      <c r="A5" s="191" t="s">
        <v>1153</v>
      </c>
      <c r="B5" s="193">
        <v>0.06</v>
      </c>
      <c r="C5" s="193">
        <v>0.7</v>
      </c>
      <c r="D5" s="193">
        <v>0.11</v>
      </c>
      <c r="E5" s="193">
        <v>0.05</v>
      </c>
      <c r="F5" s="193">
        <v>0.52</v>
      </c>
      <c r="G5" s="193">
        <v>0.09</v>
      </c>
      <c r="H5" s="295" t="s">
        <v>565</v>
      </c>
      <c r="I5" s="295" t="s">
        <v>565</v>
      </c>
      <c r="J5" s="295" t="s">
        <v>565</v>
      </c>
    </row>
    <row r="6" spans="1:10">
      <c r="A6" s="191" t="s">
        <v>1154</v>
      </c>
      <c r="B6" s="193">
        <v>0.44</v>
      </c>
      <c r="C6" s="193">
        <v>0.31</v>
      </c>
      <c r="D6" s="193">
        <v>0.36</v>
      </c>
      <c r="E6" s="193">
        <v>0.65</v>
      </c>
      <c r="F6" s="193">
        <v>0.28999999999999998</v>
      </c>
      <c r="G6" s="193">
        <v>0.4</v>
      </c>
      <c r="H6" s="295" t="s">
        <v>565</v>
      </c>
      <c r="I6" s="295" t="s">
        <v>565</v>
      </c>
      <c r="J6" s="295" t="s">
        <v>565</v>
      </c>
    </row>
    <row r="7" spans="1:10">
      <c r="A7" s="191" t="s">
        <v>1155</v>
      </c>
      <c r="B7" s="295" t="s">
        <v>565</v>
      </c>
      <c r="C7" s="295" t="s">
        <v>565</v>
      </c>
      <c r="D7" s="295" t="s">
        <v>565</v>
      </c>
      <c r="E7" s="295" t="s">
        <v>565</v>
      </c>
      <c r="F7" s="295" t="s">
        <v>565</v>
      </c>
      <c r="G7" s="295" t="s">
        <v>565</v>
      </c>
      <c r="H7" s="193">
        <v>0.26</v>
      </c>
      <c r="I7" s="193">
        <v>0.86</v>
      </c>
      <c r="J7" s="193">
        <v>0.4</v>
      </c>
    </row>
  </sheetData>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Z6"/>
  <sheetViews>
    <sheetView workbookViewId="0"/>
  </sheetViews>
  <sheetFormatPr baseColWidth="10" defaultColWidth="11.1640625" defaultRowHeight="15" customHeight="1"/>
  <cols>
    <col min="1" max="1" width="21.83203125" customWidth="1"/>
    <col min="2" max="3" width="11.1640625" customWidth="1"/>
    <col min="4" max="4" width="18.5" customWidth="1"/>
    <col min="5" max="10" width="11.1640625" customWidth="1"/>
    <col min="11" max="11" width="18.5" customWidth="1"/>
    <col min="12" max="26" width="11.1640625" customWidth="1"/>
  </cols>
  <sheetData>
    <row r="1" spans="1:26" ht="15" customHeight="1">
      <c r="A1" s="191" t="s">
        <v>1</v>
      </c>
      <c r="B1" s="191">
        <f>'Papers employing ML'!B7</f>
        <v>41</v>
      </c>
      <c r="C1" s="191"/>
      <c r="D1" s="191" t="s">
        <v>12</v>
      </c>
      <c r="E1" s="234" t="s">
        <v>1089</v>
      </c>
      <c r="F1" s="191"/>
      <c r="G1" s="191"/>
      <c r="H1" s="191"/>
      <c r="I1" s="191"/>
      <c r="J1" s="191"/>
      <c r="K1" s="191"/>
      <c r="L1" s="191"/>
      <c r="M1" s="191"/>
      <c r="N1" s="191"/>
      <c r="O1" s="191"/>
      <c r="P1" s="191"/>
      <c r="Q1" s="191"/>
      <c r="R1" s="191"/>
      <c r="S1" s="191"/>
      <c r="T1" s="191"/>
      <c r="U1" s="191"/>
      <c r="V1" s="191"/>
      <c r="W1" s="191"/>
      <c r="X1" s="191"/>
      <c r="Y1" s="191"/>
      <c r="Z1" s="191"/>
    </row>
    <row r="2" spans="1:26" ht="16">
      <c r="B2" s="475" t="s">
        <v>1065</v>
      </c>
      <c r="C2" s="462"/>
      <c r="E2" s="475" t="s">
        <v>1066</v>
      </c>
      <c r="F2" s="462"/>
      <c r="H2" s="505" t="s">
        <v>702</v>
      </c>
      <c r="I2" s="462"/>
      <c r="J2" s="462"/>
    </row>
    <row r="3" spans="1:26" ht="16">
      <c r="B3" s="191" t="s">
        <v>1091</v>
      </c>
      <c r="C3" s="191" t="s">
        <v>1156</v>
      </c>
      <c r="D3" s="191" t="s">
        <v>1157</v>
      </c>
      <c r="E3" s="191" t="s">
        <v>1091</v>
      </c>
      <c r="F3" s="191" t="s">
        <v>1156</v>
      </c>
      <c r="G3" s="191" t="s">
        <v>1158</v>
      </c>
      <c r="H3" s="191" t="s">
        <v>1091</v>
      </c>
      <c r="I3" s="191" t="s">
        <v>1156</v>
      </c>
      <c r="J3" s="191" t="s">
        <v>1159</v>
      </c>
      <c r="K3" s="234" t="s">
        <v>1160</v>
      </c>
    </row>
    <row r="4" spans="1:26" ht="16">
      <c r="A4" s="191" t="s">
        <v>1161</v>
      </c>
      <c r="B4" s="191">
        <v>0.33550000000000002</v>
      </c>
      <c r="C4" s="191">
        <v>0.16450000000000001</v>
      </c>
      <c r="D4" s="191">
        <v>0.2475</v>
      </c>
      <c r="E4" s="191">
        <v>0.72460000000000002</v>
      </c>
      <c r="F4" s="191">
        <v>0.72199999999999998</v>
      </c>
      <c r="G4" s="191">
        <v>0.7238</v>
      </c>
      <c r="H4" s="365">
        <f t="shared" ref="H4:J4" si="0">2*B4*E4/(B4+E4)</f>
        <v>0.45864220356570135</v>
      </c>
      <c r="I4" s="365">
        <f t="shared" si="0"/>
        <v>0.26795036661026511</v>
      </c>
      <c r="J4" s="365">
        <f t="shared" si="0"/>
        <v>0.3688674971687429</v>
      </c>
      <c r="K4" s="506">
        <f>AVERAGE(J4:J6)</f>
        <v>0.32329616834258584</v>
      </c>
    </row>
    <row r="5" spans="1:26" ht="16">
      <c r="A5" s="191" t="s">
        <v>1162</v>
      </c>
      <c r="B5" s="191">
        <v>0.25650000000000001</v>
      </c>
      <c r="C5" s="191">
        <v>9.8000000000000004E-2</v>
      </c>
      <c r="D5" s="191">
        <v>0.17699999999999999</v>
      </c>
      <c r="E5" s="191">
        <v>0.75</v>
      </c>
      <c r="F5" s="191">
        <v>0.45450000000000002</v>
      </c>
      <c r="G5" s="191">
        <v>0.63519999999999999</v>
      </c>
      <c r="H5" s="365">
        <f t="shared" ref="H5:J5" si="1">2*B5*E5/(B5+E5)</f>
        <v>0.3822652757078987</v>
      </c>
      <c r="I5" s="365">
        <f t="shared" si="1"/>
        <v>0.16123438914027152</v>
      </c>
      <c r="J5" s="365">
        <f t="shared" si="1"/>
        <v>0.27685397685299185</v>
      </c>
      <c r="K5" s="462"/>
    </row>
    <row r="6" spans="1:26" ht="17">
      <c r="A6" s="192" t="s">
        <v>1163</v>
      </c>
      <c r="B6" s="191">
        <v>0.29559999999999997</v>
      </c>
      <c r="C6" s="191">
        <v>0.1318</v>
      </c>
      <c r="D6" s="191">
        <v>0.21240000000000001</v>
      </c>
      <c r="E6" s="191">
        <v>0.73550000000000004</v>
      </c>
      <c r="F6" s="191">
        <v>0.59419999999999995</v>
      </c>
      <c r="G6" s="191">
        <v>0.68420000000000003</v>
      </c>
      <c r="H6" s="365">
        <f t="shared" ref="H6:J6" si="2">2*B6*E6/(B6+E6)</f>
        <v>0.42171234603821162</v>
      </c>
      <c r="I6" s="365">
        <f t="shared" si="2"/>
        <v>0.21574534435261705</v>
      </c>
      <c r="J6" s="365">
        <f t="shared" si="2"/>
        <v>0.32416703100602279</v>
      </c>
      <c r="K6" s="462"/>
    </row>
  </sheetData>
  <mergeCells count="4">
    <mergeCell ref="B2:C2"/>
    <mergeCell ref="E2:F2"/>
    <mergeCell ref="H2:J2"/>
    <mergeCell ref="K4:K6"/>
  </mergeCells>
  <pageMargins left="0.7" right="0.7" top="0.75" bottom="0.75"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outlinePr summaryBelow="0" summaryRight="0"/>
  </sheetPr>
  <dimension ref="A1:E7"/>
  <sheetViews>
    <sheetView workbookViewId="0"/>
  </sheetViews>
  <sheetFormatPr baseColWidth="10" defaultColWidth="11.1640625" defaultRowHeight="15" customHeight="1"/>
  <cols>
    <col min="1" max="26" width="11.1640625" customWidth="1"/>
  </cols>
  <sheetData>
    <row r="1" spans="1:5">
      <c r="A1" s="191" t="s">
        <v>1</v>
      </c>
      <c r="B1" s="191" t="e">
        <f>#REF!</f>
        <v>#REF!</v>
      </c>
    </row>
    <row r="2" spans="1:5">
      <c r="B2" s="191" t="s">
        <v>12</v>
      </c>
    </row>
    <row r="3" spans="1:5">
      <c r="B3" s="234" t="s">
        <v>743</v>
      </c>
    </row>
    <row r="4" spans="1:5">
      <c r="B4" s="191" t="s">
        <v>1065</v>
      </c>
      <c r="C4" s="191" t="s">
        <v>1066</v>
      </c>
      <c r="D4" s="191" t="s">
        <v>540</v>
      </c>
      <c r="E4" s="191" t="s">
        <v>539</v>
      </c>
    </row>
    <row r="5" spans="1:5">
      <c r="A5" s="191" t="s">
        <v>789</v>
      </c>
      <c r="B5" s="329">
        <v>0.64319999999999999</v>
      </c>
      <c r="C5" s="329">
        <v>0.82030000000000003</v>
      </c>
      <c r="D5" s="329">
        <f t="shared" ref="D5:D6" si="0">2*B5*C5/(B5+C5)</f>
        <v>0.72103445165698665</v>
      </c>
      <c r="E5" s="329">
        <v>0.71360000000000001</v>
      </c>
    </row>
    <row r="6" spans="1:5">
      <c r="A6" s="191" t="s">
        <v>1164</v>
      </c>
      <c r="B6" s="329">
        <v>0.67849999999999999</v>
      </c>
      <c r="C6" s="329">
        <v>0.68289999999999995</v>
      </c>
      <c r="D6" s="329">
        <f t="shared" si="0"/>
        <v>0.68069288967239605</v>
      </c>
      <c r="E6" s="329">
        <v>0.67700000000000005</v>
      </c>
    </row>
    <row r="7" spans="1:5">
      <c r="A7" s="191" t="s">
        <v>1088</v>
      </c>
      <c r="B7" s="329"/>
      <c r="C7" s="329"/>
      <c r="D7" s="358">
        <f t="shared" ref="D7:E7" si="1">AVERAGE(D5:D6)</f>
        <v>0.70086367066469135</v>
      </c>
      <c r="E7" s="358">
        <f t="shared" si="1"/>
        <v>0.69530000000000003</v>
      </c>
    </row>
  </sheetData>
  <pageMargins left="0.7" right="0.7" top="0.75" bottom="0.75"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1000"/>
  <sheetViews>
    <sheetView workbookViewId="0"/>
  </sheetViews>
  <sheetFormatPr baseColWidth="10" defaultColWidth="11.1640625" defaultRowHeight="15" customHeight="1"/>
  <cols>
    <col min="1" max="26" width="10.5" customWidth="1"/>
  </cols>
  <sheetData>
    <row r="1" spans="1:5" ht="15.75" customHeight="1">
      <c r="A1" s="102" t="s">
        <v>1165</v>
      </c>
      <c r="B1" s="102" t="s">
        <v>1166</v>
      </c>
      <c r="C1" s="102" t="s">
        <v>1166</v>
      </c>
      <c r="D1" s="102" t="s">
        <v>1166</v>
      </c>
      <c r="E1" s="102" t="s">
        <v>1167</v>
      </c>
    </row>
    <row r="2" spans="1:5" ht="15.75" customHeight="1">
      <c r="A2" s="102" t="s">
        <v>1165</v>
      </c>
      <c r="B2" s="102" t="s">
        <v>1166</v>
      </c>
      <c r="C2" s="102" t="s">
        <v>1166</v>
      </c>
      <c r="D2" s="102" t="s">
        <v>1166</v>
      </c>
      <c r="E2" s="102" t="s">
        <v>1168</v>
      </c>
    </row>
    <row r="3" spans="1:5" ht="15.75" customHeight="1">
      <c r="A3" s="102" t="s">
        <v>1165</v>
      </c>
      <c r="B3" s="102" t="s">
        <v>1166</v>
      </c>
      <c r="C3" s="102" t="s">
        <v>1166</v>
      </c>
      <c r="D3" s="102" t="s">
        <v>1166</v>
      </c>
      <c r="E3" s="102" t="s">
        <v>1169</v>
      </c>
    </row>
    <row r="4" spans="1:5" ht="15.75" customHeight="1">
      <c r="A4" s="102" t="s">
        <v>1165</v>
      </c>
      <c r="B4" s="102" t="s">
        <v>1166</v>
      </c>
      <c r="C4" s="102" t="s">
        <v>1166</v>
      </c>
      <c r="D4" s="102" t="s">
        <v>1166</v>
      </c>
      <c r="E4" s="102" t="s">
        <v>1170</v>
      </c>
    </row>
    <row r="5" spans="1:5" ht="15.75" customHeight="1">
      <c r="A5" s="102" t="s">
        <v>1165</v>
      </c>
      <c r="B5" s="102" t="s">
        <v>1166</v>
      </c>
      <c r="C5" s="102" t="s">
        <v>1166</v>
      </c>
      <c r="D5" s="102" t="s">
        <v>1166</v>
      </c>
      <c r="E5" s="102" t="s">
        <v>1171</v>
      </c>
    </row>
    <row r="6" spans="1:5" ht="15.75" customHeight="1">
      <c r="A6" s="102" t="s">
        <v>1165</v>
      </c>
      <c r="B6" s="102" t="s">
        <v>1166</v>
      </c>
      <c r="C6" s="102" t="s">
        <v>1166</v>
      </c>
      <c r="D6" s="102" t="s">
        <v>1166</v>
      </c>
      <c r="E6" s="102" t="s">
        <v>1172</v>
      </c>
    </row>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986"/>
  <sheetViews>
    <sheetView workbookViewId="0">
      <pane xSplit="2" ySplit="1" topLeftCell="C28" activePane="bottomRight" state="frozen"/>
      <selection pane="topRight" activeCell="C1" sqref="C1"/>
      <selection pane="bottomLeft" activeCell="A2" sqref="A2"/>
      <selection pane="bottomRight" activeCell="B35" sqref="B35"/>
    </sheetView>
  </sheetViews>
  <sheetFormatPr baseColWidth="10" defaultColWidth="11.1640625" defaultRowHeight="15" customHeight="1"/>
  <cols>
    <col min="1" max="1" width="6.33203125" customWidth="1"/>
    <col min="2" max="2" width="7.83203125" customWidth="1"/>
    <col min="3" max="3" width="53.6640625" customWidth="1"/>
    <col min="4" max="4" width="38.1640625" customWidth="1"/>
    <col min="5" max="5" width="6.83203125" customWidth="1"/>
    <col min="6" max="6" width="51.83203125" customWidth="1"/>
    <col min="7" max="9" width="54.5" customWidth="1"/>
    <col min="10" max="10" width="32.6640625" customWidth="1"/>
    <col min="11" max="11" width="37" customWidth="1"/>
    <col min="12" max="12" width="34" customWidth="1"/>
    <col min="13" max="13" width="50.6640625" customWidth="1"/>
    <col min="14" max="30" width="10.5" customWidth="1"/>
  </cols>
  <sheetData>
    <row r="1" spans="1:30" ht="16">
      <c r="A1" s="7" t="s">
        <v>0</v>
      </c>
      <c r="B1" s="7" t="s">
        <v>1</v>
      </c>
      <c r="C1" s="131" t="s">
        <v>535</v>
      </c>
      <c r="D1" s="7" t="s">
        <v>3</v>
      </c>
      <c r="E1" s="132" t="s">
        <v>446</v>
      </c>
      <c r="F1" s="7" t="s">
        <v>536</v>
      </c>
      <c r="G1" s="7" t="s">
        <v>9</v>
      </c>
      <c r="H1" s="7" t="s">
        <v>537</v>
      </c>
      <c r="I1" s="7" t="s">
        <v>11</v>
      </c>
      <c r="J1" s="7" t="s">
        <v>538</v>
      </c>
      <c r="K1" s="7" t="s">
        <v>539</v>
      </c>
      <c r="L1" s="7" t="s">
        <v>540</v>
      </c>
      <c r="M1" s="7" t="s">
        <v>541</v>
      </c>
      <c r="N1" s="7"/>
      <c r="O1" s="7"/>
      <c r="P1" s="7"/>
    </row>
    <row r="2" spans="1:30" ht="82.5" customHeight="1">
      <c r="A2" s="467">
        <v>1</v>
      </c>
      <c r="B2" s="467">
        <v>26</v>
      </c>
      <c r="C2" s="461" t="s">
        <v>232</v>
      </c>
      <c r="D2" s="461" t="s">
        <v>233</v>
      </c>
      <c r="E2" s="468">
        <v>2021</v>
      </c>
      <c r="F2" s="461" t="s">
        <v>542</v>
      </c>
      <c r="G2" s="468" t="s">
        <v>543</v>
      </c>
      <c r="H2" s="461" t="s">
        <v>544</v>
      </c>
      <c r="I2" s="463" t="s">
        <v>545</v>
      </c>
      <c r="J2" s="71" t="s">
        <v>546</v>
      </c>
      <c r="K2" s="71" t="s">
        <v>547</v>
      </c>
      <c r="L2" s="71" t="s">
        <v>548</v>
      </c>
      <c r="M2" s="466" t="s">
        <v>549</v>
      </c>
      <c r="N2" s="135">
        <f>(0.904+0.873+0.849+0.849+0.857)/5</f>
        <v>0.86640000000000017</v>
      </c>
      <c r="O2" s="135"/>
      <c r="P2" s="135"/>
      <c r="Q2" s="135"/>
      <c r="R2" s="135"/>
      <c r="S2" s="135"/>
      <c r="T2" s="135"/>
      <c r="U2" s="135"/>
      <c r="V2" s="135"/>
      <c r="W2" s="135"/>
      <c r="X2" s="135"/>
      <c r="Y2" s="135"/>
      <c r="Z2" s="135"/>
      <c r="AA2" s="135"/>
      <c r="AB2" s="135"/>
      <c r="AC2" s="135"/>
      <c r="AD2" s="135"/>
    </row>
    <row r="3" spans="1:30" ht="15.75" customHeight="1">
      <c r="A3" s="462"/>
      <c r="B3" s="462"/>
      <c r="C3" s="462"/>
      <c r="D3" s="462"/>
      <c r="E3" s="462"/>
      <c r="F3" s="462"/>
      <c r="G3" s="462"/>
      <c r="H3" s="462"/>
      <c r="I3" s="464"/>
      <c r="J3" s="135" t="s">
        <v>550</v>
      </c>
      <c r="K3" s="71" t="s">
        <v>551</v>
      </c>
      <c r="L3" s="71" t="s">
        <v>552</v>
      </c>
      <c r="M3" s="462"/>
      <c r="N3" s="135">
        <f>(0.896+0.872+0.778+0.679+0.851)/5</f>
        <v>0.81520000000000015</v>
      </c>
      <c r="O3" s="135"/>
      <c r="P3" s="135"/>
      <c r="Q3" s="135"/>
      <c r="R3" s="135"/>
      <c r="S3" s="135"/>
      <c r="T3" s="135"/>
      <c r="U3" s="135"/>
      <c r="V3" s="135"/>
      <c r="W3" s="135"/>
      <c r="X3" s="135"/>
      <c r="Y3" s="135"/>
      <c r="Z3" s="135"/>
      <c r="AA3" s="135"/>
      <c r="AB3" s="135"/>
      <c r="AC3" s="135"/>
      <c r="AD3" s="135"/>
    </row>
    <row r="4" spans="1:30" ht="15.75" customHeight="1">
      <c r="A4" s="462"/>
      <c r="B4" s="462"/>
      <c r="C4" s="462"/>
      <c r="D4" s="462"/>
      <c r="E4" s="462"/>
      <c r="F4" s="462"/>
      <c r="G4" s="462"/>
      <c r="H4" s="462"/>
      <c r="I4" s="464"/>
      <c r="J4" s="135" t="s">
        <v>553</v>
      </c>
      <c r="K4" s="71" t="s">
        <v>554</v>
      </c>
      <c r="L4" s="71" t="s">
        <v>555</v>
      </c>
      <c r="M4" s="462"/>
      <c r="N4" s="135"/>
      <c r="O4" s="135"/>
      <c r="P4" s="135"/>
      <c r="Q4" s="135"/>
      <c r="R4" s="135"/>
      <c r="S4" s="135"/>
      <c r="T4" s="135"/>
      <c r="U4" s="135"/>
      <c r="V4" s="135"/>
      <c r="W4" s="135"/>
      <c r="X4" s="135"/>
      <c r="Y4" s="135"/>
      <c r="Z4" s="135"/>
      <c r="AA4" s="135"/>
      <c r="AB4" s="135"/>
      <c r="AC4" s="135"/>
      <c r="AD4" s="135"/>
    </row>
    <row r="5" spans="1:30" ht="15.75" customHeight="1">
      <c r="A5" s="462"/>
      <c r="B5" s="462"/>
      <c r="C5" s="462"/>
      <c r="D5" s="462"/>
      <c r="E5" s="462"/>
      <c r="F5" s="462"/>
      <c r="G5" s="462"/>
      <c r="H5" s="462"/>
      <c r="I5" s="464"/>
      <c r="J5" s="135" t="s">
        <v>556</v>
      </c>
      <c r="K5" s="71" t="s">
        <v>554</v>
      </c>
      <c r="L5" s="71" t="s">
        <v>557</v>
      </c>
      <c r="M5" s="462"/>
      <c r="N5" s="135"/>
      <c r="O5" s="135"/>
      <c r="P5" s="135"/>
      <c r="Q5" s="135"/>
      <c r="R5" s="135"/>
      <c r="S5" s="135"/>
      <c r="T5" s="135"/>
      <c r="U5" s="135"/>
      <c r="V5" s="135"/>
      <c r="W5" s="135"/>
      <c r="X5" s="135"/>
      <c r="Y5" s="135"/>
      <c r="Z5" s="135"/>
      <c r="AA5" s="135"/>
      <c r="AB5" s="135"/>
      <c r="AC5" s="135"/>
      <c r="AD5" s="135"/>
    </row>
    <row r="6" spans="1:30" ht="15.75" customHeight="1">
      <c r="A6" s="462"/>
      <c r="B6" s="462"/>
      <c r="C6" s="462"/>
      <c r="D6" s="462"/>
      <c r="E6" s="462"/>
      <c r="F6" s="462"/>
      <c r="G6" s="462"/>
      <c r="H6" s="462"/>
      <c r="I6" s="465"/>
      <c r="J6" s="135" t="s">
        <v>558</v>
      </c>
      <c r="K6" s="71" t="s">
        <v>559</v>
      </c>
      <c r="L6" s="71" t="s">
        <v>560</v>
      </c>
      <c r="M6" s="462"/>
      <c r="N6" s="135"/>
      <c r="O6" s="135"/>
      <c r="P6" s="135"/>
      <c r="Q6" s="135"/>
      <c r="R6" s="135"/>
      <c r="S6" s="135"/>
      <c r="T6" s="135"/>
      <c r="U6" s="135"/>
      <c r="V6" s="135"/>
      <c r="W6" s="135"/>
      <c r="X6" s="135"/>
      <c r="Y6" s="135"/>
      <c r="Z6" s="135"/>
      <c r="AA6" s="135"/>
      <c r="AB6" s="135"/>
      <c r="AC6" s="135"/>
      <c r="AD6" s="135"/>
    </row>
    <row r="7" spans="1:30" ht="57.75" customHeight="1">
      <c r="A7" s="135">
        <f>A2+1</f>
        <v>2</v>
      </c>
      <c r="B7" s="135">
        <v>41</v>
      </c>
      <c r="C7" s="71" t="s">
        <v>561</v>
      </c>
      <c r="D7" s="71" t="s">
        <v>562</v>
      </c>
      <c r="E7" s="134">
        <v>2014</v>
      </c>
      <c r="F7" s="135" t="s">
        <v>563</v>
      </c>
      <c r="G7" s="71" t="s">
        <v>262</v>
      </c>
      <c r="H7" s="71" t="s">
        <v>564</v>
      </c>
      <c r="I7" s="136" t="s">
        <v>264</v>
      </c>
      <c r="J7" s="135"/>
      <c r="K7" s="137" t="s">
        <v>565</v>
      </c>
      <c r="L7" s="71">
        <v>0.32300000000000001</v>
      </c>
      <c r="M7" s="71" t="s">
        <v>566</v>
      </c>
      <c r="N7" s="135"/>
      <c r="O7" s="135"/>
      <c r="P7" s="135"/>
      <c r="Q7" s="135"/>
      <c r="R7" s="135"/>
      <c r="S7" s="135"/>
      <c r="T7" s="135"/>
      <c r="U7" s="135"/>
      <c r="V7" s="135"/>
      <c r="W7" s="135"/>
      <c r="X7" s="135"/>
      <c r="Y7" s="135"/>
      <c r="Z7" s="135"/>
      <c r="AA7" s="135"/>
      <c r="AB7" s="135"/>
      <c r="AC7" s="135"/>
      <c r="AD7" s="135"/>
    </row>
    <row r="8" spans="1:30" ht="110.25" customHeight="1">
      <c r="A8" s="135">
        <f t="shared" ref="A8:A34" si="0">A7+1</f>
        <v>3</v>
      </c>
      <c r="B8" s="138">
        <v>21</v>
      </c>
      <c r="C8" s="139" t="s">
        <v>79</v>
      </c>
      <c r="D8" s="138" t="s">
        <v>80</v>
      </c>
      <c r="E8" s="140">
        <v>2019</v>
      </c>
      <c r="F8" s="138" t="s">
        <v>567</v>
      </c>
      <c r="G8" s="138" t="s">
        <v>568</v>
      </c>
      <c r="H8" s="138" t="s">
        <v>569</v>
      </c>
      <c r="I8" s="138" t="s">
        <v>83</v>
      </c>
      <c r="J8" s="138"/>
      <c r="K8" s="141" t="s">
        <v>565</v>
      </c>
      <c r="L8" s="142" t="s">
        <v>565</v>
      </c>
      <c r="M8" s="139" t="s">
        <v>570</v>
      </c>
      <c r="N8" s="138"/>
      <c r="O8" s="138"/>
      <c r="P8" s="138"/>
      <c r="Q8" s="138"/>
      <c r="R8" s="138"/>
      <c r="S8" s="138"/>
      <c r="T8" s="138"/>
      <c r="U8" s="138"/>
      <c r="V8" s="138"/>
      <c r="W8" s="138"/>
      <c r="X8" s="138"/>
      <c r="Y8" s="138"/>
      <c r="Z8" s="138"/>
      <c r="AA8" s="138"/>
      <c r="AB8" s="138"/>
      <c r="AC8" s="138"/>
      <c r="AD8" s="138"/>
    </row>
    <row r="9" spans="1:30" ht="45" customHeight="1">
      <c r="A9" s="135">
        <f t="shared" si="0"/>
        <v>4</v>
      </c>
      <c r="B9" s="135">
        <v>9</v>
      </c>
      <c r="C9" s="71" t="s">
        <v>44</v>
      </c>
      <c r="D9" s="135" t="s">
        <v>45</v>
      </c>
      <c r="E9" s="143">
        <v>2018</v>
      </c>
      <c r="F9" s="135" t="s">
        <v>571</v>
      </c>
      <c r="G9" s="71" t="s">
        <v>572</v>
      </c>
      <c r="H9" s="135" t="s">
        <v>573</v>
      </c>
      <c r="I9" s="144" t="s">
        <v>51</v>
      </c>
      <c r="J9" s="135"/>
      <c r="K9" s="71"/>
      <c r="L9" s="71"/>
      <c r="M9" s="135"/>
      <c r="N9" s="135"/>
      <c r="O9" s="145">
        <f>(0.8011 + 0.7843)/2</f>
        <v>0.79269999999999996</v>
      </c>
      <c r="P9" s="135"/>
      <c r="Q9" s="135"/>
      <c r="R9" s="135"/>
      <c r="S9" s="135"/>
      <c r="T9" s="135"/>
      <c r="U9" s="135"/>
      <c r="V9" s="135"/>
      <c r="W9" s="135"/>
      <c r="X9" s="135"/>
      <c r="Y9" s="135"/>
      <c r="Z9" s="135"/>
      <c r="AA9" s="135"/>
      <c r="AB9" s="135"/>
      <c r="AC9" s="135"/>
      <c r="AD9" s="135"/>
    </row>
    <row r="10" spans="1:30" ht="60.75" customHeight="1">
      <c r="A10" s="135">
        <f t="shared" si="0"/>
        <v>5</v>
      </c>
      <c r="B10" s="146">
        <v>47</v>
      </c>
      <c r="C10" s="147" t="s">
        <v>242</v>
      </c>
      <c r="D10" s="147" t="s">
        <v>574</v>
      </c>
      <c r="E10" s="148">
        <v>2014</v>
      </c>
      <c r="F10" s="147" t="s">
        <v>575</v>
      </c>
      <c r="G10" s="147" t="s">
        <v>576</v>
      </c>
      <c r="H10" s="147" t="s">
        <v>577</v>
      </c>
      <c r="I10" s="147" t="s">
        <v>38</v>
      </c>
      <c r="J10" s="146"/>
      <c r="K10" s="149" t="s">
        <v>565</v>
      </c>
      <c r="L10" s="149" t="s">
        <v>565</v>
      </c>
      <c r="M10" s="146" t="s">
        <v>578</v>
      </c>
      <c r="N10" s="146"/>
      <c r="O10" s="146"/>
      <c r="P10" s="146"/>
      <c r="Q10" s="146"/>
      <c r="R10" s="146"/>
      <c r="S10" s="146"/>
      <c r="T10" s="146"/>
      <c r="U10" s="146"/>
      <c r="V10" s="146"/>
      <c r="W10" s="146"/>
      <c r="X10" s="146"/>
      <c r="Y10" s="146"/>
      <c r="Z10" s="146"/>
      <c r="AA10" s="146"/>
      <c r="AB10" s="146"/>
      <c r="AC10" s="146"/>
      <c r="AD10" s="146"/>
    </row>
    <row r="11" spans="1:30" ht="318" customHeight="1">
      <c r="A11" s="135">
        <f t="shared" si="0"/>
        <v>6</v>
      </c>
      <c r="B11" s="150">
        <v>23</v>
      </c>
      <c r="C11" s="134" t="s">
        <v>87</v>
      </c>
      <c r="D11" s="134" t="s">
        <v>88</v>
      </c>
      <c r="E11" s="134">
        <v>2020</v>
      </c>
      <c r="F11" s="134" t="s">
        <v>579</v>
      </c>
      <c r="G11" s="151" t="s">
        <v>580</v>
      </c>
      <c r="H11" s="151" t="s">
        <v>581</v>
      </c>
      <c r="I11" s="152" t="s">
        <v>582</v>
      </c>
      <c r="J11" s="134" t="s">
        <v>583</v>
      </c>
      <c r="K11" s="134" t="s">
        <v>584</v>
      </c>
      <c r="L11" s="134" t="s">
        <v>585</v>
      </c>
      <c r="M11" s="143"/>
      <c r="N11" s="143"/>
      <c r="O11" s="143"/>
      <c r="P11" s="143"/>
      <c r="Q11" s="143"/>
      <c r="R11" s="143"/>
      <c r="S11" s="143"/>
      <c r="T11" s="143"/>
      <c r="U11" s="143"/>
      <c r="V11" s="143"/>
      <c r="W11" s="143"/>
      <c r="X11" s="143"/>
      <c r="Y11" s="143"/>
      <c r="Z11" s="143"/>
      <c r="AA11" s="143"/>
      <c r="AB11" s="143"/>
      <c r="AC11" s="143"/>
      <c r="AD11" s="143"/>
    </row>
    <row r="12" spans="1:30" ht="72.75" customHeight="1">
      <c r="A12" s="135">
        <f t="shared" si="0"/>
        <v>7</v>
      </c>
      <c r="B12" s="146">
        <v>53</v>
      </c>
      <c r="C12" s="153" t="s">
        <v>96</v>
      </c>
      <c r="D12" s="153" t="s">
        <v>97</v>
      </c>
      <c r="E12" s="148">
        <v>2014</v>
      </c>
      <c r="F12" s="146" t="s">
        <v>586</v>
      </c>
      <c r="G12" s="147" t="s">
        <v>587</v>
      </c>
      <c r="H12" s="146"/>
      <c r="I12" s="147" t="s">
        <v>102</v>
      </c>
      <c r="J12" s="146"/>
      <c r="K12" s="146"/>
      <c r="L12" s="146"/>
      <c r="M12" s="146" t="s">
        <v>588</v>
      </c>
      <c r="N12" s="146"/>
      <c r="O12" s="146"/>
      <c r="P12" s="146"/>
      <c r="Q12" s="146"/>
      <c r="R12" s="146"/>
      <c r="S12" s="146"/>
      <c r="T12" s="146"/>
      <c r="U12" s="146"/>
      <c r="V12" s="146"/>
      <c r="W12" s="146"/>
      <c r="X12" s="146"/>
      <c r="Y12" s="146"/>
      <c r="Z12" s="146"/>
      <c r="AA12" s="146"/>
      <c r="AB12" s="146"/>
      <c r="AC12" s="146"/>
      <c r="AD12" s="146"/>
    </row>
    <row r="13" spans="1:30" ht="45" customHeight="1">
      <c r="A13" s="135">
        <f t="shared" si="0"/>
        <v>8</v>
      </c>
      <c r="B13" s="146">
        <v>54</v>
      </c>
      <c r="C13" s="153" t="s">
        <v>589</v>
      </c>
      <c r="D13" s="153" t="s">
        <v>119</v>
      </c>
      <c r="E13" s="148">
        <v>2018</v>
      </c>
      <c r="F13" s="146" t="s">
        <v>590</v>
      </c>
      <c r="G13" s="147" t="s">
        <v>591</v>
      </c>
      <c r="H13" s="146"/>
      <c r="I13" s="147" t="s">
        <v>123</v>
      </c>
      <c r="J13" s="146"/>
      <c r="K13" s="146"/>
      <c r="L13" s="146"/>
      <c r="M13" s="146" t="s">
        <v>588</v>
      </c>
      <c r="N13" s="146"/>
      <c r="O13" s="146"/>
      <c r="P13" s="146"/>
      <c r="Q13" s="146"/>
      <c r="R13" s="146"/>
      <c r="S13" s="146"/>
      <c r="T13" s="146"/>
      <c r="U13" s="146"/>
      <c r="V13" s="146"/>
      <c r="W13" s="146"/>
      <c r="X13" s="146"/>
      <c r="Y13" s="146"/>
      <c r="Z13" s="146"/>
      <c r="AA13" s="146"/>
      <c r="AB13" s="146"/>
      <c r="AC13" s="146"/>
      <c r="AD13" s="146"/>
    </row>
    <row r="14" spans="1:30" ht="69.75" customHeight="1">
      <c r="A14" s="135">
        <f t="shared" si="0"/>
        <v>9</v>
      </c>
      <c r="B14" s="135">
        <v>56</v>
      </c>
      <c r="C14" s="154" t="s">
        <v>57</v>
      </c>
      <c r="D14" s="154" t="s">
        <v>58</v>
      </c>
      <c r="E14" s="120">
        <v>2013</v>
      </c>
      <c r="F14" s="155" t="s">
        <v>592</v>
      </c>
      <c r="G14" s="71" t="s">
        <v>593</v>
      </c>
      <c r="H14" s="135"/>
      <c r="I14" s="136" t="s">
        <v>63</v>
      </c>
      <c r="J14" s="135"/>
      <c r="K14" s="135" t="s">
        <v>594</v>
      </c>
      <c r="L14" s="135"/>
      <c r="M14" s="135" t="s">
        <v>595</v>
      </c>
      <c r="N14" s="135">
        <f>(0.89+0.955+0.957+0.913+0.762+0.714+0.762+0.848)/8</f>
        <v>0.85012500000000013</v>
      </c>
      <c r="O14" s="135">
        <f>(0.89+0.955+0.957+0.913)/4</f>
        <v>0.92874999999999996</v>
      </c>
      <c r="P14" s="135">
        <f>(0.762+0.714+0.762+0.848)/4</f>
        <v>0.77149999999999996</v>
      </c>
      <c r="Q14" s="135"/>
      <c r="R14" s="135"/>
      <c r="S14" s="135"/>
      <c r="T14" s="135"/>
      <c r="U14" s="135"/>
      <c r="V14" s="135"/>
      <c r="W14" s="135"/>
      <c r="X14" s="135"/>
      <c r="Y14" s="135"/>
      <c r="Z14" s="135"/>
      <c r="AA14" s="135"/>
      <c r="AB14" s="135"/>
      <c r="AC14" s="135"/>
      <c r="AD14" s="135"/>
    </row>
    <row r="15" spans="1:30" ht="252.75" customHeight="1">
      <c r="A15" s="135">
        <f t="shared" si="0"/>
        <v>10</v>
      </c>
      <c r="B15" s="135">
        <v>24</v>
      </c>
      <c r="C15" s="71" t="s">
        <v>325</v>
      </c>
      <c r="D15" s="135" t="s">
        <v>326</v>
      </c>
      <c r="E15" s="143">
        <v>2020</v>
      </c>
      <c r="F15" s="135" t="s">
        <v>596</v>
      </c>
      <c r="G15" s="71" t="s">
        <v>597</v>
      </c>
      <c r="H15" s="135"/>
      <c r="I15" s="156" t="s">
        <v>598</v>
      </c>
      <c r="J15" s="135" t="s">
        <v>599</v>
      </c>
      <c r="K15" s="135" t="s">
        <v>600</v>
      </c>
      <c r="L15" s="135" t="s">
        <v>601</v>
      </c>
      <c r="M15" s="71" t="s">
        <v>602</v>
      </c>
      <c r="N15" s="135">
        <f>(0.893+0.877+0.911+0.909+0.791+0.72+0.648+0.822+0.824+0.805+0.813+0.771+0.806+0.809+0.728)/15</f>
        <v>0.80846666666666656</v>
      </c>
      <c r="O15" s="135">
        <f>( 0.893+0.72+0.72)/3</f>
        <v>0.77766666666666673</v>
      </c>
      <c r="P15" s="135">
        <f>(0.877+0.648+0.771)/3</f>
        <v>0.76533333333333331</v>
      </c>
      <c r="Q15" s="135"/>
      <c r="R15" s="135"/>
      <c r="S15" s="135"/>
      <c r="T15" s="135"/>
      <c r="U15" s="135"/>
      <c r="V15" s="135"/>
      <c r="W15" s="135"/>
      <c r="X15" s="135"/>
      <c r="Y15" s="135"/>
      <c r="Z15" s="135"/>
      <c r="AA15" s="135"/>
      <c r="AB15" s="135"/>
      <c r="AC15" s="135"/>
      <c r="AD15" s="135"/>
    </row>
    <row r="16" spans="1:30" ht="93.75" customHeight="1">
      <c r="A16" s="135">
        <f t="shared" si="0"/>
        <v>11</v>
      </c>
      <c r="B16" s="135">
        <v>13</v>
      </c>
      <c r="C16" s="71" t="s">
        <v>68</v>
      </c>
      <c r="D16" s="71" t="s">
        <v>69</v>
      </c>
      <c r="E16" s="134">
        <v>2017</v>
      </c>
      <c r="F16" s="71" t="s">
        <v>603</v>
      </c>
      <c r="G16" s="71" t="s">
        <v>604</v>
      </c>
      <c r="H16" s="135"/>
      <c r="I16" s="156" t="s">
        <v>74</v>
      </c>
      <c r="J16" s="135"/>
      <c r="K16" s="135"/>
      <c r="L16" s="135" t="s">
        <v>605</v>
      </c>
      <c r="M16" s="135"/>
      <c r="N16" s="135"/>
      <c r="O16" s="135"/>
      <c r="P16" s="135"/>
      <c r="Q16" s="135"/>
      <c r="R16" s="135"/>
      <c r="S16" s="135"/>
      <c r="T16" s="135"/>
      <c r="U16" s="135"/>
      <c r="V16" s="135"/>
      <c r="W16" s="135"/>
      <c r="X16" s="135"/>
      <c r="Y16" s="135"/>
      <c r="Z16" s="135"/>
      <c r="AA16" s="135"/>
      <c r="AB16" s="135"/>
      <c r="AC16" s="135"/>
      <c r="AD16" s="135"/>
    </row>
    <row r="17" spans="1:30" ht="90" customHeight="1">
      <c r="A17" s="135">
        <f t="shared" si="0"/>
        <v>12</v>
      </c>
      <c r="B17" s="135">
        <v>12</v>
      </c>
      <c r="C17" s="71" t="s">
        <v>212</v>
      </c>
      <c r="D17" s="71" t="s">
        <v>213</v>
      </c>
      <c r="E17" s="134">
        <v>2018</v>
      </c>
      <c r="F17" s="135" t="s">
        <v>606</v>
      </c>
      <c r="G17" s="71" t="s">
        <v>607</v>
      </c>
      <c r="H17" s="135"/>
      <c r="I17" s="156" t="s">
        <v>217</v>
      </c>
      <c r="J17" s="135"/>
      <c r="K17" s="135"/>
      <c r="L17" s="135" t="s">
        <v>608</v>
      </c>
      <c r="M17" s="135"/>
      <c r="N17" s="135"/>
      <c r="O17" s="135"/>
      <c r="P17" s="135"/>
      <c r="Q17" s="135"/>
      <c r="R17" s="135"/>
      <c r="S17" s="135"/>
      <c r="T17" s="135"/>
      <c r="U17" s="135"/>
      <c r="V17" s="135"/>
      <c r="W17" s="135"/>
      <c r="X17" s="135"/>
      <c r="Y17" s="135"/>
      <c r="Z17" s="135"/>
      <c r="AA17" s="135"/>
      <c r="AB17" s="135"/>
      <c r="AC17" s="135"/>
      <c r="AD17" s="135"/>
    </row>
    <row r="18" spans="1:30" ht="225.75" customHeight="1">
      <c r="A18" s="135">
        <f t="shared" si="0"/>
        <v>13</v>
      </c>
      <c r="B18" s="135">
        <v>27</v>
      </c>
      <c r="C18" s="71" t="s">
        <v>335</v>
      </c>
      <c r="D18" s="135" t="s">
        <v>336</v>
      </c>
      <c r="E18" s="143">
        <v>2021</v>
      </c>
      <c r="F18" s="135" t="s">
        <v>609</v>
      </c>
      <c r="G18" s="71" t="s">
        <v>610</v>
      </c>
      <c r="H18" s="135"/>
      <c r="I18" s="157" t="s">
        <v>341</v>
      </c>
      <c r="J18" s="135"/>
      <c r="K18" s="135" t="s">
        <v>611</v>
      </c>
      <c r="L18" s="135"/>
      <c r="M18" s="135"/>
      <c r="N18" s="135"/>
      <c r="O18" s="135"/>
      <c r="P18" s="135"/>
      <c r="Q18" s="135"/>
      <c r="R18" s="135"/>
      <c r="S18" s="135"/>
      <c r="T18" s="135"/>
      <c r="U18" s="135"/>
      <c r="V18" s="135"/>
      <c r="W18" s="135"/>
      <c r="X18" s="135"/>
      <c r="Y18" s="135"/>
      <c r="Z18" s="135"/>
      <c r="AA18" s="135"/>
      <c r="AB18" s="135"/>
      <c r="AC18" s="135"/>
      <c r="AD18" s="135"/>
    </row>
    <row r="19" spans="1:30" ht="213" customHeight="1">
      <c r="A19" s="135">
        <f t="shared" si="0"/>
        <v>14</v>
      </c>
      <c r="B19" s="135">
        <v>6</v>
      </c>
      <c r="C19" s="71" t="s">
        <v>31</v>
      </c>
      <c r="D19" s="135" t="s">
        <v>32</v>
      </c>
      <c r="E19" s="143">
        <v>2017</v>
      </c>
      <c r="F19" s="135" t="s">
        <v>612</v>
      </c>
      <c r="G19" s="71" t="s">
        <v>36</v>
      </c>
      <c r="H19" s="135" t="s">
        <v>613</v>
      </c>
      <c r="I19" s="158" t="s">
        <v>38</v>
      </c>
      <c r="J19" s="135" t="s">
        <v>614</v>
      </c>
      <c r="K19" s="135"/>
      <c r="L19" s="135" t="s">
        <v>615</v>
      </c>
      <c r="M19" s="135"/>
      <c r="N19" s="135"/>
      <c r="O19" s="135"/>
      <c r="P19" s="135"/>
      <c r="Q19" s="135"/>
      <c r="R19" s="135"/>
      <c r="S19" s="135"/>
      <c r="T19" s="135"/>
      <c r="U19" s="135"/>
      <c r="V19" s="135"/>
      <c r="W19" s="135"/>
      <c r="X19" s="135"/>
      <c r="Y19" s="135"/>
      <c r="Z19" s="135"/>
      <c r="AA19" s="135"/>
      <c r="AB19" s="135"/>
      <c r="AC19" s="135"/>
      <c r="AD19" s="135"/>
    </row>
    <row r="20" spans="1:30" ht="30.75" customHeight="1">
      <c r="A20" s="135">
        <f t="shared" si="0"/>
        <v>15</v>
      </c>
      <c r="B20" s="135">
        <v>17</v>
      </c>
      <c r="C20" s="71" t="s">
        <v>313</v>
      </c>
      <c r="D20" s="154" t="s">
        <v>314</v>
      </c>
      <c r="E20" s="134">
        <v>2020</v>
      </c>
      <c r="F20" s="135" t="s">
        <v>603</v>
      </c>
      <c r="G20" s="71" t="s">
        <v>616</v>
      </c>
      <c r="H20" s="135"/>
      <c r="I20" s="144" t="s">
        <v>617</v>
      </c>
      <c r="J20" s="135"/>
      <c r="K20" s="135"/>
      <c r="L20" s="135">
        <v>0.56999999999999995</v>
      </c>
      <c r="M20" s="71" t="s">
        <v>618</v>
      </c>
      <c r="N20" s="135"/>
      <c r="O20" s="135"/>
      <c r="P20" s="135"/>
      <c r="Q20" s="135"/>
      <c r="R20" s="135"/>
      <c r="S20" s="135"/>
      <c r="T20" s="135"/>
      <c r="U20" s="135"/>
      <c r="V20" s="135"/>
      <c r="W20" s="135"/>
      <c r="X20" s="135"/>
      <c r="Y20" s="135"/>
      <c r="Z20" s="135"/>
      <c r="AA20" s="135"/>
      <c r="AB20" s="135"/>
      <c r="AC20" s="135"/>
      <c r="AD20" s="135"/>
    </row>
    <row r="21" spans="1:30" ht="108" customHeight="1">
      <c r="A21" s="135">
        <f t="shared" si="0"/>
        <v>16</v>
      </c>
      <c r="B21" s="138">
        <v>48</v>
      </c>
      <c r="C21" s="159" t="s">
        <v>269</v>
      </c>
      <c r="D21" s="139" t="s">
        <v>270</v>
      </c>
      <c r="E21" s="160">
        <v>2016</v>
      </c>
      <c r="F21" s="138" t="s">
        <v>563</v>
      </c>
      <c r="G21" s="160" t="s">
        <v>619</v>
      </c>
      <c r="H21" s="161"/>
      <c r="I21" s="140" t="s">
        <v>274</v>
      </c>
      <c r="J21" s="162"/>
      <c r="K21" s="138"/>
      <c r="L21" s="138"/>
      <c r="M21" s="138" t="s">
        <v>620</v>
      </c>
      <c r="N21" s="138"/>
      <c r="O21" s="138"/>
      <c r="P21" s="138"/>
      <c r="Q21" s="138"/>
      <c r="R21" s="138"/>
      <c r="S21" s="138"/>
      <c r="T21" s="138"/>
      <c r="U21" s="138"/>
      <c r="V21" s="138"/>
      <c r="W21" s="138"/>
      <c r="X21" s="138"/>
      <c r="Y21" s="138"/>
      <c r="Z21" s="138"/>
      <c r="AA21" s="138"/>
      <c r="AB21" s="138"/>
      <c r="AC21" s="138"/>
      <c r="AD21" s="138"/>
    </row>
    <row r="22" spans="1:30" ht="53.25" customHeight="1">
      <c r="A22" s="135">
        <f t="shared" si="0"/>
        <v>17</v>
      </c>
      <c r="B22" s="138">
        <v>39</v>
      </c>
      <c r="C22" s="159" t="s">
        <v>621</v>
      </c>
      <c r="D22" s="139" t="s">
        <v>252</v>
      </c>
      <c r="E22" s="160">
        <v>2014</v>
      </c>
      <c r="F22" s="138" t="s">
        <v>563</v>
      </c>
      <c r="G22" s="162" t="s">
        <v>622</v>
      </c>
      <c r="H22" s="163"/>
      <c r="I22" s="139" t="s">
        <v>623</v>
      </c>
      <c r="J22" s="162"/>
      <c r="K22" s="138"/>
      <c r="L22" s="138"/>
      <c r="M22" s="138" t="s">
        <v>620</v>
      </c>
      <c r="N22" s="138"/>
      <c r="O22" s="138"/>
      <c r="P22" s="138"/>
      <c r="Q22" s="138"/>
      <c r="R22" s="138"/>
      <c r="S22" s="138"/>
      <c r="T22" s="138"/>
      <c r="U22" s="138"/>
      <c r="V22" s="138"/>
      <c r="W22" s="138"/>
      <c r="X22" s="138"/>
      <c r="Y22" s="138"/>
      <c r="Z22" s="138"/>
      <c r="AA22" s="138"/>
      <c r="AB22" s="138"/>
      <c r="AC22" s="138"/>
      <c r="AD22" s="138"/>
    </row>
    <row r="23" spans="1:30" ht="64.5" customHeight="1">
      <c r="A23" s="135">
        <f t="shared" si="0"/>
        <v>18</v>
      </c>
      <c r="B23" s="138">
        <v>49</v>
      </c>
      <c r="C23" s="159" t="s">
        <v>624</v>
      </c>
      <c r="D23" s="139" t="s">
        <v>625</v>
      </c>
      <c r="E23" s="160">
        <v>2016</v>
      </c>
      <c r="F23" s="138" t="s">
        <v>563</v>
      </c>
      <c r="G23" s="162" t="s">
        <v>626</v>
      </c>
      <c r="H23" s="163"/>
      <c r="I23" s="164" t="s">
        <v>283</v>
      </c>
      <c r="J23" s="162"/>
      <c r="K23" s="138"/>
      <c r="L23" s="138"/>
      <c r="M23" s="138" t="s">
        <v>620</v>
      </c>
      <c r="N23" s="138"/>
      <c r="O23" s="138"/>
      <c r="P23" s="138"/>
      <c r="Q23" s="138"/>
      <c r="R23" s="138"/>
      <c r="S23" s="138"/>
      <c r="T23" s="138"/>
      <c r="U23" s="138"/>
      <c r="V23" s="138"/>
      <c r="W23" s="138"/>
      <c r="X23" s="138"/>
      <c r="Y23" s="138"/>
      <c r="Z23" s="138"/>
      <c r="AA23" s="138"/>
      <c r="AB23" s="138"/>
      <c r="AC23" s="138"/>
      <c r="AD23" s="138"/>
    </row>
    <row r="24" spans="1:30" ht="69.75" customHeight="1">
      <c r="A24" s="135">
        <f t="shared" si="0"/>
        <v>19</v>
      </c>
      <c r="B24" s="138">
        <v>76</v>
      </c>
      <c r="C24" s="162" t="s">
        <v>127</v>
      </c>
      <c r="D24" s="165" t="s">
        <v>128</v>
      </c>
      <c r="E24" s="166">
        <v>2009</v>
      </c>
      <c r="F24" s="167" t="s">
        <v>627</v>
      </c>
      <c r="G24" s="165" t="s">
        <v>628</v>
      </c>
      <c r="H24" s="163" t="s">
        <v>629</v>
      </c>
      <c r="I24" s="168" t="s">
        <v>630</v>
      </c>
      <c r="J24" s="169" t="s">
        <v>132</v>
      </c>
      <c r="K24" s="138"/>
      <c r="L24" s="138"/>
      <c r="M24" s="138" t="s">
        <v>620</v>
      </c>
      <c r="N24" s="138"/>
      <c r="O24" s="138"/>
      <c r="P24" s="138"/>
      <c r="Q24" s="138"/>
      <c r="R24" s="138"/>
      <c r="S24" s="138"/>
      <c r="T24" s="138"/>
      <c r="U24" s="138"/>
      <c r="V24" s="138"/>
      <c r="W24" s="138"/>
      <c r="X24" s="138"/>
      <c r="Y24" s="138"/>
      <c r="Z24" s="138"/>
      <c r="AA24" s="138"/>
      <c r="AB24" s="138"/>
      <c r="AC24" s="138"/>
      <c r="AD24" s="138"/>
    </row>
    <row r="25" spans="1:30" ht="82.5" customHeight="1">
      <c r="A25" s="135">
        <f t="shared" si="0"/>
        <v>20</v>
      </c>
      <c r="B25" s="135">
        <v>77</v>
      </c>
      <c r="C25" s="170" t="s">
        <v>631</v>
      </c>
      <c r="D25" s="171" t="s">
        <v>632</v>
      </c>
      <c r="E25" s="172">
        <v>2015</v>
      </c>
      <c r="F25" s="173" t="s">
        <v>633</v>
      </c>
      <c r="G25" s="174" t="s">
        <v>634</v>
      </c>
      <c r="H25" s="171" t="s">
        <v>142</v>
      </c>
      <c r="I25" s="152" t="s">
        <v>635</v>
      </c>
      <c r="J25" s="171" t="s">
        <v>143</v>
      </c>
      <c r="K25" s="135" t="s">
        <v>636</v>
      </c>
      <c r="L25" s="135"/>
      <c r="M25" s="135"/>
      <c r="N25" s="135"/>
      <c r="O25" s="135"/>
      <c r="P25" s="135"/>
      <c r="Q25" s="135"/>
      <c r="R25" s="135"/>
      <c r="S25" s="135"/>
      <c r="T25" s="135"/>
      <c r="U25" s="135"/>
      <c r="V25" s="135"/>
      <c r="W25" s="135"/>
      <c r="X25" s="135"/>
      <c r="Y25" s="135"/>
      <c r="Z25" s="135"/>
      <c r="AA25" s="135"/>
      <c r="AB25" s="135"/>
      <c r="AC25" s="135"/>
      <c r="AD25" s="135"/>
    </row>
    <row r="26" spans="1:30" ht="103.5" customHeight="1">
      <c r="A26" s="135">
        <f t="shared" si="0"/>
        <v>21</v>
      </c>
      <c r="B26" s="135">
        <v>78</v>
      </c>
      <c r="C26" s="170" t="s">
        <v>637</v>
      </c>
      <c r="D26" s="175" t="s">
        <v>638</v>
      </c>
      <c r="E26" s="176">
        <v>2017</v>
      </c>
      <c r="F26" s="171" t="s">
        <v>639</v>
      </c>
      <c r="G26" s="171" t="s">
        <v>640</v>
      </c>
      <c r="H26" s="177" t="s">
        <v>641</v>
      </c>
      <c r="I26" s="135" t="s">
        <v>642</v>
      </c>
      <c r="J26" s="177" t="s">
        <v>643</v>
      </c>
      <c r="K26" s="135"/>
      <c r="L26" s="135" t="s">
        <v>644</v>
      </c>
      <c r="M26" s="135"/>
      <c r="N26" s="135"/>
      <c r="O26" s="135"/>
      <c r="P26" s="135"/>
      <c r="Q26" s="135"/>
      <c r="R26" s="135"/>
      <c r="S26" s="135"/>
      <c r="T26" s="135"/>
      <c r="U26" s="135"/>
      <c r="V26" s="135"/>
      <c r="W26" s="135"/>
      <c r="X26" s="135"/>
      <c r="Y26" s="135"/>
      <c r="Z26" s="135"/>
      <c r="AA26" s="135"/>
      <c r="AB26" s="135"/>
      <c r="AC26" s="135"/>
      <c r="AD26" s="135"/>
    </row>
    <row r="27" spans="1:30" ht="43.5" customHeight="1">
      <c r="A27" s="135">
        <f t="shared" si="0"/>
        <v>22</v>
      </c>
      <c r="B27" s="138">
        <v>80</v>
      </c>
      <c r="C27" s="162" t="s">
        <v>353</v>
      </c>
      <c r="D27" s="165" t="s">
        <v>354</v>
      </c>
      <c r="E27" s="178">
        <v>2022</v>
      </c>
      <c r="F27" s="163" t="s">
        <v>645</v>
      </c>
      <c r="G27" s="165" t="s">
        <v>646</v>
      </c>
      <c r="H27" s="165" t="s">
        <v>356</v>
      </c>
      <c r="I27" s="165" t="s">
        <v>647</v>
      </c>
      <c r="J27" s="165" t="s">
        <v>357</v>
      </c>
      <c r="K27" s="138"/>
      <c r="L27" s="138"/>
      <c r="M27" s="138" t="s">
        <v>648</v>
      </c>
      <c r="N27" s="138"/>
      <c r="O27" s="138"/>
      <c r="P27" s="138"/>
      <c r="Q27" s="138"/>
      <c r="R27" s="138"/>
      <c r="S27" s="138"/>
      <c r="T27" s="138"/>
      <c r="U27" s="138"/>
      <c r="V27" s="138"/>
      <c r="W27" s="138"/>
      <c r="X27" s="138"/>
      <c r="Y27" s="138"/>
      <c r="Z27" s="138"/>
      <c r="AA27" s="138"/>
      <c r="AB27" s="138"/>
      <c r="AC27" s="138"/>
      <c r="AD27" s="138"/>
    </row>
    <row r="28" spans="1:30" ht="51" customHeight="1">
      <c r="A28" s="135">
        <f t="shared" si="0"/>
        <v>23</v>
      </c>
      <c r="B28" s="135">
        <v>84</v>
      </c>
      <c r="C28" s="170" t="s">
        <v>287</v>
      </c>
      <c r="D28" s="171" t="s">
        <v>288</v>
      </c>
      <c r="E28" s="172">
        <v>2020</v>
      </c>
      <c r="F28" s="177" t="s">
        <v>649</v>
      </c>
      <c r="G28" s="171" t="s">
        <v>650</v>
      </c>
      <c r="H28" s="171" t="s">
        <v>290</v>
      </c>
      <c r="I28" s="71" t="s">
        <v>291</v>
      </c>
      <c r="J28" s="171" t="s">
        <v>291</v>
      </c>
      <c r="K28" s="135">
        <v>0.62970000000000004</v>
      </c>
      <c r="L28" s="135"/>
      <c r="M28" s="135"/>
      <c r="N28" s="135"/>
      <c r="O28" s="135"/>
      <c r="P28" s="135"/>
      <c r="Q28" s="135"/>
      <c r="R28" s="135"/>
      <c r="S28" s="135"/>
      <c r="T28" s="135"/>
      <c r="U28" s="135"/>
      <c r="V28" s="135"/>
      <c r="W28" s="135"/>
      <c r="X28" s="135"/>
      <c r="Y28" s="135"/>
      <c r="Z28" s="135"/>
      <c r="AA28" s="135"/>
      <c r="AB28" s="135"/>
      <c r="AC28" s="135"/>
      <c r="AD28" s="135"/>
    </row>
    <row r="29" spans="1:30" ht="48" customHeight="1">
      <c r="A29" s="135">
        <f t="shared" si="0"/>
        <v>24</v>
      </c>
      <c r="B29" s="135">
        <v>85</v>
      </c>
      <c r="C29" s="170" t="s">
        <v>149</v>
      </c>
      <c r="D29" s="175" t="s">
        <v>150</v>
      </c>
      <c r="E29" s="179">
        <v>2019</v>
      </c>
      <c r="F29" s="171" t="s">
        <v>603</v>
      </c>
      <c r="G29" s="171" t="s">
        <v>153</v>
      </c>
      <c r="H29" s="171" t="s">
        <v>154</v>
      </c>
      <c r="I29" s="71" t="s">
        <v>651</v>
      </c>
      <c r="J29" s="171" t="s">
        <v>652</v>
      </c>
      <c r="K29" s="135"/>
      <c r="L29" s="135" t="s">
        <v>653</v>
      </c>
      <c r="M29" s="135"/>
      <c r="N29" s="135"/>
      <c r="O29" s="135"/>
      <c r="P29" s="135"/>
      <c r="Q29" s="135"/>
      <c r="R29" s="135"/>
      <c r="S29" s="135"/>
      <c r="T29" s="135"/>
      <c r="U29" s="135"/>
      <c r="V29" s="135"/>
      <c r="W29" s="135"/>
      <c r="X29" s="135"/>
      <c r="Y29" s="135"/>
      <c r="Z29" s="135"/>
      <c r="AA29" s="135"/>
      <c r="AB29" s="135"/>
      <c r="AC29" s="135"/>
      <c r="AD29" s="135"/>
    </row>
    <row r="30" spans="1:30" ht="108.75" customHeight="1">
      <c r="A30" s="135">
        <f t="shared" si="0"/>
        <v>25</v>
      </c>
      <c r="B30" s="138">
        <v>90</v>
      </c>
      <c r="C30" s="159" t="s">
        <v>654</v>
      </c>
      <c r="D30" s="180" t="s">
        <v>160</v>
      </c>
      <c r="E30" s="181">
        <v>2013</v>
      </c>
      <c r="F30" s="163" t="s">
        <v>165</v>
      </c>
      <c r="G30" s="165" t="s">
        <v>655</v>
      </c>
      <c r="H30" s="165" t="s">
        <v>163</v>
      </c>
      <c r="I30" s="165" t="s">
        <v>656</v>
      </c>
      <c r="J30" s="165" t="s">
        <v>657</v>
      </c>
      <c r="K30" s="138"/>
      <c r="L30" s="138"/>
      <c r="M30" s="138" t="s">
        <v>620</v>
      </c>
      <c r="N30" s="138"/>
      <c r="O30" s="138"/>
      <c r="P30" s="138"/>
      <c r="Q30" s="138"/>
      <c r="R30" s="138"/>
      <c r="S30" s="138"/>
      <c r="T30" s="138"/>
      <c r="U30" s="138"/>
      <c r="V30" s="138"/>
      <c r="W30" s="138"/>
      <c r="X30" s="138"/>
      <c r="Y30" s="138"/>
      <c r="Z30" s="138"/>
      <c r="AA30" s="138"/>
      <c r="AB30" s="138"/>
      <c r="AC30" s="138"/>
      <c r="AD30" s="138"/>
    </row>
    <row r="31" spans="1:30" ht="117.75" customHeight="1">
      <c r="A31" s="135">
        <f t="shared" si="0"/>
        <v>26</v>
      </c>
      <c r="B31" s="135">
        <v>91</v>
      </c>
      <c r="C31" s="170" t="s">
        <v>658</v>
      </c>
      <c r="D31" s="171" t="s">
        <v>659</v>
      </c>
      <c r="E31" s="172">
        <v>2008</v>
      </c>
      <c r="F31" s="171" t="s">
        <v>660</v>
      </c>
      <c r="G31" s="171" t="s">
        <v>661</v>
      </c>
      <c r="H31" s="171" t="s">
        <v>417</v>
      </c>
      <c r="I31" s="171"/>
      <c r="J31" s="171" t="s">
        <v>418</v>
      </c>
      <c r="K31" s="135"/>
      <c r="L31" s="135"/>
      <c r="M31" s="71" t="s">
        <v>662</v>
      </c>
      <c r="N31" s="135"/>
      <c r="O31" s="135"/>
      <c r="P31" s="135"/>
      <c r="Q31" s="135"/>
      <c r="R31" s="135"/>
      <c r="S31" s="135"/>
      <c r="T31" s="135"/>
      <c r="U31" s="135"/>
      <c r="V31" s="135"/>
      <c r="W31" s="135"/>
      <c r="X31" s="135"/>
      <c r="Y31" s="135"/>
      <c r="Z31" s="135"/>
      <c r="AA31" s="135"/>
      <c r="AB31" s="135"/>
      <c r="AC31" s="135"/>
      <c r="AD31" s="135"/>
    </row>
    <row r="32" spans="1:30" ht="51.75" customHeight="1">
      <c r="A32" s="135">
        <f t="shared" si="0"/>
        <v>27</v>
      </c>
      <c r="B32" s="157">
        <v>5</v>
      </c>
      <c r="C32" s="157" t="s">
        <v>17</v>
      </c>
      <c r="D32" s="157" t="s">
        <v>18</v>
      </c>
      <c r="E32" s="182">
        <v>2016</v>
      </c>
      <c r="F32" s="183" t="s">
        <v>663</v>
      </c>
      <c r="G32" s="184" t="s">
        <v>664</v>
      </c>
      <c r="H32" s="184" t="s">
        <v>665</v>
      </c>
      <c r="I32" s="156" t="s">
        <v>25</v>
      </c>
      <c r="J32" s="7"/>
      <c r="K32" s="7"/>
      <c r="L32" s="7"/>
      <c r="M32" s="7"/>
      <c r="N32" s="7"/>
      <c r="O32" s="7"/>
      <c r="P32" s="7"/>
      <c r="Q32" s="7"/>
      <c r="R32" s="7"/>
      <c r="S32" s="7"/>
      <c r="T32" s="7"/>
      <c r="U32" s="7"/>
      <c r="V32" s="7"/>
      <c r="W32" s="7"/>
      <c r="X32" s="7"/>
      <c r="Y32" s="7"/>
      <c r="Z32" s="7"/>
      <c r="AA32" s="7"/>
    </row>
    <row r="33" spans="1:30" ht="97.5" customHeight="1">
      <c r="A33" s="135">
        <f t="shared" si="0"/>
        <v>28</v>
      </c>
      <c r="B33" s="185">
        <v>28</v>
      </c>
      <c r="C33" s="185" t="s">
        <v>345</v>
      </c>
      <c r="D33" s="185" t="s">
        <v>346</v>
      </c>
      <c r="E33" s="186">
        <v>2021</v>
      </c>
      <c r="F33" s="7" t="s">
        <v>666</v>
      </c>
      <c r="G33" s="71" t="s">
        <v>667</v>
      </c>
      <c r="H33" s="71" t="s">
        <v>668</v>
      </c>
      <c r="I33" s="158" t="s">
        <v>349</v>
      </c>
      <c r="J33" s="7"/>
      <c r="K33" s="7"/>
      <c r="L33" s="7"/>
      <c r="M33" s="7"/>
      <c r="N33" s="7"/>
      <c r="O33" s="7"/>
      <c r="P33" s="7"/>
    </row>
    <row r="34" spans="1:30" ht="90.75" customHeight="1">
      <c r="A34" s="135">
        <f t="shared" si="0"/>
        <v>29</v>
      </c>
      <c r="B34" s="187">
        <v>38</v>
      </c>
      <c r="C34" s="187" t="s">
        <v>107</v>
      </c>
      <c r="D34" s="187" t="s">
        <v>108</v>
      </c>
      <c r="E34" s="188">
        <v>2013</v>
      </c>
      <c r="F34" s="138" t="s">
        <v>563</v>
      </c>
      <c r="G34" s="138" t="s">
        <v>669</v>
      </c>
      <c r="H34" s="142" t="s">
        <v>670</v>
      </c>
      <c r="I34" s="189" t="s">
        <v>113</v>
      </c>
      <c r="J34" s="138"/>
      <c r="K34" s="138"/>
      <c r="L34" s="138"/>
      <c r="M34" s="138"/>
      <c r="N34" s="138"/>
      <c r="O34" s="138"/>
      <c r="P34" s="138"/>
      <c r="Q34" s="190"/>
      <c r="R34" s="190"/>
      <c r="S34" s="190"/>
      <c r="T34" s="190"/>
      <c r="U34" s="190"/>
      <c r="V34" s="190"/>
      <c r="W34" s="190"/>
      <c r="X34" s="190"/>
      <c r="Y34" s="190"/>
      <c r="Z34" s="190"/>
      <c r="AA34" s="190"/>
      <c r="AB34" s="190"/>
      <c r="AC34" s="190"/>
      <c r="AD34" s="190"/>
    </row>
    <row r="35" spans="1:30" ht="15.75" customHeight="1">
      <c r="B35" s="191"/>
      <c r="C35" s="192"/>
      <c r="D35" s="193"/>
      <c r="E35" s="194"/>
    </row>
    <row r="36" spans="1:30" ht="15.75" customHeight="1">
      <c r="B36" s="191"/>
      <c r="C36" s="192"/>
      <c r="E36" s="195"/>
    </row>
    <row r="37" spans="1:30" ht="15.75" customHeight="1">
      <c r="B37" s="191"/>
      <c r="C37" s="192"/>
      <c r="E37" s="195"/>
    </row>
    <row r="38" spans="1:30" ht="15.75" customHeight="1">
      <c r="B38" s="191"/>
      <c r="C38" s="192"/>
      <c r="E38" s="195"/>
    </row>
    <row r="39" spans="1:30" ht="15.75" customHeight="1">
      <c r="B39" s="191"/>
      <c r="C39" s="192"/>
      <c r="E39" s="195"/>
    </row>
    <row r="40" spans="1:30" ht="15.75" customHeight="1">
      <c r="B40" s="191"/>
      <c r="C40" s="192"/>
      <c r="E40" s="195"/>
    </row>
    <row r="41" spans="1:30" ht="15.75" customHeight="1">
      <c r="B41" s="191"/>
      <c r="C41" s="192"/>
      <c r="E41" s="195"/>
    </row>
    <row r="42" spans="1:30" ht="15.75" customHeight="1">
      <c r="B42" s="191"/>
      <c r="C42" s="192"/>
      <c r="E42" s="195"/>
    </row>
    <row r="43" spans="1:30" ht="15.75" customHeight="1">
      <c r="B43" s="191"/>
      <c r="C43" s="192"/>
      <c r="E43" s="195"/>
    </row>
    <row r="44" spans="1:30" ht="15.75" customHeight="1">
      <c r="B44" s="191"/>
      <c r="C44" s="192"/>
      <c r="E44" s="195"/>
    </row>
    <row r="45" spans="1:30" ht="15.75" customHeight="1">
      <c r="B45" s="191"/>
      <c r="C45" s="192"/>
      <c r="E45" s="195"/>
    </row>
    <row r="46" spans="1:30" ht="15.75" customHeight="1">
      <c r="B46" s="191"/>
      <c r="C46" s="192"/>
      <c r="E46" s="195"/>
    </row>
    <row r="47" spans="1:30" ht="15.75" customHeight="1">
      <c r="B47" s="191"/>
      <c r="C47" s="192"/>
      <c r="E47" s="195"/>
    </row>
    <row r="48" spans="1:30" ht="15.75" customHeight="1">
      <c r="B48" s="191"/>
      <c r="C48" s="192"/>
      <c r="E48" s="195"/>
    </row>
    <row r="49" spans="2:5" ht="15.75" customHeight="1">
      <c r="B49" s="191"/>
      <c r="C49" s="192"/>
      <c r="E49" s="195"/>
    </row>
    <row r="50" spans="2:5" ht="15.75" customHeight="1">
      <c r="B50" s="191"/>
      <c r="C50" s="192"/>
      <c r="E50" s="195"/>
    </row>
    <row r="51" spans="2:5" ht="15.75" customHeight="1">
      <c r="B51" s="191"/>
      <c r="C51" s="192"/>
      <c r="E51" s="195"/>
    </row>
    <row r="52" spans="2:5" ht="15.75" customHeight="1">
      <c r="B52" s="191"/>
      <c r="C52" s="192"/>
      <c r="E52" s="195"/>
    </row>
    <row r="53" spans="2:5" ht="15.75" customHeight="1">
      <c r="B53" s="191"/>
      <c r="C53" s="192"/>
      <c r="E53" s="195"/>
    </row>
    <row r="54" spans="2:5" ht="15.75" customHeight="1">
      <c r="B54" s="191"/>
      <c r="C54" s="192"/>
      <c r="E54" s="195"/>
    </row>
    <row r="55" spans="2:5" ht="15.75" customHeight="1">
      <c r="B55" s="191"/>
      <c r="C55" s="192"/>
      <c r="E55" s="195"/>
    </row>
    <row r="56" spans="2:5" ht="15.75" customHeight="1">
      <c r="B56" s="191"/>
      <c r="C56" s="192"/>
      <c r="E56" s="195"/>
    </row>
    <row r="57" spans="2:5" ht="15.75" customHeight="1">
      <c r="B57" s="191"/>
      <c r="C57" s="192"/>
      <c r="E57" s="195"/>
    </row>
    <row r="58" spans="2:5" ht="15.75" customHeight="1">
      <c r="B58" s="191"/>
      <c r="C58" s="192"/>
      <c r="E58" s="195"/>
    </row>
    <row r="59" spans="2:5" ht="15.75" customHeight="1">
      <c r="B59" s="191"/>
      <c r="C59" s="192"/>
      <c r="E59" s="195"/>
    </row>
    <row r="60" spans="2:5" ht="15.75" customHeight="1">
      <c r="B60" s="191"/>
      <c r="C60" s="192"/>
      <c r="E60" s="195"/>
    </row>
    <row r="61" spans="2:5" ht="15.75" customHeight="1">
      <c r="B61" s="191"/>
      <c r="C61" s="192"/>
      <c r="E61" s="195"/>
    </row>
    <row r="62" spans="2:5" ht="15.75" customHeight="1">
      <c r="B62" s="191"/>
      <c r="C62" s="192"/>
      <c r="E62" s="195"/>
    </row>
    <row r="63" spans="2:5" ht="15.75" customHeight="1">
      <c r="B63" s="191"/>
      <c r="C63" s="192"/>
      <c r="E63" s="195"/>
    </row>
    <row r="64" spans="2:5" ht="15.75" customHeight="1">
      <c r="B64" s="191"/>
      <c r="C64" s="192"/>
      <c r="E64" s="195"/>
    </row>
    <row r="65" spans="2:5" ht="15.75" customHeight="1">
      <c r="B65" s="191"/>
      <c r="C65" s="192"/>
      <c r="E65" s="195"/>
    </row>
    <row r="66" spans="2:5" ht="15.75" customHeight="1">
      <c r="B66" s="191"/>
      <c r="C66" s="192"/>
      <c r="E66" s="195"/>
    </row>
    <row r="67" spans="2:5" ht="15.75" customHeight="1">
      <c r="B67" s="191"/>
      <c r="C67" s="192"/>
      <c r="E67" s="195"/>
    </row>
    <row r="68" spans="2:5" ht="15.75" customHeight="1">
      <c r="B68" s="191"/>
      <c r="C68" s="192"/>
      <c r="E68" s="195"/>
    </row>
    <row r="69" spans="2:5" ht="15.75" customHeight="1">
      <c r="B69" s="191"/>
      <c r="C69" s="192"/>
      <c r="E69" s="195"/>
    </row>
    <row r="70" spans="2:5" ht="15.75" customHeight="1">
      <c r="B70" s="191"/>
      <c r="C70" s="192"/>
      <c r="E70" s="195"/>
    </row>
    <row r="71" spans="2:5" ht="15.75" customHeight="1">
      <c r="B71" s="191"/>
      <c r="C71" s="192"/>
      <c r="E71" s="195"/>
    </row>
    <row r="72" spans="2:5" ht="15.75" customHeight="1">
      <c r="B72" s="191"/>
      <c r="C72" s="192"/>
      <c r="E72" s="195"/>
    </row>
    <row r="73" spans="2:5" ht="15.75" customHeight="1">
      <c r="B73" s="191"/>
      <c r="C73" s="192"/>
      <c r="E73" s="195"/>
    </row>
    <row r="74" spans="2:5" ht="15.75" customHeight="1">
      <c r="B74" s="191"/>
      <c r="C74" s="192"/>
      <c r="E74" s="195"/>
    </row>
    <row r="75" spans="2:5" ht="15.75" customHeight="1">
      <c r="B75" s="191"/>
      <c r="C75" s="192"/>
      <c r="E75" s="195"/>
    </row>
    <row r="76" spans="2:5" ht="15.75" customHeight="1">
      <c r="B76" s="191"/>
      <c r="C76" s="192"/>
      <c r="E76" s="195"/>
    </row>
    <row r="77" spans="2:5" ht="15.75" customHeight="1">
      <c r="B77" s="191"/>
      <c r="C77" s="192"/>
      <c r="E77" s="195"/>
    </row>
    <row r="78" spans="2:5" ht="15.75" customHeight="1">
      <c r="B78" s="191"/>
      <c r="C78" s="192"/>
      <c r="E78" s="195"/>
    </row>
    <row r="79" spans="2:5" ht="15.75" customHeight="1">
      <c r="B79" s="191"/>
      <c r="C79" s="192"/>
      <c r="E79" s="195"/>
    </row>
    <row r="80" spans="2:5" ht="15.75" customHeight="1">
      <c r="B80" s="191"/>
      <c r="C80" s="192"/>
      <c r="E80" s="195"/>
    </row>
    <row r="81" spans="2:5" ht="15.75" customHeight="1">
      <c r="B81" s="191"/>
      <c r="C81" s="192"/>
      <c r="E81" s="195"/>
    </row>
    <row r="82" spans="2:5" ht="15.75" customHeight="1">
      <c r="B82" s="191"/>
      <c r="C82" s="192"/>
      <c r="E82" s="195"/>
    </row>
    <row r="83" spans="2:5" ht="15.75" customHeight="1">
      <c r="B83" s="191"/>
      <c r="C83" s="192"/>
      <c r="E83" s="195"/>
    </row>
    <row r="84" spans="2:5" ht="15.75" customHeight="1">
      <c r="B84" s="191"/>
      <c r="C84" s="192"/>
      <c r="E84" s="195"/>
    </row>
    <row r="85" spans="2:5" ht="15.75" customHeight="1">
      <c r="B85" s="191"/>
      <c r="C85" s="192"/>
      <c r="E85" s="195"/>
    </row>
    <row r="86" spans="2:5" ht="15.75" customHeight="1">
      <c r="B86" s="191"/>
      <c r="C86" s="192"/>
      <c r="E86" s="195"/>
    </row>
    <row r="87" spans="2:5" ht="15.75" customHeight="1">
      <c r="B87" s="191"/>
      <c r="C87" s="192"/>
      <c r="E87" s="195"/>
    </row>
    <row r="88" spans="2:5" ht="15.75" customHeight="1">
      <c r="B88" s="191"/>
      <c r="C88" s="192"/>
      <c r="E88" s="195"/>
    </row>
    <row r="89" spans="2:5" ht="15.75" customHeight="1">
      <c r="B89" s="191"/>
      <c r="C89" s="192"/>
      <c r="E89" s="195"/>
    </row>
    <row r="90" spans="2:5" ht="15.75" customHeight="1">
      <c r="B90" s="191"/>
      <c r="C90" s="192"/>
      <c r="E90" s="195"/>
    </row>
    <row r="91" spans="2:5" ht="15.75" customHeight="1">
      <c r="B91" s="191"/>
      <c r="C91" s="192"/>
      <c r="E91" s="195"/>
    </row>
    <row r="92" spans="2:5" ht="15.75" customHeight="1">
      <c r="B92" s="191"/>
      <c r="C92" s="192"/>
      <c r="E92" s="195"/>
    </row>
    <row r="93" spans="2:5" ht="15.75" customHeight="1">
      <c r="B93" s="191"/>
      <c r="C93" s="192"/>
      <c r="E93" s="195"/>
    </row>
    <row r="94" spans="2:5" ht="15.75" customHeight="1">
      <c r="B94" s="191"/>
      <c r="C94" s="192"/>
      <c r="E94" s="195"/>
    </row>
    <row r="95" spans="2:5" ht="15.75" customHeight="1">
      <c r="B95" s="191"/>
      <c r="C95" s="192"/>
      <c r="E95" s="195"/>
    </row>
    <row r="96" spans="2:5" ht="15.75" customHeight="1">
      <c r="B96" s="191"/>
      <c r="C96" s="192"/>
      <c r="E96" s="195"/>
    </row>
    <row r="97" spans="2:5" ht="15.75" customHeight="1">
      <c r="B97" s="191"/>
      <c r="C97" s="192"/>
      <c r="E97" s="195"/>
    </row>
    <row r="98" spans="2:5" ht="15.75" customHeight="1">
      <c r="B98" s="191"/>
      <c r="C98" s="192"/>
      <c r="E98" s="195"/>
    </row>
    <row r="99" spans="2:5" ht="15.75" customHeight="1">
      <c r="B99" s="191"/>
      <c r="C99" s="192"/>
      <c r="E99" s="195"/>
    </row>
    <row r="100" spans="2:5" ht="15.75" customHeight="1">
      <c r="B100" s="191"/>
      <c r="C100" s="192"/>
      <c r="E100" s="195"/>
    </row>
    <row r="101" spans="2:5" ht="15.75" customHeight="1">
      <c r="B101" s="191"/>
      <c r="C101" s="192"/>
      <c r="E101" s="195"/>
    </row>
    <row r="102" spans="2:5" ht="15.75" customHeight="1">
      <c r="B102" s="191"/>
      <c r="C102" s="192"/>
      <c r="E102" s="195"/>
    </row>
    <row r="103" spans="2:5" ht="15.75" customHeight="1">
      <c r="B103" s="191"/>
      <c r="C103" s="192"/>
      <c r="E103" s="195"/>
    </row>
    <row r="104" spans="2:5" ht="15.75" customHeight="1">
      <c r="B104" s="191"/>
      <c r="C104" s="192"/>
      <c r="E104" s="195"/>
    </row>
    <row r="105" spans="2:5" ht="15.75" customHeight="1">
      <c r="B105" s="191"/>
      <c r="C105" s="192"/>
      <c r="E105" s="195"/>
    </row>
    <row r="106" spans="2:5" ht="15.75" customHeight="1">
      <c r="B106" s="191"/>
      <c r="C106" s="192"/>
      <c r="E106" s="195"/>
    </row>
    <row r="107" spans="2:5" ht="15.75" customHeight="1">
      <c r="B107" s="191"/>
      <c r="C107" s="192"/>
      <c r="E107" s="195"/>
    </row>
    <row r="108" spans="2:5" ht="15.75" customHeight="1">
      <c r="B108" s="191"/>
      <c r="C108" s="192"/>
      <c r="E108" s="195"/>
    </row>
    <row r="109" spans="2:5" ht="15.75" customHeight="1">
      <c r="B109" s="191"/>
      <c r="C109" s="192"/>
      <c r="E109" s="195"/>
    </row>
    <row r="110" spans="2:5" ht="15.75" customHeight="1">
      <c r="B110" s="191"/>
      <c r="C110" s="192"/>
      <c r="E110" s="195"/>
    </row>
    <row r="111" spans="2:5" ht="15.75" customHeight="1">
      <c r="B111" s="191"/>
      <c r="C111" s="192"/>
      <c r="E111" s="195"/>
    </row>
    <row r="112" spans="2:5" ht="15.75" customHeight="1">
      <c r="B112" s="191"/>
      <c r="C112" s="192"/>
      <c r="E112" s="195"/>
    </row>
    <row r="113" spans="2:5" ht="15.75" customHeight="1">
      <c r="B113" s="191"/>
      <c r="C113" s="192"/>
      <c r="E113" s="195"/>
    </row>
    <row r="114" spans="2:5" ht="15.75" customHeight="1">
      <c r="B114" s="191"/>
      <c r="C114" s="192"/>
      <c r="E114" s="195"/>
    </row>
    <row r="115" spans="2:5" ht="15.75" customHeight="1">
      <c r="B115" s="191"/>
      <c r="C115" s="192"/>
      <c r="E115" s="195"/>
    </row>
    <row r="116" spans="2:5" ht="15.75" customHeight="1">
      <c r="B116" s="191"/>
      <c r="C116" s="192"/>
      <c r="E116" s="195"/>
    </row>
    <row r="117" spans="2:5" ht="15.75" customHeight="1">
      <c r="B117" s="191"/>
      <c r="C117" s="192"/>
      <c r="E117" s="195"/>
    </row>
    <row r="118" spans="2:5" ht="15.75" customHeight="1">
      <c r="B118" s="191"/>
      <c r="C118" s="192"/>
      <c r="E118" s="195"/>
    </row>
    <row r="119" spans="2:5" ht="15.75" customHeight="1">
      <c r="B119" s="191"/>
      <c r="C119" s="192"/>
      <c r="E119" s="195"/>
    </row>
    <row r="120" spans="2:5" ht="15.75" customHeight="1">
      <c r="B120" s="191"/>
      <c r="C120" s="192"/>
      <c r="E120" s="195"/>
    </row>
    <row r="121" spans="2:5" ht="15.75" customHeight="1">
      <c r="B121" s="191"/>
      <c r="C121" s="192"/>
      <c r="E121" s="195"/>
    </row>
    <row r="122" spans="2:5" ht="15.75" customHeight="1">
      <c r="B122" s="191"/>
      <c r="C122" s="192"/>
      <c r="E122" s="195"/>
    </row>
    <row r="123" spans="2:5" ht="15.75" customHeight="1">
      <c r="B123" s="191"/>
      <c r="C123" s="192"/>
      <c r="E123" s="195"/>
    </row>
    <row r="124" spans="2:5" ht="15.75" customHeight="1">
      <c r="B124" s="191"/>
      <c r="C124" s="192"/>
      <c r="E124" s="195"/>
    </row>
    <row r="125" spans="2:5" ht="15.75" customHeight="1">
      <c r="B125" s="191"/>
      <c r="C125" s="192"/>
      <c r="E125" s="195"/>
    </row>
    <row r="126" spans="2:5" ht="15.75" customHeight="1">
      <c r="B126" s="191"/>
      <c r="C126" s="192"/>
      <c r="E126" s="195"/>
    </row>
    <row r="127" spans="2:5" ht="15.75" customHeight="1">
      <c r="B127" s="191"/>
      <c r="C127" s="192"/>
      <c r="E127" s="195"/>
    </row>
    <row r="128" spans="2:5" ht="15.75" customHeight="1">
      <c r="B128" s="191"/>
      <c r="C128" s="192"/>
      <c r="E128" s="195"/>
    </row>
    <row r="129" spans="2:5" ht="15.75" customHeight="1">
      <c r="B129" s="191"/>
      <c r="C129" s="192"/>
      <c r="E129" s="195"/>
    </row>
    <row r="130" spans="2:5" ht="15.75" customHeight="1">
      <c r="B130" s="191"/>
      <c r="C130" s="192"/>
      <c r="E130" s="195"/>
    </row>
    <row r="131" spans="2:5" ht="15.75" customHeight="1">
      <c r="B131" s="191"/>
      <c r="C131" s="192"/>
      <c r="E131" s="195"/>
    </row>
    <row r="132" spans="2:5" ht="15.75" customHeight="1">
      <c r="B132" s="191"/>
      <c r="C132" s="192"/>
      <c r="E132" s="195"/>
    </row>
    <row r="133" spans="2:5" ht="15.75" customHeight="1">
      <c r="B133" s="191"/>
      <c r="C133" s="192"/>
      <c r="E133" s="195"/>
    </row>
    <row r="134" spans="2:5" ht="15.75" customHeight="1">
      <c r="B134" s="191"/>
      <c r="C134" s="192"/>
      <c r="E134" s="195"/>
    </row>
    <row r="135" spans="2:5" ht="15.75" customHeight="1">
      <c r="B135" s="191"/>
      <c r="C135" s="192"/>
      <c r="E135" s="195"/>
    </row>
    <row r="136" spans="2:5" ht="15.75" customHeight="1">
      <c r="B136" s="191"/>
      <c r="C136" s="192"/>
      <c r="E136" s="195"/>
    </row>
    <row r="137" spans="2:5" ht="15.75" customHeight="1">
      <c r="B137" s="191"/>
      <c r="C137" s="192"/>
      <c r="E137" s="195"/>
    </row>
    <row r="138" spans="2:5" ht="15.75" customHeight="1">
      <c r="B138" s="191"/>
      <c r="C138" s="192"/>
      <c r="E138" s="195"/>
    </row>
    <row r="139" spans="2:5" ht="15.75" customHeight="1">
      <c r="B139" s="191"/>
      <c r="C139" s="192"/>
      <c r="E139" s="195"/>
    </row>
    <row r="140" spans="2:5" ht="15.75" customHeight="1">
      <c r="B140" s="191"/>
      <c r="C140" s="192"/>
      <c r="E140" s="195"/>
    </row>
    <row r="141" spans="2:5" ht="15.75" customHeight="1">
      <c r="B141" s="191"/>
      <c r="C141" s="192"/>
      <c r="E141" s="195"/>
    </row>
    <row r="142" spans="2:5" ht="15.75" customHeight="1">
      <c r="B142" s="191"/>
      <c r="C142" s="192"/>
      <c r="E142" s="195"/>
    </row>
    <row r="143" spans="2:5" ht="15.75" customHeight="1">
      <c r="B143" s="191"/>
      <c r="C143" s="192"/>
      <c r="E143" s="195"/>
    </row>
    <row r="144" spans="2:5" ht="15.75" customHeight="1">
      <c r="B144" s="191"/>
      <c r="C144" s="192"/>
      <c r="E144" s="195"/>
    </row>
    <row r="145" spans="2:5" ht="15.75" customHeight="1">
      <c r="B145" s="191"/>
      <c r="C145" s="192"/>
      <c r="E145" s="195"/>
    </row>
    <row r="146" spans="2:5" ht="15.75" customHeight="1">
      <c r="B146" s="191"/>
      <c r="C146" s="192"/>
      <c r="E146" s="195"/>
    </row>
    <row r="147" spans="2:5" ht="15.75" customHeight="1">
      <c r="B147" s="191"/>
      <c r="C147" s="192"/>
      <c r="E147" s="195"/>
    </row>
    <row r="148" spans="2:5" ht="15.75" customHeight="1">
      <c r="B148" s="191"/>
      <c r="C148" s="192"/>
      <c r="E148" s="195"/>
    </row>
    <row r="149" spans="2:5" ht="15.75" customHeight="1">
      <c r="B149" s="191"/>
      <c r="C149" s="192"/>
      <c r="E149" s="195"/>
    </row>
    <row r="150" spans="2:5" ht="15.75" customHeight="1">
      <c r="B150" s="191"/>
      <c r="C150" s="192"/>
      <c r="E150" s="195"/>
    </row>
    <row r="151" spans="2:5" ht="15.75" customHeight="1">
      <c r="B151" s="191"/>
      <c r="C151" s="192"/>
      <c r="E151" s="195"/>
    </row>
    <row r="152" spans="2:5" ht="15.75" customHeight="1">
      <c r="B152" s="191"/>
      <c r="C152" s="192"/>
      <c r="E152" s="195"/>
    </row>
    <row r="153" spans="2:5" ht="15.75" customHeight="1">
      <c r="B153" s="191"/>
      <c r="C153" s="192"/>
      <c r="E153" s="195"/>
    </row>
    <row r="154" spans="2:5" ht="15.75" customHeight="1">
      <c r="B154" s="191"/>
      <c r="C154" s="192"/>
      <c r="E154" s="195"/>
    </row>
    <row r="155" spans="2:5" ht="15.75" customHeight="1">
      <c r="B155" s="191"/>
      <c r="C155" s="192"/>
      <c r="E155" s="195"/>
    </row>
    <row r="156" spans="2:5" ht="15.75" customHeight="1">
      <c r="B156" s="191"/>
      <c r="C156" s="192"/>
      <c r="E156" s="195"/>
    </row>
    <row r="157" spans="2:5" ht="15.75" customHeight="1">
      <c r="B157" s="191"/>
      <c r="C157" s="192"/>
      <c r="E157" s="195"/>
    </row>
    <row r="158" spans="2:5" ht="15.75" customHeight="1">
      <c r="B158" s="191"/>
      <c r="C158" s="192"/>
      <c r="E158" s="195"/>
    </row>
    <row r="159" spans="2:5" ht="15.75" customHeight="1">
      <c r="B159" s="191"/>
      <c r="C159" s="192"/>
      <c r="E159" s="195"/>
    </row>
    <row r="160" spans="2:5" ht="15.75" customHeight="1">
      <c r="B160" s="191"/>
      <c r="C160" s="192"/>
      <c r="E160" s="195"/>
    </row>
    <row r="161" spans="2:5" ht="15.75" customHeight="1">
      <c r="B161" s="191"/>
      <c r="C161" s="192"/>
      <c r="E161" s="195"/>
    </row>
    <row r="162" spans="2:5" ht="15.75" customHeight="1">
      <c r="B162" s="191"/>
      <c r="C162" s="192"/>
      <c r="E162" s="195"/>
    </row>
    <row r="163" spans="2:5" ht="15.75" customHeight="1">
      <c r="B163" s="191"/>
      <c r="C163" s="192"/>
      <c r="E163" s="195"/>
    </row>
    <row r="164" spans="2:5" ht="15.75" customHeight="1">
      <c r="B164" s="191"/>
      <c r="C164" s="192"/>
      <c r="E164" s="195"/>
    </row>
    <row r="165" spans="2:5" ht="15.75" customHeight="1">
      <c r="B165" s="191"/>
      <c r="C165" s="192"/>
      <c r="E165" s="195"/>
    </row>
    <row r="166" spans="2:5" ht="15.75" customHeight="1">
      <c r="B166" s="191"/>
      <c r="C166" s="192"/>
      <c r="E166" s="195"/>
    </row>
    <row r="167" spans="2:5" ht="15.75" customHeight="1">
      <c r="B167" s="191"/>
      <c r="C167" s="192"/>
      <c r="E167" s="195"/>
    </row>
    <row r="168" spans="2:5" ht="15.75" customHeight="1">
      <c r="B168" s="191"/>
      <c r="C168" s="192"/>
      <c r="E168" s="195"/>
    </row>
    <row r="169" spans="2:5" ht="15.75" customHeight="1">
      <c r="B169" s="191"/>
      <c r="C169" s="192"/>
      <c r="E169" s="195"/>
    </row>
    <row r="170" spans="2:5" ht="15.75" customHeight="1">
      <c r="B170" s="191"/>
      <c r="C170" s="192"/>
      <c r="E170" s="195"/>
    </row>
    <row r="171" spans="2:5" ht="15.75" customHeight="1">
      <c r="B171" s="191"/>
      <c r="C171" s="192"/>
      <c r="E171" s="195"/>
    </row>
    <row r="172" spans="2:5" ht="15.75" customHeight="1">
      <c r="B172" s="191"/>
      <c r="C172" s="192"/>
      <c r="E172" s="195"/>
    </row>
    <row r="173" spans="2:5" ht="15.75" customHeight="1">
      <c r="B173" s="191"/>
      <c r="C173" s="192"/>
      <c r="E173" s="195"/>
    </row>
    <row r="174" spans="2:5" ht="15.75" customHeight="1">
      <c r="B174" s="191"/>
      <c r="C174" s="192"/>
      <c r="E174" s="195"/>
    </row>
    <row r="175" spans="2:5" ht="15.75" customHeight="1">
      <c r="B175" s="191"/>
      <c r="C175" s="192"/>
      <c r="E175" s="195"/>
    </row>
    <row r="176" spans="2:5" ht="15.75" customHeight="1">
      <c r="B176" s="191"/>
      <c r="C176" s="192"/>
      <c r="E176" s="195"/>
    </row>
    <row r="177" spans="2:5" ht="15.75" customHeight="1">
      <c r="B177" s="191"/>
      <c r="C177" s="192"/>
      <c r="E177" s="195"/>
    </row>
    <row r="178" spans="2:5" ht="15.75" customHeight="1">
      <c r="B178" s="191"/>
      <c r="C178" s="192"/>
      <c r="E178" s="195"/>
    </row>
    <row r="179" spans="2:5" ht="15.75" customHeight="1">
      <c r="B179" s="191"/>
      <c r="C179" s="192"/>
      <c r="E179" s="195"/>
    </row>
    <row r="180" spans="2:5" ht="15.75" customHeight="1">
      <c r="B180" s="191"/>
      <c r="C180" s="192"/>
      <c r="E180" s="195"/>
    </row>
    <row r="181" spans="2:5" ht="15.75" customHeight="1">
      <c r="B181" s="191"/>
      <c r="C181" s="192"/>
      <c r="E181" s="195"/>
    </row>
    <row r="182" spans="2:5" ht="15.75" customHeight="1">
      <c r="B182" s="191"/>
      <c r="C182" s="192"/>
      <c r="E182" s="195"/>
    </row>
    <row r="183" spans="2:5" ht="15.75" customHeight="1">
      <c r="B183" s="191"/>
      <c r="C183" s="192"/>
      <c r="E183" s="195"/>
    </row>
    <row r="184" spans="2:5" ht="15.75" customHeight="1">
      <c r="B184" s="191"/>
      <c r="C184" s="192"/>
      <c r="E184" s="195"/>
    </row>
    <row r="185" spans="2:5" ht="15.75" customHeight="1">
      <c r="B185" s="191"/>
      <c r="C185" s="192"/>
      <c r="E185" s="195"/>
    </row>
    <row r="186" spans="2:5" ht="15.75" customHeight="1">
      <c r="B186" s="191"/>
      <c r="C186" s="192"/>
      <c r="E186" s="195"/>
    </row>
    <row r="187" spans="2:5" ht="15.75" customHeight="1">
      <c r="B187" s="191"/>
      <c r="C187" s="192"/>
      <c r="E187" s="195"/>
    </row>
    <row r="188" spans="2:5" ht="15.75" customHeight="1">
      <c r="B188" s="191"/>
      <c r="C188" s="192"/>
      <c r="E188" s="195"/>
    </row>
    <row r="189" spans="2:5" ht="15.75" customHeight="1">
      <c r="B189" s="191"/>
      <c r="C189" s="192"/>
      <c r="E189" s="195"/>
    </row>
    <row r="190" spans="2:5" ht="15.75" customHeight="1">
      <c r="B190" s="191"/>
      <c r="C190" s="192"/>
      <c r="E190" s="195"/>
    </row>
    <row r="191" spans="2:5" ht="15.75" customHeight="1">
      <c r="B191" s="191"/>
      <c r="C191" s="192"/>
      <c r="E191" s="195"/>
    </row>
    <row r="192" spans="2:5" ht="15.75" customHeight="1">
      <c r="B192" s="191"/>
      <c r="C192" s="192"/>
      <c r="E192" s="195"/>
    </row>
    <row r="193" spans="2:5" ht="15.75" customHeight="1">
      <c r="B193" s="191"/>
      <c r="C193" s="192"/>
      <c r="E193" s="195"/>
    </row>
    <row r="194" spans="2:5" ht="15.75" customHeight="1">
      <c r="B194" s="191"/>
      <c r="C194" s="192"/>
      <c r="E194" s="195"/>
    </row>
    <row r="195" spans="2:5" ht="15.75" customHeight="1">
      <c r="B195" s="191"/>
      <c r="C195" s="192"/>
      <c r="E195" s="195"/>
    </row>
    <row r="196" spans="2:5" ht="15.75" customHeight="1">
      <c r="B196" s="191"/>
      <c r="C196" s="192"/>
      <c r="E196" s="195"/>
    </row>
    <row r="197" spans="2:5" ht="15.75" customHeight="1">
      <c r="B197" s="191"/>
      <c r="C197" s="192"/>
      <c r="E197" s="195"/>
    </row>
    <row r="198" spans="2:5" ht="15.75" customHeight="1">
      <c r="B198" s="191"/>
      <c r="C198" s="192"/>
      <c r="E198" s="195"/>
    </row>
    <row r="199" spans="2:5" ht="15.75" customHeight="1">
      <c r="B199" s="191"/>
      <c r="C199" s="192"/>
      <c r="E199" s="195"/>
    </row>
    <row r="200" spans="2:5" ht="15.75" customHeight="1">
      <c r="B200" s="191"/>
      <c r="C200" s="192"/>
      <c r="E200" s="195"/>
    </row>
    <row r="201" spans="2:5" ht="15.75" customHeight="1">
      <c r="B201" s="191"/>
      <c r="C201" s="192"/>
      <c r="E201" s="195"/>
    </row>
    <row r="202" spans="2:5" ht="15.75" customHeight="1">
      <c r="B202" s="191"/>
      <c r="C202" s="192"/>
      <c r="E202" s="195"/>
    </row>
    <row r="203" spans="2:5" ht="15.75" customHeight="1">
      <c r="B203" s="191"/>
      <c r="C203" s="192"/>
      <c r="E203" s="195"/>
    </row>
    <row r="204" spans="2:5" ht="15.75" customHeight="1">
      <c r="B204" s="191"/>
      <c r="C204" s="192"/>
      <c r="E204" s="195"/>
    </row>
    <row r="205" spans="2:5" ht="15.75" customHeight="1">
      <c r="B205" s="191"/>
      <c r="C205" s="192"/>
      <c r="E205" s="195"/>
    </row>
    <row r="206" spans="2:5" ht="15.75" customHeight="1">
      <c r="B206" s="191"/>
      <c r="C206" s="192"/>
      <c r="E206" s="195"/>
    </row>
    <row r="207" spans="2:5" ht="15.75" customHeight="1">
      <c r="B207" s="191"/>
      <c r="C207" s="192"/>
      <c r="E207" s="195"/>
    </row>
    <row r="208" spans="2:5" ht="15.75" customHeight="1">
      <c r="B208" s="191"/>
      <c r="C208" s="192"/>
      <c r="E208" s="195"/>
    </row>
    <row r="209" spans="2:5" ht="15.75" customHeight="1">
      <c r="B209" s="191"/>
      <c r="C209" s="192"/>
      <c r="E209" s="195"/>
    </row>
    <row r="210" spans="2:5" ht="15.75" customHeight="1">
      <c r="B210" s="191"/>
      <c r="C210" s="192"/>
      <c r="E210" s="195"/>
    </row>
    <row r="211" spans="2:5" ht="15.75" customHeight="1">
      <c r="B211" s="191"/>
      <c r="C211" s="192"/>
      <c r="E211" s="195"/>
    </row>
    <row r="212" spans="2:5" ht="15.75" customHeight="1">
      <c r="B212" s="191"/>
      <c r="C212" s="192"/>
      <c r="E212" s="195"/>
    </row>
    <row r="213" spans="2:5" ht="15.75" customHeight="1">
      <c r="B213" s="191"/>
      <c r="C213" s="192"/>
      <c r="E213" s="195"/>
    </row>
    <row r="214" spans="2:5" ht="15.75" customHeight="1">
      <c r="B214" s="191"/>
      <c r="C214" s="192"/>
      <c r="E214" s="195"/>
    </row>
    <row r="215" spans="2:5" ht="15.75" customHeight="1">
      <c r="B215" s="191"/>
      <c r="C215" s="192"/>
      <c r="E215" s="195"/>
    </row>
    <row r="216" spans="2:5" ht="15.75" customHeight="1">
      <c r="B216" s="191"/>
      <c r="C216" s="192"/>
      <c r="E216" s="195"/>
    </row>
    <row r="217" spans="2:5" ht="15.75" customHeight="1">
      <c r="B217" s="191"/>
      <c r="C217" s="192"/>
      <c r="E217" s="195"/>
    </row>
    <row r="218" spans="2:5" ht="15.75" customHeight="1">
      <c r="B218" s="191"/>
      <c r="C218" s="192"/>
      <c r="E218" s="195"/>
    </row>
    <row r="219" spans="2:5" ht="15.75" customHeight="1">
      <c r="B219" s="191"/>
      <c r="C219" s="192"/>
      <c r="E219" s="195"/>
    </row>
    <row r="220" spans="2:5" ht="15.75" customHeight="1">
      <c r="B220" s="191"/>
      <c r="C220" s="192"/>
      <c r="E220" s="195"/>
    </row>
    <row r="221" spans="2:5" ht="15.75" customHeight="1">
      <c r="B221" s="191"/>
      <c r="C221" s="192"/>
      <c r="E221" s="195"/>
    </row>
    <row r="222" spans="2:5" ht="15.75" customHeight="1">
      <c r="B222" s="191"/>
      <c r="C222" s="192"/>
      <c r="E222" s="195"/>
    </row>
    <row r="223" spans="2:5" ht="15.75" customHeight="1">
      <c r="B223" s="191"/>
      <c r="C223" s="192"/>
      <c r="E223" s="195"/>
    </row>
    <row r="224" spans="2:5" ht="15.75" customHeight="1">
      <c r="B224" s="191"/>
      <c r="C224" s="192"/>
      <c r="E224" s="195"/>
    </row>
    <row r="225" spans="2:5" ht="15.75" customHeight="1">
      <c r="B225" s="191"/>
      <c r="C225" s="192"/>
      <c r="E225" s="195"/>
    </row>
    <row r="226" spans="2:5" ht="15.75" customHeight="1">
      <c r="B226" s="191"/>
      <c r="C226" s="192"/>
      <c r="E226" s="195"/>
    </row>
    <row r="227" spans="2:5" ht="15.75" customHeight="1">
      <c r="B227" s="191"/>
      <c r="C227" s="192"/>
      <c r="E227" s="195"/>
    </row>
    <row r="228" spans="2:5" ht="15.75" customHeight="1">
      <c r="B228" s="191"/>
      <c r="C228" s="192"/>
      <c r="E228" s="195"/>
    </row>
    <row r="229" spans="2:5" ht="15.75" customHeight="1">
      <c r="B229" s="191"/>
      <c r="C229" s="192"/>
      <c r="E229" s="195"/>
    </row>
    <row r="230" spans="2:5" ht="15.75" customHeight="1">
      <c r="B230" s="191"/>
      <c r="C230" s="192"/>
      <c r="E230" s="195"/>
    </row>
    <row r="231" spans="2:5" ht="15.75" customHeight="1">
      <c r="B231" s="191"/>
      <c r="C231" s="192"/>
      <c r="E231" s="195"/>
    </row>
    <row r="232" spans="2:5" ht="15.75" customHeight="1">
      <c r="B232" s="191"/>
      <c r="C232" s="192"/>
      <c r="E232" s="195"/>
    </row>
    <row r="233" spans="2:5" ht="15.75" customHeight="1">
      <c r="B233" s="191"/>
      <c r="C233" s="192"/>
      <c r="E233" s="195"/>
    </row>
    <row r="234" spans="2:5" ht="15.75" customHeight="1">
      <c r="B234" s="191"/>
      <c r="C234" s="192"/>
      <c r="E234" s="195"/>
    </row>
    <row r="235" spans="2:5" ht="15.75" customHeight="1">
      <c r="B235" s="191"/>
      <c r="C235" s="192"/>
      <c r="E235" s="195"/>
    </row>
    <row r="236" spans="2:5" ht="15.75" customHeight="1">
      <c r="B236" s="191"/>
      <c r="C236" s="192"/>
      <c r="E236" s="195"/>
    </row>
    <row r="237" spans="2:5" ht="15.75" customHeight="1">
      <c r="B237" s="191"/>
      <c r="C237" s="192"/>
      <c r="E237" s="195"/>
    </row>
    <row r="238" spans="2:5" ht="15.75" customHeight="1">
      <c r="B238" s="191"/>
      <c r="C238" s="192"/>
      <c r="E238" s="195"/>
    </row>
    <row r="239" spans="2:5" ht="15.75" customHeight="1">
      <c r="B239" s="191"/>
      <c r="C239" s="192"/>
      <c r="E239" s="195"/>
    </row>
    <row r="240" spans="2:5" ht="15.75" customHeight="1">
      <c r="B240" s="191"/>
      <c r="C240" s="192"/>
      <c r="E240" s="195"/>
    </row>
    <row r="241" spans="2:5" ht="15.75" customHeight="1">
      <c r="B241" s="191"/>
      <c r="C241" s="192"/>
      <c r="E241" s="195"/>
    </row>
    <row r="242" spans="2:5" ht="15.75" customHeight="1">
      <c r="B242" s="191"/>
      <c r="C242" s="192"/>
      <c r="E242" s="195"/>
    </row>
    <row r="243" spans="2:5" ht="15.75" customHeight="1">
      <c r="B243" s="191"/>
      <c r="C243" s="192"/>
      <c r="E243" s="195"/>
    </row>
    <row r="244" spans="2:5" ht="15.75" customHeight="1">
      <c r="B244" s="191"/>
      <c r="C244" s="192"/>
      <c r="E244" s="195"/>
    </row>
    <row r="245" spans="2:5" ht="15.75" customHeight="1">
      <c r="B245" s="191"/>
      <c r="C245" s="192"/>
      <c r="E245" s="195"/>
    </row>
    <row r="246" spans="2:5" ht="15.75" customHeight="1">
      <c r="B246" s="191"/>
      <c r="C246" s="192"/>
      <c r="E246" s="195"/>
    </row>
    <row r="247" spans="2:5" ht="15.75" customHeight="1">
      <c r="B247" s="191"/>
      <c r="C247" s="192"/>
      <c r="E247" s="195"/>
    </row>
    <row r="248" spans="2:5" ht="15.75" customHeight="1">
      <c r="B248" s="191"/>
      <c r="C248" s="192"/>
      <c r="E248" s="195"/>
    </row>
    <row r="249" spans="2:5" ht="15.75" customHeight="1">
      <c r="B249" s="191"/>
      <c r="C249" s="192"/>
      <c r="E249" s="195"/>
    </row>
    <row r="250" spans="2:5" ht="15.75" customHeight="1">
      <c r="B250" s="191"/>
      <c r="C250" s="192"/>
      <c r="E250" s="195"/>
    </row>
    <row r="251" spans="2:5" ht="15.75" customHeight="1">
      <c r="B251" s="191"/>
      <c r="C251" s="192"/>
      <c r="E251" s="195"/>
    </row>
    <row r="252" spans="2:5" ht="15.75" customHeight="1">
      <c r="B252" s="191"/>
      <c r="C252" s="192"/>
      <c r="E252" s="195"/>
    </row>
    <row r="253" spans="2:5" ht="15.75" customHeight="1">
      <c r="B253" s="191"/>
      <c r="C253" s="192"/>
      <c r="E253" s="195"/>
    </row>
    <row r="254" spans="2:5" ht="15.75" customHeight="1">
      <c r="B254" s="191"/>
      <c r="C254" s="192"/>
      <c r="E254" s="195"/>
    </row>
    <row r="255" spans="2:5" ht="15.75" customHeight="1">
      <c r="B255" s="191"/>
      <c r="C255" s="192"/>
      <c r="E255" s="195"/>
    </row>
    <row r="256" spans="2:5" ht="15.75" customHeight="1">
      <c r="B256" s="191"/>
      <c r="C256" s="192"/>
      <c r="E256" s="195"/>
    </row>
    <row r="257" spans="2:5" ht="15.75" customHeight="1">
      <c r="B257" s="191"/>
      <c r="C257" s="192"/>
      <c r="E257" s="195"/>
    </row>
    <row r="258" spans="2:5" ht="15.75" customHeight="1">
      <c r="B258" s="191"/>
      <c r="C258" s="192"/>
      <c r="E258" s="195"/>
    </row>
    <row r="259" spans="2:5" ht="15.75" customHeight="1">
      <c r="B259" s="191"/>
      <c r="C259" s="192"/>
      <c r="E259" s="195"/>
    </row>
    <row r="260" spans="2:5" ht="15.75" customHeight="1">
      <c r="B260" s="191"/>
      <c r="C260" s="192"/>
      <c r="E260" s="195"/>
    </row>
    <row r="261" spans="2:5" ht="15.75" customHeight="1">
      <c r="B261" s="191"/>
      <c r="C261" s="192"/>
      <c r="E261" s="195"/>
    </row>
    <row r="262" spans="2:5" ht="15.75" customHeight="1">
      <c r="B262" s="191"/>
      <c r="C262" s="192"/>
      <c r="E262" s="195"/>
    </row>
    <row r="263" spans="2:5" ht="15.75" customHeight="1">
      <c r="B263" s="191"/>
      <c r="C263" s="192"/>
      <c r="E263" s="195"/>
    </row>
    <row r="264" spans="2:5" ht="15.75" customHeight="1">
      <c r="B264" s="191"/>
      <c r="C264" s="192"/>
      <c r="E264" s="195"/>
    </row>
    <row r="265" spans="2:5" ht="15.75" customHeight="1">
      <c r="B265" s="191"/>
      <c r="C265" s="192"/>
      <c r="E265" s="195"/>
    </row>
    <row r="266" spans="2:5" ht="15.75" customHeight="1">
      <c r="B266" s="191"/>
      <c r="C266" s="192"/>
      <c r="E266" s="195"/>
    </row>
    <row r="267" spans="2:5" ht="15.75" customHeight="1">
      <c r="B267" s="191"/>
      <c r="C267" s="192"/>
      <c r="E267" s="195"/>
    </row>
    <row r="268" spans="2:5" ht="15.75" customHeight="1">
      <c r="B268" s="191"/>
      <c r="C268" s="192"/>
      <c r="E268" s="195"/>
    </row>
    <row r="269" spans="2:5" ht="15.75" customHeight="1">
      <c r="B269" s="191"/>
      <c r="C269" s="192"/>
      <c r="E269" s="195"/>
    </row>
    <row r="270" spans="2:5" ht="15.75" customHeight="1">
      <c r="B270" s="191"/>
      <c r="C270" s="192"/>
      <c r="E270" s="195"/>
    </row>
    <row r="271" spans="2:5" ht="15.75" customHeight="1">
      <c r="B271" s="191"/>
      <c r="C271" s="192"/>
      <c r="E271" s="195"/>
    </row>
    <row r="272" spans="2:5" ht="15.75" customHeight="1">
      <c r="B272" s="191"/>
      <c r="C272" s="192"/>
      <c r="E272" s="195"/>
    </row>
    <row r="273" spans="2:5" ht="15.75" customHeight="1">
      <c r="B273" s="191"/>
      <c r="C273" s="192"/>
      <c r="E273" s="195"/>
    </row>
    <row r="274" spans="2:5" ht="15.75" customHeight="1">
      <c r="B274" s="191"/>
      <c r="C274" s="192"/>
      <c r="E274" s="195"/>
    </row>
    <row r="275" spans="2:5" ht="15.75" customHeight="1">
      <c r="B275" s="191"/>
      <c r="C275" s="192"/>
      <c r="E275" s="195"/>
    </row>
    <row r="276" spans="2:5" ht="15.75" customHeight="1">
      <c r="B276" s="191"/>
      <c r="C276" s="192"/>
      <c r="E276" s="195"/>
    </row>
    <row r="277" spans="2:5" ht="15.75" customHeight="1">
      <c r="B277" s="191"/>
      <c r="C277" s="192"/>
      <c r="E277" s="195"/>
    </row>
    <row r="278" spans="2:5" ht="15.75" customHeight="1">
      <c r="B278" s="191"/>
      <c r="C278" s="192"/>
      <c r="E278" s="195"/>
    </row>
    <row r="279" spans="2:5" ht="15.75" customHeight="1">
      <c r="B279" s="191"/>
      <c r="C279" s="192"/>
      <c r="E279" s="195"/>
    </row>
    <row r="280" spans="2:5" ht="15.75" customHeight="1">
      <c r="B280" s="191"/>
      <c r="C280" s="192"/>
      <c r="E280" s="195"/>
    </row>
    <row r="281" spans="2:5" ht="15.75" customHeight="1">
      <c r="B281" s="191"/>
      <c r="C281" s="192"/>
      <c r="E281" s="195"/>
    </row>
    <row r="282" spans="2:5" ht="15.75" customHeight="1">
      <c r="B282" s="191"/>
      <c r="C282" s="192"/>
      <c r="E282" s="195"/>
    </row>
    <row r="283" spans="2:5" ht="15.75" customHeight="1">
      <c r="B283" s="191"/>
      <c r="C283" s="192"/>
      <c r="E283" s="195"/>
    </row>
    <row r="284" spans="2:5" ht="15.75" customHeight="1">
      <c r="B284" s="191"/>
      <c r="C284" s="192"/>
      <c r="E284" s="195"/>
    </row>
    <row r="285" spans="2:5" ht="15.75" customHeight="1">
      <c r="B285" s="191"/>
      <c r="C285" s="192"/>
      <c r="E285" s="195"/>
    </row>
    <row r="286" spans="2:5" ht="15.75" customHeight="1">
      <c r="B286" s="191"/>
      <c r="C286" s="192"/>
      <c r="E286" s="195"/>
    </row>
    <row r="287" spans="2:5" ht="15.75" customHeight="1">
      <c r="B287" s="191"/>
      <c r="C287" s="192"/>
      <c r="E287" s="195"/>
    </row>
    <row r="288" spans="2:5" ht="15.75" customHeight="1">
      <c r="B288" s="191"/>
      <c r="C288" s="192"/>
      <c r="E288" s="195"/>
    </row>
    <row r="289" spans="2:5" ht="15.75" customHeight="1">
      <c r="B289" s="191"/>
      <c r="C289" s="192"/>
      <c r="E289" s="195"/>
    </row>
    <row r="290" spans="2:5" ht="15.75" customHeight="1">
      <c r="B290" s="191"/>
      <c r="C290" s="192"/>
      <c r="E290" s="195"/>
    </row>
    <row r="291" spans="2:5" ht="15.75" customHeight="1">
      <c r="B291" s="191"/>
      <c r="C291" s="192"/>
      <c r="E291" s="195"/>
    </row>
    <row r="292" spans="2:5" ht="15.75" customHeight="1">
      <c r="B292" s="191"/>
      <c r="C292" s="192"/>
      <c r="E292" s="195"/>
    </row>
    <row r="293" spans="2:5" ht="15.75" customHeight="1">
      <c r="B293" s="191"/>
      <c r="C293" s="192"/>
      <c r="E293" s="195"/>
    </row>
    <row r="294" spans="2:5" ht="15.75" customHeight="1">
      <c r="B294" s="191"/>
      <c r="C294" s="192"/>
      <c r="E294" s="195"/>
    </row>
    <row r="295" spans="2:5" ht="15.75" customHeight="1">
      <c r="B295" s="191"/>
      <c r="C295" s="192"/>
      <c r="E295" s="195"/>
    </row>
    <row r="296" spans="2:5" ht="15.75" customHeight="1">
      <c r="B296" s="191"/>
      <c r="C296" s="192"/>
      <c r="E296" s="195"/>
    </row>
    <row r="297" spans="2:5" ht="15.75" customHeight="1">
      <c r="B297" s="191"/>
      <c r="C297" s="192"/>
      <c r="E297" s="195"/>
    </row>
    <row r="298" spans="2:5" ht="15.75" customHeight="1">
      <c r="B298" s="191"/>
      <c r="C298" s="192"/>
      <c r="E298" s="195"/>
    </row>
    <row r="299" spans="2:5" ht="15.75" customHeight="1">
      <c r="B299" s="191"/>
      <c r="C299" s="192"/>
      <c r="E299" s="195"/>
    </row>
    <row r="300" spans="2:5" ht="15.75" customHeight="1">
      <c r="B300" s="191"/>
      <c r="C300" s="192"/>
      <c r="E300" s="195"/>
    </row>
    <row r="301" spans="2:5" ht="15.75" customHeight="1">
      <c r="B301" s="191"/>
      <c r="C301" s="192"/>
      <c r="E301" s="195"/>
    </row>
    <row r="302" spans="2:5" ht="15.75" customHeight="1">
      <c r="B302" s="191"/>
      <c r="C302" s="192"/>
      <c r="E302" s="195"/>
    </row>
    <row r="303" spans="2:5" ht="15.75" customHeight="1">
      <c r="B303" s="191"/>
      <c r="C303" s="192"/>
      <c r="E303" s="195"/>
    </row>
    <row r="304" spans="2:5" ht="15.75" customHeight="1">
      <c r="B304" s="191"/>
      <c r="C304" s="192"/>
      <c r="E304" s="195"/>
    </row>
    <row r="305" spans="2:5" ht="15.75" customHeight="1">
      <c r="B305" s="191"/>
      <c r="C305" s="192"/>
      <c r="E305" s="195"/>
    </row>
    <row r="306" spans="2:5" ht="15.75" customHeight="1">
      <c r="B306" s="191"/>
      <c r="C306" s="192"/>
      <c r="E306" s="195"/>
    </row>
    <row r="307" spans="2:5" ht="15.75" customHeight="1">
      <c r="B307" s="191"/>
      <c r="C307" s="192"/>
      <c r="E307" s="195"/>
    </row>
    <row r="308" spans="2:5" ht="15.75" customHeight="1">
      <c r="B308" s="191"/>
      <c r="C308" s="192"/>
      <c r="E308" s="195"/>
    </row>
    <row r="309" spans="2:5" ht="15.75" customHeight="1">
      <c r="B309" s="191"/>
      <c r="C309" s="192"/>
      <c r="E309" s="195"/>
    </row>
    <row r="310" spans="2:5" ht="15.75" customHeight="1">
      <c r="B310" s="191"/>
      <c r="C310" s="192"/>
      <c r="E310" s="195"/>
    </row>
    <row r="311" spans="2:5" ht="15.75" customHeight="1">
      <c r="B311" s="191"/>
      <c r="C311" s="192"/>
      <c r="E311" s="195"/>
    </row>
    <row r="312" spans="2:5" ht="15.75" customHeight="1">
      <c r="B312" s="191"/>
      <c r="C312" s="192"/>
      <c r="E312" s="195"/>
    </row>
    <row r="313" spans="2:5" ht="15.75" customHeight="1">
      <c r="B313" s="191"/>
      <c r="C313" s="192"/>
      <c r="E313" s="195"/>
    </row>
    <row r="314" spans="2:5" ht="15.75" customHeight="1">
      <c r="B314" s="191"/>
      <c r="C314" s="192"/>
      <c r="E314" s="195"/>
    </row>
    <row r="315" spans="2:5" ht="15.75" customHeight="1">
      <c r="B315" s="191"/>
      <c r="C315" s="192"/>
      <c r="E315" s="195"/>
    </row>
    <row r="316" spans="2:5" ht="15.75" customHeight="1">
      <c r="B316" s="191"/>
      <c r="C316" s="192"/>
      <c r="E316" s="195"/>
    </row>
    <row r="317" spans="2:5" ht="15.75" customHeight="1">
      <c r="B317" s="191"/>
      <c r="C317" s="192"/>
      <c r="E317" s="195"/>
    </row>
    <row r="318" spans="2:5" ht="15.75" customHeight="1">
      <c r="B318" s="191"/>
      <c r="C318" s="192"/>
      <c r="E318" s="195"/>
    </row>
    <row r="319" spans="2:5" ht="15.75" customHeight="1">
      <c r="B319" s="191"/>
      <c r="C319" s="192"/>
      <c r="E319" s="195"/>
    </row>
    <row r="320" spans="2:5" ht="15.75" customHeight="1">
      <c r="B320" s="191"/>
      <c r="C320" s="192"/>
      <c r="E320" s="195"/>
    </row>
    <row r="321" spans="2:5" ht="15.75" customHeight="1">
      <c r="B321" s="191"/>
      <c r="C321" s="192"/>
      <c r="E321" s="195"/>
    </row>
    <row r="322" spans="2:5" ht="15.75" customHeight="1">
      <c r="B322" s="191"/>
      <c r="C322" s="192"/>
      <c r="E322" s="195"/>
    </row>
    <row r="323" spans="2:5" ht="15.75" customHeight="1">
      <c r="B323" s="191"/>
      <c r="C323" s="192"/>
      <c r="E323" s="195"/>
    </row>
    <row r="324" spans="2:5" ht="15.75" customHeight="1">
      <c r="B324" s="191"/>
      <c r="C324" s="192"/>
      <c r="E324" s="195"/>
    </row>
    <row r="325" spans="2:5" ht="15.75" customHeight="1">
      <c r="B325" s="191"/>
      <c r="C325" s="192"/>
      <c r="E325" s="195"/>
    </row>
    <row r="326" spans="2:5" ht="15.75" customHeight="1">
      <c r="B326" s="191"/>
      <c r="C326" s="192"/>
      <c r="E326" s="195"/>
    </row>
    <row r="327" spans="2:5" ht="15.75" customHeight="1">
      <c r="B327" s="191"/>
      <c r="C327" s="192"/>
      <c r="E327" s="195"/>
    </row>
    <row r="328" spans="2:5" ht="15.75" customHeight="1">
      <c r="B328" s="191"/>
      <c r="C328" s="192"/>
      <c r="E328" s="195"/>
    </row>
    <row r="329" spans="2:5" ht="15.75" customHeight="1">
      <c r="B329" s="191"/>
      <c r="C329" s="192"/>
      <c r="E329" s="195"/>
    </row>
    <row r="330" spans="2:5" ht="15.75" customHeight="1">
      <c r="B330" s="191"/>
      <c r="C330" s="192"/>
      <c r="E330" s="195"/>
    </row>
    <row r="331" spans="2:5" ht="15.75" customHeight="1">
      <c r="B331" s="191"/>
      <c r="C331" s="192"/>
      <c r="E331" s="195"/>
    </row>
    <row r="332" spans="2:5" ht="15.75" customHeight="1">
      <c r="B332" s="191"/>
      <c r="C332" s="192"/>
      <c r="E332" s="195"/>
    </row>
    <row r="333" spans="2:5" ht="15.75" customHeight="1">
      <c r="B333" s="191"/>
      <c r="C333" s="192"/>
      <c r="E333" s="195"/>
    </row>
    <row r="334" spans="2:5" ht="15.75" customHeight="1">
      <c r="B334" s="191"/>
      <c r="C334" s="192"/>
      <c r="E334" s="195"/>
    </row>
    <row r="335" spans="2:5" ht="15.75" customHeight="1">
      <c r="B335" s="191"/>
      <c r="C335" s="192"/>
      <c r="E335" s="195"/>
    </row>
    <row r="336" spans="2:5" ht="15.75" customHeight="1">
      <c r="B336" s="191"/>
      <c r="C336" s="192"/>
      <c r="E336" s="195"/>
    </row>
    <row r="337" spans="2:5" ht="15.75" customHeight="1">
      <c r="B337" s="191"/>
      <c r="C337" s="192"/>
      <c r="E337" s="195"/>
    </row>
    <row r="338" spans="2:5" ht="15.75" customHeight="1">
      <c r="B338" s="191"/>
      <c r="C338" s="192"/>
      <c r="E338" s="195"/>
    </row>
    <row r="339" spans="2:5" ht="15.75" customHeight="1">
      <c r="B339" s="191"/>
      <c r="C339" s="192"/>
      <c r="E339" s="195"/>
    </row>
    <row r="340" spans="2:5" ht="15.75" customHeight="1">
      <c r="B340" s="191"/>
      <c r="C340" s="192"/>
      <c r="E340" s="195"/>
    </row>
    <row r="341" spans="2:5" ht="15.75" customHeight="1">
      <c r="B341" s="191"/>
      <c r="C341" s="192"/>
      <c r="E341" s="195"/>
    </row>
    <row r="342" spans="2:5" ht="15.75" customHeight="1">
      <c r="B342" s="191"/>
      <c r="C342" s="192"/>
      <c r="E342" s="195"/>
    </row>
    <row r="343" spans="2:5" ht="15.75" customHeight="1">
      <c r="B343" s="191"/>
      <c r="C343" s="192"/>
      <c r="E343" s="195"/>
    </row>
    <row r="344" spans="2:5" ht="15.75" customHeight="1">
      <c r="B344" s="191"/>
      <c r="C344" s="192"/>
      <c r="E344" s="195"/>
    </row>
    <row r="345" spans="2:5" ht="15.75" customHeight="1">
      <c r="B345" s="191"/>
      <c r="C345" s="192"/>
      <c r="E345" s="195"/>
    </row>
    <row r="346" spans="2:5" ht="15.75" customHeight="1">
      <c r="B346" s="191"/>
      <c r="C346" s="192"/>
      <c r="E346" s="195"/>
    </row>
    <row r="347" spans="2:5" ht="15.75" customHeight="1">
      <c r="B347" s="191"/>
      <c r="C347" s="192"/>
      <c r="E347" s="195"/>
    </row>
    <row r="348" spans="2:5" ht="15.75" customHeight="1">
      <c r="B348" s="191"/>
      <c r="C348" s="192"/>
      <c r="E348" s="195"/>
    </row>
    <row r="349" spans="2:5" ht="15.75" customHeight="1">
      <c r="B349" s="191"/>
      <c r="C349" s="192"/>
      <c r="E349" s="195"/>
    </row>
    <row r="350" spans="2:5" ht="15.75" customHeight="1">
      <c r="B350" s="191"/>
      <c r="C350" s="192"/>
      <c r="E350" s="195"/>
    </row>
    <row r="351" spans="2:5" ht="15.75" customHeight="1">
      <c r="B351" s="191"/>
      <c r="C351" s="192"/>
      <c r="E351" s="195"/>
    </row>
    <row r="352" spans="2:5" ht="15.75" customHeight="1">
      <c r="B352" s="191"/>
      <c r="C352" s="192"/>
      <c r="E352" s="195"/>
    </row>
    <row r="353" spans="2:5" ht="15.75" customHeight="1">
      <c r="B353" s="191"/>
      <c r="C353" s="192"/>
      <c r="E353" s="195"/>
    </row>
    <row r="354" spans="2:5" ht="15.75" customHeight="1">
      <c r="B354" s="191"/>
      <c r="C354" s="192"/>
      <c r="E354" s="195"/>
    </row>
    <row r="355" spans="2:5" ht="15.75" customHeight="1">
      <c r="B355" s="191"/>
      <c r="C355" s="192"/>
      <c r="E355" s="195"/>
    </row>
    <row r="356" spans="2:5" ht="15.75" customHeight="1">
      <c r="B356" s="191"/>
      <c r="C356" s="192"/>
      <c r="E356" s="195"/>
    </row>
    <row r="357" spans="2:5" ht="15.75" customHeight="1">
      <c r="B357" s="191"/>
      <c r="C357" s="192"/>
      <c r="E357" s="195"/>
    </row>
    <row r="358" spans="2:5" ht="15.75" customHeight="1">
      <c r="B358" s="191"/>
      <c r="C358" s="192"/>
      <c r="E358" s="195"/>
    </row>
    <row r="359" spans="2:5" ht="15.75" customHeight="1">
      <c r="B359" s="191"/>
      <c r="C359" s="192"/>
      <c r="E359" s="195"/>
    </row>
    <row r="360" spans="2:5" ht="15.75" customHeight="1">
      <c r="B360" s="191"/>
      <c r="C360" s="192"/>
      <c r="E360" s="195"/>
    </row>
    <row r="361" spans="2:5" ht="15.75" customHeight="1">
      <c r="B361" s="191"/>
      <c r="C361" s="192"/>
      <c r="E361" s="195"/>
    </row>
    <row r="362" spans="2:5" ht="15.75" customHeight="1">
      <c r="B362" s="191"/>
      <c r="C362" s="192"/>
      <c r="E362" s="195"/>
    </row>
    <row r="363" spans="2:5" ht="15.75" customHeight="1">
      <c r="B363" s="191"/>
      <c r="C363" s="192"/>
      <c r="E363" s="195"/>
    </row>
    <row r="364" spans="2:5" ht="15.75" customHeight="1">
      <c r="B364" s="191"/>
      <c r="C364" s="192"/>
      <c r="E364" s="195"/>
    </row>
    <row r="365" spans="2:5" ht="15.75" customHeight="1">
      <c r="B365" s="191"/>
      <c r="C365" s="192"/>
      <c r="E365" s="195"/>
    </row>
    <row r="366" spans="2:5" ht="15.75" customHeight="1">
      <c r="B366" s="191"/>
      <c r="C366" s="192"/>
      <c r="E366" s="195"/>
    </row>
    <row r="367" spans="2:5" ht="15.75" customHeight="1">
      <c r="B367" s="191"/>
      <c r="C367" s="192"/>
      <c r="E367" s="195"/>
    </row>
    <row r="368" spans="2:5" ht="15.75" customHeight="1">
      <c r="B368" s="191"/>
      <c r="C368" s="192"/>
      <c r="E368" s="195"/>
    </row>
    <row r="369" spans="2:5" ht="15.75" customHeight="1">
      <c r="B369" s="191"/>
      <c r="C369" s="192"/>
      <c r="E369" s="195"/>
    </row>
    <row r="370" spans="2:5" ht="15.75" customHeight="1">
      <c r="B370" s="191"/>
      <c r="C370" s="192"/>
      <c r="E370" s="195"/>
    </row>
    <row r="371" spans="2:5" ht="15.75" customHeight="1">
      <c r="B371" s="191"/>
      <c r="C371" s="192"/>
      <c r="E371" s="195"/>
    </row>
    <row r="372" spans="2:5" ht="15.75" customHeight="1">
      <c r="B372" s="191"/>
      <c r="C372" s="192"/>
      <c r="E372" s="195"/>
    </row>
    <row r="373" spans="2:5" ht="15.75" customHeight="1">
      <c r="B373" s="191"/>
      <c r="C373" s="192"/>
      <c r="E373" s="195"/>
    </row>
    <row r="374" spans="2:5" ht="15.75" customHeight="1">
      <c r="B374" s="191"/>
      <c r="C374" s="192"/>
      <c r="E374" s="195"/>
    </row>
    <row r="375" spans="2:5" ht="15.75" customHeight="1">
      <c r="B375" s="191"/>
      <c r="C375" s="192"/>
      <c r="E375" s="195"/>
    </row>
    <row r="376" spans="2:5" ht="15.75" customHeight="1">
      <c r="B376" s="191"/>
      <c r="C376" s="192"/>
      <c r="E376" s="195"/>
    </row>
    <row r="377" spans="2:5" ht="15.75" customHeight="1">
      <c r="B377" s="191"/>
      <c r="C377" s="192"/>
      <c r="E377" s="195"/>
    </row>
    <row r="378" spans="2:5" ht="15.75" customHeight="1">
      <c r="B378" s="191"/>
      <c r="C378" s="192"/>
      <c r="E378" s="195"/>
    </row>
    <row r="379" spans="2:5" ht="15.75" customHeight="1">
      <c r="B379" s="191"/>
      <c r="C379" s="192"/>
      <c r="E379" s="195"/>
    </row>
    <row r="380" spans="2:5" ht="15.75" customHeight="1">
      <c r="B380" s="191"/>
      <c r="C380" s="192"/>
      <c r="E380" s="195"/>
    </row>
    <row r="381" spans="2:5" ht="15.75" customHeight="1">
      <c r="B381" s="191"/>
      <c r="C381" s="192"/>
      <c r="E381" s="195"/>
    </row>
    <row r="382" spans="2:5" ht="15.75" customHeight="1">
      <c r="B382" s="191"/>
      <c r="C382" s="192"/>
      <c r="E382" s="195"/>
    </row>
    <row r="383" spans="2:5" ht="15.75" customHeight="1">
      <c r="B383" s="191"/>
      <c r="C383" s="192"/>
      <c r="E383" s="195"/>
    </row>
    <row r="384" spans="2:5" ht="15.75" customHeight="1">
      <c r="B384" s="191"/>
      <c r="C384" s="192"/>
      <c r="E384" s="195"/>
    </row>
    <row r="385" spans="2:5" ht="15.75" customHeight="1">
      <c r="B385" s="191"/>
      <c r="C385" s="192"/>
      <c r="E385" s="195"/>
    </row>
    <row r="386" spans="2:5" ht="15.75" customHeight="1">
      <c r="B386" s="191"/>
      <c r="C386" s="192"/>
      <c r="E386" s="195"/>
    </row>
    <row r="387" spans="2:5" ht="15.75" customHeight="1">
      <c r="B387" s="191"/>
      <c r="C387" s="192"/>
      <c r="E387" s="195"/>
    </row>
    <row r="388" spans="2:5" ht="15.75" customHeight="1">
      <c r="B388" s="191"/>
      <c r="C388" s="192"/>
      <c r="E388" s="195"/>
    </row>
    <row r="389" spans="2:5" ht="15.75" customHeight="1">
      <c r="B389" s="191"/>
      <c r="C389" s="192"/>
      <c r="E389" s="195"/>
    </row>
    <row r="390" spans="2:5" ht="15.75" customHeight="1">
      <c r="B390" s="191"/>
      <c r="C390" s="192"/>
      <c r="E390" s="195"/>
    </row>
    <row r="391" spans="2:5" ht="15.75" customHeight="1">
      <c r="B391" s="191"/>
      <c r="C391" s="192"/>
      <c r="E391" s="195"/>
    </row>
    <row r="392" spans="2:5" ht="15.75" customHeight="1">
      <c r="B392" s="191"/>
      <c r="C392" s="192"/>
      <c r="E392" s="195"/>
    </row>
    <row r="393" spans="2:5" ht="15.75" customHeight="1">
      <c r="B393" s="191"/>
      <c r="C393" s="192"/>
      <c r="E393" s="195"/>
    </row>
    <row r="394" spans="2:5" ht="15.75" customHeight="1">
      <c r="B394" s="191"/>
      <c r="C394" s="192"/>
      <c r="E394" s="195"/>
    </row>
    <row r="395" spans="2:5" ht="15.75" customHeight="1">
      <c r="B395" s="191"/>
      <c r="C395" s="192"/>
      <c r="E395" s="195"/>
    </row>
    <row r="396" spans="2:5" ht="15.75" customHeight="1">
      <c r="B396" s="191"/>
      <c r="C396" s="192"/>
      <c r="E396" s="195"/>
    </row>
    <row r="397" spans="2:5" ht="15.75" customHeight="1">
      <c r="B397" s="191"/>
      <c r="C397" s="192"/>
      <c r="E397" s="195"/>
    </row>
    <row r="398" spans="2:5" ht="15.75" customHeight="1">
      <c r="B398" s="191"/>
      <c r="C398" s="192"/>
      <c r="E398" s="195"/>
    </row>
    <row r="399" spans="2:5" ht="15.75" customHeight="1">
      <c r="B399" s="191"/>
      <c r="C399" s="192"/>
      <c r="E399" s="195"/>
    </row>
    <row r="400" spans="2:5" ht="15.75" customHeight="1">
      <c r="B400" s="191"/>
      <c r="C400" s="192"/>
      <c r="E400" s="195"/>
    </row>
    <row r="401" spans="2:5" ht="15.75" customHeight="1">
      <c r="B401" s="191"/>
      <c r="C401" s="192"/>
      <c r="E401" s="195"/>
    </row>
    <row r="402" spans="2:5" ht="15.75" customHeight="1">
      <c r="B402" s="191"/>
      <c r="C402" s="192"/>
      <c r="E402" s="195"/>
    </row>
    <row r="403" spans="2:5" ht="15.75" customHeight="1">
      <c r="B403" s="191"/>
      <c r="C403" s="192"/>
      <c r="E403" s="195"/>
    </row>
    <row r="404" spans="2:5" ht="15.75" customHeight="1">
      <c r="B404" s="191"/>
      <c r="C404" s="192"/>
      <c r="E404" s="195"/>
    </row>
    <row r="405" spans="2:5" ht="15.75" customHeight="1">
      <c r="B405" s="191"/>
      <c r="C405" s="192"/>
      <c r="E405" s="195"/>
    </row>
    <row r="406" spans="2:5" ht="15.75" customHeight="1">
      <c r="B406" s="191"/>
      <c r="C406" s="192"/>
      <c r="E406" s="195"/>
    </row>
    <row r="407" spans="2:5" ht="15.75" customHeight="1">
      <c r="B407" s="191"/>
      <c r="C407" s="192"/>
      <c r="E407" s="195"/>
    </row>
    <row r="408" spans="2:5" ht="15.75" customHeight="1">
      <c r="B408" s="191"/>
      <c r="C408" s="192"/>
      <c r="E408" s="195"/>
    </row>
    <row r="409" spans="2:5" ht="15.75" customHeight="1">
      <c r="B409" s="191"/>
      <c r="C409" s="192"/>
      <c r="E409" s="195"/>
    </row>
    <row r="410" spans="2:5" ht="15.75" customHeight="1">
      <c r="B410" s="191"/>
      <c r="C410" s="192"/>
      <c r="E410" s="195"/>
    </row>
    <row r="411" spans="2:5" ht="15.75" customHeight="1">
      <c r="B411" s="191"/>
      <c r="C411" s="192"/>
      <c r="E411" s="195"/>
    </row>
    <row r="412" spans="2:5" ht="15.75" customHeight="1">
      <c r="B412" s="191"/>
      <c r="C412" s="192"/>
      <c r="E412" s="195"/>
    </row>
    <row r="413" spans="2:5" ht="15.75" customHeight="1">
      <c r="B413" s="191"/>
      <c r="C413" s="192"/>
      <c r="E413" s="195"/>
    </row>
    <row r="414" spans="2:5" ht="15.75" customHeight="1">
      <c r="B414" s="191"/>
      <c r="C414" s="192"/>
      <c r="E414" s="195"/>
    </row>
    <row r="415" spans="2:5" ht="15.75" customHeight="1">
      <c r="B415" s="191"/>
      <c r="C415" s="192"/>
      <c r="E415" s="195"/>
    </row>
    <row r="416" spans="2:5" ht="15.75" customHeight="1">
      <c r="B416" s="191"/>
      <c r="C416" s="192"/>
      <c r="E416" s="195"/>
    </row>
    <row r="417" spans="2:5" ht="15.75" customHeight="1">
      <c r="B417" s="191"/>
      <c r="C417" s="192"/>
      <c r="E417" s="195"/>
    </row>
    <row r="418" spans="2:5" ht="15.75" customHeight="1">
      <c r="B418" s="191"/>
      <c r="C418" s="192"/>
      <c r="E418" s="195"/>
    </row>
    <row r="419" spans="2:5" ht="15.75" customHeight="1">
      <c r="B419" s="191"/>
      <c r="C419" s="192"/>
      <c r="E419" s="195"/>
    </row>
    <row r="420" spans="2:5" ht="15.75" customHeight="1">
      <c r="B420" s="191"/>
      <c r="C420" s="192"/>
      <c r="E420" s="195"/>
    </row>
    <row r="421" spans="2:5" ht="15.75" customHeight="1">
      <c r="B421" s="191"/>
      <c r="C421" s="192"/>
      <c r="E421" s="195"/>
    </row>
    <row r="422" spans="2:5" ht="15.75" customHeight="1">
      <c r="B422" s="191"/>
      <c r="C422" s="192"/>
      <c r="E422" s="195"/>
    </row>
    <row r="423" spans="2:5" ht="15.75" customHeight="1">
      <c r="B423" s="191"/>
      <c r="C423" s="192"/>
      <c r="E423" s="195"/>
    </row>
    <row r="424" spans="2:5" ht="15.75" customHeight="1">
      <c r="B424" s="191"/>
      <c r="C424" s="192"/>
      <c r="E424" s="195"/>
    </row>
    <row r="425" spans="2:5" ht="15.75" customHeight="1">
      <c r="B425" s="191"/>
      <c r="C425" s="192"/>
      <c r="E425" s="195"/>
    </row>
    <row r="426" spans="2:5" ht="15.75" customHeight="1">
      <c r="B426" s="191"/>
      <c r="C426" s="192"/>
      <c r="E426" s="195"/>
    </row>
    <row r="427" spans="2:5" ht="15.75" customHeight="1">
      <c r="B427" s="191"/>
      <c r="C427" s="192"/>
      <c r="E427" s="195"/>
    </row>
    <row r="428" spans="2:5" ht="15.75" customHeight="1">
      <c r="B428" s="191"/>
      <c r="C428" s="192"/>
      <c r="E428" s="195"/>
    </row>
    <row r="429" spans="2:5" ht="15.75" customHeight="1">
      <c r="B429" s="191"/>
      <c r="C429" s="192"/>
      <c r="E429" s="195"/>
    </row>
    <row r="430" spans="2:5" ht="15.75" customHeight="1">
      <c r="B430" s="191"/>
      <c r="C430" s="192"/>
      <c r="E430" s="195"/>
    </row>
    <row r="431" spans="2:5" ht="15.75" customHeight="1">
      <c r="B431" s="191"/>
      <c r="C431" s="192"/>
      <c r="E431" s="195"/>
    </row>
    <row r="432" spans="2:5" ht="15.75" customHeight="1">
      <c r="B432" s="191"/>
      <c r="C432" s="192"/>
      <c r="E432" s="195"/>
    </row>
    <row r="433" spans="2:5" ht="15.75" customHeight="1">
      <c r="B433" s="191"/>
      <c r="C433" s="192"/>
      <c r="E433" s="195"/>
    </row>
    <row r="434" spans="2:5" ht="15.75" customHeight="1">
      <c r="B434" s="191"/>
      <c r="C434" s="192"/>
      <c r="E434" s="195"/>
    </row>
    <row r="435" spans="2:5" ht="15.75" customHeight="1">
      <c r="B435" s="191"/>
      <c r="C435" s="192"/>
      <c r="E435" s="195"/>
    </row>
    <row r="436" spans="2:5" ht="15.75" customHeight="1">
      <c r="B436" s="191"/>
      <c r="C436" s="192"/>
      <c r="E436" s="195"/>
    </row>
    <row r="437" spans="2:5" ht="15.75" customHeight="1">
      <c r="B437" s="191"/>
      <c r="C437" s="192"/>
      <c r="E437" s="195"/>
    </row>
    <row r="438" spans="2:5" ht="15.75" customHeight="1">
      <c r="B438" s="191"/>
      <c r="C438" s="192"/>
      <c r="E438" s="195"/>
    </row>
    <row r="439" spans="2:5" ht="15.75" customHeight="1">
      <c r="B439" s="191"/>
      <c r="C439" s="192"/>
      <c r="E439" s="195"/>
    </row>
    <row r="440" spans="2:5" ht="15.75" customHeight="1">
      <c r="B440" s="191"/>
      <c r="C440" s="192"/>
      <c r="E440" s="195"/>
    </row>
    <row r="441" spans="2:5" ht="15.75" customHeight="1">
      <c r="B441" s="191"/>
      <c r="C441" s="192"/>
      <c r="E441" s="195"/>
    </row>
    <row r="442" spans="2:5" ht="15.75" customHeight="1">
      <c r="B442" s="191"/>
      <c r="C442" s="192"/>
      <c r="E442" s="195"/>
    </row>
    <row r="443" spans="2:5" ht="15.75" customHeight="1">
      <c r="B443" s="191"/>
      <c r="C443" s="192"/>
      <c r="E443" s="195"/>
    </row>
    <row r="444" spans="2:5" ht="15.75" customHeight="1">
      <c r="B444" s="191"/>
      <c r="C444" s="192"/>
      <c r="E444" s="195"/>
    </row>
    <row r="445" spans="2:5" ht="15.75" customHeight="1">
      <c r="B445" s="191"/>
      <c r="C445" s="192"/>
      <c r="E445" s="195"/>
    </row>
    <row r="446" spans="2:5" ht="15.75" customHeight="1">
      <c r="B446" s="191"/>
      <c r="C446" s="192"/>
      <c r="E446" s="195"/>
    </row>
    <row r="447" spans="2:5" ht="15.75" customHeight="1">
      <c r="B447" s="191"/>
      <c r="C447" s="192"/>
      <c r="E447" s="195"/>
    </row>
    <row r="448" spans="2:5" ht="15.75" customHeight="1">
      <c r="B448" s="191"/>
      <c r="C448" s="192"/>
      <c r="E448" s="195"/>
    </row>
    <row r="449" spans="2:5" ht="15.75" customHeight="1">
      <c r="B449" s="191"/>
      <c r="C449" s="192"/>
      <c r="E449" s="195"/>
    </row>
    <row r="450" spans="2:5" ht="15.75" customHeight="1">
      <c r="B450" s="191"/>
      <c r="C450" s="192"/>
      <c r="E450" s="195"/>
    </row>
    <row r="451" spans="2:5" ht="15.75" customHeight="1">
      <c r="B451" s="191"/>
      <c r="C451" s="192"/>
      <c r="E451" s="195"/>
    </row>
    <row r="452" spans="2:5" ht="15.75" customHeight="1">
      <c r="B452" s="191"/>
      <c r="C452" s="192"/>
      <c r="E452" s="195"/>
    </row>
    <row r="453" spans="2:5" ht="15.75" customHeight="1">
      <c r="B453" s="191"/>
      <c r="C453" s="192"/>
      <c r="E453" s="195"/>
    </row>
    <row r="454" spans="2:5" ht="15.75" customHeight="1">
      <c r="B454" s="191"/>
      <c r="C454" s="192"/>
      <c r="E454" s="195"/>
    </row>
    <row r="455" spans="2:5" ht="15.75" customHeight="1">
      <c r="B455" s="191"/>
      <c r="C455" s="192"/>
      <c r="E455" s="195"/>
    </row>
    <row r="456" spans="2:5" ht="15.75" customHeight="1">
      <c r="B456" s="191"/>
      <c r="C456" s="192"/>
      <c r="E456" s="195"/>
    </row>
    <row r="457" spans="2:5" ht="15.75" customHeight="1">
      <c r="B457" s="191"/>
      <c r="C457" s="192"/>
      <c r="E457" s="195"/>
    </row>
    <row r="458" spans="2:5" ht="15.75" customHeight="1">
      <c r="B458" s="191"/>
      <c r="C458" s="192"/>
      <c r="E458" s="195"/>
    </row>
    <row r="459" spans="2:5" ht="15.75" customHeight="1">
      <c r="B459" s="191"/>
      <c r="C459" s="192"/>
      <c r="E459" s="195"/>
    </row>
    <row r="460" spans="2:5" ht="15.75" customHeight="1">
      <c r="B460" s="191"/>
      <c r="C460" s="192"/>
      <c r="E460" s="195"/>
    </row>
    <row r="461" spans="2:5" ht="15.75" customHeight="1">
      <c r="B461" s="191"/>
      <c r="C461" s="192"/>
      <c r="E461" s="195"/>
    </row>
    <row r="462" spans="2:5" ht="15.75" customHeight="1">
      <c r="B462" s="191"/>
      <c r="C462" s="192"/>
      <c r="E462" s="195"/>
    </row>
    <row r="463" spans="2:5" ht="15.75" customHeight="1">
      <c r="B463" s="191"/>
      <c r="C463" s="192"/>
      <c r="E463" s="195"/>
    </row>
    <row r="464" spans="2:5" ht="15.75" customHeight="1">
      <c r="B464" s="191"/>
      <c r="C464" s="192"/>
      <c r="E464" s="195"/>
    </row>
    <row r="465" spans="2:5" ht="15.75" customHeight="1">
      <c r="B465" s="191"/>
      <c r="C465" s="192"/>
      <c r="E465" s="195"/>
    </row>
    <row r="466" spans="2:5" ht="15.75" customHeight="1">
      <c r="B466" s="191"/>
      <c r="C466" s="192"/>
      <c r="E466" s="195"/>
    </row>
    <row r="467" spans="2:5" ht="15.75" customHeight="1">
      <c r="B467" s="191"/>
      <c r="C467" s="192"/>
      <c r="E467" s="195"/>
    </row>
    <row r="468" spans="2:5" ht="15.75" customHeight="1">
      <c r="B468" s="191"/>
      <c r="C468" s="192"/>
      <c r="E468" s="195"/>
    </row>
    <row r="469" spans="2:5" ht="15.75" customHeight="1">
      <c r="B469" s="191"/>
      <c r="C469" s="192"/>
      <c r="E469" s="195"/>
    </row>
    <row r="470" spans="2:5" ht="15.75" customHeight="1">
      <c r="B470" s="191"/>
      <c r="C470" s="192"/>
      <c r="E470" s="195"/>
    </row>
    <row r="471" spans="2:5" ht="15.75" customHeight="1">
      <c r="B471" s="191"/>
      <c r="C471" s="192"/>
      <c r="E471" s="195"/>
    </row>
    <row r="472" spans="2:5" ht="15.75" customHeight="1">
      <c r="B472" s="191"/>
      <c r="C472" s="192"/>
      <c r="E472" s="195"/>
    </row>
    <row r="473" spans="2:5" ht="15.75" customHeight="1">
      <c r="B473" s="191"/>
      <c r="C473" s="192"/>
      <c r="E473" s="195"/>
    </row>
    <row r="474" spans="2:5" ht="15.75" customHeight="1">
      <c r="B474" s="191"/>
      <c r="C474" s="192"/>
      <c r="E474" s="195"/>
    </row>
    <row r="475" spans="2:5" ht="15.75" customHeight="1">
      <c r="B475" s="191"/>
      <c r="C475" s="192"/>
      <c r="E475" s="195"/>
    </row>
    <row r="476" spans="2:5" ht="15.75" customHeight="1">
      <c r="B476" s="191"/>
      <c r="C476" s="192"/>
      <c r="E476" s="195"/>
    </row>
    <row r="477" spans="2:5" ht="15.75" customHeight="1">
      <c r="B477" s="191"/>
      <c r="C477" s="192"/>
      <c r="E477" s="195"/>
    </row>
    <row r="478" spans="2:5" ht="15.75" customHeight="1">
      <c r="B478" s="191"/>
      <c r="C478" s="192"/>
      <c r="E478" s="195"/>
    </row>
    <row r="479" spans="2:5" ht="15.75" customHeight="1">
      <c r="B479" s="191"/>
      <c r="C479" s="192"/>
      <c r="E479" s="195"/>
    </row>
    <row r="480" spans="2:5" ht="15.75" customHeight="1">
      <c r="B480" s="191"/>
      <c r="C480" s="192"/>
      <c r="E480" s="195"/>
    </row>
    <row r="481" spans="2:5" ht="15.75" customHeight="1">
      <c r="B481" s="191"/>
      <c r="C481" s="192"/>
      <c r="E481" s="195"/>
    </row>
    <row r="482" spans="2:5" ht="15.75" customHeight="1">
      <c r="B482" s="191"/>
      <c r="C482" s="192"/>
      <c r="E482" s="195"/>
    </row>
    <row r="483" spans="2:5" ht="15.75" customHeight="1">
      <c r="B483" s="191"/>
      <c r="C483" s="192"/>
      <c r="E483" s="195"/>
    </row>
    <row r="484" spans="2:5" ht="15.75" customHeight="1">
      <c r="B484" s="191"/>
      <c r="C484" s="192"/>
      <c r="E484" s="195"/>
    </row>
    <row r="485" spans="2:5" ht="15.75" customHeight="1">
      <c r="B485" s="191"/>
      <c r="C485" s="192"/>
      <c r="E485" s="195"/>
    </row>
    <row r="486" spans="2:5" ht="15.75" customHeight="1">
      <c r="B486" s="191"/>
      <c r="C486" s="192"/>
      <c r="E486" s="195"/>
    </row>
    <row r="487" spans="2:5" ht="15.75" customHeight="1">
      <c r="B487" s="191"/>
      <c r="C487" s="192"/>
      <c r="E487" s="195"/>
    </row>
    <row r="488" spans="2:5" ht="15.75" customHeight="1">
      <c r="B488" s="191"/>
      <c r="C488" s="192"/>
      <c r="E488" s="195"/>
    </row>
    <row r="489" spans="2:5" ht="15.75" customHeight="1">
      <c r="B489" s="191"/>
      <c r="C489" s="192"/>
      <c r="E489" s="195"/>
    </row>
    <row r="490" spans="2:5" ht="15.75" customHeight="1">
      <c r="B490" s="191"/>
      <c r="C490" s="192"/>
      <c r="E490" s="195"/>
    </row>
    <row r="491" spans="2:5" ht="15.75" customHeight="1">
      <c r="B491" s="191"/>
      <c r="C491" s="192"/>
      <c r="E491" s="195"/>
    </row>
    <row r="492" spans="2:5" ht="15.75" customHeight="1">
      <c r="B492" s="191"/>
      <c r="C492" s="192"/>
      <c r="E492" s="195"/>
    </row>
    <row r="493" spans="2:5" ht="15.75" customHeight="1">
      <c r="B493" s="191"/>
      <c r="C493" s="192"/>
      <c r="E493" s="195"/>
    </row>
    <row r="494" spans="2:5" ht="15.75" customHeight="1">
      <c r="B494" s="191"/>
      <c r="C494" s="192"/>
      <c r="E494" s="195"/>
    </row>
    <row r="495" spans="2:5" ht="15.75" customHeight="1">
      <c r="B495" s="191"/>
      <c r="C495" s="192"/>
      <c r="E495" s="195"/>
    </row>
    <row r="496" spans="2:5" ht="15.75" customHeight="1">
      <c r="B496" s="191"/>
      <c r="C496" s="192"/>
      <c r="E496" s="195"/>
    </row>
    <row r="497" spans="2:5" ht="15.75" customHeight="1">
      <c r="B497" s="191"/>
      <c r="C497" s="192"/>
      <c r="E497" s="195"/>
    </row>
    <row r="498" spans="2:5" ht="15.75" customHeight="1">
      <c r="B498" s="191"/>
      <c r="C498" s="192"/>
      <c r="E498" s="195"/>
    </row>
    <row r="499" spans="2:5" ht="15.75" customHeight="1">
      <c r="B499" s="191"/>
      <c r="C499" s="192"/>
      <c r="E499" s="195"/>
    </row>
    <row r="500" spans="2:5" ht="15.75" customHeight="1">
      <c r="B500" s="191"/>
      <c r="C500" s="192"/>
      <c r="E500" s="195"/>
    </row>
    <row r="501" spans="2:5" ht="15.75" customHeight="1">
      <c r="B501" s="191"/>
      <c r="C501" s="192"/>
      <c r="E501" s="195"/>
    </row>
    <row r="502" spans="2:5" ht="15.75" customHeight="1">
      <c r="B502" s="191"/>
      <c r="C502" s="192"/>
      <c r="E502" s="195"/>
    </row>
    <row r="503" spans="2:5" ht="15.75" customHeight="1">
      <c r="B503" s="191"/>
      <c r="C503" s="192"/>
      <c r="E503" s="195"/>
    </row>
    <row r="504" spans="2:5" ht="15.75" customHeight="1">
      <c r="B504" s="191"/>
      <c r="C504" s="192"/>
      <c r="E504" s="195"/>
    </row>
    <row r="505" spans="2:5" ht="15.75" customHeight="1">
      <c r="B505" s="191"/>
      <c r="C505" s="192"/>
      <c r="E505" s="195"/>
    </row>
    <row r="506" spans="2:5" ht="15.75" customHeight="1">
      <c r="B506" s="191"/>
      <c r="C506" s="192"/>
      <c r="E506" s="195"/>
    </row>
    <row r="507" spans="2:5" ht="15.75" customHeight="1">
      <c r="B507" s="191"/>
      <c r="C507" s="192"/>
      <c r="E507" s="195"/>
    </row>
    <row r="508" spans="2:5" ht="15.75" customHeight="1">
      <c r="B508" s="191"/>
      <c r="C508" s="192"/>
      <c r="E508" s="195"/>
    </row>
    <row r="509" spans="2:5" ht="15.75" customHeight="1">
      <c r="B509" s="191"/>
      <c r="C509" s="192"/>
      <c r="E509" s="195"/>
    </row>
    <row r="510" spans="2:5" ht="15.75" customHeight="1">
      <c r="B510" s="191"/>
      <c r="C510" s="192"/>
      <c r="E510" s="195"/>
    </row>
    <row r="511" spans="2:5" ht="15.75" customHeight="1">
      <c r="B511" s="191"/>
      <c r="C511" s="192"/>
      <c r="E511" s="195"/>
    </row>
    <row r="512" spans="2:5" ht="15.75" customHeight="1">
      <c r="B512" s="191"/>
      <c r="C512" s="192"/>
      <c r="E512" s="195"/>
    </row>
    <row r="513" spans="2:5" ht="15.75" customHeight="1">
      <c r="B513" s="191"/>
      <c r="C513" s="192"/>
      <c r="E513" s="195"/>
    </row>
    <row r="514" spans="2:5" ht="15.75" customHeight="1">
      <c r="B514" s="191"/>
      <c r="C514" s="192"/>
      <c r="E514" s="195"/>
    </row>
    <row r="515" spans="2:5" ht="15.75" customHeight="1">
      <c r="B515" s="191"/>
      <c r="C515" s="192"/>
      <c r="E515" s="195"/>
    </row>
    <row r="516" spans="2:5" ht="15.75" customHeight="1">
      <c r="B516" s="191"/>
      <c r="C516" s="192"/>
      <c r="E516" s="195"/>
    </row>
    <row r="517" spans="2:5" ht="15.75" customHeight="1">
      <c r="B517" s="191"/>
      <c r="C517" s="192"/>
      <c r="E517" s="195"/>
    </row>
    <row r="518" spans="2:5" ht="15.75" customHeight="1">
      <c r="B518" s="191"/>
      <c r="C518" s="192"/>
      <c r="E518" s="195"/>
    </row>
    <row r="519" spans="2:5" ht="15.75" customHeight="1">
      <c r="B519" s="191"/>
      <c r="C519" s="192"/>
      <c r="E519" s="195"/>
    </row>
    <row r="520" spans="2:5" ht="15.75" customHeight="1">
      <c r="B520" s="191"/>
      <c r="C520" s="192"/>
      <c r="E520" s="195"/>
    </row>
    <row r="521" spans="2:5" ht="15.75" customHeight="1">
      <c r="B521" s="191"/>
      <c r="C521" s="192"/>
      <c r="E521" s="195"/>
    </row>
    <row r="522" spans="2:5" ht="15.75" customHeight="1">
      <c r="B522" s="191"/>
      <c r="C522" s="192"/>
      <c r="E522" s="195"/>
    </row>
    <row r="523" spans="2:5" ht="15.75" customHeight="1">
      <c r="B523" s="191"/>
      <c r="C523" s="192"/>
      <c r="E523" s="195"/>
    </row>
    <row r="524" spans="2:5" ht="15.75" customHeight="1">
      <c r="B524" s="191"/>
      <c r="C524" s="192"/>
      <c r="E524" s="195"/>
    </row>
    <row r="525" spans="2:5" ht="15.75" customHeight="1">
      <c r="B525" s="191"/>
      <c r="C525" s="192"/>
      <c r="E525" s="195"/>
    </row>
    <row r="526" spans="2:5" ht="15.75" customHeight="1">
      <c r="B526" s="191"/>
      <c r="C526" s="192"/>
      <c r="E526" s="195"/>
    </row>
    <row r="527" spans="2:5" ht="15.75" customHeight="1">
      <c r="B527" s="191"/>
      <c r="C527" s="192"/>
      <c r="E527" s="195"/>
    </row>
    <row r="528" spans="2:5" ht="15.75" customHeight="1">
      <c r="B528" s="191"/>
      <c r="C528" s="192"/>
      <c r="E528" s="195"/>
    </row>
    <row r="529" spans="2:5" ht="15.75" customHeight="1">
      <c r="B529" s="191"/>
      <c r="C529" s="192"/>
      <c r="E529" s="195"/>
    </row>
    <row r="530" spans="2:5" ht="15.75" customHeight="1">
      <c r="B530" s="191"/>
      <c r="C530" s="192"/>
      <c r="E530" s="195"/>
    </row>
    <row r="531" spans="2:5" ht="15.75" customHeight="1">
      <c r="B531" s="191"/>
      <c r="C531" s="192"/>
      <c r="E531" s="195"/>
    </row>
    <row r="532" spans="2:5" ht="15.75" customHeight="1">
      <c r="B532" s="191"/>
      <c r="C532" s="192"/>
      <c r="E532" s="195"/>
    </row>
    <row r="533" spans="2:5" ht="15.75" customHeight="1">
      <c r="B533" s="191"/>
      <c r="C533" s="192"/>
      <c r="E533" s="195"/>
    </row>
    <row r="534" spans="2:5" ht="15.75" customHeight="1">
      <c r="B534" s="191"/>
      <c r="C534" s="192"/>
      <c r="E534" s="195"/>
    </row>
    <row r="535" spans="2:5" ht="15.75" customHeight="1">
      <c r="B535" s="191"/>
      <c r="C535" s="192"/>
      <c r="E535" s="195"/>
    </row>
    <row r="536" spans="2:5" ht="15.75" customHeight="1">
      <c r="B536" s="191"/>
      <c r="C536" s="192"/>
      <c r="E536" s="195"/>
    </row>
    <row r="537" spans="2:5" ht="15.75" customHeight="1">
      <c r="B537" s="191"/>
      <c r="C537" s="192"/>
      <c r="E537" s="195"/>
    </row>
    <row r="538" spans="2:5" ht="15.75" customHeight="1">
      <c r="B538" s="191"/>
      <c r="C538" s="192"/>
      <c r="E538" s="195"/>
    </row>
    <row r="539" spans="2:5" ht="15.75" customHeight="1">
      <c r="B539" s="191"/>
      <c r="C539" s="192"/>
      <c r="E539" s="195"/>
    </row>
    <row r="540" spans="2:5" ht="15.75" customHeight="1">
      <c r="B540" s="191"/>
      <c r="C540" s="192"/>
      <c r="E540" s="195"/>
    </row>
    <row r="541" spans="2:5" ht="15.75" customHeight="1">
      <c r="B541" s="191"/>
      <c r="C541" s="192"/>
      <c r="E541" s="195"/>
    </row>
    <row r="542" spans="2:5" ht="15.75" customHeight="1">
      <c r="B542" s="191"/>
      <c r="C542" s="192"/>
      <c r="E542" s="195"/>
    </row>
    <row r="543" spans="2:5" ht="15.75" customHeight="1">
      <c r="B543" s="191"/>
      <c r="C543" s="192"/>
      <c r="E543" s="195"/>
    </row>
    <row r="544" spans="2:5" ht="15.75" customHeight="1">
      <c r="B544" s="191"/>
      <c r="C544" s="192"/>
      <c r="E544" s="195"/>
    </row>
    <row r="545" spans="2:5" ht="15.75" customHeight="1">
      <c r="B545" s="191"/>
      <c r="C545" s="192"/>
      <c r="E545" s="195"/>
    </row>
    <row r="546" spans="2:5" ht="15.75" customHeight="1">
      <c r="B546" s="191"/>
      <c r="C546" s="192"/>
      <c r="E546" s="195"/>
    </row>
    <row r="547" spans="2:5" ht="15.75" customHeight="1">
      <c r="B547" s="191"/>
      <c r="C547" s="192"/>
      <c r="E547" s="195"/>
    </row>
    <row r="548" spans="2:5" ht="15.75" customHeight="1">
      <c r="B548" s="191"/>
      <c r="C548" s="192"/>
      <c r="E548" s="195"/>
    </row>
    <row r="549" spans="2:5" ht="15.75" customHeight="1">
      <c r="B549" s="191"/>
      <c r="C549" s="192"/>
      <c r="E549" s="195"/>
    </row>
    <row r="550" spans="2:5" ht="15.75" customHeight="1">
      <c r="B550" s="191"/>
      <c r="C550" s="192"/>
      <c r="E550" s="195"/>
    </row>
    <row r="551" spans="2:5" ht="15.75" customHeight="1">
      <c r="B551" s="191"/>
      <c r="C551" s="192"/>
      <c r="E551" s="195"/>
    </row>
    <row r="552" spans="2:5" ht="15.75" customHeight="1">
      <c r="B552" s="191"/>
      <c r="C552" s="192"/>
      <c r="E552" s="195"/>
    </row>
    <row r="553" spans="2:5" ht="15.75" customHeight="1">
      <c r="B553" s="191"/>
      <c r="C553" s="192"/>
      <c r="E553" s="195"/>
    </row>
    <row r="554" spans="2:5" ht="15.75" customHeight="1">
      <c r="B554" s="191"/>
      <c r="C554" s="192"/>
      <c r="E554" s="195"/>
    </row>
    <row r="555" spans="2:5" ht="15.75" customHeight="1">
      <c r="B555" s="191"/>
      <c r="C555" s="192"/>
      <c r="E555" s="195"/>
    </row>
    <row r="556" spans="2:5" ht="15.75" customHeight="1">
      <c r="B556" s="191"/>
      <c r="C556" s="192"/>
      <c r="E556" s="195"/>
    </row>
    <row r="557" spans="2:5" ht="15.75" customHeight="1">
      <c r="B557" s="191"/>
      <c r="C557" s="192"/>
      <c r="E557" s="195"/>
    </row>
    <row r="558" spans="2:5" ht="15.75" customHeight="1">
      <c r="B558" s="191"/>
      <c r="C558" s="192"/>
      <c r="E558" s="195"/>
    </row>
    <row r="559" spans="2:5" ht="15.75" customHeight="1">
      <c r="B559" s="191"/>
      <c r="C559" s="192"/>
      <c r="E559" s="195"/>
    </row>
    <row r="560" spans="2:5" ht="15.75" customHeight="1">
      <c r="B560" s="191"/>
      <c r="C560" s="192"/>
      <c r="E560" s="195"/>
    </row>
    <row r="561" spans="2:5" ht="15.75" customHeight="1">
      <c r="B561" s="191"/>
      <c r="C561" s="192"/>
      <c r="E561" s="195"/>
    </row>
    <row r="562" spans="2:5" ht="15.75" customHeight="1">
      <c r="B562" s="191"/>
      <c r="C562" s="192"/>
      <c r="E562" s="195"/>
    </row>
    <row r="563" spans="2:5" ht="15.75" customHeight="1">
      <c r="B563" s="191"/>
      <c r="C563" s="192"/>
      <c r="E563" s="195"/>
    </row>
    <row r="564" spans="2:5" ht="15.75" customHeight="1">
      <c r="B564" s="191"/>
      <c r="C564" s="192"/>
      <c r="E564" s="195"/>
    </row>
    <row r="565" spans="2:5" ht="15.75" customHeight="1">
      <c r="B565" s="191"/>
      <c r="C565" s="192"/>
      <c r="E565" s="195"/>
    </row>
    <row r="566" spans="2:5" ht="15.75" customHeight="1">
      <c r="B566" s="191"/>
      <c r="C566" s="192"/>
      <c r="E566" s="195"/>
    </row>
    <row r="567" spans="2:5" ht="15.75" customHeight="1">
      <c r="B567" s="191"/>
      <c r="C567" s="192"/>
      <c r="E567" s="195"/>
    </row>
    <row r="568" spans="2:5" ht="15.75" customHeight="1">
      <c r="B568" s="191"/>
      <c r="C568" s="192"/>
      <c r="E568" s="195"/>
    </row>
    <row r="569" spans="2:5" ht="15.75" customHeight="1">
      <c r="B569" s="191"/>
      <c r="C569" s="192"/>
      <c r="E569" s="195"/>
    </row>
    <row r="570" spans="2:5" ht="15.75" customHeight="1">
      <c r="B570" s="191"/>
      <c r="C570" s="192"/>
      <c r="E570" s="195"/>
    </row>
    <row r="571" spans="2:5" ht="15.75" customHeight="1">
      <c r="B571" s="191"/>
      <c r="C571" s="192"/>
      <c r="E571" s="195"/>
    </row>
    <row r="572" spans="2:5" ht="15.75" customHeight="1">
      <c r="B572" s="191"/>
      <c r="C572" s="192"/>
      <c r="E572" s="195"/>
    </row>
    <row r="573" spans="2:5" ht="15.75" customHeight="1">
      <c r="B573" s="191"/>
      <c r="C573" s="192"/>
      <c r="E573" s="195"/>
    </row>
    <row r="574" spans="2:5" ht="15.75" customHeight="1">
      <c r="B574" s="191"/>
      <c r="C574" s="192"/>
      <c r="E574" s="195"/>
    </row>
    <row r="575" spans="2:5" ht="15.75" customHeight="1">
      <c r="B575" s="191"/>
      <c r="C575" s="192"/>
      <c r="E575" s="195"/>
    </row>
    <row r="576" spans="2:5" ht="15.75" customHeight="1">
      <c r="B576" s="191"/>
      <c r="C576" s="192"/>
      <c r="E576" s="195"/>
    </row>
    <row r="577" spans="2:5" ht="15.75" customHeight="1">
      <c r="B577" s="191"/>
      <c r="C577" s="192"/>
      <c r="E577" s="195"/>
    </row>
    <row r="578" spans="2:5" ht="15.75" customHeight="1">
      <c r="B578" s="191"/>
      <c r="C578" s="192"/>
      <c r="E578" s="195"/>
    </row>
    <row r="579" spans="2:5" ht="15.75" customHeight="1">
      <c r="B579" s="191"/>
      <c r="C579" s="192"/>
      <c r="E579" s="195"/>
    </row>
    <row r="580" spans="2:5" ht="15.75" customHeight="1">
      <c r="B580" s="191"/>
      <c r="C580" s="192"/>
      <c r="E580" s="195"/>
    </row>
    <row r="581" spans="2:5" ht="15.75" customHeight="1">
      <c r="B581" s="191"/>
      <c r="C581" s="192"/>
      <c r="E581" s="195"/>
    </row>
    <row r="582" spans="2:5" ht="15.75" customHeight="1">
      <c r="B582" s="191"/>
      <c r="C582" s="192"/>
      <c r="E582" s="195"/>
    </row>
    <row r="583" spans="2:5" ht="15.75" customHeight="1">
      <c r="B583" s="191"/>
      <c r="C583" s="192"/>
      <c r="E583" s="195"/>
    </row>
    <row r="584" spans="2:5" ht="15.75" customHeight="1">
      <c r="B584" s="191"/>
      <c r="C584" s="192"/>
      <c r="E584" s="195"/>
    </row>
    <row r="585" spans="2:5" ht="15.75" customHeight="1">
      <c r="B585" s="191"/>
      <c r="C585" s="192"/>
      <c r="E585" s="195"/>
    </row>
    <row r="586" spans="2:5" ht="15.75" customHeight="1">
      <c r="B586" s="191"/>
      <c r="C586" s="192"/>
      <c r="E586" s="195"/>
    </row>
    <row r="587" spans="2:5" ht="15.75" customHeight="1">
      <c r="B587" s="191"/>
      <c r="C587" s="192"/>
      <c r="E587" s="195"/>
    </row>
    <row r="588" spans="2:5" ht="15.75" customHeight="1">
      <c r="B588" s="191"/>
      <c r="C588" s="192"/>
      <c r="E588" s="195"/>
    </row>
    <row r="589" spans="2:5" ht="15.75" customHeight="1">
      <c r="B589" s="191"/>
      <c r="C589" s="192"/>
      <c r="E589" s="195"/>
    </row>
    <row r="590" spans="2:5" ht="15.75" customHeight="1">
      <c r="B590" s="191"/>
      <c r="C590" s="192"/>
      <c r="E590" s="195"/>
    </row>
    <row r="591" spans="2:5" ht="15.75" customHeight="1">
      <c r="B591" s="191"/>
      <c r="C591" s="192"/>
      <c r="E591" s="195"/>
    </row>
    <row r="592" spans="2:5" ht="15.75" customHeight="1">
      <c r="B592" s="191"/>
      <c r="C592" s="192"/>
      <c r="E592" s="195"/>
    </row>
    <row r="593" spans="2:5" ht="15.75" customHeight="1">
      <c r="B593" s="191"/>
      <c r="C593" s="192"/>
      <c r="E593" s="195"/>
    </row>
    <row r="594" spans="2:5" ht="15.75" customHeight="1">
      <c r="B594" s="191"/>
      <c r="C594" s="192"/>
      <c r="E594" s="195"/>
    </row>
    <row r="595" spans="2:5" ht="15.75" customHeight="1">
      <c r="B595" s="191"/>
      <c r="C595" s="192"/>
      <c r="E595" s="195"/>
    </row>
    <row r="596" spans="2:5" ht="15.75" customHeight="1">
      <c r="B596" s="191"/>
      <c r="C596" s="192"/>
      <c r="E596" s="195"/>
    </row>
    <row r="597" spans="2:5" ht="15.75" customHeight="1">
      <c r="B597" s="191"/>
      <c r="C597" s="192"/>
      <c r="E597" s="195"/>
    </row>
    <row r="598" spans="2:5" ht="15.75" customHeight="1">
      <c r="B598" s="191"/>
      <c r="C598" s="192"/>
      <c r="E598" s="195"/>
    </row>
    <row r="599" spans="2:5" ht="15.75" customHeight="1">
      <c r="B599" s="191"/>
      <c r="C599" s="192"/>
      <c r="E599" s="195"/>
    </row>
    <row r="600" spans="2:5" ht="15.75" customHeight="1">
      <c r="B600" s="191"/>
      <c r="C600" s="192"/>
      <c r="E600" s="195"/>
    </row>
    <row r="601" spans="2:5" ht="15.75" customHeight="1">
      <c r="B601" s="191"/>
      <c r="C601" s="192"/>
      <c r="E601" s="195"/>
    </row>
    <row r="602" spans="2:5" ht="15.75" customHeight="1">
      <c r="B602" s="191"/>
      <c r="C602" s="192"/>
      <c r="E602" s="195"/>
    </row>
    <row r="603" spans="2:5" ht="15.75" customHeight="1">
      <c r="B603" s="191"/>
      <c r="C603" s="192"/>
      <c r="E603" s="195"/>
    </row>
    <row r="604" spans="2:5" ht="15.75" customHeight="1">
      <c r="B604" s="191"/>
      <c r="C604" s="192"/>
      <c r="E604" s="195"/>
    </row>
    <row r="605" spans="2:5" ht="15.75" customHeight="1">
      <c r="B605" s="191"/>
      <c r="C605" s="192"/>
      <c r="E605" s="195"/>
    </row>
    <row r="606" spans="2:5" ht="15.75" customHeight="1">
      <c r="B606" s="191"/>
      <c r="C606" s="192"/>
      <c r="E606" s="195"/>
    </row>
    <row r="607" spans="2:5" ht="15.75" customHeight="1">
      <c r="B607" s="191"/>
      <c r="C607" s="192"/>
      <c r="E607" s="195"/>
    </row>
    <row r="608" spans="2:5" ht="15.75" customHeight="1">
      <c r="B608" s="191"/>
      <c r="C608" s="192"/>
      <c r="E608" s="195"/>
    </row>
    <row r="609" spans="2:5" ht="15.75" customHeight="1">
      <c r="B609" s="191"/>
      <c r="C609" s="192"/>
      <c r="E609" s="195"/>
    </row>
    <row r="610" spans="2:5" ht="15.75" customHeight="1">
      <c r="B610" s="191"/>
      <c r="C610" s="192"/>
      <c r="E610" s="195"/>
    </row>
    <row r="611" spans="2:5" ht="15.75" customHeight="1">
      <c r="B611" s="191"/>
      <c r="C611" s="192"/>
      <c r="E611" s="195"/>
    </row>
    <row r="612" spans="2:5" ht="15.75" customHeight="1">
      <c r="B612" s="191"/>
      <c r="C612" s="192"/>
      <c r="E612" s="195"/>
    </row>
    <row r="613" spans="2:5" ht="15.75" customHeight="1">
      <c r="B613" s="191"/>
      <c r="C613" s="192"/>
      <c r="E613" s="195"/>
    </row>
    <row r="614" spans="2:5" ht="15.75" customHeight="1">
      <c r="B614" s="191"/>
      <c r="C614" s="192"/>
      <c r="E614" s="195"/>
    </row>
    <row r="615" spans="2:5" ht="15.75" customHeight="1">
      <c r="B615" s="191"/>
      <c r="C615" s="192"/>
      <c r="E615" s="195"/>
    </row>
    <row r="616" spans="2:5" ht="15.75" customHeight="1">
      <c r="B616" s="191"/>
      <c r="C616" s="192"/>
      <c r="E616" s="195"/>
    </row>
    <row r="617" spans="2:5" ht="15.75" customHeight="1">
      <c r="B617" s="191"/>
      <c r="C617" s="192"/>
      <c r="E617" s="195"/>
    </row>
    <row r="618" spans="2:5" ht="15.75" customHeight="1">
      <c r="B618" s="191"/>
      <c r="C618" s="192"/>
      <c r="E618" s="195"/>
    </row>
    <row r="619" spans="2:5" ht="15.75" customHeight="1">
      <c r="B619" s="191"/>
      <c r="C619" s="192"/>
      <c r="E619" s="195"/>
    </row>
    <row r="620" spans="2:5" ht="15.75" customHeight="1">
      <c r="B620" s="191"/>
      <c r="C620" s="192"/>
      <c r="E620" s="195"/>
    </row>
    <row r="621" spans="2:5" ht="15.75" customHeight="1">
      <c r="B621" s="191"/>
      <c r="C621" s="192"/>
      <c r="E621" s="195"/>
    </row>
    <row r="622" spans="2:5" ht="15.75" customHeight="1">
      <c r="B622" s="191"/>
      <c r="C622" s="192"/>
      <c r="E622" s="195"/>
    </row>
    <row r="623" spans="2:5" ht="15.75" customHeight="1">
      <c r="B623" s="191"/>
      <c r="C623" s="192"/>
      <c r="E623" s="195"/>
    </row>
    <row r="624" spans="2:5" ht="15.75" customHeight="1">
      <c r="B624" s="191"/>
      <c r="C624" s="192"/>
      <c r="E624" s="195"/>
    </row>
    <row r="625" spans="2:5" ht="15.75" customHeight="1">
      <c r="B625" s="191"/>
      <c r="C625" s="192"/>
      <c r="E625" s="195"/>
    </row>
    <row r="626" spans="2:5" ht="15.75" customHeight="1">
      <c r="B626" s="191"/>
      <c r="C626" s="192"/>
      <c r="E626" s="195"/>
    </row>
    <row r="627" spans="2:5" ht="15.75" customHeight="1">
      <c r="B627" s="191"/>
      <c r="C627" s="192"/>
      <c r="E627" s="195"/>
    </row>
    <row r="628" spans="2:5" ht="15.75" customHeight="1">
      <c r="B628" s="191"/>
      <c r="C628" s="192"/>
      <c r="E628" s="195"/>
    </row>
    <row r="629" spans="2:5" ht="15.75" customHeight="1">
      <c r="B629" s="191"/>
      <c r="C629" s="192"/>
      <c r="E629" s="195"/>
    </row>
    <row r="630" spans="2:5" ht="15.75" customHeight="1">
      <c r="B630" s="191"/>
      <c r="C630" s="192"/>
      <c r="E630" s="195"/>
    </row>
    <row r="631" spans="2:5" ht="15.75" customHeight="1">
      <c r="B631" s="191"/>
      <c r="C631" s="192"/>
      <c r="E631" s="195"/>
    </row>
    <row r="632" spans="2:5" ht="15.75" customHeight="1">
      <c r="B632" s="191"/>
      <c r="C632" s="192"/>
      <c r="E632" s="195"/>
    </row>
    <row r="633" spans="2:5" ht="15.75" customHeight="1">
      <c r="B633" s="191"/>
      <c r="C633" s="192"/>
      <c r="E633" s="195"/>
    </row>
    <row r="634" spans="2:5" ht="15.75" customHeight="1">
      <c r="B634" s="191"/>
      <c r="C634" s="192"/>
      <c r="E634" s="195"/>
    </row>
    <row r="635" spans="2:5" ht="15.75" customHeight="1">
      <c r="B635" s="191"/>
      <c r="C635" s="192"/>
      <c r="E635" s="195"/>
    </row>
    <row r="636" spans="2:5" ht="15.75" customHeight="1">
      <c r="B636" s="191"/>
      <c r="C636" s="192"/>
      <c r="E636" s="195"/>
    </row>
    <row r="637" spans="2:5" ht="15.75" customHeight="1">
      <c r="B637" s="191"/>
      <c r="C637" s="192"/>
      <c r="E637" s="195"/>
    </row>
    <row r="638" spans="2:5" ht="15.75" customHeight="1">
      <c r="B638" s="191"/>
      <c r="C638" s="192"/>
      <c r="E638" s="195"/>
    </row>
    <row r="639" spans="2:5" ht="15.75" customHeight="1">
      <c r="B639" s="191"/>
      <c r="C639" s="192"/>
      <c r="E639" s="195"/>
    </row>
    <row r="640" spans="2:5" ht="15.75" customHeight="1">
      <c r="B640" s="191"/>
      <c r="C640" s="192"/>
      <c r="E640" s="195"/>
    </row>
    <row r="641" spans="2:5" ht="15.75" customHeight="1">
      <c r="B641" s="191"/>
      <c r="C641" s="192"/>
      <c r="E641" s="195"/>
    </row>
    <row r="642" spans="2:5" ht="15.75" customHeight="1">
      <c r="B642" s="191"/>
      <c r="C642" s="192"/>
      <c r="E642" s="195"/>
    </row>
    <row r="643" spans="2:5" ht="15.75" customHeight="1">
      <c r="B643" s="191"/>
      <c r="C643" s="192"/>
      <c r="E643" s="195"/>
    </row>
    <row r="644" spans="2:5" ht="15.75" customHeight="1">
      <c r="B644" s="191"/>
      <c r="C644" s="192"/>
      <c r="E644" s="195"/>
    </row>
    <row r="645" spans="2:5" ht="15.75" customHeight="1">
      <c r="B645" s="191"/>
      <c r="C645" s="192"/>
      <c r="E645" s="195"/>
    </row>
    <row r="646" spans="2:5" ht="15.75" customHeight="1">
      <c r="B646" s="191"/>
      <c r="C646" s="192"/>
      <c r="E646" s="195"/>
    </row>
    <row r="647" spans="2:5" ht="15.75" customHeight="1">
      <c r="B647" s="191"/>
      <c r="C647" s="192"/>
      <c r="E647" s="195"/>
    </row>
    <row r="648" spans="2:5" ht="15.75" customHeight="1">
      <c r="B648" s="191"/>
      <c r="C648" s="192"/>
      <c r="E648" s="195"/>
    </row>
    <row r="649" spans="2:5" ht="15.75" customHeight="1">
      <c r="B649" s="191"/>
      <c r="C649" s="192"/>
      <c r="E649" s="195"/>
    </row>
    <row r="650" spans="2:5" ht="15.75" customHeight="1">
      <c r="B650" s="191"/>
      <c r="C650" s="192"/>
      <c r="E650" s="195"/>
    </row>
    <row r="651" spans="2:5" ht="15.75" customHeight="1">
      <c r="B651" s="191"/>
      <c r="C651" s="192"/>
      <c r="E651" s="195"/>
    </row>
    <row r="652" spans="2:5" ht="15.75" customHeight="1">
      <c r="B652" s="191"/>
      <c r="C652" s="192"/>
      <c r="E652" s="195"/>
    </row>
    <row r="653" spans="2:5" ht="15.75" customHeight="1">
      <c r="B653" s="191"/>
      <c r="C653" s="192"/>
      <c r="E653" s="195"/>
    </row>
    <row r="654" spans="2:5" ht="15.75" customHeight="1">
      <c r="B654" s="191"/>
      <c r="C654" s="192"/>
      <c r="E654" s="195"/>
    </row>
    <row r="655" spans="2:5" ht="15.75" customHeight="1">
      <c r="B655" s="191"/>
      <c r="C655" s="192"/>
      <c r="E655" s="195"/>
    </row>
    <row r="656" spans="2:5" ht="15.75" customHeight="1">
      <c r="B656" s="191"/>
      <c r="C656" s="192"/>
      <c r="E656" s="195"/>
    </row>
    <row r="657" spans="2:5" ht="15.75" customHeight="1">
      <c r="B657" s="191"/>
      <c r="C657" s="192"/>
      <c r="E657" s="195"/>
    </row>
    <row r="658" spans="2:5" ht="15.75" customHeight="1">
      <c r="B658" s="191"/>
      <c r="C658" s="192"/>
      <c r="E658" s="195"/>
    </row>
    <row r="659" spans="2:5" ht="15.75" customHeight="1">
      <c r="B659" s="191"/>
      <c r="C659" s="192"/>
      <c r="E659" s="195"/>
    </row>
    <row r="660" spans="2:5" ht="15.75" customHeight="1">
      <c r="B660" s="191"/>
      <c r="C660" s="192"/>
      <c r="E660" s="195"/>
    </row>
    <row r="661" spans="2:5" ht="15.75" customHeight="1">
      <c r="B661" s="191"/>
      <c r="C661" s="192"/>
      <c r="E661" s="195"/>
    </row>
    <row r="662" spans="2:5" ht="15.75" customHeight="1">
      <c r="B662" s="191"/>
      <c r="C662" s="192"/>
      <c r="E662" s="195"/>
    </row>
    <row r="663" spans="2:5" ht="15.75" customHeight="1">
      <c r="B663" s="191"/>
      <c r="C663" s="192"/>
      <c r="E663" s="195"/>
    </row>
    <row r="664" spans="2:5" ht="15.75" customHeight="1">
      <c r="B664" s="191"/>
      <c r="C664" s="192"/>
      <c r="E664" s="195"/>
    </row>
    <row r="665" spans="2:5" ht="15.75" customHeight="1">
      <c r="B665" s="191"/>
      <c r="C665" s="192"/>
      <c r="E665" s="195"/>
    </row>
    <row r="666" spans="2:5" ht="15.75" customHeight="1">
      <c r="B666" s="191"/>
      <c r="C666" s="192"/>
      <c r="E666" s="195"/>
    </row>
    <row r="667" spans="2:5" ht="15.75" customHeight="1">
      <c r="B667" s="191"/>
      <c r="C667" s="192"/>
      <c r="E667" s="195"/>
    </row>
    <row r="668" spans="2:5" ht="15.75" customHeight="1">
      <c r="B668" s="191"/>
      <c r="C668" s="192"/>
      <c r="E668" s="195"/>
    </row>
    <row r="669" spans="2:5" ht="15.75" customHeight="1">
      <c r="B669" s="191"/>
      <c r="C669" s="192"/>
      <c r="E669" s="195"/>
    </row>
    <row r="670" spans="2:5" ht="15.75" customHeight="1">
      <c r="B670" s="191"/>
      <c r="C670" s="192"/>
      <c r="E670" s="195"/>
    </row>
    <row r="671" spans="2:5" ht="15.75" customHeight="1">
      <c r="B671" s="191"/>
      <c r="C671" s="192"/>
      <c r="E671" s="195"/>
    </row>
    <row r="672" spans="2:5" ht="15.75" customHeight="1">
      <c r="B672" s="191"/>
      <c r="C672" s="192"/>
      <c r="E672" s="195"/>
    </row>
    <row r="673" spans="2:5" ht="15.75" customHeight="1">
      <c r="B673" s="191"/>
      <c r="C673" s="192"/>
      <c r="E673" s="195"/>
    </row>
    <row r="674" spans="2:5" ht="15.75" customHeight="1">
      <c r="B674" s="191"/>
      <c r="C674" s="192"/>
      <c r="E674" s="195"/>
    </row>
    <row r="675" spans="2:5" ht="15.75" customHeight="1">
      <c r="B675" s="191"/>
      <c r="C675" s="192"/>
      <c r="E675" s="195"/>
    </row>
    <row r="676" spans="2:5" ht="15.75" customHeight="1">
      <c r="B676" s="191"/>
      <c r="C676" s="192"/>
      <c r="E676" s="195"/>
    </row>
    <row r="677" spans="2:5" ht="15.75" customHeight="1">
      <c r="B677" s="191"/>
      <c r="C677" s="192"/>
      <c r="E677" s="195"/>
    </row>
    <row r="678" spans="2:5" ht="15.75" customHeight="1">
      <c r="B678" s="191"/>
      <c r="C678" s="192"/>
      <c r="E678" s="195"/>
    </row>
    <row r="679" spans="2:5" ht="15.75" customHeight="1">
      <c r="B679" s="191"/>
      <c r="C679" s="192"/>
      <c r="E679" s="195"/>
    </row>
    <row r="680" spans="2:5" ht="15.75" customHeight="1">
      <c r="B680" s="191"/>
      <c r="C680" s="192"/>
      <c r="E680" s="195"/>
    </row>
    <row r="681" spans="2:5" ht="15.75" customHeight="1">
      <c r="B681" s="191"/>
      <c r="C681" s="192"/>
      <c r="E681" s="195"/>
    </row>
    <row r="682" spans="2:5" ht="15.75" customHeight="1">
      <c r="B682" s="191"/>
      <c r="C682" s="192"/>
      <c r="E682" s="195"/>
    </row>
    <row r="683" spans="2:5" ht="15.75" customHeight="1">
      <c r="B683" s="191"/>
      <c r="C683" s="192"/>
      <c r="E683" s="195"/>
    </row>
    <row r="684" spans="2:5" ht="15.75" customHeight="1">
      <c r="B684" s="191"/>
      <c r="C684" s="192"/>
      <c r="E684" s="195"/>
    </row>
    <row r="685" spans="2:5" ht="15.75" customHeight="1">
      <c r="B685" s="191"/>
      <c r="C685" s="192"/>
      <c r="E685" s="195"/>
    </row>
    <row r="686" spans="2:5" ht="15.75" customHeight="1">
      <c r="B686" s="191"/>
      <c r="C686" s="192"/>
      <c r="E686" s="195"/>
    </row>
    <row r="687" spans="2:5" ht="15.75" customHeight="1">
      <c r="B687" s="191"/>
      <c r="C687" s="192"/>
      <c r="E687" s="195"/>
    </row>
    <row r="688" spans="2:5" ht="15.75" customHeight="1">
      <c r="B688" s="191"/>
      <c r="C688" s="192"/>
      <c r="E688" s="195"/>
    </row>
    <row r="689" spans="2:5" ht="15.75" customHeight="1">
      <c r="B689" s="191"/>
      <c r="C689" s="192"/>
      <c r="E689" s="195"/>
    </row>
    <row r="690" spans="2:5" ht="15.75" customHeight="1">
      <c r="B690" s="191"/>
      <c r="C690" s="192"/>
      <c r="E690" s="195"/>
    </row>
    <row r="691" spans="2:5" ht="15.75" customHeight="1">
      <c r="B691" s="191"/>
      <c r="C691" s="192"/>
      <c r="E691" s="195"/>
    </row>
    <row r="692" spans="2:5" ht="15.75" customHeight="1">
      <c r="B692" s="191"/>
      <c r="C692" s="192"/>
      <c r="E692" s="195"/>
    </row>
    <row r="693" spans="2:5" ht="15.75" customHeight="1">
      <c r="B693" s="191"/>
      <c r="C693" s="192"/>
      <c r="E693" s="195"/>
    </row>
    <row r="694" spans="2:5" ht="15.75" customHeight="1">
      <c r="B694" s="191"/>
      <c r="C694" s="192"/>
      <c r="E694" s="195"/>
    </row>
    <row r="695" spans="2:5" ht="15.75" customHeight="1">
      <c r="B695" s="191"/>
      <c r="C695" s="192"/>
      <c r="E695" s="195"/>
    </row>
    <row r="696" spans="2:5" ht="15.75" customHeight="1">
      <c r="B696" s="191"/>
      <c r="C696" s="192"/>
      <c r="E696" s="195"/>
    </row>
    <row r="697" spans="2:5" ht="15.75" customHeight="1">
      <c r="B697" s="191"/>
      <c r="C697" s="192"/>
      <c r="E697" s="195"/>
    </row>
    <row r="698" spans="2:5" ht="15.75" customHeight="1">
      <c r="B698" s="191"/>
      <c r="C698" s="192"/>
      <c r="E698" s="195"/>
    </row>
    <row r="699" spans="2:5" ht="15.75" customHeight="1">
      <c r="B699" s="191"/>
      <c r="C699" s="192"/>
      <c r="E699" s="195"/>
    </row>
    <row r="700" spans="2:5" ht="15.75" customHeight="1">
      <c r="B700" s="191"/>
      <c r="C700" s="192"/>
      <c r="E700" s="195"/>
    </row>
    <row r="701" spans="2:5" ht="15.75" customHeight="1">
      <c r="B701" s="191"/>
      <c r="C701" s="192"/>
      <c r="E701" s="195"/>
    </row>
    <row r="702" spans="2:5" ht="15.75" customHeight="1">
      <c r="B702" s="191"/>
      <c r="C702" s="192"/>
      <c r="E702" s="195"/>
    </row>
    <row r="703" spans="2:5" ht="15.75" customHeight="1">
      <c r="B703" s="191"/>
      <c r="C703" s="192"/>
      <c r="E703" s="195"/>
    </row>
    <row r="704" spans="2:5" ht="15.75" customHeight="1">
      <c r="B704" s="191"/>
      <c r="C704" s="192"/>
      <c r="E704" s="195"/>
    </row>
    <row r="705" spans="2:5" ht="15.75" customHeight="1">
      <c r="B705" s="191"/>
      <c r="C705" s="192"/>
      <c r="E705" s="195"/>
    </row>
    <row r="706" spans="2:5" ht="15.75" customHeight="1">
      <c r="B706" s="191"/>
      <c r="C706" s="192"/>
      <c r="E706" s="195"/>
    </row>
    <row r="707" spans="2:5" ht="15.75" customHeight="1">
      <c r="B707" s="191"/>
      <c r="C707" s="192"/>
      <c r="E707" s="195"/>
    </row>
    <row r="708" spans="2:5" ht="15.75" customHeight="1">
      <c r="B708" s="191"/>
      <c r="C708" s="192"/>
      <c r="E708" s="195"/>
    </row>
    <row r="709" spans="2:5" ht="15.75" customHeight="1">
      <c r="B709" s="191"/>
      <c r="C709" s="192"/>
      <c r="E709" s="195"/>
    </row>
    <row r="710" spans="2:5" ht="15.75" customHeight="1">
      <c r="B710" s="191"/>
      <c r="C710" s="192"/>
      <c r="E710" s="195"/>
    </row>
    <row r="711" spans="2:5" ht="15.75" customHeight="1">
      <c r="B711" s="191"/>
      <c r="C711" s="192"/>
      <c r="E711" s="195"/>
    </row>
    <row r="712" spans="2:5" ht="15.75" customHeight="1">
      <c r="B712" s="191"/>
      <c r="C712" s="192"/>
      <c r="E712" s="195"/>
    </row>
    <row r="713" spans="2:5" ht="15.75" customHeight="1">
      <c r="B713" s="191"/>
      <c r="C713" s="192"/>
      <c r="E713" s="195"/>
    </row>
    <row r="714" spans="2:5" ht="15.75" customHeight="1">
      <c r="B714" s="191"/>
      <c r="C714" s="192"/>
      <c r="E714" s="195"/>
    </row>
    <row r="715" spans="2:5" ht="15.75" customHeight="1">
      <c r="B715" s="191"/>
      <c r="C715" s="192"/>
      <c r="E715" s="195"/>
    </row>
    <row r="716" spans="2:5" ht="15.75" customHeight="1">
      <c r="B716" s="191"/>
      <c r="C716" s="192"/>
      <c r="E716" s="195"/>
    </row>
    <row r="717" spans="2:5" ht="15.75" customHeight="1">
      <c r="B717" s="191"/>
      <c r="C717" s="192"/>
      <c r="E717" s="195"/>
    </row>
    <row r="718" spans="2:5" ht="15.75" customHeight="1">
      <c r="B718" s="191"/>
      <c r="C718" s="192"/>
      <c r="E718" s="195"/>
    </row>
    <row r="719" spans="2:5" ht="15.75" customHeight="1">
      <c r="B719" s="191"/>
      <c r="C719" s="192"/>
      <c r="E719" s="195"/>
    </row>
    <row r="720" spans="2:5" ht="15.75" customHeight="1">
      <c r="B720" s="191"/>
      <c r="C720" s="192"/>
      <c r="E720" s="195"/>
    </row>
    <row r="721" spans="2:5" ht="15.75" customHeight="1">
      <c r="B721" s="191"/>
      <c r="C721" s="192"/>
      <c r="E721" s="195"/>
    </row>
    <row r="722" spans="2:5" ht="15.75" customHeight="1">
      <c r="B722" s="191"/>
      <c r="C722" s="192"/>
      <c r="E722" s="195"/>
    </row>
    <row r="723" spans="2:5" ht="15.75" customHeight="1">
      <c r="B723" s="191"/>
      <c r="C723" s="192"/>
      <c r="E723" s="195"/>
    </row>
    <row r="724" spans="2:5" ht="15.75" customHeight="1">
      <c r="B724" s="191"/>
      <c r="C724" s="192"/>
      <c r="E724" s="195"/>
    </row>
    <row r="725" spans="2:5" ht="15.75" customHeight="1">
      <c r="B725" s="191"/>
      <c r="C725" s="192"/>
      <c r="E725" s="195"/>
    </row>
    <row r="726" spans="2:5" ht="15.75" customHeight="1">
      <c r="B726" s="191"/>
      <c r="C726" s="192"/>
      <c r="E726" s="195"/>
    </row>
    <row r="727" spans="2:5" ht="15.75" customHeight="1">
      <c r="B727" s="191"/>
      <c r="C727" s="192"/>
      <c r="E727" s="195"/>
    </row>
    <row r="728" spans="2:5" ht="15.75" customHeight="1">
      <c r="B728" s="191"/>
      <c r="C728" s="192"/>
      <c r="E728" s="195"/>
    </row>
    <row r="729" spans="2:5" ht="15.75" customHeight="1">
      <c r="B729" s="191"/>
      <c r="C729" s="192"/>
      <c r="E729" s="195"/>
    </row>
    <row r="730" spans="2:5" ht="15.75" customHeight="1">
      <c r="B730" s="191"/>
      <c r="C730" s="192"/>
      <c r="E730" s="195"/>
    </row>
    <row r="731" spans="2:5" ht="15.75" customHeight="1">
      <c r="B731" s="191"/>
      <c r="C731" s="192"/>
      <c r="E731" s="195"/>
    </row>
    <row r="732" spans="2:5" ht="15.75" customHeight="1">
      <c r="B732" s="191"/>
      <c r="C732" s="192"/>
      <c r="E732" s="195"/>
    </row>
    <row r="733" spans="2:5" ht="15.75" customHeight="1">
      <c r="B733" s="191"/>
      <c r="C733" s="192"/>
      <c r="E733" s="195"/>
    </row>
    <row r="734" spans="2:5" ht="15.75" customHeight="1">
      <c r="B734" s="191"/>
      <c r="C734" s="192"/>
      <c r="E734" s="195"/>
    </row>
    <row r="735" spans="2:5" ht="15.75" customHeight="1">
      <c r="B735" s="191"/>
      <c r="C735" s="192"/>
      <c r="E735" s="195"/>
    </row>
    <row r="736" spans="2:5" ht="15.75" customHeight="1">
      <c r="B736" s="191"/>
      <c r="C736" s="192"/>
      <c r="E736" s="195"/>
    </row>
    <row r="737" spans="2:5" ht="15.75" customHeight="1">
      <c r="B737" s="191"/>
      <c r="C737" s="192"/>
      <c r="E737" s="195"/>
    </row>
    <row r="738" spans="2:5" ht="15.75" customHeight="1">
      <c r="B738" s="191"/>
      <c r="C738" s="192"/>
      <c r="E738" s="195"/>
    </row>
    <row r="739" spans="2:5" ht="15.75" customHeight="1">
      <c r="B739" s="191"/>
      <c r="C739" s="192"/>
      <c r="E739" s="195"/>
    </row>
    <row r="740" spans="2:5" ht="15.75" customHeight="1">
      <c r="B740" s="191"/>
      <c r="C740" s="192"/>
      <c r="E740" s="195"/>
    </row>
    <row r="741" spans="2:5" ht="15.75" customHeight="1">
      <c r="B741" s="191"/>
      <c r="C741" s="192"/>
      <c r="E741" s="195"/>
    </row>
    <row r="742" spans="2:5" ht="15.75" customHeight="1">
      <c r="B742" s="191"/>
      <c r="C742" s="192"/>
      <c r="E742" s="195"/>
    </row>
    <row r="743" spans="2:5" ht="15.75" customHeight="1">
      <c r="B743" s="191"/>
      <c r="C743" s="192"/>
      <c r="E743" s="195"/>
    </row>
    <row r="744" spans="2:5" ht="15.75" customHeight="1">
      <c r="B744" s="191"/>
      <c r="C744" s="192"/>
      <c r="E744" s="195"/>
    </row>
    <row r="745" spans="2:5" ht="15.75" customHeight="1">
      <c r="B745" s="191"/>
      <c r="C745" s="192"/>
      <c r="E745" s="195"/>
    </row>
    <row r="746" spans="2:5" ht="15.75" customHeight="1">
      <c r="B746" s="191"/>
      <c r="C746" s="192"/>
      <c r="E746" s="195"/>
    </row>
    <row r="747" spans="2:5" ht="15.75" customHeight="1">
      <c r="B747" s="191"/>
      <c r="C747" s="192"/>
      <c r="E747" s="195"/>
    </row>
    <row r="748" spans="2:5" ht="15.75" customHeight="1">
      <c r="B748" s="191"/>
      <c r="C748" s="192"/>
      <c r="E748" s="195"/>
    </row>
    <row r="749" spans="2:5" ht="15.75" customHeight="1">
      <c r="B749" s="191"/>
      <c r="C749" s="192"/>
      <c r="E749" s="195"/>
    </row>
    <row r="750" spans="2:5" ht="15.75" customHeight="1">
      <c r="B750" s="191"/>
      <c r="C750" s="192"/>
      <c r="E750" s="195"/>
    </row>
    <row r="751" spans="2:5" ht="15.75" customHeight="1">
      <c r="B751" s="191"/>
      <c r="C751" s="192"/>
      <c r="E751" s="195"/>
    </row>
    <row r="752" spans="2:5" ht="15.75" customHeight="1">
      <c r="B752" s="191"/>
      <c r="C752" s="192"/>
      <c r="E752" s="195"/>
    </row>
    <row r="753" spans="2:5" ht="15.75" customHeight="1">
      <c r="B753" s="191"/>
      <c r="C753" s="192"/>
      <c r="E753" s="195"/>
    </row>
    <row r="754" spans="2:5" ht="15.75" customHeight="1">
      <c r="B754" s="191"/>
      <c r="C754" s="192"/>
      <c r="E754" s="195"/>
    </row>
    <row r="755" spans="2:5" ht="15.75" customHeight="1">
      <c r="B755" s="191"/>
      <c r="C755" s="192"/>
      <c r="E755" s="195"/>
    </row>
    <row r="756" spans="2:5" ht="15.75" customHeight="1">
      <c r="B756" s="191"/>
      <c r="C756" s="192"/>
      <c r="E756" s="195"/>
    </row>
    <row r="757" spans="2:5" ht="15.75" customHeight="1">
      <c r="B757" s="191"/>
      <c r="C757" s="192"/>
      <c r="E757" s="195"/>
    </row>
    <row r="758" spans="2:5" ht="15.75" customHeight="1">
      <c r="B758" s="191"/>
      <c r="C758" s="192"/>
      <c r="E758" s="195"/>
    </row>
    <row r="759" spans="2:5" ht="15.75" customHeight="1">
      <c r="B759" s="191"/>
      <c r="C759" s="192"/>
      <c r="E759" s="195"/>
    </row>
    <row r="760" spans="2:5" ht="15.75" customHeight="1">
      <c r="B760" s="191"/>
      <c r="C760" s="192"/>
      <c r="E760" s="195"/>
    </row>
    <row r="761" spans="2:5" ht="15.75" customHeight="1">
      <c r="B761" s="191"/>
      <c r="C761" s="192"/>
      <c r="E761" s="195"/>
    </row>
    <row r="762" spans="2:5" ht="15.75" customHeight="1">
      <c r="B762" s="191"/>
      <c r="C762" s="192"/>
      <c r="E762" s="195"/>
    </row>
    <row r="763" spans="2:5" ht="15.75" customHeight="1">
      <c r="B763" s="191"/>
      <c r="C763" s="192"/>
      <c r="E763" s="195"/>
    </row>
    <row r="764" spans="2:5" ht="15.75" customHeight="1">
      <c r="B764" s="191"/>
      <c r="C764" s="192"/>
      <c r="E764" s="195"/>
    </row>
    <row r="765" spans="2:5" ht="15.75" customHeight="1">
      <c r="B765" s="191"/>
      <c r="C765" s="192"/>
      <c r="E765" s="195"/>
    </row>
    <row r="766" spans="2:5" ht="15.75" customHeight="1">
      <c r="B766" s="191"/>
      <c r="C766" s="192"/>
      <c r="E766" s="195"/>
    </row>
    <row r="767" spans="2:5" ht="15.75" customHeight="1">
      <c r="B767" s="191"/>
      <c r="C767" s="192"/>
      <c r="E767" s="195"/>
    </row>
    <row r="768" spans="2:5" ht="15.75" customHeight="1">
      <c r="B768" s="191"/>
      <c r="C768" s="192"/>
      <c r="E768" s="195"/>
    </row>
    <row r="769" spans="2:5" ht="15.75" customHeight="1">
      <c r="B769" s="191"/>
      <c r="C769" s="192"/>
      <c r="E769" s="195"/>
    </row>
    <row r="770" spans="2:5" ht="15.75" customHeight="1">
      <c r="B770" s="191"/>
      <c r="C770" s="192"/>
      <c r="E770" s="195"/>
    </row>
    <row r="771" spans="2:5" ht="15.75" customHeight="1">
      <c r="B771" s="191"/>
      <c r="C771" s="192"/>
      <c r="E771" s="195"/>
    </row>
    <row r="772" spans="2:5" ht="15.75" customHeight="1">
      <c r="B772" s="191"/>
      <c r="C772" s="192"/>
      <c r="E772" s="195"/>
    </row>
    <row r="773" spans="2:5" ht="15.75" customHeight="1">
      <c r="B773" s="191"/>
      <c r="C773" s="192"/>
      <c r="E773" s="195"/>
    </row>
    <row r="774" spans="2:5" ht="15.75" customHeight="1">
      <c r="B774" s="191"/>
      <c r="C774" s="192"/>
      <c r="E774" s="195"/>
    </row>
    <row r="775" spans="2:5" ht="15.75" customHeight="1">
      <c r="B775" s="191"/>
      <c r="C775" s="192"/>
      <c r="E775" s="195"/>
    </row>
    <row r="776" spans="2:5" ht="15.75" customHeight="1">
      <c r="B776" s="191"/>
      <c r="C776" s="192"/>
      <c r="E776" s="195"/>
    </row>
    <row r="777" spans="2:5" ht="15.75" customHeight="1">
      <c r="B777" s="191"/>
      <c r="C777" s="192"/>
      <c r="E777" s="195"/>
    </row>
    <row r="778" spans="2:5" ht="15.75" customHeight="1">
      <c r="B778" s="191"/>
      <c r="C778" s="192"/>
      <c r="E778" s="195"/>
    </row>
    <row r="779" spans="2:5" ht="15.75" customHeight="1">
      <c r="B779" s="191"/>
      <c r="C779" s="192"/>
      <c r="E779" s="195"/>
    </row>
    <row r="780" spans="2:5" ht="15.75" customHeight="1">
      <c r="B780" s="191"/>
      <c r="C780" s="192"/>
      <c r="E780" s="195"/>
    </row>
    <row r="781" spans="2:5" ht="15.75" customHeight="1">
      <c r="B781" s="191"/>
      <c r="C781" s="192"/>
      <c r="E781" s="195"/>
    </row>
    <row r="782" spans="2:5" ht="15.75" customHeight="1">
      <c r="B782" s="191"/>
      <c r="C782" s="192"/>
      <c r="E782" s="195"/>
    </row>
    <row r="783" spans="2:5" ht="15.75" customHeight="1">
      <c r="B783" s="191"/>
      <c r="C783" s="192"/>
      <c r="E783" s="195"/>
    </row>
    <row r="784" spans="2:5" ht="15.75" customHeight="1">
      <c r="B784" s="191"/>
      <c r="C784" s="192"/>
      <c r="E784" s="195"/>
    </row>
    <row r="785" spans="2:5" ht="15.75" customHeight="1">
      <c r="B785" s="191"/>
      <c r="C785" s="192"/>
      <c r="E785" s="195"/>
    </row>
    <row r="786" spans="2:5" ht="15.75" customHeight="1">
      <c r="B786" s="191"/>
      <c r="C786" s="192"/>
      <c r="E786" s="195"/>
    </row>
    <row r="787" spans="2:5" ht="15.75" customHeight="1">
      <c r="B787" s="191"/>
      <c r="C787" s="192"/>
      <c r="E787" s="195"/>
    </row>
    <row r="788" spans="2:5" ht="15.75" customHeight="1">
      <c r="B788" s="191"/>
      <c r="C788" s="192"/>
      <c r="E788" s="195"/>
    </row>
    <row r="789" spans="2:5" ht="15.75" customHeight="1">
      <c r="B789" s="191"/>
      <c r="C789" s="192"/>
      <c r="E789" s="195"/>
    </row>
    <row r="790" spans="2:5" ht="15.75" customHeight="1">
      <c r="B790" s="191"/>
      <c r="C790" s="192"/>
      <c r="E790" s="195"/>
    </row>
    <row r="791" spans="2:5" ht="15.75" customHeight="1">
      <c r="B791" s="191"/>
      <c r="C791" s="192"/>
      <c r="E791" s="195"/>
    </row>
    <row r="792" spans="2:5" ht="15.75" customHeight="1">
      <c r="B792" s="191"/>
      <c r="C792" s="192"/>
      <c r="E792" s="195"/>
    </row>
    <row r="793" spans="2:5" ht="15.75" customHeight="1">
      <c r="B793" s="191"/>
      <c r="C793" s="192"/>
      <c r="E793" s="195"/>
    </row>
    <row r="794" spans="2:5" ht="15.75" customHeight="1">
      <c r="B794" s="191"/>
      <c r="C794" s="192"/>
      <c r="E794" s="195"/>
    </row>
    <row r="795" spans="2:5" ht="15.75" customHeight="1">
      <c r="B795" s="191"/>
      <c r="C795" s="192"/>
      <c r="E795" s="195"/>
    </row>
    <row r="796" spans="2:5" ht="15.75" customHeight="1">
      <c r="B796" s="191"/>
      <c r="C796" s="192"/>
      <c r="E796" s="195"/>
    </row>
    <row r="797" spans="2:5" ht="15.75" customHeight="1">
      <c r="B797" s="191"/>
      <c r="C797" s="192"/>
      <c r="E797" s="195"/>
    </row>
    <row r="798" spans="2:5" ht="15.75" customHeight="1">
      <c r="B798" s="191"/>
      <c r="C798" s="192"/>
      <c r="E798" s="195"/>
    </row>
    <row r="799" spans="2:5" ht="15.75" customHeight="1">
      <c r="B799" s="191"/>
      <c r="C799" s="192"/>
      <c r="E799" s="195"/>
    </row>
    <row r="800" spans="2:5" ht="15.75" customHeight="1">
      <c r="B800" s="191"/>
      <c r="C800" s="192"/>
      <c r="E800" s="195"/>
    </row>
    <row r="801" spans="2:5" ht="15.75" customHeight="1">
      <c r="B801" s="191"/>
      <c r="C801" s="192"/>
      <c r="E801" s="195"/>
    </row>
    <row r="802" spans="2:5" ht="15.75" customHeight="1">
      <c r="B802" s="191"/>
      <c r="C802" s="192"/>
      <c r="E802" s="195"/>
    </row>
    <row r="803" spans="2:5" ht="15.75" customHeight="1">
      <c r="B803" s="191"/>
      <c r="C803" s="192"/>
      <c r="E803" s="195"/>
    </row>
    <row r="804" spans="2:5" ht="15.75" customHeight="1">
      <c r="B804" s="191"/>
      <c r="C804" s="192"/>
      <c r="E804" s="195"/>
    </row>
    <row r="805" spans="2:5" ht="15.75" customHeight="1">
      <c r="B805" s="191"/>
      <c r="C805" s="192"/>
      <c r="E805" s="195"/>
    </row>
    <row r="806" spans="2:5" ht="15.75" customHeight="1">
      <c r="B806" s="191"/>
      <c r="C806" s="192"/>
      <c r="E806" s="195"/>
    </row>
    <row r="807" spans="2:5" ht="15.75" customHeight="1">
      <c r="B807" s="191"/>
      <c r="C807" s="192"/>
      <c r="E807" s="195"/>
    </row>
    <row r="808" spans="2:5" ht="15.75" customHeight="1">
      <c r="B808" s="191"/>
      <c r="C808" s="192"/>
      <c r="E808" s="195"/>
    </row>
    <row r="809" spans="2:5" ht="15.75" customHeight="1">
      <c r="B809" s="191"/>
      <c r="C809" s="192"/>
      <c r="E809" s="195"/>
    </row>
    <row r="810" spans="2:5" ht="15.75" customHeight="1">
      <c r="B810" s="191"/>
      <c r="C810" s="192"/>
      <c r="E810" s="195"/>
    </row>
    <row r="811" spans="2:5" ht="15.75" customHeight="1">
      <c r="B811" s="191"/>
      <c r="C811" s="192"/>
      <c r="E811" s="195"/>
    </row>
    <row r="812" spans="2:5" ht="15.75" customHeight="1">
      <c r="B812" s="191"/>
      <c r="C812" s="192"/>
      <c r="E812" s="195"/>
    </row>
    <row r="813" spans="2:5" ht="15.75" customHeight="1">
      <c r="B813" s="191"/>
      <c r="C813" s="192"/>
      <c r="E813" s="195"/>
    </row>
    <row r="814" spans="2:5" ht="15.75" customHeight="1">
      <c r="B814" s="191"/>
      <c r="C814" s="192"/>
      <c r="E814" s="195"/>
    </row>
    <row r="815" spans="2:5" ht="15.75" customHeight="1">
      <c r="B815" s="191"/>
      <c r="C815" s="192"/>
      <c r="E815" s="195"/>
    </row>
    <row r="816" spans="2:5" ht="15.75" customHeight="1">
      <c r="B816" s="191"/>
      <c r="C816" s="192"/>
      <c r="E816" s="195"/>
    </row>
    <row r="817" spans="2:5" ht="15.75" customHeight="1">
      <c r="B817" s="191"/>
      <c r="C817" s="192"/>
      <c r="E817" s="195"/>
    </row>
    <row r="818" spans="2:5" ht="15.75" customHeight="1">
      <c r="B818" s="191"/>
      <c r="C818" s="192"/>
      <c r="E818" s="195"/>
    </row>
    <row r="819" spans="2:5" ht="15.75" customHeight="1">
      <c r="B819" s="191"/>
      <c r="C819" s="192"/>
      <c r="E819" s="195"/>
    </row>
    <row r="820" spans="2:5" ht="15.75" customHeight="1">
      <c r="B820" s="191"/>
      <c r="C820" s="192"/>
      <c r="E820" s="195"/>
    </row>
    <row r="821" spans="2:5" ht="15.75" customHeight="1">
      <c r="B821" s="191"/>
      <c r="C821" s="192"/>
      <c r="E821" s="195"/>
    </row>
    <row r="822" spans="2:5" ht="15.75" customHeight="1">
      <c r="B822" s="191"/>
      <c r="C822" s="192"/>
      <c r="E822" s="195"/>
    </row>
    <row r="823" spans="2:5" ht="15.75" customHeight="1">
      <c r="B823" s="191"/>
      <c r="C823" s="192"/>
      <c r="E823" s="195"/>
    </row>
    <row r="824" spans="2:5" ht="15.75" customHeight="1">
      <c r="B824" s="191"/>
      <c r="C824" s="192"/>
      <c r="E824" s="195"/>
    </row>
    <row r="825" spans="2:5" ht="15.75" customHeight="1">
      <c r="B825" s="191"/>
      <c r="C825" s="192"/>
      <c r="E825" s="195"/>
    </row>
    <row r="826" spans="2:5" ht="15.75" customHeight="1">
      <c r="B826" s="191"/>
      <c r="C826" s="192"/>
      <c r="E826" s="195"/>
    </row>
    <row r="827" spans="2:5" ht="15.75" customHeight="1">
      <c r="B827" s="191"/>
      <c r="C827" s="192"/>
      <c r="E827" s="195"/>
    </row>
    <row r="828" spans="2:5" ht="15.75" customHeight="1">
      <c r="B828" s="191"/>
      <c r="C828" s="192"/>
      <c r="E828" s="195"/>
    </row>
    <row r="829" spans="2:5" ht="15.75" customHeight="1">
      <c r="B829" s="191"/>
      <c r="C829" s="192"/>
      <c r="E829" s="195"/>
    </row>
    <row r="830" spans="2:5" ht="15.75" customHeight="1">
      <c r="B830" s="191"/>
      <c r="C830" s="192"/>
      <c r="E830" s="195"/>
    </row>
    <row r="831" spans="2:5" ht="15.75" customHeight="1">
      <c r="B831" s="191"/>
      <c r="C831" s="192"/>
      <c r="E831" s="195"/>
    </row>
    <row r="832" spans="2:5" ht="15.75" customHeight="1">
      <c r="B832" s="191"/>
      <c r="C832" s="192"/>
      <c r="E832" s="195"/>
    </row>
    <row r="833" spans="2:5" ht="15.75" customHeight="1">
      <c r="B833" s="191"/>
      <c r="C833" s="192"/>
      <c r="E833" s="195"/>
    </row>
    <row r="834" spans="2:5" ht="15.75" customHeight="1">
      <c r="B834" s="191"/>
      <c r="C834" s="192"/>
      <c r="E834" s="195"/>
    </row>
    <row r="835" spans="2:5" ht="15.75" customHeight="1">
      <c r="B835" s="191"/>
      <c r="C835" s="192"/>
      <c r="E835" s="195"/>
    </row>
    <row r="836" spans="2:5" ht="15.75" customHeight="1">
      <c r="B836" s="191"/>
      <c r="C836" s="192"/>
      <c r="E836" s="195"/>
    </row>
    <row r="837" spans="2:5" ht="15.75" customHeight="1">
      <c r="B837" s="191"/>
      <c r="C837" s="192"/>
      <c r="E837" s="195"/>
    </row>
    <row r="838" spans="2:5" ht="15.75" customHeight="1">
      <c r="B838" s="191"/>
      <c r="C838" s="192"/>
      <c r="E838" s="195"/>
    </row>
    <row r="839" spans="2:5" ht="15.75" customHeight="1">
      <c r="B839" s="191"/>
      <c r="C839" s="192"/>
      <c r="E839" s="195"/>
    </row>
    <row r="840" spans="2:5" ht="15.75" customHeight="1">
      <c r="B840" s="191"/>
      <c r="C840" s="192"/>
      <c r="E840" s="195"/>
    </row>
    <row r="841" spans="2:5" ht="15.75" customHeight="1">
      <c r="B841" s="191"/>
      <c r="C841" s="192"/>
      <c r="E841" s="195"/>
    </row>
    <row r="842" spans="2:5" ht="15.75" customHeight="1">
      <c r="B842" s="191"/>
      <c r="C842" s="192"/>
      <c r="E842" s="195"/>
    </row>
    <row r="843" spans="2:5" ht="15.75" customHeight="1">
      <c r="B843" s="191"/>
      <c r="C843" s="192"/>
      <c r="E843" s="195"/>
    </row>
    <row r="844" spans="2:5" ht="15.75" customHeight="1">
      <c r="B844" s="191"/>
      <c r="C844" s="192"/>
      <c r="E844" s="195"/>
    </row>
    <row r="845" spans="2:5" ht="15.75" customHeight="1">
      <c r="B845" s="191"/>
      <c r="C845" s="192"/>
      <c r="E845" s="195"/>
    </row>
    <row r="846" spans="2:5" ht="15.75" customHeight="1">
      <c r="B846" s="191"/>
      <c r="C846" s="192"/>
      <c r="E846" s="195"/>
    </row>
    <row r="847" spans="2:5" ht="15.75" customHeight="1">
      <c r="B847" s="191"/>
      <c r="C847" s="192"/>
      <c r="E847" s="195"/>
    </row>
    <row r="848" spans="2:5" ht="15.75" customHeight="1">
      <c r="B848" s="191"/>
      <c r="C848" s="192"/>
      <c r="E848" s="195"/>
    </row>
    <row r="849" spans="2:5" ht="15.75" customHeight="1">
      <c r="B849" s="191"/>
      <c r="C849" s="192"/>
      <c r="E849" s="195"/>
    </row>
    <row r="850" spans="2:5" ht="15.75" customHeight="1">
      <c r="B850" s="191"/>
      <c r="C850" s="192"/>
      <c r="E850" s="195"/>
    </row>
    <row r="851" spans="2:5" ht="15.75" customHeight="1">
      <c r="B851" s="191"/>
      <c r="C851" s="192"/>
      <c r="E851" s="195"/>
    </row>
    <row r="852" spans="2:5" ht="15.75" customHeight="1">
      <c r="B852" s="191"/>
      <c r="C852" s="192"/>
      <c r="E852" s="195"/>
    </row>
    <row r="853" spans="2:5" ht="15.75" customHeight="1">
      <c r="B853" s="191"/>
      <c r="C853" s="192"/>
      <c r="E853" s="195"/>
    </row>
    <row r="854" spans="2:5" ht="15.75" customHeight="1">
      <c r="B854" s="191"/>
      <c r="C854" s="192"/>
      <c r="E854" s="195"/>
    </row>
    <row r="855" spans="2:5" ht="15.75" customHeight="1">
      <c r="B855" s="191"/>
      <c r="C855" s="192"/>
      <c r="E855" s="195"/>
    </row>
    <row r="856" spans="2:5" ht="15.75" customHeight="1">
      <c r="B856" s="191"/>
      <c r="C856" s="192"/>
      <c r="E856" s="195"/>
    </row>
    <row r="857" spans="2:5" ht="15.75" customHeight="1">
      <c r="B857" s="191"/>
      <c r="C857" s="192"/>
      <c r="E857" s="195"/>
    </row>
    <row r="858" spans="2:5" ht="15.75" customHeight="1">
      <c r="B858" s="191"/>
      <c r="C858" s="192"/>
      <c r="E858" s="195"/>
    </row>
    <row r="859" spans="2:5" ht="15.75" customHeight="1">
      <c r="B859" s="191"/>
      <c r="C859" s="192"/>
      <c r="E859" s="195"/>
    </row>
    <row r="860" spans="2:5" ht="15.75" customHeight="1">
      <c r="B860" s="191"/>
      <c r="C860" s="192"/>
      <c r="E860" s="195"/>
    </row>
    <row r="861" spans="2:5" ht="15.75" customHeight="1">
      <c r="B861" s="191"/>
      <c r="C861" s="192"/>
      <c r="E861" s="195"/>
    </row>
    <row r="862" spans="2:5" ht="15.75" customHeight="1">
      <c r="B862" s="191"/>
      <c r="C862" s="192"/>
      <c r="E862" s="195"/>
    </row>
    <row r="863" spans="2:5" ht="15.75" customHeight="1">
      <c r="B863" s="191"/>
      <c r="C863" s="192"/>
      <c r="E863" s="195"/>
    </row>
    <row r="864" spans="2:5" ht="15.75" customHeight="1">
      <c r="B864" s="191"/>
      <c r="C864" s="192"/>
      <c r="E864" s="195"/>
    </row>
    <row r="865" spans="2:5" ht="15.75" customHeight="1">
      <c r="B865" s="191"/>
      <c r="C865" s="192"/>
      <c r="E865" s="195"/>
    </row>
    <row r="866" spans="2:5" ht="15.75" customHeight="1">
      <c r="B866" s="191"/>
      <c r="C866" s="192"/>
      <c r="E866" s="195"/>
    </row>
    <row r="867" spans="2:5" ht="15.75" customHeight="1">
      <c r="B867" s="191"/>
      <c r="C867" s="192"/>
      <c r="E867" s="195"/>
    </row>
    <row r="868" spans="2:5" ht="15.75" customHeight="1">
      <c r="B868" s="191"/>
      <c r="C868" s="192"/>
      <c r="E868" s="195"/>
    </row>
    <row r="869" spans="2:5" ht="15.75" customHeight="1">
      <c r="B869" s="191"/>
      <c r="C869" s="192"/>
      <c r="E869" s="195"/>
    </row>
    <row r="870" spans="2:5" ht="15.75" customHeight="1">
      <c r="B870" s="191"/>
      <c r="C870" s="192"/>
      <c r="E870" s="195"/>
    </row>
    <row r="871" spans="2:5" ht="15.75" customHeight="1">
      <c r="B871" s="191"/>
      <c r="C871" s="192"/>
      <c r="E871" s="195"/>
    </row>
    <row r="872" spans="2:5" ht="15.75" customHeight="1">
      <c r="B872" s="191"/>
      <c r="C872" s="192"/>
      <c r="E872" s="195"/>
    </row>
    <row r="873" spans="2:5" ht="15.75" customHeight="1">
      <c r="B873" s="191"/>
      <c r="C873" s="192"/>
      <c r="E873" s="195"/>
    </row>
    <row r="874" spans="2:5" ht="15.75" customHeight="1">
      <c r="B874" s="191"/>
      <c r="C874" s="192"/>
      <c r="E874" s="195"/>
    </row>
    <row r="875" spans="2:5" ht="15.75" customHeight="1">
      <c r="B875" s="191"/>
      <c r="C875" s="192"/>
      <c r="E875" s="195"/>
    </row>
    <row r="876" spans="2:5" ht="15.75" customHeight="1">
      <c r="B876" s="191"/>
      <c r="C876" s="192"/>
      <c r="E876" s="195"/>
    </row>
    <row r="877" spans="2:5" ht="15.75" customHeight="1">
      <c r="B877" s="191"/>
      <c r="C877" s="192"/>
      <c r="E877" s="195"/>
    </row>
    <row r="878" spans="2:5" ht="15.75" customHeight="1">
      <c r="B878" s="191"/>
      <c r="C878" s="192"/>
      <c r="E878" s="195"/>
    </row>
    <row r="879" spans="2:5" ht="15.75" customHeight="1">
      <c r="B879" s="191"/>
      <c r="C879" s="192"/>
      <c r="E879" s="195"/>
    </row>
    <row r="880" spans="2:5" ht="15.75" customHeight="1">
      <c r="B880" s="191"/>
      <c r="C880" s="192"/>
      <c r="E880" s="195"/>
    </row>
    <row r="881" spans="2:5" ht="15.75" customHeight="1">
      <c r="B881" s="191"/>
      <c r="C881" s="192"/>
      <c r="E881" s="195"/>
    </row>
    <row r="882" spans="2:5" ht="15.75" customHeight="1">
      <c r="B882" s="191"/>
      <c r="C882" s="192"/>
      <c r="E882" s="195"/>
    </row>
    <row r="883" spans="2:5" ht="15.75" customHeight="1">
      <c r="B883" s="191"/>
      <c r="C883" s="192"/>
      <c r="E883" s="195"/>
    </row>
    <row r="884" spans="2:5" ht="15.75" customHeight="1">
      <c r="B884" s="191"/>
      <c r="C884" s="192"/>
      <c r="E884" s="195"/>
    </row>
    <row r="885" spans="2:5" ht="15.75" customHeight="1">
      <c r="B885" s="191"/>
      <c r="C885" s="192"/>
      <c r="E885" s="195"/>
    </row>
    <row r="886" spans="2:5" ht="15.75" customHeight="1">
      <c r="B886" s="191"/>
      <c r="C886" s="192"/>
      <c r="E886" s="195"/>
    </row>
    <row r="887" spans="2:5" ht="15.75" customHeight="1">
      <c r="B887" s="191"/>
      <c r="C887" s="192"/>
      <c r="E887" s="195"/>
    </row>
    <row r="888" spans="2:5" ht="15.75" customHeight="1">
      <c r="B888" s="191"/>
      <c r="C888" s="192"/>
      <c r="E888" s="195"/>
    </row>
    <row r="889" spans="2:5" ht="15.75" customHeight="1">
      <c r="B889" s="191"/>
      <c r="C889" s="192"/>
      <c r="E889" s="195"/>
    </row>
    <row r="890" spans="2:5" ht="15.75" customHeight="1">
      <c r="B890" s="191"/>
      <c r="C890" s="192"/>
      <c r="E890" s="195"/>
    </row>
    <row r="891" spans="2:5" ht="15.75" customHeight="1">
      <c r="B891" s="191"/>
      <c r="C891" s="192"/>
      <c r="E891" s="195"/>
    </row>
    <row r="892" spans="2:5" ht="15.75" customHeight="1">
      <c r="B892" s="191"/>
      <c r="C892" s="192"/>
      <c r="E892" s="195"/>
    </row>
    <row r="893" spans="2:5" ht="15.75" customHeight="1">
      <c r="B893" s="191"/>
      <c r="C893" s="192"/>
      <c r="E893" s="195"/>
    </row>
    <row r="894" spans="2:5" ht="15.75" customHeight="1">
      <c r="B894" s="191"/>
      <c r="C894" s="192"/>
      <c r="E894" s="195"/>
    </row>
    <row r="895" spans="2:5" ht="15.75" customHeight="1">
      <c r="B895" s="191"/>
      <c r="C895" s="192"/>
      <c r="E895" s="195"/>
    </row>
    <row r="896" spans="2:5" ht="15.75" customHeight="1">
      <c r="B896" s="191"/>
      <c r="C896" s="192"/>
      <c r="E896" s="195"/>
    </row>
    <row r="897" spans="2:5" ht="15.75" customHeight="1">
      <c r="B897" s="191"/>
      <c r="C897" s="192"/>
      <c r="E897" s="195"/>
    </row>
    <row r="898" spans="2:5" ht="15.75" customHeight="1">
      <c r="B898" s="191"/>
      <c r="C898" s="192"/>
      <c r="E898" s="195"/>
    </row>
    <row r="899" spans="2:5" ht="15.75" customHeight="1">
      <c r="B899" s="191"/>
      <c r="C899" s="192"/>
      <c r="E899" s="195"/>
    </row>
    <row r="900" spans="2:5" ht="15.75" customHeight="1">
      <c r="B900" s="191"/>
      <c r="C900" s="192"/>
      <c r="E900" s="195"/>
    </row>
    <row r="901" spans="2:5" ht="15.75" customHeight="1">
      <c r="B901" s="191"/>
      <c r="C901" s="192"/>
      <c r="E901" s="195"/>
    </row>
    <row r="902" spans="2:5" ht="15.75" customHeight="1">
      <c r="B902" s="191"/>
      <c r="C902" s="192"/>
      <c r="E902" s="195"/>
    </row>
    <row r="903" spans="2:5" ht="15.75" customHeight="1">
      <c r="B903" s="191"/>
      <c r="C903" s="192"/>
      <c r="E903" s="195"/>
    </row>
    <row r="904" spans="2:5" ht="15.75" customHeight="1">
      <c r="B904" s="191"/>
      <c r="C904" s="192"/>
      <c r="E904" s="195"/>
    </row>
    <row r="905" spans="2:5" ht="15.75" customHeight="1">
      <c r="B905" s="191"/>
      <c r="C905" s="192"/>
      <c r="E905" s="195"/>
    </row>
    <row r="906" spans="2:5" ht="15.75" customHeight="1">
      <c r="B906" s="191"/>
      <c r="C906" s="192"/>
      <c r="E906" s="195"/>
    </row>
    <row r="907" spans="2:5" ht="15.75" customHeight="1">
      <c r="B907" s="191"/>
      <c r="C907" s="192"/>
      <c r="E907" s="195"/>
    </row>
    <row r="908" spans="2:5" ht="15.75" customHeight="1">
      <c r="B908" s="191"/>
      <c r="C908" s="192"/>
      <c r="E908" s="195"/>
    </row>
    <row r="909" spans="2:5" ht="15.75" customHeight="1">
      <c r="B909" s="191"/>
      <c r="C909" s="192"/>
      <c r="E909" s="195"/>
    </row>
    <row r="910" spans="2:5" ht="15.75" customHeight="1">
      <c r="B910" s="191"/>
      <c r="C910" s="192"/>
      <c r="E910" s="195"/>
    </row>
    <row r="911" spans="2:5" ht="15.75" customHeight="1">
      <c r="B911" s="191"/>
      <c r="C911" s="192"/>
      <c r="E911" s="195"/>
    </row>
    <row r="912" spans="2:5" ht="15.75" customHeight="1">
      <c r="B912" s="191"/>
      <c r="C912" s="192"/>
      <c r="E912" s="195"/>
    </row>
    <row r="913" spans="2:5" ht="15.75" customHeight="1">
      <c r="B913" s="191"/>
      <c r="C913" s="192"/>
      <c r="E913" s="195"/>
    </row>
    <row r="914" spans="2:5" ht="15.75" customHeight="1">
      <c r="B914" s="191"/>
      <c r="C914" s="192"/>
      <c r="E914" s="195"/>
    </row>
    <row r="915" spans="2:5" ht="15.75" customHeight="1">
      <c r="B915" s="191"/>
      <c r="C915" s="192"/>
      <c r="E915" s="195"/>
    </row>
    <row r="916" spans="2:5" ht="15.75" customHeight="1">
      <c r="B916" s="191"/>
      <c r="C916" s="192"/>
      <c r="E916" s="195"/>
    </row>
    <row r="917" spans="2:5" ht="15.75" customHeight="1">
      <c r="B917" s="191"/>
      <c r="C917" s="192"/>
      <c r="E917" s="195"/>
    </row>
    <row r="918" spans="2:5" ht="15.75" customHeight="1">
      <c r="B918" s="191"/>
      <c r="C918" s="192"/>
      <c r="E918" s="195"/>
    </row>
    <row r="919" spans="2:5" ht="15.75" customHeight="1">
      <c r="B919" s="191"/>
      <c r="C919" s="192"/>
      <c r="E919" s="195"/>
    </row>
    <row r="920" spans="2:5" ht="15.75" customHeight="1">
      <c r="B920" s="191"/>
      <c r="C920" s="192"/>
      <c r="E920" s="195"/>
    </row>
    <row r="921" spans="2:5" ht="15.75" customHeight="1">
      <c r="B921" s="191"/>
      <c r="C921" s="192"/>
      <c r="E921" s="195"/>
    </row>
    <row r="922" spans="2:5" ht="15.75" customHeight="1">
      <c r="B922" s="191"/>
      <c r="C922" s="192"/>
      <c r="E922" s="195"/>
    </row>
    <row r="923" spans="2:5" ht="15.75" customHeight="1">
      <c r="B923" s="191"/>
      <c r="C923" s="192"/>
      <c r="E923" s="195"/>
    </row>
    <row r="924" spans="2:5" ht="15.75" customHeight="1">
      <c r="B924" s="191"/>
      <c r="C924" s="192"/>
      <c r="E924" s="195"/>
    </row>
    <row r="925" spans="2:5" ht="15.75" customHeight="1">
      <c r="B925" s="191"/>
      <c r="C925" s="192"/>
      <c r="E925" s="195"/>
    </row>
    <row r="926" spans="2:5" ht="15.75" customHeight="1">
      <c r="B926" s="191"/>
      <c r="C926" s="192"/>
      <c r="E926" s="195"/>
    </row>
    <row r="927" spans="2:5" ht="15.75" customHeight="1">
      <c r="B927" s="191"/>
      <c r="C927" s="192"/>
      <c r="E927" s="195"/>
    </row>
    <row r="928" spans="2:5" ht="15.75" customHeight="1">
      <c r="B928" s="191"/>
      <c r="C928" s="192"/>
      <c r="E928" s="195"/>
    </row>
    <row r="929" spans="2:5" ht="15.75" customHeight="1">
      <c r="B929" s="191"/>
      <c r="C929" s="192"/>
      <c r="E929" s="195"/>
    </row>
    <row r="930" spans="2:5" ht="15.75" customHeight="1">
      <c r="B930" s="191"/>
      <c r="C930" s="192"/>
      <c r="E930" s="195"/>
    </row>
    <row r="931" spans="2:5" ht="15.75" customHeight="1">
      <c r="B931" s="191"/>
      <c r="C931" s="192"/>
      <c r="E931" s="195"/>
    </row>
    <row r="932" spans="2:5" ht="15.75" customHeight="1">
      <c r="B932" s="191"/>
      <c r="C932" s="192"/>
      <c r="E932" s="195"/>
    </row>
    <row r="933" spans="2:5" ht="15.75" customHeight="1">
      <c r="B933" s="191"/>
      <c r="C933" s="192"/>
      <c r="E933" s="195"/>
    </row>
    <row r="934" spans="2:5" ht="15.75" customHeight="1">
      <c r="B934" s="191"/>
      <c r="C934" s="192"/>
      <c r="E934" s="195"/>
    </row>
    <row r="935" spans="2:5" ht="15.75" customHeight="1">
      <c r="B935" s="191"/>
      <c r="C935" s="192"/>
      <c r="E935" s="195"/>
    </row>
    <row r="936" spans="2:5" ht="15.75" customHeight="1">
      <c r="B936" s="191"/>
      <c r="C936" s="192"/>
      <c r="E936" s="195"/>
    </row>
    <row r="937" spans="2:5" ht="15.75" customHeight="1">
      <c r="B937" s="191"/>
      <c r="C937" s="192"/>
      <c r="E937" s="195"/>
    </row>
    <row r="938" spans="2:5" ht="15.75" customHeight="1">
      <c r="B938" s="191"/>
      <c r="C938" s="192"/>
      <c r="E938" s="195"/>
    </row>
    <row r="939" spans="2:5" ht="15.75" customHeight="1">
      <c r="B939" s="191"/>
      <c r="C939" s="192"/>
      <c r="E939" s="195"/>
    </row>
    <row r="940" spans="2:5" ht="15.75" customHeight="1">
      <c r="B940" s="191"/>
      <c r="C940" s="192"/>
      <c r="E940" s="195"/>
    </row>
    <row r="941" spans="2:5" ht="15.75" customHeight="1">
      <c r="B941" s="191"/>
      <c r="C941" s="192"/>
      <c r="E941" s="195"/>
    </row>
    <row r="942" spans="2:5" ht="15.75" customHeight="1">
      <c r="B942" s="191"/>
      <c r="C942" s="192"/>
      <c r="E942" s="195"/>
    </row>
    <row r="943" spans="2:5" ht="15.75" customHeight="1">
      <c r="B943" s="191"/>
      <c r="C943" s="192"/>
      <c r="E943" s="195"/>
    </row>
    <row r="944" spans="2:5" ht="15.75" customHeight="1">
      <c r="B944" s="191"/>
      <c r="C944" s="192"/>
      <c r="E944" s="195"/>
    </row>
    <row r="945" spans="2:5" ht="15.75" customHeight="1">
      <c r="B945" s="191"/>
      <c r="C945" s="192"/>
      <c r="E945" s="195"/>
    </row>
    <row r="946" spans="2:5" ht="15.75" customHeight="1">
      <c r="B946" s="191"/>
      <c r="C946" s="192"/>
      <c r="E946" s="195"/>
    </row>
    <row r="947" spans="2:5" ht="15.75" customHeight="1">
      <c r="B947" s="191"/>
      <c r="C947" s="192"/>
      <c r="E947" s="195"/>
    </row>
    <row r="948" spans="2:5" ht="15.75" customHeight="1">
      <c r="B948" s="191"/>
      <c r="C948" s="192"/>
      <c r="E948" s="195"/>
    </row>
    <row r="949" spans="2:5" ht="15.75" customHeight="1">
      <c r="B949" s="191"/>
      <c r="C949" s="192"/>
      <c r="E949" s="195"/>
    </row>
    <row r="950" spans="2:5" ht="15.75" customHeight="1">
      <c r="B950" s="191"/>
      <c r="C950" s="192"/>
      <c r="E950" s="195"/>
    </row>
    <row r="951" spans="2:5" ht="15.75" customHeight="1">
      <c r="B951" s="191"/>
      <c r="C951" s="192"/>
      <c r="E951" s="195"/>
    </row>
    <row r="952" spans="2:5" ht="15.75" customHeight="1">
      <c r="B952" s="191"/>
      <c r="C952" s="192"/>
      <c r="E952" s="195"/>
    </row>
    <row r="953" spans="2:5" ht="15.75" customHeight="1">
      <c r="B953" s="191"/>
      <c r="C953" s="192"/>
      <c r="E953" s="195"/>
    </row>
    <row r="954" spans="2:5" ht="15.75" customHeight="1">
      <c r="B954" s="191"/>
      <c r="C954" s="192"/>
      <c r="E954" s="195"/>
    </row>
    <row r="955" spans="2:5" ht="15.75" customHeight="1">
      <c r="B955" s="191"/>
      <c r="C955" s="192"/>
      <c r="E955" s="195"/>
    </row>
    <row r="956" spans="2:5" ht="15.75" customHeight="1">
      <c r="B956" s="191"/>
      <c r="C956" s="192"/>
      <c r="E956" s="195"/>
    </row>
    <row r="957" spans="2:5" ht="15.75" customHeight="1">
      <c r="B957" s="191"/>
      <c r="C957" s="192"/>
      <c r="E957" s="195"/>
    </row>
    <row r="958" spans="2:5" ht="15.75" customHeight="1">
      <c r="B958" s="191"/>
      <c r="C958" s="192"/>
      <c r="E958" s="195"/>
    </row>
    <row r="959" spans="2:5" ht="15.75" customHeight="1">
      <c r="B959" s="191"/>
      <c r="C959" s="192"/>
      <c r="E959" s="195"/>
    </row>
    <row r="960" spans="2:5" ht="15.75" customHeight="1">
      <c r="B960" s="191"/>
      <c r="C960" s="192"/>
      <c r="E960" s="195"/>
    </row>
    <row r="961" spans="2:5" ht="15.75" customHeight="1">
      <c r="B961" s="191"/>
      <c r="C961" s="192"/>
      <c r="E961" s="195"/>
    </row>
    <row r="962" spans="2:5" ht="15.75" customHeight="1">
      <c r="B962" s="191"/>
      <c r="C962" s="192"/>
      <c r="E962" s="195"/>
    </row>
    <row r="963" spans="2:5" ht="15.75" customHeight="1">
      <c r="B963" s="191"/>
      <c r="C963" s="192"/>
      <c r="E963" s="195"/>
    </row>
    <row r="964" spans="2:5" ht="15.75" customHeight="1">
      <c r="B964" s="191"/>
      <c r="C964" s="192"/>
      <c r="E964" s="195"/>
    </row>
    <row r="965" spans="2:5" ht="15.75" customHeight="1">
      <c r="B965" s="191"/>
      <c r="C965" s="192"/>
      <c r="E965" s="195"/>
    </row>
    <row r="966" spans="2:5" ht="15.75" customHeight="1">
      <c r="B966" s="191"/>
      <c r="C966" s="192"/>
      <c r="E966" s="195"/>
    </row>
    <row r="967" spans="2:5" ht="15.75" customHeight="1">
      <c r="B967" s="191"/>
      <c r="C967" s="192"/>
      <c r="E967" s="195"/>
    </row>
    <row r="968" spans="2:5" ht="15.75" customHeight="1">
      <c r="B968" s="191"/>
      <c r="C968" s="192"/>
      <c r="E968" s="195"/>
    </row>
    <row r="969" spans="2:5" ht="15.75" customHeight="1">
      <c r="B969" s="191"/>
      <c r="C969" s="192"/>
      <c r="E969" s="195"/>
    </row>
    <row r="970" spans="2:5" ht="15.75" customHeight="1">
      <c r="B970" s="191"/>
      <c r="C970" s="192"/>
      <c r="E970" s="195"/>
    </row>
    <row r="971" spans="2:5" ht="15.75" customHeight="1">
      <c r="B971" s="191"/>
      <c r="C971" s="192"/>
      <c r="E971" s="195"/>
    </row>
    <row r="972" spans="2:5" ht="15.75" customHeight="1">
      <c r="B972" s="191"/>
      <c r="C972" s="192"/>
      <c r="E972" s="195"/>
    </row>
    <row r="973" spans="2:5" ht="15.75" customHeight="1">
      <c r="B973" s="191"/>
      <c r="C973" s="192"/>
      <c r="E973" s="195"/>
    </row>
    <row r="974" spans="2:5" ht="15.75" customHeight="1">
      <c r="B974" s="191"/>
      <c r="C974" s="192"/>
      <c r="E974" s="195"/>
    </row>
    <row r="975" spans="2:5" ht="15.75" customHeight="1">
      <c r="B975" s="191"/>
      <c r="C975" s="192"/>
      <c r="E975" s="195"/>
    </row>
    <row r="976" spans="2:5" ht="15.75" customHeight="1">
      <c r="B976" s="191"/>
      <c r="C976" s="192"/>
      <c r="E976" s="195"/>
    </row>
    <row r="977" spans="2:5" ht="15.75" customHeight="1">
      <c r="B977" s="191"/>
      <c r="C977" s="192"/>
      <c r="E977" s="195"/>
    </row>
    <row r="978" spans="2:5" ht="15.75" customHeight="1">
      <c r="B978" s="191"/>
      <c r="C978" s="192"/>
      <c r="E978" s="195"/>
    </row>
    <row r="979" spans="2:5" ht="15.75" customHeight="1">
      <c r="B979" s="191"/>
      <c r="C979" s="192"/>
      <c r="E979" s="195"/>
    </row>
    <row r="980" spans="2:5" ht="15.75" customHeight="1">
      <c r="B980" s="191"/>
      <c r="C980" s="192"/>
      <c r="E980" s="195"/>
    </row>
    <row r="981" spans="2:5" ht="15.75" customHeight="1">
      <c r="B981" s="191"/>
      <c r="C981" s="192"/>
      <c r="E981" s="195"/>
    </row>
    <row r="982" spans="2:5" ht="15.75" customHeight="1">
      <c r="B982" s="191"/>
      <c r="C982" s="192"/>
      <c r="E982" s="195"/>
    </row>
    <row r="983" spans="2:5" ht="15.75" customHeight="1">
      <c r="B983" s="191"/>
      <c r="C983" s="192"/>
      <c r="E983" s="195"/>
    </row>
    <row r="984" spans="2:5" ht="15.75" customHeight="1">
      <c r="B984" s="191"/>
      <c r="C984" s="192"/>
      <c r="E984" s="195"/>
    </row>
    <row r="985" spans="2:5" ht="15.75" customHeight="1">
      <c r="B985" s="191"/>
      <c r="C985" s="192"/>
      <c r="E985" s="195"/>
    </row>
    <row r="986" spans="2:5" ht="15.75" customHeight="1">
      <c r="B986" s="191"/>
      <c r="C986" s="192"/>
      <c r="E986" s="195"/>
    </row>
  </sheetData>
  <mergeCells count="10">
    <mergeCell ref="H2:H6"/>
    <mergeCell ref="I2:I6"/>
    <mergeCell ref="M2:M6"/>
    <mergeCell ref="A2:A6"/>
    <mergeCell ref="B2:B6"/>
    <mergeCell ref="C2:C6"/>
    <mergeCell ref="D2:D6"/>
    <mergeCell ref="E2:E6"/>
    <mergeCell ref="F2:F6"/>
    <mergeCell ref="G2:G6"/>
  </mergeCells>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1000"/>
  <sheetViews>
    <sheetView workbookViewId="0"/>
  </sheetViews>
  <sheetFormatPr baseColWidth="10" defaultColWidth="11.1640625" defaultRowHeight="15" customHeight="1"/>
  <cols>
    <col min="1" max="26" width="10.5" customWidth="1"/>
  </cols>
  <sheetData>
    <row r="1" spans="1:5" ht="15.75" customHeight="1">
      <c r="A1" s="102" t="s">
        <v>1173</v>
      </c>
      <c r="B1" s="102" t="s">
        <v>1166</v>
      </c>
      <c r="C1" s="102" t="s">
        <v>1166</v>
      </c>
      <c r="D1" s="102" t="s">
        <v>1166</v>
      </c>
      <c r="E1" s="102" t="s">
        <v>1174</v>
      </c>
    </row>
    <row r="2" spans="1:5" ht="15.75" customHeight="1">
      <c r="A2" s="102" t="s">
        <v>1173</v>
      </c>
      <c r="B2" s="102" t="s">
        <v>1166</v>
      </c>
      <c r="C2" s="102" t="s">
        <v>1166</v>
      </c>
      <c r="D2" s="102" t="s">
        <v>1166</v>
      </c>
      <c r="E2" s="102" t="s">
        <v>1175</v>
      </c>
    </row>
    <row r="3" spans="1:5" ht="15.75" customHeight="1">
      <c r="A3" s="102" t="s">
        <v>1173</v>
      </c>
      <c r="B3" s="102" t="s">
        <v>1166</v>
      </c>
      <c r="C3" s="102" t="s">
        <v>1166</v>
      </c>
      <c r="D3" s="102" t="s">
        <v>1166</v>
      </c>
      <c r="E3" s="102" t="s">
        <v>1176</v>
      </c>
    </row>
    <row r="4" spans="1:5" ht="15.75" customHeight="1">
      <c r="A4" s="102" t="s">
        <v>1173</v>
      </c>
      <c r="B4" s="102" t="s">
        <v>1166</v>
      </c>
      <c r="C4" s="102" t="s">
        <v>1166</v>
      </c>
      <c r="D4" s="102" t="s">
        <v>1166</v>
      </c>
      <c r="E4" s="102" t="s">
        <v>1177</v>
      </c>
    </row>
    <row r="5" spans="1:5" ht="15.75" customHeight="1">
      <c r="A5" s="102" t="s">
        <v>1173</v>
      </c>
      <c r="B5" s="102" t="s">
        <v>1166</v>
      </c>
      <c r="C5" s="102" t="s">
        <v>1166</v>
      </c>
      <c r="D5" s="102" t="s">
        <v>1166</v>
      </c>
      <c r="E5" s="102" t="s">
        <v>1178</v>
      </c>
    </row>
    <row r="6" spans="1:5" ht="15.75" customHeight="1">
      <c r="A6" s="102" t="s">
        <v>1173</v>
      </c>
      <c r="B6" s="102" t="s">
        <v>1166</v>
      </c>
      <c r="C6" s="102" t="s">
        <v>1166</v>
      </c>
      <c r="D6" s="102" t="s">
        <v>1166</v>
      </c>
      <c r="E6" s="102" t="s">
        <v>1179</v>
      </c>
    </row>
    <row r="7" spans="1:5" ht="15.75" customHeight="1">
      <c r="A7" s="102" t="s">
        <v>1173</v>
      </c>
      <c r="B7" s="102" t="s">
        <v>1166</v>
      </c>
      <c r="C7" s="102" t="s">
        <v>1166</v>
      </c>
      <c r="D7" s="102" t="s">
        <v>1166</v>
      </c>
      <c r="E7" s="102" t="s">
        <v>1180</v>
      </c>
    </row>
    <row r="8" spans="1:5" ht="15.75" customHeight="1">
      <c r="A8" s="102" t="s">
        <v>1173</v>
      </c>
      <c r="B8" s="102" t="s">
        <v>1166</v>
      </c>
      <c r="C8" s="102" t="s">
        <v>1166</v>
      </c>
      <c r="D8" s="102" t="s">
        <v>1166</v>
      </c>
      <c r="E8" s="102" t="s">
        <v>1181</v>
      </c>
    </row>
    <row r="9" spans="1:5" ht="15.75" customHeight="1">
      <c r="A9" s="102" t="s">
        <v>1173</v>
      </c>
      <c r="B9" s="102" t="s">
        <v>1166</v>
      </c>
      <c r="C9" s="102" t="s">
        <v>1166</v>
      </c>
      <c r="D9" s="102" t="s">
        <v>1166</v>
      </c>
      <c r="E9" s="102" t="s">
        <v>1182</v>
      </c>
    </row>
    <row r="10" spans="1:5" ht="15.75" customHeight="1">
      <c r="A10" s="102" t="s">
        <v>1173</v>
      </c>
      <c r="B10" s="102" t="s">
        <v>1166</v>
      </c>
      <c r="C10" s="102" t="s">
        <v>1166</v>
      </c>
      <c r="D10" s="102" t="s">
        <v>1166</v>
      </c>
      <c r="E10" s="102" t="s">
        <v>1183</v>
      </c>
    </row>
    <row r="11" spans="1:5" ht="15.75" customHeight="1">
      <c r="A11" s="102" t="s">
        <v>1173</v>
      </c>
      <c r="B11" s="102" t="s">
        <v>1166</v>
      </c>
      <c r="C11" s="102" t="s">
        <v>1166</v>
      </c>
      <c r="D11" s="102" t="s">
        <v>1166</v>
      </c>
      <c r="E11" s="102" t="s">
        <v>1184</v>
      </c>
    </row>
    <row r="12" spans="1:5" ht="15.75" customHeight="1">
      <c r="A12" s="102" t="s">
        <v>1173</v>
      </c>
      <c r="B12" s="102" t="s">
        <v>1166</v>
      </c>
      <c r="C12" s="102" t="s">
        <v>1166</v>
      </c>
      <c r="D12" s="102" t="s">
        <v>1166</v>
      </c>
      <c r="E12" s="102" t="s">
        <v>1185</v>
      </c>
    </row>
    <row r="13" spans="1:5" ht="15.75" customHeight="1">
      <c r="A13" s="102" t="s">
        <v>1173</v>
      </c>
      <c r="B13" s="102" t="s">
        <v>1166</v>
      </c>
      <c r="C13" s="102" t="s">
        <v>1166</v>
      </c>
      <c r="D13" s="102" t="s">
        <v>1166</v>
      </c>
      <c r="E13" s="102" t="s">
        <v>1186</v>
      </c>
    </row>
    <row r="14" spans="1:5" ht="15.75" customHeight="1">
      <c r="A14" s="102" t="s">
        <v>1173</v>
      </c>
      <c r="B14" s="102" t="s">
        <v>1166</v>
      </c>
      <c r="C14" s="102" t="s">
        <v>1166</v>
      </c>
      <c r="D14" s="102" t="s">
        <v>1166</v>
      </c>
      <c r="E14" s="102" t="s">
        <v>1187</v>
      </c>
    </row>
    <row r="15" spans="1:5" ht="15.75" customHeight="1">
      <c r="A15" s="102" t="s">
        <v>1173</v>
      </c>
      <c r="B15" s="102" t="s">
        <v>1166</v>
      </c>
      <c r="C15" s="102" t="s">
        <v>1166</v>
      </c>
      <c r="D15" s="102" t="s">
        <v>1166</v>
      </c>
      <c r="E15" s="102" t="s">
        <v>1188</v>
      </c>
    </row>
    <row r="16" spans="1:5" ht="15.75" customHeight="1">
      <c r="A16" s="102" t="s">
        <v>1173</v>
      </c>
      <c r="B16" s="102" t="s">
        <v>1166</v>
      </c>
      <c r="C16" s="102" t="s">
        <v>1166</v>
      </c>
      <c r="D16" s="102" t="s">
        <v>1166</v>
      </c>
      <c r="E16" s="102" t="s">
        <v>1189</v>
      </c>
    </row>
    <row r="17" spans="1:5" ht="15.75" customHeight="1">
      <c r="A17" s="102" t="s">
        <v>1173</v>
      </c>
      <c r="B17" s="102" t="s">
        <v>1166</v>
      </c>
      <c r="C17" s="102" t="s">
        <v>1166</v>
      </c>
      <c r="D17" s="102" t="s">
        <v>1166</v>
      </c>
      <c r="E17" s="102" t="s">
        <v>1190</v>
      </c>
    </row>
    <row r="18" spans="1:5" ht="15.75" customHeight="1">
      <c r="A18" s="102" t="s">
        <v>1173</v>
      </c>
      <c r="B18" s="102" t="s">
        <v>1166</v>
      </c>
      <c r="C18" s="102" t="s">
        <v>1166</v>
      </c>
      <c r="D18" s="102" t="s">
        <v>1166</v>
      </c>
      <c r="E18" s="102" t="s">
        <v>1191</v>
      </c>
    </row>
    <row r="19" spans="1:5" ht="15.75" customHeight="1">
      <c r="A19" s="102" t="s">
        <v>1173</v>
      </c>
      <c r="B19" s="102" t="s">
        <v>1166</v>
      </c>
      <c r="C19" s="102" t="s">
        <v>1166</v>
      </c>
      <c r="D19" s="102" t="s">
        <v>1166</v>
      </c>
      <c r="E19" s="102" t="s">
        <v>1192</v>
      </c>
    </row>
    <row r="20" spans="1:5" ht="15.75" customHeight="1">
      <c r="A20" s="102" t="s">
        <v>1173</v>
      </c>
      <c r="B20" s="102" t="s">
        <v>1166</v>
      </c>
      <c r="C20" s="102" t="s">
        <v>1166</v>
      </c>
      <c r="D20" s="102" t="s">
        <v>1166</v>
      </c>
      <c r="E20" s="102" t="s">
        <v>1193</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G9"/>
  <sheetViews>
    <sheetView workbookViewId="0"/>
  </sheetViews>
  <sheetFormatPr baseColWidth="10" defaultColWidth="11.1640625" defaultRowHeight="15" customHeight="1"/>
  <cols>
    <col min="1" max="26" width="11.1640625" customWidth="1"/>
  </cols>
  <sheetData>
    <row r="1" spans="1:7">
      <c r="A1" s="191" t="s">
        <v>1</v>
      </c>
      <c r="B1" s="191">
        <f>'Papers employing ML'!B14</f>
        <v>56</v>
      </c>
    </row>
    <row r="2" spans="1:7">
      <c r="B2" s="191" t="s">
        <v>12</v>
      </c>
    </row>
    <row r="3" spans="1:7">
      <c r="C3" s="191" t="s">
        <v>1194</v>
      </c>
      <c r="D3" s="191" t="s">
        <v>1041</v>
      </c>
      <c r="E3" s="191" t="s">
        <v>603</v>
      </c>
      <c r="F3" s="191" t="s">
        <v>1132</v>
      </c>
      <c r="G3" s="191" t="s">
        <v>1195</v>
      </c>
    </row>
    <row r="4" spans="1:7">
      <c r="A4" s="191" t="s">
        <v>1131</v>
      </c>
      <c r="B4" s="191" t="s">
        <v>539</v>
      </c>
      <c r="C4" s="329">
        <v>0.89</v>
      </c>
      <c r="D4" s="329">
        <v>0.95499999999999996</v>
      </c>
      <c r="E4" s="329">
        <v>0.95699999999999996</v>
      </c>
      <c r="F4" s="329">
        <v>0.91300000000000003</v>
      </c>
      <c r="G4" s="329">
        <f t="shared" ref="G4:G5" si="0">AVERAGE(C4:F4)</f>
        <v>0.92874999999999996</v>
      </c>
    </row>
    <row r="5" spans="1:7">
      <c r="A5" s="191" t="s">
        <v>1128</v>
      </c>
      <c r="B5" s="191" t="s">
        <v>539</v>
      </c>
      <c r="C5" s="329">
        <v>0.76200000000000001</v>
      </c>
      <c r="D5" s="329">
        <v>0.71399999999999997</v>
      </c>
      <c r="E5" s="329">
        <v>0.76200000000000001</v>
      </c>
      <c r="F5" s="329">
        <v>0.84799999999999998</v>
      </c>
      <c r="G5" s="329">
        <f t="shared" si="0"/>
        <v>0.77149999999999996</v>
      </c>
    </row>
    <row r="6" spans="1:7">
      <c r="A6" s="191" t="s">
        <v>1196</v>
      </c>
      <c r="C6" s="329">
        <f t="shared" ref="C6:F6" si="1">AVERAGE(C4:C5)</f>
        <v>0.82600000000000007</v>
      </c>
      <c r="D6" s="329">
        <f t="shared" si="1"/>
        <v>0.83450000000000002</v>
      </c>
      <c r="E6" s="329">
        <f t="shared" si="1"/>
        <v>0.85949999999999993</v>
      </c>
      <c r="F6" s="329">
        <f t="shared" si="1"/>
        <v>0.88050000000000006</v>
      </c>
      <c r="G6" s="329"/>
    </row>
    <row r="7" spans="1:7">
      <c r="C7" s="329"/>
      <c r="D7" s="329"/>
      <c r="E7" s="329"/>
      <c r="F7" s="329"/>
      <c r="G7" s="329">
        <f>AVERAGE(G4:G5)</f>
        <v>0.85012500000000002</v>
      </c>
    </row>
    <row r="9" spans="1:7">
      <c r="A9" s="135"/>
    </row>
  </sheetData>
  <pageMargins left="0.7" right="0.7" top="0.75" bottom="0.75" header="0" footer="0"/>
  <pageSetup orientation="landscape"/>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1000"/>
  <sheetViews>
    <sheetView workbookViewId="0"/>
  </sheetViews>
  <sheetFormatPr baseColWidth="10" defaultColWidth="11.1640625" defaultRowHeight="15" customHeight="1"/>
  <cols>
    <col min="1" max="26" width="10.5" customWidth="1"/>
  </cols>
  <sheetData>
    <row r="1" spans="1:5" ht="15.75" customHeight="1">
      <c r="A1" s="102" t="s">
        <v>603</v>
      </c>
      <c r="B1" s="102" t="s">
        <v>1166</v>
      </c>
      <c r="C1" s="102" t="s">
        <v>1166</v>
      </c>
      <c r="D1" s="102" t="s">
        <v>1166</v>
      </c>
      <c r="E1" s="102" t="s">
        <v>1197</v>
      </c>
    </row>
    <row r="2" spans="1:5" ht="15.75" customHeight="1">
      <c r="A2" s="102" t="s">
        <v>603</v>
      </c>
      <c r="B2" s="102" t="s">
        <v>1166</v>
      </c>
      <c r="C2" s="102" t="s">
        <v>1166</v>
      </c>
      <c r="D2" s="102" t="s">
        <v>1166</v>
      </c>
      <c r="E2" s="102" t="s">
        <v>1198</v>
      </c>
    </row>
    <row r="3" spans="1:5" ht="15.75" customHeight="1">
      <c r="A3" s="102" t="s">
        <v>603</v>
      </c>
      <c r="B3" s="102" t="s">
        <v>1166</v>
      </c>
      <c r="C3" s="102" t="s">
        <v>1166</v>
      </c>
      <c r="D3" s="102" t="s">
        <v>1166</v>
      </c>
      <c r="E3" s="102" t="s">
        <v>1199</v>
      </c>
    </row>
    <row r="4" spans="1:5" ht="15.75" customHeight="1">
      <c r="A4" s="102" t="s">
        <v>603</v>
      </c>
      <c r="B4" s="102" t="s">
        <v>1166</v>
      </c>
      <c r="C4" s="102" t="s">
        <v>1166</v>
      </c>
      <c r="D4" s="102" t="s">
        <v>1166</v>
      </c>
      <c r="E4" s="102" t="s">
        <v>1200</v>
      </c>
    </row>
    <row r="5" spans="1:5" ht="15.75" customHeight="1">
      <c r="A5" s="102" t="s">
        <v>603</v>
      </c>
      <c r="B5" s="102" t="s">
        <v>1166</v>
      </c>
      <c r="C5" s="102" t="s">
        <v>1166</v>
      </c>
      <c r="D5" s="102" t="s">
        <v>1166</v>
      </c>
      <c r="E5" s="102" t="s">
        <v>1201</v>
      </c>
    </row>
    <row r="6" spans="1:5" ht="15.75" customHeight="1">
      <c r="A6" s="102" t="s">
        <v>603</v>
      </c>
      <c r="B6" s="102" t="s">
        <v>1166</v>
      </c>
      <c r="C6" s="102" t="s">
        <v>1166</v>
      </c>
      <c r="D6" s="102" t="s">
        <v>1166</v>
      </c>
      <c r="E6" s="102" t="s">
        <v>1202</v>
      </c>
    </row>
    <row r="7" spans="1:5" ht="15.75" customHeight="1">
      <c r="A7" s="102" t="s">
        <v>603</v>
      </c>
      <c r="B7" s="102" t="s">
        <v>1166</v>
      </c>
      <c r="C7" s="102" t="s">
        <v>1166</v>
      </c>
      <c r="D7" s="102" t="s">
        <v>1166</v>
      </c>
      <c r="E7" s="102" t="s">
        <v>1203</v>
      </c>
    </row>
    <row r="8" spans="1:5" ht="15.75" customHeight="1">
      <c r="A8" s="102" t="s">
        <v>603</v>
      </c>
      <c r="B8" s="102" t="s">
        <v>1166</v>
      </c>
      <c r="C8" s="102" t="s">
        <v>1166</v>
      </c>
      <c r="D8" s="102" t="s">
        <v>1166</v>
      </c>
      <c r="E8" s="102" t="s">
        <v>1204</v>
      </c>
    </row>
    <row r="9" spans="1:5" ht="15.75" customHeight="1">
      <c r="A9" s="102" t="s">
        <v>603</v>
      </c>
      <c r="B9" s="102" t="s">
        <v>1166</v>
      </c>
      <c r="C9" s="102" t="s">
        <v>1166</v>
      </c>
      <c r="D9" s="102" t="s">
        <v>1166</v>
      </c>
      <c r="E9" s="102" t="s">
        <v>1198</v>
      </c>
    </row>
    <row r="10" spans="1:5" ht="15.75" customHeight="1">
      <c r="A10" s="102" t="s">
        <v>603</v>
      </c>
      <c r="B10" s="102" t="s">
        <v>1166</v>
      </c>
      <c r="C10" s="102" t="s">
        <v>1166</v>
      </c>
      <c r="D10" s="102" t="s">
        <v>1166</v>
      </c>
      <c r="E10" s="102" t="s">
        <v>1205</v>
      </c>
    </row>
    <row r="11" spans="1:5" ht="15.75" customHeight="1">
      <c r="A11" s="102" t="s">
        <v>603</v>
      </c>
      <c r="B11" s="102" t="s">
        <v>1166</v>
      </c>
      <c r="C11" s="102" t="s">
        <v>1166</v>
      </c>
      <c r="D11" s="102" t="s">
        <v>1166</v>
      </c>
      <c r="E11" s="102" t="s">
        <v>1206</v>
      </c>
    </row>
    <row r="12" spans="1:5" ht="15.75" customHeight="1">
      <c r="A12" s="102" t="s">
        <v>603</v>
      </c>
      <c r="B12" s="102" t="s">
        <v>1166</v>
      </c>
      <c r="C12" s="102" t="s">
        <v>1166</v>
      </c>
      <c r="D12" s="102" t="s">
        <v>1166</v>
      </c>
      <c r="E12" s="102" t="s">
        <v>1207</v>
      </c>
    </row>
    <row r="13" spans="1:5" ht="15.75" customHeight="1">
      <c r="A13" s="102" t="s">
        <v>603</v>
      </c>
      <c r="B13" s="102" t="s">
        <v>1166</v>
      </c>
      <c r="C13" s="102" t="s">
        <v>1166</v>
      </c>
      <c r="D13" s="102" t="s">
        <v>1166</v>
      </c>
      <c r="E13" s="102" t="s">
        <v>1198</v>
      </c>
    </row>
    <row r="14" spans="1:5" ht="15.75" customHeight="1">
      <c r="A14" s="102" t="s">
        <v>603</v>
      </c>
      <c r="B14" s="102" t="s">
        <v>1166</v>
      </c>
      <c r="C14" s="102" t="s">
        <v>1166</v>
      </c>
      <c r="D14" s="102" t="s">
        <v>1166</v>
      </c>
      <c r="E14" s="102" t="s">
        <v>1208</v>
      </c>
    </row>
    <row r="15" spans="1:5" ht="15.75" customHeight="1">
      <c r="A15" s="102" t="s">
        <v>603</v>
      </c>
      <c r="B15" s="102" t="s">
        <v>1166</v>
      </c>
      <c r="C15" s="102" t="s">
        <v>1166</v>
      </c>
      <c r="D15" s="102" t="s">
        <v>1166</v>
      </c>
      <c r="E15" s="102" t="s">
        <v>1209</v>
      </c>
    </row>
    <row r="16" spans="1:5" ht="15.75" customHeight="1">
      <c r="A16" s="102" t="s">
        <v>603</v>
      </c>
      <c r="B16" s="102" t="s">
        <v>1166</v>
      </c>
      <c r="C16" s="102" t="s">
        <v>1166</v>
      </c>
      <c r="D16" s="102" t="s">
        <v>1166</v>
      </c>
      <c r="E16" s="102" t="s">
        <v>1210</v>
      </c>
    </row>
    <row r="17" spans="1:5" ht="15.75" customHeight="1">
      <c r="A17" s="102" t="s">
        <v>603</v>
      </c>
      <c r="B17" s="102" t="s">
        <v>1166</v>
      </c>
      <c r="C17" s="102" t="s">
        <v>1166</v>
      </c>
      <c r="D17" s="102" t="s">
        <v>1166</v>
      </c>
      <c r="E17" s="102" t="s">
        <v>1211</v>
      </c>
    </row>
    <row r="18" spans="1:5" ht="15.75" customHeight="1">
      <c r="A18" s="102" t="s">
        <v>603</v>
      </c>
      <c r="B18" s="102" t="s">
        <v>1166</v>
      </c>
      <c r="C18" s="102" t="s">
        <v>1166</v>
      </c>
      <c r="D18" s="102" t="s">
        <v>1166</v>
      </c>
      <c r="E18" s="102" t="s">
        <v>1212</v>
      </c>
    </row>
    <row r="19" spans="1:5" ht="15.75" customHeight="1">
      <c r="A19" s="102" t="s">
        <v>603</v>
      </c>
      <c r="B19" s="102" t="s">
        <v>1166</v>
      </c>
      <c r="C19" s="102" t="s">
        <v>1166</v>
      </c>
      <c r="D19" s="102" t="s">
        <v>1166</v>
      </c>
      <c r="E19" s="102" t="s">
        <v>1213</v>
      </c>
    </row>
    <row r="20" spans="1:5" ht="15.75" customHeight="1">
      <c r="A20" s="102" t="s">
        <v>603</v>
      </c>
      <c r="B20" s="102" t="s">
        <v>1166</v>
      </c>
      <c r="C20" s="102" t="s">
        <v>1166</v>
      </c>
      <c r="D20" s="102" t="s">
        <v>1166</v>
      </c>
      <c r="E20" s="102" t="s">
        <v>1198</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E16"/>
  <sheetViews>
    <sheetView workbookViewId="0"/>
  </sheetViews>
  <sheetFormatPr baseColWidth="10" defaultColWidth="11.1640625" defaultRowHeight="15" customHeight="1"/>
  <cols>
    <col min="1" max="1" width="11.1640625" customWidth="1"/>
    <col min="2" max="2" width="18.33203125" customWidth="1"/>
    <col min="3" max="26" width="11.1640625" customWidth="1"/>
  </cols>
  <sheetData>
    <row r="1" spans="1:5">
      <c r="A1" s="191" t="s">
        <v>1</v>
      </c>
      <c r="B1" s="191">
        <f>'Papers employing ML'!B25</f>
        <v>77</v>
      </c>
      <c r="C1" s="191" t="s">
        <v>12</v>
      </c>
    </row>
    <row r="2" spans="1:5">
      <c r="C2" s="234" t="s">
        <v>603</v>
      </c>
    </row>
    <row r="3" spans="1:5">
      <c r="C3" s="191" t="s">
        <v>1131</v>
      </c>
      <c r="D3" s="191" t="s">
        <v>1128</v>
      </c>
    </row>
    <row r="4" spans="1:5">
      <c r="A4" s="191" t="s">
        <v>1214</v>
      </c>
      <c r="B4" s="191" t="s">
        <v>539</v>
      </c>
      <c r="C4" s="329">
        <v>0.76170000000000004</v>
      </c>
      <c r="D4" s="329">
        <v>0.76170000000000004</v>
      </c>
      <c r="E4" s="329"/>
    </row>
    <row r="5" spans="1:5">
      <c r="A5" s="191" t="s">
        <v>1215</v>
      </c>
      <c r="B5" s="191" t="s">
        <v>539</v>
      </c>
      <c r="C5" s="329">
        <v>0.72109999999999996</v>
      </c>
      <c r="D5" s="329">
        <v>0.72889999999999999</v>
      </c>
      <c r="E5" s="329"/>
    </row>
    <row r="6" spans="1:5">
      <c r="A6" s="191" t="s">
        <v>1216</v>
      </c>
      <c r="B6" s="191" t="s">
        <v>539</v>
      </c>
      <c r="C6" s="329">
        <v>0.71950000000000003</v>
      </c>
      <c r="D6" s="329">
        <v>0.73119999999999996</v>
      </c>
      <c r="E6" s="329"/>
    </row>
    <row r="7" spans="1:5">
      <c r="A7" s="191" t="s">
        <v>1217</v>
      </c>
      <c r="B7" s="191" t="s">
        <v>539</v>
      </c>
      <c r="C7" s="329">
        <v>0.71020000000000005</v>
      </c>
      <c r="D7" s="329">
        <v>0.74299999999999999</v>
      </c>
      <c r="E7" s="329"/>
    </row>
    <row r="8" spans="1:5">
      <c r="A8" s="191" t="s">
        <v>1218</v>
      </c>
      <c r="B8" s="191" t="s">
        <v>539</v>
      </c>
      <c r="C8" s="329">
        <v>0.71640000000000004</v>
      </c>
      <c r="D8" s="329">
        <v>0.72340000000000004</v>
      </c>
      <c r="E8" s="329"/>
    </row>
    <row r="9" spans="1:5">
      <c r="A9" s="191" t="s">
        <v>1219</v>
      </c>
      <c r="C9" s="329">
        <f t="shared" ref="C9:D9" si="0">AVERAGE(C4:C8)</f>
        <v>0.72578000000000009</v>
      </c>
      <c r="D9" s="329">
        <f t="shared" si="0"/>
        <v>0.73764000000000007</v>
      </c>
      <c r="E9" s="358">
        <f>AVERAGE(C9:D9)</f>
        <v>0.73171000000000008</v>
      </c>
    </row>
    <row r="16" spans="1:5">
      <c r="A16" s="135"/>
    </row>
  </sheetData>
  <pageMargins left="0.7" right="0.7" top="0.75" bottom="0.75" header="0" footer="0"/>
  <pageSetup orientation="landscape"/>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J48"/>
  <sheetViews>
    <sheetView workbookViewId="0"/>
  </sheetViews>
  <sheetFormatPr baseColWidth="10" defaultColWidth="11.1640625" defaultRowHeight="15" customHeight="1"/>
  <cols>
    <col min="1" max="1" width="17.83203125" customWidth="1"/>
    <col min="2" max="6" width="11.1640625" customWidth="1"/>
    <col min="7" max="7" width="8.5" customWidth="1"/>
    <col min="8" max="8" width="12.6640625" customWidth="1"/>
    <col min="9" max="27" width="11.1640625" customWidth="1"/>
  </cols>
  <sheetData>
    <row r="1" spans="1:10">
      <c r="A1" s="191" t="s">
        <v>1</v>
      </c>
      <c r="B1" s="191">
        <v>78</v>
      </c>
    </row>
    <row r="2" spans="1:10">
      <c r="C2" s="191"/>
      <c r="D2" s="475" t="s">
        <v>12</v>
      </c>
      <c r="E2" s="462"/>
      <c r="F2" s="462"/>
    </row>
    <row r="3" spans="1:10">
      <c r="C3" s="191"/>
      <c r="D3" s="191" t="s">
        <v>603</v>
      </c>
      <c r="E3" s="191" t="s">
        <v>743</v>
      </c>
      <c r="F3" s="191" t="s">
        <v>1040</v>
      </c>
      <c r="G3" s="191" t="s">
        <v>702</v>
      </c>
      <c r="H3" s="191" t="s">
        <v>1220</v>
      </c>
      <c r="I3" s="191" t="s">
        <v>1221</v>
      </c>
    </row>
    <row r="4" spans="1:10">
      <c r="A4" s="191" t="s">
        <v>1222</v>
      </c>
      <c r="B4" s="191" t="s">
        <v>1131</v>
      </c>
      <c r="C4" s="191" t="s">
        <v>1065</v>
      </c>
      <c r="D4" s="191">
        <v>0.60499999999999998</v>
      </c>
      <c r="H4" s="191">
        <f>2*D4*D11/(D4+D11)</f>
        <v>0.60499999999999998</v>
      </c>
      <c r="I4" s="191"/>
    </row>
    <row r="5" spans="1:10">
      <c r="A5" s="191" t="s">
        <v>1223</v>
      </c>
      <c r="B5" s="191" t="s">
        <v>1131</v>
      </c>
      <c r="C5" s="191" t="s">
        <v>1065</v>
      </c>
      <c r="D5" s="295" t="s">
        <v>565</v>
      </c>
      <c r="E5" s="191">
        <v>0.67100000000000004</v>
      </c>
      <c r="H5" s="191"/>
      <c r="I5" s="191">
        <f>2*E5*E12/(E5+E12)</f>
        <v>0.65774316109422493</v>
      </c>
    </row>
    <row r="6" spans="1:10">
      <c r="A6" s="191" t="s">
        <v>1224</v>
      </c>
      <c r="B6" s="191" t="s">
        <v>1131</v>
      </c>
      <c r="C6" s="191" t="s">
        <v>1065</v>
      </c>
      <c r="D6" s="295" t="s">
        <v>565</v>
      </c>
      <c r="F6" s="191">
        <v>0.315</v>
      </c>
      <c r="H6" s="191"/>
      <c r="I6" s="191"/>
      <c r="J6" s="191">
        <f>2*F6*F13/(F6+F13)</f>
        <v>0.31549920760697309</v>
      </c>
    </row>
    <row r="7" spans="1:10">
      <c r="A7" s="191" t="s">
        <v>1225</v>
      </c>
      <c r="B7" s="191" t="s">
        <v>1131</v>
      </c>
      <c r="C7" s="191" t="s">
        <v>1065</v>
      </c>
      <c r="D7" s="191">
        <v>0.63900000000000001</v>
      </c>
      <c r="H7" s="191">
        <f>2*D7*D14/(D7+D14)</f>
        <v>0.63849960845732179</v>
      </c>
      <c r="I7" s="191"/>
    </row>
    <row r="8" spans="1:10">
      <c r="A8" s="191" t="s">
        <v>1226</v>
      </c>
      <c r="B8" s="191" t="s">
        <v>1131</v>
      </c>
      <c r="C8" s="191" t="s">
        <v>1065</v>
      </c>
      <c r="E8" s="191">
        <v>0.65300000000000002</v>
      </c>
      <c r="H8" s="191"/>
      <c r="I8" s="191">
        <f>2*E8*E15/(E8+E15)</f>
        <v>0.63501809598741155</v>
      </c>
    </row>
    <row r="9" spans="1:10">
      <c r="A9" s="191" t="s">
        <v>1227</v>
      </c>
      <c r="B9" s="191" t="s">
        <v>1131</v>
      </c>
      <c r="C9" s="191" t="s">
        <v>1065</v>
      </c>
      <c r="D9" s="191">
        <v>0.61899999999999999</v>
      </c>
      <c r="H9" s="191">
        <f t="shared" ref="H9:H10" si="0">2*D9*D16/(D9+D16)</f>
        <v>0.61849959579628122</v>
      </c>
      <c r="I9" s="191"/>
    </row>
    <row r="10" spans="1:10">
      <c r="A10" s="191" t="s">
        <v>1228</v>
      </c>
      <c r="B10" s="191" t="s">
        <v>1131</v>
      </c>
      <c r="C10" s="191" t="s">
        <v>1065</v>
      </c>
      <c r="D10" s="191">
        <v>0.60599999999999998</v>
      </c>
      <c r="H10" s="191">
        <f t="shared" si="0"/>
        <v>0.60549958711808427</v>
      </c>
      <c r="I10" s="191"/>
    </row>
    <row r="11" spans="1:10">
      <c r="A11" s="191" t="s">
        <v>1222</v>
      </c>
      <c r="B11" s="191" t="s">
        <v>1131</v>
      </c>
      <c r="C11" s="191" t="s">
        <v>1066</v>
      </c>
      <c r="D11" s="191">
        <v>0.60499999999999998</v>
      </c>
      <c r="H11" s="191"/>
    </row>
    <row r="12" spans="1:10">
      <c r="A12" s="191" t="s">
        <v>1223</v>
      </c>
      <c r="B12" s="191" t="s">
        <v>1131</v>
      </c>
      <c r="C12" s="191" t="s">
        <v>1066</v>
      </c>
      <c r="E12" s="191">
        <v>0.64500000000000002</v>
      </c>
    </row>
    <row r="13" spans="1:10">
      <c r="A13" s="191" t="s">
        <v>1224</v>
      </c>
      <c r="B13" s="191" t="s">
        <v>1131</v>
      </c>
      <c r="C13" s="191" t="s">
        <v>1066</v>
      </c>
      <c r="F13" s="191">
        <v>0.316</v>
      </c>
    </row>
    <row r="14" spans="1:10">
      <c r="A14" s="191" t="s">
        <v>1225</v>
      </c>
      <c r="B14" s="191" t="s">
        <v>1131</v>
      </c>
      <c r="C14" s="191" t="s">
        <v>1066</v>
      </c>
      <c r="D14" s="191">
        <v>0.63800000000000001</v>
      </c>
    </row>
    <row r="15" spans="1:10">
      <c r="A15" s="191" t="s">
        <v>1226</v>
      </c>
      <c r="B15" s="191" t="s">
        <v>1131</v>
      </c>
      <c r="C15" s="191" t="s">
        <v>1066</v>
      </c>
      <c r="E15" s="191">
        <v>0.61799999999999999</v>
      </c>
    </row>
    <row r="16" spans="1:10">
      <c r="A16" s="191" t="s">
        <v>1227</v>
      </c>
      <c r="B16" s="191" t="s">
        <v>1131</v>
      </c>
      <c r="C16" s="191" t="s">
        <v>1066</v>
      </c>
      <c r="D16" s="191">
        <v>0.61799999999999999</v>
      </c>
    </row>
    <row r="17" spans="1:10">
      <c r="A17" s="191" t="s">
        <v>1228</v>
      </c>
      <c r="B17" s="191" t="s">
        <v>1131</v>
      </c>
      <c r="C17" s="191" t="s">
        <v>1066</v>
      </c>
      <c r="D17" s="191">
        <v>0.60499999999999998</v>
      </c>
    </row>
    <row r="18" spans="1:10">
      <c r="A18" s="191" t="s">
        <v>1222</v>
      </c>
      <c r="B18" s="191" t="s">
        <v>1131</v>
      </c>
      <c r="G18" s="329">
        <f>2*D4*D11/(D4+D11)</f>
        <v>0.60499999999999998</v>
      </c>
    </row>
    <row r="19" spans="1:10">
      <c r="A19" s="191" t="s">
        <v>1223</v>
      </c>
      <c r="B19" s="191" t="s">
        <v>1131</v>
      </c>
      <c r="G19" s="329">
        <v>0.63</v>
      </c>
    </row>
    <row r="20" spans="1:10">
      <c r="A20" s="191" t="s">
        <v>1224</v>
      </c>
      <c r="B20" s="191" t="s">
        <v>1131</v>
      </c>
      <c r="G20" s="329">
        <v>0.315</v>
      </c>
    </row>
    <row r="21" spans="1:10">
      <c r="A21" s="191" t="s">
        <v>1225</v>
      </c>
      <c r="B21" s="191" t="s">
        <v>1131</v>
      </c>
      <c r="G21" s="329">
        <v>0.63800000000000001</v>
      </c>
    </row>
    <row r="22" spans="1:10">
      <c r="A22" s="191" t="s">
        <v>1226</v>
      </c>
      <c r="B22" s="191" t="s">
        <v>1131</v>
      </c>
      <c r="G22" s="329">
        <v>0.59599999999999997</v>
      </c>
    </row>
    <row r="23" spans="1:10">
      <c r="A23" s="191" t="s">
        <v>1227</v>
      </c>
      <c r="B23" s="191" t="s">
        <v>1131</v>
      </c>
      <c r="G23" s="329">
        <v>0.61799999999999999</v>
      </c>
    </row>
    <row r="24" spans="1:10">
      <c r="A24" s="191" t="s">
        <v>1228</v>
      </c>
      <c r="B24" s="191" t="s">
        <v>1131</v>
      </c>
      <c r="G24" s="329">
        <v>0.60499999999999998</v>
      </c>
    </row>
    <row r="25" spans="1:10">
      <c r="A25" s="234" t="s">
        <v>1229</v>
      </c>
      <c r="B25" s="191"/>
      <c r="C25" s="191"/>
      <c r="D25" s="191"/>
      <c r="G25" s="358">
        <f>AVERAGE(G18:G24)</f>
        <v>0.5724285714285714</v>
      </c>
    </row>
    <row r="26" spans="1:10">
      <c r="A26" s="191" t="s">
        <v>1222</v>
      </c>
      <c r="B26" s="191" t="s">
        <v>1128</v>
      </c>
      <c r="C26" s="191" t="s">
        <v>1065</v>
      </c>
      <c r="D26" s="191">
        <v>0.56699999999999995</v>
      </c>
      <c r="H26" s="329">
        <f>2*D26*D33/(D26+D33)</f>
        <v>0.56649955869373336</v>
      </c>
    </row>
    <row r="27" spans="1:10">
      <c r="A27" s="191" t="s">
        <v>1223</v>
      </c>
      <c r="B27" s="191" t="s">
        <v>1128</v>
      </c>
      <c r="C27" s="191" t="s">
        <v>1065</v>
      </c>
      <c r="F27" s="191">
        <v>0.58499999999999996</v>
      </c>
      <c r="H27" s="329"/>
      <c r="J27" s="191">
        <f>2*F27*F34/(F27+F34)</f>
        <v>0.54321428571428565</v>
      </c>
    </row>
    <row r="28" spans="1:10">
      <c r="A28" s="191" t="s">
        <v>1224</v>
      </c>
      <c r="B28" s="191" t="s">
        <v>1128</v>
      </c>
      <c r="C28" s="191" t="s">
        <v>1065</v>
      </c>
      <c r="E28" s="191">
        <v>0.748</v>
      </c>
      <c r="H28" s="329"/>
      <c r="I28" s="191">
        <f>2*E28*E35/(E28+E35)</f>
        <v>0.6652590942835932</v>
      </c>
    </row>
    <row r="29" spans="1:10">
      <c r="A29" s="191" t="s">
        <v>1225</v>
      </c>
      <c r="B29" s="191" t="s">
        <v>1128</v>
      </c>
      <c r="C29" s="191" t="s">
        <v>1065</v>
      </c>
      <c r="D29" s="191">
        <v>0.55300000000000005</v>
      </c>
      <c r="H29" s="329">
        <f>2*D29*D36/(D29+D36)</f>
        <v>0.55300000000000005</v>
      </c>
    </row>
    <row r="30" spans="1:10">
      <c r="A30" s="191" t="s">
        <v>1226</v>
      </c>
      <c r="B30" s="191" t="s">
        <v>1128</v>
      </c>
      <c r="C30" s="191" t="s">
        <v>1065</v>
      </c>
      <c r="E30" s="191">
        <v>0.54</v>
      </c>
      <c r="H30" s="329"/>
      <c r="I30" s="191">
        <f>2*E30*E37/(E30+E37)</f>
        <v>0.53949953660797034</v>
      </c>
    </row>
    <row r="31" spans="1:10">
      <c r="A31" s="191" t="s">
        <v>1227</v>
      </c>
      <c r="B31" s="191"/>
      <c r="C31" s="191"/>
      <c r="D31" s="191">
        <v>0.55900000000000005</v>
      </c>
      <c r="H31" s="329">
        <f t="shared" ref="H31:H32" si="1">2*D31*D38/(D31+D38)</f>
        <v>0.55900000000000005</v>
      </c>
    </row>
    <row r="32" spans="1:10">
      <c r="A32" s="191" t="s">
        <v>1228</v>
      </c>
      <c r="B32" s="191" t="s">
        <v>1128</v>
      </c>
      <c r="C32" s="191" t="s">
        <v>1065</v>
      </c>
      <c r="D32" s="191">
        <v>0.58599999999999997</v>
      </c>
      <c r="H32" s="329">
        <f t="shared" si="1"/>
        <v>0.58599999999999997</v>
      </c>
    </row>
    <row r="33" spans="1:9">
      <c r="A33" s="191" t="s">
        <v>1222</v>
      </c>
      <c r="B33" s="191" t="s">
        <v>1128</v>
      </c>
      <c r="C33" s="191" t="s">
        <v>1066</v>
      </c>
      <c r="D33" s="191">
        <v>0.56599999999999995</v>
      </c>
    </row>
    <row r="34" spans="1:9">
      <c r="A34" s="191" t="s">
        <v>1223</v>
      </c>
      <c r="B34" s="191" t="s">
        <v>1128</v>
      </c>
      <c r="C34" s="191" t="s">
        <v>1066</v>
      </c>
      <c r="F34" s="191">
        <v>0.50700000000000001</v>
      </c>
    </row>
    <row r="35" spans="1:9">
      <c r="A35" s="191" t="s">
        <v>1224</v>
      </c>
      <c r="B35" s="191" t="s">
        <v>1128</v>
      </c>
      <c r="C35" s="191" t="s">
        <v>1066</v>
      </c>
      <c r="E35" s="191">
        <v>0.59899999999999998</v>
      </c>
      <c r="I35" s="191"/>
    </row>
    <row r="36" spans="1:9">
      <c r="A36" s="191" t="s">
        <v>1225</v>
      </c>
      <c r="B36" s="191" t="s">
        <v>1128</v>
      </c>
      <c r="C36" s="191" t="s">
        <v>1066</v>
      </c>
      <c r="D36" s="191">
        <v>0.55300000000000005</v>
      </c>
    </row>
    <row r="37" spans="1:9">
      <c r="A37" s="191" t="s">
        <v>1226</v>
      </c>
      <c r="B37" s="191" t="s">
        <v>1128</v>
      </c>
      <c r="C37" s="191" t="s">
        <v>1066</v>
      </c>
      <c r="E37" s="191">
        <v>0.53900000000000003</v>
      </c>
    </row>
    <row r="38" spans="1:9">
      <c r="A38" s="191" t="s">
        <v>1227</v>
      </c>
      <c r="B38" s="191"/>
      <c r="C38" s="191"/>
      <c r="D38" s="191">
        <v>0.55900000000000005</v>
      </c>
    </row>
    <row r="39" spans="1:9">
      <c r="A39" s="191" t="s">
        <v>1228</v>
      </c>
      <c r="B39" s="191" t="s">
        <v>1128</v>
      </c>
      <c r="C39" s="191" t="s">
        <v>1066</v>
      </c>
      <c r="D39" s="191">
        <v>0.58599999999999997</v>
      </c>
    </row>
    <row r="40" spans="1:9">
      <c r="A40" s="191" t="s">
        <v>1222</v>
      </c>
      <c r="B40" s="191" t="s">
        <v>1128</v>
      </c>
      <c r="G40" s="191">
        <v>0.56299999999999994</v>
      </c>
    </row>
    <row r="41" spans="1:9">
      <c r="A41" s="191" t="s">
        <v>1223</v>
      </c>
      <c r="B41" s="191" t="s">
        <v>1128</v>
      </c>
      <c r="G41" s="191">
        <v>0.35899999999999999</v>
      </c>
    </row>
    <row r="42" spans="1:9">
      <c r="A42" s="191" t="s">
        <v>1224</v>
      </c>
      <c r="B42" s="191" t="s">
        <v>1128</v>
      </c>
      <c r="G42" s="191">
        <v>0.52700000000000002</v>
      </c>
    </row>
    <row r="43" spans="1:9">
      <c r="A43" s="191" t="s">
        <v>1225</v>
      </c>
      <c r="B43" s="191" t="s">
        <v>1128</v>
      </c>
      <c r="G43" s="191">
        <v>0.55100000000000005</v>
      </c>
    </row>
    <row r="44" spans="1:9">
      <c r="A44" s="191" t="s">
        <v>1226</v>
      </c>
      <c r="B44" s="191" t="s">
        <v>1128</v>
      </c>
      <c r="G44" s="191">
        <v>0.53900000000000003</v>
      </c>
    </row>
    <row r="45" spans="1:9">
      <c r="A45" s="191" t="s">
        <v>1227</v>
      </c>
      <c r="B45" s="191" t="s">
        <v>1128</v>
      </c>
      <c r="G45" s="191">
        <v>0.55900000000000005</v>
      </c>
    </row>
    <row r="46" spans="1:9">
      <c r="A46" s="191" t="s">
        <v>1228</v>
      </c>
      <c r="B46" s="191" t="s">
        <v>1128</v>
      </c>
      <c r="G46" s="191">
        <v>0.58499999999999996</v>
      </c>
    </row>
    <row r="47" spans="1:9">
      <c r="A47" s="234" t="s">
        <v>1230</v>
      </c>
      <c r="G47" s="358">
        <f>AVERAGE(G40:G46)</f>
        <v>0.52614285714285713</v>
      </c>
    </row>
    <row r="48" spans="1:9">
      <c r="A48" s="234" t="s">
        <v>1231</v>
      </c>
      <c r="H48" s="358">
        <f>AVERAGE(G47,G25)</f>
        <v>0.54928571428571427</v>
      </c>
    </row>
  </sheetData>
  <mergeCells count="1">
    <mergeCell ref="D2:F2"/>
  </mergeCells>
  <pageMargins left="0.7" right="0.7" top="0.75" bottom="0.75" header="0" footer="0"/>
  <pageSetup orientation="landscape"/>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FFFF00"/>
    <outlinePr summaryBelow="0" summaryRight="0"/>
  </sheetPr>
  <dimension ref="A1:E20"/>
  <sheetViews>
    <sheetView workbookViewId="0"/>
  </sheetViews>
  <sheetFormatPr baseColWidth="10" defaultColWidth="11.1640625" defaultRowHeight="15" customHeight="1"/>
  <cols>
    <col min="1" max="26" width="11.1640625" customWidth="1"/>
  </cols>
  <sheetData>
    <row r="1" spans="1:5">
      <c r="A1" s="191" t="s">
        <v>1</v>
      </c>
      <c r="B1" s="191">
        <f>'Papers employing ML'!B28</f>
        <v>84</v>
      </c>
    </row>
    <row r="2" spans="1:5">
      <c r="B2" s="191" t="s">
        <v>1232</v>
      </c>
    </row>
    <row r="3" spans="1:5">
      <c r="B3" s="191" t="s">
        <v>1065</v>
      </c>
      <c r="C3" s="191" t="s">
        <v>1066</v>
      </c>
      <c r="D3" s="191" t="s">
        <v>1233</v>
      </c>
    </row>
    <row r="4" spans="1:5">
      <c r="A4" s="191" t="s">
        <v>1119</v>
      </c>
      <c r="B4" s="329">
        <v>0.75</v>
      </c>
      <c r="C4" s="329">
        <v>0.4</v>
      </c>
      <c r="D4" s="329">
        <v>0.53</v>
      </c>
    </row>
    <row r="5" spans="1:5">
      <c r="A5" s="191" t="s">
        <v>796</v>
      </c>
      <c r="B5" s="329">
        <v>0.61</v>
      </c>
      <c r="C5" s="329">
        <v>0.89</v>
      </c>
      <c r="D5" s="329">
        <v>0.73</v>
      </c>
    </row>
    <row r="6" spans="1:5">
      <c r="A6" s="191" t="s">
        <v>1092</v>
      </c>
      <c r="B6" s="329">
        <v>0.62</v>
      </c>
      <c r="C6" s="329">
        <v>0.31</v>
      </c>
      <c r="D6" s="329">
        <v>0.41</v>
      </c>
    </row>
    <row r="7" spans="1:5">
      <c r="A7" s="191" t="s">
        <v>1234</v>
      </c>
      <c r="D7" s="358">
        <f>AVERAGE(D4:D6)</f>
        <v>0.55666666666666664</v>
      </c>
      <c r="E7" s="234"/>
    </row>
    <row r="8" spans="1:5">
      <c r="A8" s="191" t="s">
        <v>539</v>
      </c>
      <c r="D8" s="234"/>
      <c r="E8" s="234">
        <v>0.62970000000000004</v>
      </c>
    </row>
    <row r="10" spans="1:5">
      <c r="A10" s="367"/>
    </row>
    <row r="11" spans="1:5">
      <c r="A11" s="367"/>
    </row>
    <row r="12" spans="1:5">
      <c r="A12" s="367"/>
    </row>
    <row r="13" spans="1:5">
      <c r="A13" s="367"/>
    </row>
    <row r="14" spans="1:5">
      <c r="A14" s="367"/>
    </row>
    <row r="15" spans="1:5">
      <c r="A15" s="367"/>
    </row>
    <row r="16" spans="1:5">
      <c r="A16" s="367"/>
    </row>
    <row r="17" spans="1:1">
      <c r="A17" s="367"/>
    </row>
    <row r="18" spans="1:1">
      <c r="A18" s="367"/>
    </row>
    <row r="19" spans="1:1">
      <c r="A19" s="367"/>
    </row>
    <row r="20" spans="1:1">
      <c r="A20" s="367"/>
    </row>
  </sheetData>
  <pageMargins left="0.7" right="0.7" top="0.75" bottom="0.75" header="0" footer="0"/>
  <pageSetup orientation="landscape"/>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W44"/>
  <sheetViews>
    <sheetView workbookViewId="0"/>
  </sheetViews>
  <sheetFormatPr baseColWidth="10" defaultColWidth="11.1640625" defaultRowHeight="15" customHeight="1"/>
  <cols>
    <col min="1" max="23" width="11.1640625" customWidth="1"/>
  </cols>
  <sheetData>
    <row r="1" spans="1:23" ht="16">
      <c r="A1" s="191" t="s">
        <v>1</v>
      </c>
      <c r="B1" s="191">
        <f>'Papers employing ML'!B29</f>
        <v>85</v>
      </c>
    </row>
    <row r="2" spans="1:23" ht="16">
      <c r="A2" s="191"/>
      <c r="B2" s="191" t="s">
        <v>1235</v>
      </c>
      <c r="C2" s="191" t="s">
        <v>603</v>
      </c>
      <c r="D2" s="191"/>
      <c r="E2" s="191"/>
      <c r="F2" s="191"/>
      <c r="G2" s="191"/>
      <c r="H2" s="191"/>
      <c r="I2" s="191"/>
      <c r="J2" s="191"/>
      <c r="K2" s="191"/>
      <c r="L2" s="191"/>
      <c r="M2" s="191"/>
      <c r="N2" s="191"/>
      <c r="O2" s="191"/>
      <c r="P2" s="191"/>
      <c r="Q2" s="191"/>
      <c r="R2" s="191"/>
      <c r="S2" s="191"/>
      <c r="T2" s="191"/>
      <c r="U2" s="191"/>
      <c r="V2" s="191"/>
      <c r="W2" s="191"/>
    </row>
    <row r="3" spans="1:23" ht="16">
      <c r="A3" s="276" t="s">
        <v>793</v>
      </c>
      <c r="B3" s="502" t="s">
        <v>1083</v>
      </c>
      <c r="C3" s="500"/>
      <c r="D3" s="501"/>
      <c r="E3" s="502" t="s">
        <v>1236</v>
      </c>
      <c r="F3" s="500"/>
      <c r="G3" s="501"/>
    </row>
    <row r="4" spans="1:23" ht="16">
      <c r="A4" s="276"/>
      <c r="B4" s="497" t="s">
        <v>1065</v>
      </c>
      <c r="C4" s="497" t="s">
        <v>1066</v>
      </c>
      <c r="D4" s="497" t="s">
        <v>540</v>
      </c>
      <c r="E4" s="497" t="s">
        <v>1065</v>
      </c>
      <c r="F4" s="497" t="s">
        <v>1066</v>
      </c>
      <c r="G4" s="497" t="s">
        <v>540</v>
      </c>
    </row>
    <row r="5" spans="1:23" ht="16">
      <c r="A5" s="276" t="s">
        <v>843</v>
      </c>
      <c r="B5" s="498"/>
      <c r="C5" s="498"/>
      <c r="D5" s="498"/>
      <c r="E5" s="498"/>
      <c r="F5" s="498"/>
      <c r="G5" s="498"/>
    </row>
    <row r="6" spans="1:23" ht="16">
      <c r="A6" s="276" t="s">
        <v>1237</v>
      </c>
      <c r="B6" s="368">
        <v>0.91259999999999997</v>
      </c>
      <c r="C6" s="368">
        <v>0.78069999999999995</v>
      </c>
      <c r="D6" s="368">
        <v>0.84150000000000003</v>
      </c>
      <c r="E6" s="368">
        <v>0.86860000000000004</v>
      </c>
      <c r="F6" s="368">
        <v>0.93359999999999999</v>
      </c>
      <c r="G6" s="368">
        <v>0.89990000000000003</v>
      </c>
    </row>
    <row r="7" spans="1:23" ht="16">
      <c r="A7" s="276" t="s">
        <v>453</v>
      </c>
      <c r="B7" s="349">
        <v>0.4325</v>
      </c>
      <c r="C7" s="348">
        <v>0.70320000000000005</v>
      </c>
      <c r="D7" s="349">
        <v>0.53559999999999997</v>
      </c>
      <c r="E7" s="368">
        <v>0.79820000000000002</v>
      </c>
      <c r="F7" s="368">
        <v>0.56130000000000002</v>
      </c>
      <c r="G7" s="368">
        <v>0.65910000000000002</v>
      </c>
    </row>
    <row r="8" spans="1:23" ht="16">
      <c r="A8" s="276" t="s">
        <v>894</v>
      </c>
      <c r="B8" s="368">
        <v>0.36919999999999997</v>
      </c>
      <c r="C8" s="368">
        <v>0.55810000000000004</v>
      </c>
      <c r="D8" s="369">
        <v>0.44440000000000002</v>
      </c>
      <c r="E8" s="368">
        <v>0.9</v>
      </c>
      <c r="F8" s="368">
        <v>0.73260000000000003</v>
      </c>
      <c r="G8" s="368">
        <v>0.80769999999999997</v>
      </c>
    </row>
    <row r="9" spans="1:23" ht="16">
      <c r="A9" s="276" t="s">
        <v>1087</v>
      </c>
      <c r="B9" s="368">
        <v>0.751</v>
      </c>
      <c r="C9" s="368">
        <v>0.48349999999999999</v>
      </c>
      <c r="D9" s="369">
        <v>0.58819999999999995</v>
      </c>
      <c r="E9" s="368">
        <v>0.75309999999999999</v>
      </c>
      <c r="F9" s="368">
        <v>0.76080000000000003</v>
      </c>
      <c r="G9" s="368">
        <v>0.75700000000000001</v>
      </c>
    </row>
    <row r="10" spans="1:23" ht="16">
      <c r="A10" s="276" t="s">
        <v>796</v>
      </c>
      <c r="B10" s="368">
        <v>0.74409999999999998</v>
      </c>
      <c r="C10" s="370">
        <v>0.93379999999999996</v>
      </c>
      <c r="D10" s="369">
        <v>0.82820000000000005</v>
      </c>
      <c r="E10" s="368">
        <v>0.84179999999999999</v>
      </c>
      <c r="F10" s="368">
        <v>0.88080000000000003</v>
      </c>
      <c r="G10" s="368">
        <v>0.86080000000000001</v>
      </c>
    </row>
    <row r="11" spans="1:23" ht="16">
      <c r="A11" s="276" t="s">
        <v>1088</v>
      </c>
      <c r="B11" s="348">
        <f>AVERAGE(B6:B8)</f>
        <v>0.57143333333333335</v>
      </c>
      <c r="C11" s="348">
        <f t="shared" ref="C11:G11" si="0">AVERAGE(C6:C10)</f>
        <v>0.69185999999999992</v>
      </c>
      <c r="D11" s="356">
        <f t="shared" si="0"/>
        <v>0.64757999999999993</v>
      </c>
      <c r="E11" s="348">
        <f t="shared" si="0"/>
        <v>0.83233999999999997</v>
      </c>
      <c r="F11" s="348">
        <f t="shared" si="0"/>
        <v>0.77382000000000006</v>
      </c>
      <c r="G11" s="356">
        <f t="shared" si="0"/>
        <v>0.79690000000000016</v>
      </c>
    </row>
    <row r="13" spans="1:23" ht="15" customHeight="1">
      <c r="A13" s="191" t="s">
        <v>1238</v>
      </c>
    </row>
    <row r="14" spans="1:23" ht="15" customHeight="1">
      <c r="A14" s="276" t="s">
        <v>843</v>
      </c>
      <c r="C14" s="371" t="s">
        <v>1239</v>
      </c>
      <c r="D14" s="371" t="s">
        <v>1194</v>
      </c>
      <c r="E14" s="371" t="s">
        <v>1240</v>
      </c>
      <c r="F14" s="327" t="s">
        <v>1031</v>
      </c>
      <c r="G14" s="327" t="s">
        <v>1040</v>
      </c>
      <c r="H14" s="371" t="s">
        <v>1132</v>
      </c>
      <c r="I14" s="327" t="s">
        <v>1125</v>
      </c>
      <c r="J14" s="327" t="s">
        <v>1241</v>
      </c>
      <c r="K14" s="327" t="s">
        <v>603</v>
      </c>
    </row>
    <row r="15" spans="1:23" ht="15" customHeight="1">
      <c r="A15" s="276" t="s">
        <v>1237</v>
      </c>
      <c r="B15" s="191" t="s">
        <v>1065</v>
      </c>
      <c r="C15" s="339">
        <v>0.80910000000000004</v>
      </c>
      <c r="D15" s="339">
        <v>0.86819999999999997</v>
      </c>
      <c r="E15" s="339">
        <v>0.9012</v>
      </c>
      <c r="F15" s="339">
        <v>0.82310000000000005</v>
      </c>
      <c r="G15" s="339">
        <v>0.50919999999999999</v>
      </c>
      <c r="H15" s="339">
        <v>0.80669999999999997</v>
      </c>
      <c r="I15" s="339">
        <v>0.8962</v>
      </c>
      <c r="J15" s="339">
        <v>0.85880000000000001</v>
      </c>
      <c r="K15" s="339">
        <v>0.89649999999999996</v>
      </c>
    </row>
    <row r="16" spans="1:23" ht="15" customHeight="1">
      <c r="A16" s="276" t="s">
        <v>1237</v>
      </c>
      <c r="B16" s="191" t="s">
        <v>1066</v>
      </c>
      <c r="C16" s="339">
        <v>0.88470000000000004</v>
      </c>
      <c r="D16" s="339">
        <v>0.86980000000000002</v>
      </c>
      <c r="E16" s="339">
        <v>0.93130000000000002</v>
      </c>
      <c r="F16" s="339">
        <v>0.89359999999999995</v>
      </c>
      <c r="G16" s="339">
        <v>0.98719999999999997</v>
      </c>
      <c r="H16" s="339">
        <v>0.90639999999999998</v>
      </c>
      <c r="I16" s="339">
        <v>0.9234</v>
      </c>
      <c r="J16" s="339">
        <v>0.93600000000000005</v>
      </c>
      <c r="K16" s="339">
        <v>0.93769999999999998</v>
      </c>
    </row>
    <row r="17" spans="1:11" ht="15" customHeight="1">
      <c r="A17" s="276" t="s">
        <v>1237</v>
      </c>
      <c r="B17" s="191" t="s">
        <v>540</v>
      </c>
      <c r="C17" s="341">
        <v>0.8448</v>
      </c>
      <c r="D17" s="341">
        <v>0.86880000000000002</v>
      </c>
      <c r="E17" s="341">
        <v>0.91590000000000005</v>
      </c>
      <c r="F17" s="341">
        <v>0.85680000000000001</v>
      </c>
      <c r="G17" s="341">
        <v>0.67130000000000001</v>
      </c>
      <c r="H17" s="341">
        <v>0.85309999999999997</v>
      </c>
      <c r="I17" s="341">
        <v>0.90959999999999996</v>
      </c>
      <c r="J17" s="341">
        <v>0.89280000000000004</v>
      </c>
      <c r="K17" s="341">
        <v>0.91649999999999998</v>
      </c>
    </row>
    <row r="18" spans="1:11" ht="15" customHeight="1">
      <c r="A18" s="276" t="s">
        <v>453</v>
      </c>
      <c r="B18" s="191" t="s">
        <v>1065</v>
      </c>
      <c r="C18" s="339">
        <v>0.55079999999999996</v>
      </c>
      <c r="D18" s="339">
        <v>0.63700000000000001</v>
      </c>
      <c r="E18" s="339">
        <v>0.79669999999999996</v>
      </c>
      <c r="F18" s="339">
        <v>0.75629999999999997</v>
      </c>
      <c r="G18" s="339">
        <v>0.85940000000000005</v>
      </c>
      <c r="H18" s="339">
        <v>0.70420000000000005</v>
      </c>
      <c r="I18" s="339">
        <v>0.74609999999999999</v>
      </c>
      <c r="J18" s="339">
        <v>0.78500000000000003</v>
      </c>
      <c r="K18" s="339">
        <v>0.7581</v>
      </c>
    </row>
    <row r="19" spans="1:11" ht="15" customHeight="1">
      <c r="A19" s="276" t="s">
        <v>453</v>
      </c>
      <c r="B19" s="191" t="s">
        <v>1066</v>
      </c>
      <c r="C19" s="339">
        <v>0.44790000000000002</v>
      </c>
      <c r="D19" s="339">
        <v>0.54630000000000001</v>
      </c>
      <c r="E19" s="339">
        <v>0.71260000000000001</v>
      </c>
      <c r="F19" s="339">
        <v>0.40329999999999999</v>
      </c>
      <c r="G19" s="339">
        <v>0.22309999999999999</v>
      </c>
      <c r="H19" s="339">
        <v>0.4919</v>
      </c>
      <c r="I19" s="339">
        <v>0.75549999999999995</v>
      </c>
      <c r="J19" s="339">
        <v>0.69799999999999995</v>
      </c>
      <c r="K19" s="339">
        <v>0.76990000000000003</v>
      </c>
    </row>
    <row r="20" spans="1:11" ht="15" customHeight="1">
      <c r="A20" s="276" t="s">
        <v>453</v>
      </c>
      <c r="B20" s="191" t="s">
        <v>540</v>
      </c>
      <c r="C20" s="341">
        <v>0.48809999999999998</v>
      </c>
      <c r="D20" s="341">
        <v>0.58640000000000003</v>
      </c>
      <c r="E20" s="341">
        <v>0.751</v>
      </c>
      <c r="F20" s="341">
        <v>0.52390000000000003</v>
      </c>
      <c r="G20" s="341">
        <v>0.35260000000000002</v>
      </c>
      <c r="H20" s="341">
        <v>0.57830000000000004</v>
      </c>
      <c r="I20" s="341">
        <v>0.74960000000000004</v>
      </c>
      <c r="J20" s="341">
        <v>0.73440000000000005</v>
      </c>
      <c r="K20" s="341">
        <v>0.76319999999999999</v>
      </c>
    </row>
    <row r="21" spans="1:11" ht="15" customHeight="1">
      <c r="A21" s="276" t="s">
        <v>894</v>
      </c>
      <c r="B21" s="191" t="s">
        <v>1065</v>
      </c>
      <c r="C21" s="339">
        <v>0.61970000000000003</v>
      </c>
      <c r="D21" s="339">
        <v>0.56010000000000004</v>
      </c>
      <c r="E21" s="339">
        <v>0.8397</v>
      </c>
      <c r="F21" s="339">
        <v>0.59260000000000002</v>
      </c>
      <c r="G21" s="339">
        <v>0.2</v>
      </c>
      <c r="H21" s="339">
        <v>0.63739999999999997</v>
      </c>
      <c r="I21" s="339">
        <v>0.70830000000000004</v>
      </c>
      <c r="J21" s="339">
        <v>0.74560000000000004</v>
      </c>
      <c r="K21" s="339">
        <v>0.78269999999999995</v>
      </c>
    </row>
    <row r="22" spans="1:11" ht="15" customHeight="1">
      <c r="A22" s="276" t="s">
        <v>894</v>
      </c>
      <c r="B22" s="191" t="s">
        <v>1066</v>
      </c>
      <c r="C22" s="339">
        <v>0.25259999999999999</v>
      </c>
      <c r="D22" s="339">
        <v>0.51249999999999996</v>
      </c>
      <c r="E22" s="339">
        <v>0.63660000000000005</v>
      </c>
      <c r="F22" s="339">
        <v>0.56520000000000004</v>
      </c>
      <c r="G22" s="339">
        <v>3.7000000000000002E-3</v>
      </c>
      <c r="H22" s="339">
        <v>0.42909999999999998</v>
      </c>
      <c r="I22" s="339">
        <v>0.62250000000000005</v>
      </c>
      <c r="J22" s="339">
        <v>0.62319999999999998</v>
      </c>
      <c r="K22" s="339">
        <v>0.60729999999999995</v>
      </c>
    </row>
    <row r="23" spans="1:11" ht="15" customHeight="1">
      <c r="A23" s="276" t="s">
        <v>894</v>
      </c>
      <c r="B23" s="191" t="s">
        <v>540</v>
      </c>
      <c r="C23" s="341">
        <v>0.3488</v>
      </c>
      <c r="D23" s="341">
        <v>0.53169999999999995</v>
      </c>
      <c r="E23" s="341">
        <v>0.72199999999999998</v>
      </c>
      <c r="F23" s="341">
        <v>0.5736</v>
      </c>
      <c r="G23" s="341">
        <v>7.1999999999999998E-3</v>
      </c>
      <c r="H23" s="341">
        <v>0.51129999999999998</v>
      </c>
      <c r="I23" s="341">
        <v>0.66020000000000001</v>
      </c>
      <c r="J23" s="341">
        <v>0.67269999999999996</v>
      </c>
      <c r="K23" s="341">
        <v>0.68140000000000001</v>
      </c>
    </row>
    <row r="24" spans="1:11" ht="15" customHeight="1">
      <c r="A24" s="276" t="s">
        <v>1087</v>
      </c>
      <c r="B24" s="191" t="s">
        <v>1065</v>
      </c>
      <c r="C24" s="339">
        <v>0.54200000000000004</v>
      </c>
      <c r="D24" s="339">
        <v>0.64380000000000004</v>
      </c>
      <c r="E24" s="339">
        <v>0.84770000000000001</v>
      </c>
      <c r="F24" s="339">
        <v>0.67410000000000003</v>
      </c>
      <c r="G24" s="339">
        <v>0</v>
      </c>
      <c r="H24" s="339">
        <v>0.80069999999999997</v>
      </c>
      <c r="I24" s="339">
        <v>0.82220000000000004</v>
      </c>
      <c r="J24" s="339">
        <v>0.80349999999999999</v>
      </c>
      <c r="K24" s="339">
        <v>0.86770000000000003</v>
      </c>
    </row>
    <row r="25" spans="1:11" ht="15" customHeight="1">
      <c r="A25" s="276" t="s">
        <v>1087</v>
      </c>
      <c r="B25" s="191" t="s">
        <v>1066</v>
      </c>
      <c r="C25" s="339">
        <v>0.52070000000000005</v>
      </c>
      <c r="D25" s="339">
        <v>0.5917</v>
      </c>
      <c r="E25" s="339">
        <v>0.7137</v>
      </c>
      <c r="F25" s="339">
        <v>0.62719999999999998</v>
      </c>
      <c r="G25" s="339">
        <v>0</v>
      </c>
      <c r="H25" s="339">
        <v>0.51649999999999996</v>
      </c>
      <c r="I25" s="339">
        <v>0.75619999999999998</v>
      </c>
      <c r="J25" s="339">
        <v>0.76380000000000003</v>
      </c>
      <c r="K25" s="339">
        <v>0.77149999999999996</v>
      </c>
    </row>
    <row r="26" spans="1:11" ht="15" customHeight="1">
      <c r="A26" s="276" t="s">
        <v>1087</v>
      </c>
      <c r="B26" s="191" t="s">
        <v>540</v>
      </c>
      <c r="C26" s="341">
        <v>0.52459999999999996</v>
      </c>
      <c r="D26" s="341">
        <v>0.61219999999999997</v>
      </c>
      <c r="E26" s="341">
        <v>0.77039999999999997</v>
      </c>
      <c r="F26" s="341">
        <v>0.64480000000000004</v>
      </c>
      <c r="G26" s="341">
        <v>0</v>
      </c>
      <c r="H26" s="341">
        <v>0.62209999999999999</v>
      </c>
      <c r="I26" s="341">
        <v>0.78510000000000002</v>
      </c>
      <c r="J26" s="341">
        <v>0.77290000000000003</v>
      </c>
      <c r="K26" s="341">
        <v>0.81289999999999996</v>
      </c>
    </row>
    <row r="27" spans="1:11" ht="15" customHeight="1">
      <c r="A27" s="276" t="s">
        <v>796</v>
      </c>
      <c r="B27" s="191" t="s">
        <v>1065</v>
      </c>
      <c r="C27" s="339">
        <v>0.5837</v>
      </c>
      <c r="D27" s="339">
        <v>0.68859999999999999</v>
      </c>
      <c r="E27" s="339">
        <v>0.76829999999999998</v>
      </c>
      <c r="F27" s="339">
        <v>0.59560000000000002</v>
      </c>
      <c r="G27" s="339">
        <v>0.75509999999999999</v>
      </c>
      <c r="H27" s="339">
        <v>0.6754</v>
      </c>
      <c r="I27" s="339">
        <v>0.86180000000000001</v>
      </c>
      <c r="J27" s="339">
        <v>0.86329999999999996</v>
      </c>
      <c r="K27" s="339">
        <v>0.86350000000000005</v>
      </c>
    </row>
    <row r="28" spans="1:11" ht="15" customHeight="1">
      <c r="A28" s="276" t="s">
        <v>796</v>
      </c>
      <c r="B28" s="191" t="s">
        <v>1066</v>
      </c>
      <c r="C28" s="339">
        <v>0.77449999999999997</v>
      </c>
      <c r="D28" s="339">
        <v>0.84060000000000001</v>
      </c>
      <c r="E28" s="339">
        <v>0.88939999999999997</v>
      </c>
      <c r="F28" s="339">
        <v>0.84960000000000002</v>
      </c>
      <c r="G28" s="339">
        <v>0.50209999999999999</v>
      </c>
      <c r="H28" s="339">
        <v>0.91610000000000003</v>
      </c>
      <c r="I28" s="339">
        <v>0.82089999999999996</v>
      </c>
      <c r="J28" s="339">
        <v>0.84379999999999999</v>
      </c>
      <c r="K28" s="339">
        <v>0.87990000000000002</v>
      </c>
    </row>
    <row r="29" spans="1:11" ht="15" customHeight="1">
      <c r="A29" s="276" t="s">
        <v>796</v>
      </c>
      <c r="B29" s="191" t="s">
        <v>540</v>
      </c>
      <c r="C29" s="341">
        <v>0.6542</v>
      </c>
      <c r="D29" s="341">
        <v>0.75649999999999995</v>
      </c>
      <c r="E29" s="341">
        <v>0.84450000000000003</v>
      </c>
      <c r="F29" s="341">
        <v>0.69910000000000005</v>
      </c>
      <c r="G29" s="341">
        <v>0.59960000000000002</v>
      </c>
      <c r="H29" s="341">
        <v>0.77680000000000005</v>
      </c>
      <c r="I29" s="341">
        <v>0.84</v>
      </c>
      <c r="J29" s="341">
        <v>0.85329999999999995</v>
      </c>
      <c r="K29" s="341">
        <v>0.87090000000000001</v>
      </c>
    </row>
    <row r="30" spans="1:11" ht="15" customHeight="1">
      <c r="A30" s="276"/>
      <c r="C30" s="191"/>
    </row>
    <row r="31" spans="1:11" ht="15" customHeight="1">
      <c r="C31" s="191"/>
    </row>
    <row r="32" spans="1:11" ht="15" customHeight="1">
      <c r="C32" s="191"/>
    </row>
    <row r="33" spans="3:11" ht="15" customHeight="1">
      <c r="C33" s="329"/>
      <c r="D33" s="329"/>
      <c r="E33" s="329"/>
      <c r="F33" s="329"/>
      <c r="G33" s="329"/>
      <c r="H33" s="329"/>
      <c r="I33" s="329"/>
      <c r="J33" s="329"/>
      <c r="K33" s="329"/>
    </row>
    <row r="34" spans="3:11" ht="15" customHeight="1">
      <c r="C34" s="329"/>
      <c r="D34" s="329"/>
      <c r="E34" s="329"/>
      <c r="F34" s="329"/>
      <c r="G34" s="329"/>
      <c r="H34" s="329"/>
      <c r="I34" s="329"/>
      <c r="J34" s="329"/>
      <c r="K34" s="329"/>
    </row>
    <row r="35" spans="3:11" ht="15" customHeight="1">
      <c r="C35" s="329"/>
      <c r="D35" s="329"/>
      <c r="E35" s="329"/>
      <c r="F35" s="329"/>
      <c r="G35" s="329"/>
      <c r="H35" s="329"/>
      <c r="I35" s="329"/>
      <c r="J35" s="329"/>
      <c r="K35" s="329"/>
    </row>
    <row r="36" spans="3:11" ht="15" customHeight="1">
      <c r="C36" s="329"/>
      <c r="D36" s="329"/>
      <c r="E36" s="329"/>
      <c r="F36" s="329"/>
      <c r="G36" s="329"/>
      <c r="H36" s="329"/>
      <c r="I36" s="329"/>
      <c r="J36" s="329"/>
      <c r="K36" s="329"/>
    </row>
    <row r="37" spans="3:11" ht="15" customHeight="1">
      <c r="C37" s="329"/>
      <c r="D37" s="329"/>
      <c r="E37" s="329"/>
      <c r="F37" s="329"/>
      <c r="G37" s="329"/>
      <c r="H37" s="329"/>
      <c r="I37" s="329"/>
      <c r="J37" s="329"/>
      <c r="K37" s="329"/>
    </row>
    <row r="38" spans="3:11" ht="15" customHeight="1">
      <c r="C38" s="329"/>
      <c r="D38" s="329"/>
      <c r="E38" s="329"/>
      <c r="F38" s="329"/>
      <c r="G38" s="329"/>
      <c r="H38" s="329"/>
      <c r="I38" s="329"/>
      <c r="J38" s="329"/>
      <c r="K38" s="329"/>
    </row>
    <row r="39" spans="3:11" ht="15" customHeight="1">
      <c r="C39" s="329"/>
      <c r="D39" s="329"/>
      <c r="E39" s="329"/>
      <c r="F39" s="329"/>
      <c r="G39" s="329"/>
      <c r="H39" s="329"/>
      <c r="I39" s="329"/>
      <c r="J39" s="329"/>
      <c r="K39" s="329"/>
    </row>
    <row r="40" spans="3:11" ht="15" customHeight="1">
      <c r="C40" s="329"/>
      <c r="D40" s="329"/>
      <c r="E40" s="329"/>
      <c r="F40" s="329"/>
      <c r="G40" s="329"/>
      <c r="H40" s="329"/>
      <c r="I40" s="329"/>
      <c r="J40" s="329"/>
      <c r="K40" s="329"/>
    </row>
    <row r="41" spans="3:11" ht="15" customHeight="1">
      <c r="C41" s="329"/>
      <c r="D41" s="329"/>
      <c r="E41" s="329"/>
      <c r="F41" s="329"/>
      <c r="G41" s="329"/>
      <c r="H41" s="329"/>
      <c r="I41" s="329"/>
      <c r="J41" s="329"/>
      <c r="K41" s="329"/>
    </row>
    <row r="42" spans="3:11" ht="15" customHeight="1">
      <c r="C42" s="329"/>
      <c r="D42" s="329"/>
      <c r="E42" s="329"/>
      <c r="F42" s="329"/>
      <c r="G42" s="329"/>
      <c r="H42" s="329"/>
      <c r="I42" s="329"/>
      <c r="J42" s="329"/>
      <c r="K42" s="329"/>
    </row>
    <row r="43" spans="3:11" ht="15" customHeight="1">
      <c r="C43" s="329"/>
      <c r="D43" s="329"/>
      <c r="E43" s="329"/>
      <c r="F43" s="329"/>
      <c r="G43" s="329"/>
      <c r="H43" s="329"/>
      <c r="I43" s="329"/>
      <c r="J43" s="329"/>
      <c r="K43" s="329"/>
    </row>
    <row r="44" spans="3:11" ht="15" customHeight="1">
      <c r="C44" s="191"/>
      <c r="D44" s="191"/>
      <c r="E44" s="191"/>
      <c r="F44" s="191"/>
      <c r="G44" s="191"/>
      <c r="H44" s="191"/>
      <c r="I44" s="191"/>
      <c r="J44" s="191"/>
      <c r="K44" s="191"/>
    </row>
  </sheetData>
  <mergeCells count="8">
    <mergeCell ref="B3:D3"/>
    <mergeCell ref="E3:G3"/>
    <mergeCell ref="B4:B5"/>
    <mergeCell ref="C4:C5"/>
    <mergeCell ref="D4:D5"/>
    <mergeCell ref="E4:E5"/>
    <mergeCell ref="F4:F5"/>
    <mergeCell ref="G4:G5"/>
  </mergeCells>
  <pageMargins left="0.7" right="0.7" top="0.75" bottom="0.75" header="0" footer="0"/>
  <pageSetup orientation="landscape"/>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Y970"/>
  <sheetViews>
    <sheetView workbookViewId="0"/>
  </sheetViews>
  <sheetFormatPr baseColWidth="10" defaultColWidth="11.1640625" defaultRowHeight="15" customHeight="1"/>
  <cols>
    <col min="1" max="1" width="9.1640625" customWidth="1"/>
    <col min="2" max="25" width="11.1640625" customWidth="1"/>
  </cols>
  <sheetData>
    <row r="1" spans="1:25" ht="16">
      <c r="A1" s="191" t="s">
        <v>1</v>
      </c>
      <c r="B1" s="191">
        <v>93</v>
      </c>
      <c r="D1" s="372"/>
    </row>
    <row r="2" spans="1:25" ht="16">
      <c r="A2" s="191"/>
      <c r="B2" s="191" t="s">
        <v>1235</v>
      </c>
      <c r="D2" s="373" t="s">
        <v>746</v>
      </c>
      <c r="E2" s="191"/>
      <c r="F2" s="191"/>
      <c r="G2" s="191"/>
      <c r="H2" s="191"/>
      <c r="I2" s="191"/>
      <c r="J2" s="191"/>
      <c r="K2" s="191"/>
      <c r="L2" s="191"/>
      <c r="M2" s="191"/>
      <c r="N2" s="191"/>
      <c r="O2" s="191"/>
      <c r="P2" s="191"/>
      <c r="Q2" s="191"/>
      <c r="R2" s="191"/>
      <c r="S2" s="191"/>
      <c r="T2" s="191"/>
      <c r="U2" s="191"/>
      <c r="V2" s="191"/>
      <c r="W2" s="191"/>
      <c r="X2" s="191"/>
      <c r="Y2" s="191"/>
    </row>
    <row r="3" spans="1:25" ht="16">
      <c r="A3" s="509" t="s">
        <v>1242</v>
      </c>
      <c r="B3" s="511" t="s">
        <v>1243</v>
      </c>
      <c r="C3" s="500"/>
      <c r="D3" s="500"/>
      <c r="E3" s="501"/>
      <c r="F3" s="512" t="s">
        <v>1244</v>
      </c>
      <c r="G3" s="500"/>
      <c r="H3" s="500"/>
      <c r="I3" s="501"/>
      <c r="J3" s="513" t="s">
        <v>1245</v>
      </c>
      <c r="K3" s="500"/>
      <c r="L3" s="500"/>
      <c r="M3" s="501"/>
    </row>
    <row r="4" spans="1:25" ht="16">
      <c r="A4" s="510"/>
      <c r="B4" s="497" t="s">
        <v>539</v>
      </c>
      <c r="C4" s="514" t="s">
        <v>1246</v>
      </c>
      <c r="D4" s="515" t="s">
        <v>1247</v>
      </c>
      <c r="E4" s="497" t="s">
        <v>540</v>
      </c>
      <c r="F4" s="507" t="s">
        <v>539</v>
      </c>
      <c r="G4" s="508" t="s">
        <v>1248</v>
      </c>
      <c r="H4" s="508" t="s">
        <v>1249</v>
      </c>
      <c r="I4" s="507" t="s">
        <v>540</v>
      </c>
      <c r="J4" s="507" t="s">
        <v>539</v>
      </c>
      <c r="K4" s="508" t="s">
        <v>1250</v>
      </c>
      <c r="L4" s="508" t="s">
        <v>1251</v>
      </c>
      <c r="M4" s="507" t="s">
        <v>540</v>
      </c>
    </row>
    <row r="5" spans="1:25" ht="30" customHeight="1">
      <c r="A5" s="498"/>
      <c r="B5" s="498"/>
      <c r="C5" s="498"/>
      <c r="D5" s="498"/>
      <c r="E5" s="498"/>
      <c r="F5" s="498"/>
      <c r="G5" s="498"/>
      <c r="H5" s="498"/>
      <c r="I5" s="498"/>
      <c r="J5" s="498"/>
      <c r="K5" s="498"/>
      <c r="L5" s="498"/>
      <c r="M5" s="498"/>
    </row>
    <row r="6" spans="1:25" ht="16">
      <c r="A6" s="374" t="s">
        <v>1252</v>
      </c>
      <c r="B6" s="375">
        <v>0.75</v>
      </c>
      <c r="C6" s="375">
        <v>0.111</v>
      </c>
      <c r="D6" s="376">
        <v>0.16600000000000001</v>
      </c>
      <c r="E6" s="375">
        <f>2*(C6*D6)/(C6+D6)</f>
        <v>0.13303971119133573</v>
      </c>
      <c r="F6" s="377">
        <v>0.60899999999999999</v>
      </c>
      <c r="G6" s="377">
        <v>0.193</v>
      </c>
      <c r="H6" s="377">
        <v>0.14299999999999999</v>
      </c>
      <c r="I6" s="377">
        <f t="shared" ref="I6:I8" si="0">2*(G6*H6)/(G6+H6)</f>
        <v>0.1642797619047619</v>
      </c>
      <c r="J6" s="378">
        <v>0.628</v>
      </c>
      <c r="K6" s="378">
        <v>0.39600000000000002</v>
      </c>
      <c r="L6" s="378">
        <v>0.39600000000000002</v>
      </c>
      <c r="M6" s="377">
        <f>2*(K6*L6)/(K6+L6)</f>
        <v>0.39600000000000002</v>
      </c>
    </row>
    <row r="7" spans="1:25" ht="16">
      <c r="A7" s="374" t="s">
        <v>1253</v>
      </c>
      <c r="B7" s="379">
        <v>0.86599999999999999</v>
      </c>
      <c r="C7" s="379">
        <v>0</v>
      </c>
      <c r="D7" s="380">
        <v>0</v>
      </c>
      <c r="E7" s="375">
        <v>0</v>
      </c>
      <c r="F7" s="377">
        <v>0.13300000000000001</v>
      </c>
      <c r="G7" s="377">
        <v>6.3E-2</v>
      </c>
      <c r="H7" s="377">
        <v>8.3000000000000004E-2</v>
      </c>
      <c r="I7" s="377">
        <f t="shared" si="0"/>
        <v>7.1630136986301357E-2</v>
      </c>
      <c r="J7" s="378">
        <v>0.36699999999999999</v>
      </c>
      <c r="K7" s="378">
        <v>0</v>
      </c>
      <c r="L7" s="378">
        <v>0</v>
      </c>
      <c r="M7" s="377">
        <v>0</v>
      </c>
    </row>
    <row r="8" spans="1:25" ht="16">
      <c r="A8" s="374" t="s">
        <v>1254</v>
      </c>
      <c r="B8" s="375">
        <v>0.84199999999999997</v>
      </c>
      <c r="C8" s="375">
        <v>0.5</v>
      </c>
      <c r="D8" s="376">
        <v>0.222</v>
      </c>
      <c r="E8" s="375">
        <f t="shared" ref="E8:E11" si="1">2*(C8*D8)/(C8+D8)</f>
        <v>0.30747922437673131</v>
      </c>
      <c r="F8" s="377">
        <v>0.64400000000000002</v>
      </c>
      <c r="G8" s="377">
        <v>0.47599999999999998</v>
      </c>
      <c r="H8" s="377">
        <v>0.38500000000000001</v>
      </c>
      <c r="I8" s="377">
        <f t="shared" si="0"/>
        <v>0.42569105691056913</v>
      </c>
      <c r="J8" s="378">
        <v>0.96499999999999997</v>
      </c>
      <c r="K8" s="378">
        <v>0</v>
      </c>
      <c r="L8" s="378">
        <v>0</v>
      </c>
      <c r="M8" s="377">
        <v>0</v>
      </c>
    </row>
    <row r="9" spans="1:25" ht="16">
      <c r="A9" s="374" t="s">
        <v>1255</v>
      </c>
      <c r="B9" s="375">
        <v>0.50600000000000001</v>
      </c>
      <c r="C9" s="375">
        <v>0.46</v>
      </c>
      <c r="D9" s="376">
        <v>0.44</v>
      </c>
      <c r="E9" s="375">
        <f t="shared" si="1"/>
        <v>0.44977777777777778</v>
      </c>
      <c r="F9" s="377">
        <v>0.86099999999999999</v>
      </c>
      <c r="G9" s="377">
        <v>0</v>
      </c>
      <c r="H9" s="377">
        <v>0</v>
      </c>
      <c r="I9" s="377">
        <v>0</v>
      </c>
      <c r="J9" s="378">
        <v>0.70099999999999996</v>
      </c>
      <c r="K9" s="378">
        <v>0.61699999999999999</v>
      </c>
      <c r="L9" s="378">
        <v>0.53700000000000003</v>
      </c>
      <c r="M9" s="377">
        <f t="shared" ref="M9:M11" si="2">2*(K9*L9)/(K9+L9)</f>
        <v>0.57422703639514738</v>
      </c>
    </row>
    <row r="10" spans="1:25" ht="16">
      <c r="A10" s="374" t="s">
        <v>1256</v>
      </c>
      <c r="B10" s="375">
        <v>0.91900000000000004</v>
      </c>
      <c r="C10" s="375">
        <v>0.2</v>
      </c>
      <c r="D10" s="376">
        <v>6.7000000000000004E-2</v>
      </c>
      <c r="E10" s="375">
        <f t="shared" si="1"/>
        <v>0.100374531835206</v>
      </c>
      <c r="F10" s="377">
        <v>0.80200000000000005</v>
      </c>
      <c r="G10" s="377">
        <v>0.19600000000000001</v>
      </c>
      <c r="H10" s="377">
        <v>0.127</v>
      </c>
      <c r="I10" s="377">
        <f t="shared" ref="I10:I17" si="3">2*(G10*H10)/(G10+H10)</f>
        <v>0.15413003095975233</v>
      </c>
      <c r="J10" s="378">
        <v>0.65800000000000003</v>
      </c>
      <c r="K10" s="378">
        <v>0.51700000000000002</v>
      </c>
      <c r="L10" s="378">
        <v>0.372</v>
      </c>
      <c r="M10" s="377">
        <f t="shared" si="2"/>
        <v>0.43267491563554555</v>
      </c>
    </row>
    <row r="11" spans="1:25" ht="16">
      <c r="A11" s="374" t="s">
        <v>1257</v>
      </c>
      <c r="B11" s="381">
        <v>0.82399999999999995</v>
      </c>
      <c r="C11" s="381">
        <v>0.4</v>
      </c>
      <c r="D11" s="380">
        <v>0.4</v>
      </c>
      <c r="E11" s="375">
        <f t="shared" si="1"/>
        <v>0.40000000000000008</v>
      </c>
      <c r="F11" s="382">
        <v>0.45100000000000001</v>
      </c>
      <c r="G11" s="382">
        <v>0.14299999999999999</v>
      </c>
      <c r="H11" s="382">
        <v>0.112</v>
      </c>
      <c r="I11" s="377">
        <f t="shared" si="3"/>
        <v>0.12561568627450978</v>
      </c>
      <c r="J11" s="378">
        <v>0.90200000000000002</v>
      </c>
      <c r="K11" s="378">
        <v>0.4</v>
      </c>
      <c r="L11" s="378">
        <v>0.222</v>
      </c>
      <c r="M11" s="377">
        <f t="shared" si="2"/>
        <v>0.28553054662379423</v>
      </c>
    </row>
    <row r="12" spans="1:25" ht="16">
      <c r="A12" s="374" t="s">
        <v>1258</v>
      </c>
      <c r="B12" s="383">
        <v>0.97599999999999998</v>
      </c>
      <c r="C12" s="383">
        <v>0</v>
      </c>
      <c r="D12" s="384">
        <v>0</v>
      </c>
      <c r="E12" s="375">
        <v>0</v>
      </c>
      <c r="F12" s="385">
        <v>0.64200000000000002</v>
      </c>
      <c r="G12" s="385">
        <v>0.57099999999999995</v>
      </c>
      <c r="H12" s="385">
        <v>0.33400000000000002</v>
      </c>
      <c r="I12" s="377">
        <f t="shared" si="3"/>
        <v>0.42146740331491711</v>
      </c>
      <c r="J12" s="378">
        <v>0.93400000000000005</v>
      </c>
      <c r="K12" s="378">
        <v>0</v>
      </c>
      <c r="L12" s="378">
        <v>0</v>
      </c>
      <c r="M12" s="377">
        <v>0</v>
      </c>
    </row>
    <row r="13" spans="1:25" ht="15" customHeight="1">
      <c r="A13" s="374" t="s">
        <v>1259</v>
      </c>
      <c r="B13" s="383">
        <v>0.60299999999999998</v>
      </c>
      <c r="C13" s="383">
        <v>0.56599999999999995</v>
      </c>
      <c r="D13" s="384">
        <v>0.56599999999999995</v>
      </c>
      <c r="E13" s="375">
        <f t="shared" ref="E13:E14" si="4">2*(C13*D13)/(C13+D13)</f>
        <v>0.56599999999999995</v>
      </c>
      <c r="F13" s="385">
        <v>0.745</v>
      </c>
      <c r="G13" s="385">
        <v>0.53100000000000003</v>
      </c>
      <c r="H13" s="385">
        <v>0.315</v>
      </c>
      <c r="I13" s="377">
        <f t="shared" si="3"/>
        <v>0.39542553191489355</v>
      </c>
      <c r="J13" s="378">
        <v>0.755</v>
      </c>
      <c r="K13" s="378">
        <v>0.35499999999999998</v>
      </c>
      <c r="L13" s="378">
        <v>0.432</v>
      </c>
      <c r="M13" s="377">
        <f t="shared" ref="M13:M14" si="5">2*(K13*L13)/(K13+L13)</f>
        <v>0.38973316391359597</v>
      </c>
    </row>
    <row r="14" spans="1:25" ht="15" customHeight="1">
      <c r="A14" s="374" t="s">
        <v>1260</v>
      </c>
      <c r="B14" s="383">
        <v>0.629</v>
      </c>
      <c r="C14" s="383">
        <v>0.32400000000000001</v>
      </c>
      <c r="D14" s="386">
        <v>0.32400000000000001</v>
      </c>
      <c r="E14" s="375">
        <f t="shared" si="4"/>
        <v>0.32400000000000001</v>
      </c>
      <c r="F14" s="387">
        <v>0.45100000000000001</v>
      </c>
      <c r="G14" s="387">
        <v>0.34799999999999998</v>
      </c>
      <c r="H14" s="387">
        <v>0.33400000000000002</v>
      </c>
      <c r="I14" s="377">
        <f t="shared" si="3"/>
        <v>0.34085630498533726</v>
      </c>
      <c r="J14" s="388">
        <v>0.74099999999999999</v>
      </c>
      <c r="K14" s="388">
        <v>0.25</v>
      </c>
      <c r="L14" s="388">
        <v>8.3000000000000004E-2</v>
      </c>
      <c r="M14" s="377">
        <f t="shared" si="5"/>
        <v>0.12462462462462462</v>
      </c>
    </row>
    <row r="15" spans="1:25" ht="15" customHeight="1">
      <c r="A15" s="374" t="s">
        <v>1261</v>
      </c>
      <c r="B15" s="374">
        <v>0.97</v>
      </c>
      <c r="C15" s="374">
        <v>0</v>
      </c>
      <c r="D15" s="389">
        <v>0</v>
      </c>
      <c r="E15" s="375">
        <v>0</v>
      </c>
      <c r="F15" s="390">
        <v>0.76800000000000002</v>
      </c>
      <c r="G15" s="390">
        <v>0.61099999999999999</v>
      </c>
      <c r="H15" s="390">
        <v>0.40699999999999997</v>
      </c>
      <c r="I15" s="377">
        <f t="shared" si="3"/>
        <v>0.48855992141453825</v>
      </c>
      <c r="J15" s="391">
        <v>0.84799999999999998</v>
      </c>
      <c r="K15" s="391">
        <v>0</v>
      </c>
      <c r="L15" s="391">
        <v>0</v>
      </c>
      <c r="M15" s="377">
        <v>0</v>
      </c>
    </row>
    <row r="16" spans="1:25" ht="15" customHeight="1">
      <c r="A16" s="374" t="s">
        <v>1262</v>
      </c>
      <c r="B16" s="374">
        <v>0.66700000000000004</v>
      </c>
      <c r="C16" s="374">
        <v>0.61399999999999999</v>
      </c>
      <c r="D16" s="389">
        <v>0.61399999999999999</v>
      </c>
      <c r="E16" s="375">
        <f t="shared" ref="E16:E17" si="6">2*(C16*D16)/(C16+D16)</f>
        <v>0.61399999999999999</v>
      </c>
      <c r="F16" s="390">
        <v>0.71099999999999997</v>
      </c>
      <c r="G16" s="390">
        <v>5.6000000000000001E-2</v>
      </c>
      <c r="H16" s="390">
        <v>3.4000000000000002E-2</v>
      </c>
      <c r="I16" s="377">
        <f t="shared" si="3"/>
        <v>4.2311111111111112E-2</v>
      </c>
      <c r="J16" s="391">
        <v>0.79200000000000004</v>
      </c>
      <c r="K16" s="391">
        <v>0</v>
      </c>
      <c r="L16" s="391">
        <v>0</v>
      </c>
      <c r="M16" s="377">
        <v>0</v>
      </c>
    </row>
    <row r="17" spans="1:13" ht="15" customHeight="1">
      <c r="A17" s="374" t="s">
        <v>1263</v>
      </c>
      <c r="B17" s="374">
        <v>0.74399999999999999</v>
      </c>
      <c r="C17" s="374">
        <v>0.6</v>
      </c>
      <c r="D17" s="389">
        <v>0.6</v>
      </c>
      <c r="E17" s="375">
        <f t="shared" si="6"/>
        <v>0.6</v>
      </c>
      <c r="F17" s="390">
        <v>0.76900000000000002</v>
      </c>
      <c r="G17" s="390">
        <v>1</v>
      </c>
      <c r="H17" s="390">
        <v>0.25</v>
      </c>
      <c r="I17" s="377">
        <f t="shared" si="3"/>
        <v>0.4</v>
      </c>
      <c r="J17" s="391">
        <v>1</v>
      </c>
      <c r="K17" s="392" t="s">
        <v>565</v>
      </c>
      <c r="L17" s="392" t="s">
        <v>565</v>
      </c>
      <c r="M17" s="377">
        <v>0</v>
      </c>
    </row>
    <row r="18" spans="1:13" ht="15" customHeight="1">
      <c r="A18" s="374" t="s">
        <v>1264</v>
      </c>
      <c r="B18" s="374">
        <v>0.92600000000000005</v>
      </c>
      <c r="C18" s="374">
        <v>0</v>
      </c>
      <c r="D18" s="389">
        <v>0</v>
      </c>
      <c r="E18" s="375">
        <v>0</v>
      </c>
      <c r="F18" s="390">
        <v>0.96299999999999997</v>
      </c>
      <c r="G18" s="390">
        <v>0</v>
      </c>
      <c r="H18" s="390">
        <v>0</v>
      </c>
      <c r="I18" s="377">
        <v>0</v>
      </c>
      <c r="J18" s="391">
        <v>1</v>
      </c>
      <c r="K18" s="392" t="s">
        <v>565</v>
      </c>
      <c r="L18" s="392" t="s">
        <v>565</v>
      </c>
      <c r="M18" s="377">
        <v>0</v>
      </c>
    </row>
    <row r="19" spans="1:13" ht="15" customHeight="1">
      <c r="A19" s="374" t="s">
        <v>1265</v>
      </c>
      <c r="B19" s="374">
        <v>0.56699999999999995</v>
      </c>
      <c r="C19" s="374">
        <v>0.52600000000000002</v>
      </c>
      <c r="D19" s="389">
        <v>0.52600000000000002</v>
      </c>
      <c r="E19" s="375">
        <f>2*(C19*D19)/(C19+D19)</f>
        <v>0.52600000000000002</v>
      </c>
      <c r="F19" s="390">
        <v>0.83399999999999996</v>
      </c>
      <c r="G19" s="390">
        <v>0.2</v>
      </c>
      <c r="H19" s="390">
        <v>0.16600000000000001</v>
      </c>
      <c r="I19" s="377">
        <f>2*(G19*H19)/(G19+H19)</f>
        <v>0.18142076502732241</v>
      </c>
      <c r="J19" s="391">
        <v>0.96299999999999997</v>
      </c>
      <c r="K19" s="391">
        <v>0.625</v>
      </c>
      <c r="L19" s="391">
        <v>0.83299999999999996</v>
      </c>
      <c r="M19" s="377">
        <f>2*(K19*L19)/(K19+L19)</f>
        <v>0.71416323731138553</v>
      </c>
    </row>
    <row r="20" spans="1:13" ht="15" customHeight="1">
      <c r="A20" s="355"/>
      <c r="B20" s="191"/>
      <c r="C20" s="191"/>
      <c r="D20" s="393"/>
      <c r="E20" s="341"/>
      <c r="F20" s="341"/>
      <c r="G20" s="341"/>
      <c r="H20" s="341"/>
      <c r="I20" s="341"/>
      <c r="J20" s="341"/>
      <c r="K20" s="341"/>
      <c r="L20" s="341"/>
      <c r="M20" s="341"/>
    </row>
    <row r="21" spans="1:13" ht="15" customHeight="1">
      <c r="A21" s="191"/>
      <c r="B21" s="191"/>
      <c r="C21" s="191"/>
      <c r="D21" s="394"/>
      <c r="E21" s="339"/>
      <c r="F21" s="339"/>
      <c r="G21" s="339"/>
      <c r="H21" s="339"/>
      <c r="I21" s="339"/>
      <c r="J21" s="339"/>
      <c r="K21" s="339"/>
      <c r="L21" s="339"/>
      <c r="M21" s="339"/>
    </row>
    <row r="22" spans="1:13" ht="15" customHeight="1">
      <c r="A22" s="191"/>
      <c r="B22" s="191"/>
      <c r="C22" s="191"/>
      <c r="D22" s="394"/>
      <c r="E22" s="339"/>
      <c r="F22" s="339"/>
      <c r="G22" s="339"/>
      <c r="H22" s="339"/>
      <c r="I22" s="339"/>
      <c r="J22" s="339"/>
      <c r="K22" s="339"/>
      <c r="L22" s="339"/>
      <c r="M22" s="339"/>
    </row>
    <row r="23" spans="1:13" ht="15" customHeight="1">
      <c r="A23" s="191"/>
      <c r="B23" s="191"/>
      <c r="C23" s="191"/>
      <c r="D23" s="338"/>
      <c r="E23" s="341"/>
      <c r="F23" s="341"/>
      <c r="G23" s="341"/>
      <c r="H23" s="341"/>
      <c r="I23" s="341"/>
      <c r="J23" s="341"/>
      <c r="K23" s="341"/>
      <c r="L23" s="341"/>
      <c r="M23" s="341"/>
    </row>
    <row r="24" spans="1:13" ht="15" customHeight="1">
      <c r="A24" s="191"/>
      <c r="B24" s="191"/>
      <c r="C24" s="191"/>
      <c r="D24" s="394"/>
      <c r="E24" s="339"/>
      <c r="F24" s="339"/>
      <c r="G24" s="339"/>
      <c r="H24" s="339"/>
      <c r="I24" s="339"/>
      <c r="J24" s="339"/>
      <c r="K24" s="339"/>
      <c r="L24" s="339"/>
      <c r="M24" s="339"/>
    </row>
    <row r="25" spans="1:13" ht="15" customHeight="1">
      <c r="A25" s="191"/>
      <c r="B25" s="191"/>
      <c r="C25" s="191"/>
      <c r="D25" s="394"/>
      <c r="E25" s="339"/>
      <c r="F25" s="339"/>
      <c r="G25" s="339"/>
      <c r="H25" s="339"/>
      <c r="I25" s="339"/>
      <c r="J25" s="339"/>
      <c r="K25" s="339"/>
      <c r="L25" s="339"/>
      <c r="M25" s="339"/>
    </row>
    <row r="26" spans="1:13" ht="15" customHeight="1">
      <c r="A26" s="191"/>
      <c r="B26" s="191"/>
      <c r="C26" s="191"/>
      <c r="D26" s="338"/>
      <c r="E26" s="341"/>
      <c r="F26" s="341"/>
      <c r="G26" s="341"/>
      <c r="H26" s="341"/>
      <c r="I26" s="341"/>
      <c r="J26" s="341"/>
      <c r="K26" s="341"/>
      <c r="L26" s="341"/>
      <c r="M26" s="341"/>
    </row>
    <row r="27" spans="1:13" ht="15" customHeight="1">
      <c r="A27" s="191"/>
      <c r="B27" s="191"/>
      <c r="C27" s="191"/>
      <c r="D27" s="394"/>
      <c r="E27" s="339"/>
      <c r="F27" s="339"/>
      <c r="G27" s="339"/>
      <c r="H27" s="339"/>
      <c r="I27" s="339"/>
      <c r="J27" s="339"/>
      <c r="K27" s="339"/>
      <c r="L27" s="339"/>
      <c r="M27" s="339"/>
    </row>
    <row r="28" spans="1:13" ht="15" customHeight="1">
      <c r="A28" s="191"/>
      <c r="B28" s="191"/>
      <c r="C28" s="191"/>
      <c r="D28" s="394"/>
      <c r="E28" s="339"/>
      <c r="F28" s="339"/>
      <c r="G28" s="339"/>
      <c r="H28" s="339"/>
      <c r="I28" s="339"/>
      <c r="J28" s="339"/>
      <c r="K28" s="339"/>
      <c r="L28" s="339"/>
      <c r="M28" s="339"/>
    </row>
    <row r="29" spans="1:13" ht="15" customHeight="1">
      <c r="A29" s="191"/>
      <c r="B29" s="191"/>
      <c r="C29" s="191"/>
      <c r="D29" s="338"/>
      <c r="E29" s="341"/>
      <c r="F29" s="341"/>
      <c r="G29" s="341"/>
      <c r="H29" s="341"/>
      <c r="I29" s="341"/>
      <c r="J29" s="341"/>
      <c r="K29" s="341"/>
      <c r="L29" s="341"/>
      <c r="M29" s="341"/>
    </row>
    <row r="30" spans="1:13" ht="15" customHeight="1">
      <c r="A30" s="191"/>
      <c r="D30" s="373"/>
    </row>
    <row r="31" spans="1:13" ht="15" customHeight="1">
      <c r="D31" s="373"/>
    </row>
    <row r="32" spans="1:13" ht="15" customHeight="1">
      <c r="D32" s="373"/>
    </row>
    <row r="33" spans="4:13" ht="15" customHeight="1">
      <c r="D33" s="395"/>
      <c r="E33" s="329"/>
      <c r="F33" s="329"/>
      <c r="G33" s="329"/>
      <c r="H33" s="329"/>
      <c r="I33" s="329"/>
      <c r="J33" s="329"/>
      <c r="K33" s="329"/>
      <c r="L33" s="329"/>
      <c r="M33" s="329"/>
    </row>
    <row r="34" spans="4:13" ht="15" customHeight="1">
      <c r="D34" s="395"/>
      <c r="E34" s="329"/>
      <c r="F34" s="329"/>
      <c r="G34" s="329"/>
      <c r="H34" s="329"/>
      <c r="I34" s="329"/>
      <c r="J34" s="329"/>
      <c r="K34" s="329"/>
      <c r="L34" s="329"/>
      <c r="M34" s="329"/>
    </row>
    <row r="35" spans="4:13" ht="15" customHeight="1">
      <c r="D35" s="395"/>
      <c r="E35" s="329"/>
      <c r="F35" s="329"/>
      <c r="G35" s="329"/>
      <c r="H35" s="329"/>
      <c r="I35" s="329"/>
      <c r="J35" s="329"/>
      <c r="K35" s="329"/>
      <c r="L35" s="329"/>
      <c r="M35" s="329"/>
    </row>
    <row r="36" spans="4:13" ht="15" customHeight="1">
      <c r="D36" s="395"/>
      <c r="E36" s="329"/>
      <c r="F36" s="329"/>
      <c r="G36" s="329"/>
      <c r="H36" s="329"/>
      <c r="I36" s="329"/>
      <c r="J36" s="329"/>
      <c r="K36" s="329"/>
      <c r="L36" s="329"/>
      <c r="M36" s="329"/>
    </row>
    <row r="37" spans="4:13" ht="15" customHeight="1">
      <c r="D37" s="395"/>
      <c r="E37" s="329"/>
      <c r="F37" s="329"/>
      <c r="G37" s="329"/>
      <c r="H37" s="329"/>
      <c r="I37" s="329"/>
      <c r="J37" s="329"/>
      <c r="K37" s="329"/>
      <c r="L37" s="329"/>
      <c r="M37" s="329"/>
    </row>
    <row r="38" spans="4:13" ht="15" customHeight="1">
      <c r="D38" s="395"/>
      <c r="E38" s="329"/>
      <c r="F38" s="329"/>
      <c r="G38" s="329"/>
      <c r="H38" s="329"/>
      <c r="I38" s="329"/>
      <c r="J38" s="329"/>
      <c r="K38" s="329"/>
      <c r="L38" s="329"/>
      <c r="M38" s="329"/>
    </row>
    <row r="39" spans="4:13" ht="15" customHeight="1">
      <c r="D39" s="395"/>
      <c r="E39" s="329"/>
      <c r="F39" s="329"/>
      <c r="G39" s="329"/>
      <c r="H39" s="329"/>
      <c r="I39" s="329"/>
      <c r="J39" s="329"/>
      <c r="K39" s="329"/>
      <c r="L39" s="329"/>
      <c r="M39" s="329"/>
    </row>
    <row r="40" spans="4:13" ht="15" customHeight="1">
      <c r="D40" s="395"/>
      <c r="E40" s="329"/>
      <c r="F40" s="329"/>
      <c r="G40" s="329"/>
      <c r="H40" s="329"/>
      <c r="I40" s="329"/>
      <c r="J40" s="329"/>
      <c r="K40" s="329"/>
      <c r="L40" s="329"/>
      <c r="M40" s="329"/>
    </row>
    <row r="41" spans="4:13" ht="15" customHeight="1">
      <c r="D41" s="395"/>
      <c r="E41" s="329"/>
      <c r="F41" s="329"/>
      <c r="G41" s="329"/>
      <c r="H41" s="329"/>
      <c r="I41" s="329"/>
      <c r="J41" s="329"/>
      <c r="K41" s="329"/>
      <c r="L41" s="329"/>
      <c r="M41" s="329"/>
    </row>
    <row r="42" spans="4:13" ht="15" customHeight="1">
      <c r="D42" s="395"/>
      <c r="E42" s="329"/>
      <c r="F42" s="329"/>
      <c r="G42" s="329"/>
      <c r="H42" s="329"/>
      <c r="I42" s="329"/>
      <c r="J42" s="329"/>
      <c r="K42" s="329"/>
      <c r="L42" s="329"/>
      <c r="M42" s="329"/>
    </row>
    <row r="43" spans="4:13" ht="15" customHeight="1">
      <c r="D43" s="395"/>
      <c r="E43" s="329"/>
      <c r="F43" s="329"/>
      <c r="G43" s="329"/>
      <c r="H43" s="329"/>
      <c r="I43" s="329"/>
      <c r="J43" s="329"/>
      <c r="K43" s="329"/>
      <c r="L43" s="329"/>
      <c r="M43" s="329"/>
    </row>
    <row r="44" spans="4:13" ht="15" customHeight="1">
      <c r="D44" s="373"/>
      <c r="E44" s="191"/>
      <c r="F44" s="191"/>
      <c r="G44" s="191"/>
      <c r="H44" s="191"/>
      <c r="I44" s="191"/>
      <c r="J44" s="191"/>
      <c r="K44" s="191"/>
      <c r="L44" s="191"/>
      <c r="M44" s="191"/>
    </row>
    <row r="45" spans="4:13" ht="16">
      <c r="D45" s="372"/>
    </row>
    <row r="46" spans="4:13" ht="16">
      <c r="D46" s="372"/>
    </row>
    <row r="47" spans="4:13" ht="16">
      <c r="D47" s="372"/>
    </row>
    <row r="48" spans="4:13" ht="16">
      <c r="D48" s="372"/>
    </row>
    <row r="49" spans="4:4" ht="16">
      <c r="D49" s="372"/>
    </row>
    <row r="50" spans="4:4" ht="16">
      <c r="D50" s="372"/>
    </row>
    <row r="51" spans="4:4" ht="16">
      <c r="D51" s="372"/>
    </row>
    <row r="52" spans="4:4" ht="16">
      <c r="D52" s="372"/>
    </row>
    <row r="53" spans="4:4" ht="16">
      <c r="D53" s="372"/>
    </row>
    <row r="54" spans="4:4" ht="16">
      <c r="D54" s="372"/>
    </row>
    <row r="55" spans="4:4" ht="16">
      <c r="D55" s="372"/>
    </row>
    <row r="56" spans="4:4" ht="16">
      <c r="D56" s="372"/>
    </row>
    <row r="57" spans="4:4" ht="16">
      <c r="D57" s="372"/>
    </row>
    <row r="58" spans="4:4" ht="16">
      <c r="D58" s="372"/>
    </row>
    <row r="59" spans="4:4" ht="16">
      <c r="D59" s="372"/>
    </row>
    <row r="60" spans="4:4" ht="16">
      <c r="D60" s="372"/>
    </row>
    <row r="61" spans="4:4" ht="16">
      <c r="D61" s="372"/>
    </row>
    <row r="62" spans="4:4" ht="16">
      <c r="D62" s="372"/>
    </row>
    <row r="63" spans="4:4" ht="16">
      <c r="D63" s="372"/>
    </row>
    <row r="64" spans="4:4" ht="16">
      <c r="D64" s="372"/>
    </row>
    <row r="65" spans="4:4" ht="16">
      <c r="D65" s="372"/>
    </row>
    <row r="66" spans="4:4" ht="16">
      <c r="D66" s="372"/>
    </row>
    <row r="67" spans="4:4" ht="16">
      <c r="D67" s="372"/>
    </row>
    <row r="68" spans="4:4" ht="16">
      <c r="D68" s="372"/>
    </row>
    <row r="69" spans="4:4" ht="16">
      <c r="D69" s="372"/>
    </row>
    <row r="70" spans="4:4" ht="16">
      <c r="D70" s="372"/>
    </row>
    <row r="71" spans="4:4" ht="16">
      <c r="D71" s="372"/>
    </row>
    <row r="72" spans="4:4" ht="16">
      <c r="D72" s="372"/>
    </row>
    <row r="73" spans="4:4" ht="16">
      <c r="D73" s="372"/>
    </row>
    <row r="74" spans="4:4" ht="16">
      <c r="D74" s="372"/>
    </row>
    <row r="75" spans="4:4" ht="16">
      <c r="D75" s="372"/>
    </row>
    <row r="76" spans="4:4" ht="16">
      <c r="D76" s="372"/>
    </row>
    <row r="77" spans="4:4" ht="16">
      <c r="D77" s="372"/>
    </row>
    <row r="78" spans="4:4" ht="16">
      <c r="D78" s="372"/>
    </row>
    <row r="79" spans="4:4" ht="16">
      <c r="D79" s="372"/>
    </row>
    <row r="80" spans="4:4" ht="16">
      <c r="D80" s="372"/>
    </row>
    <row r="81" spans="4:4" ht="16">
      <c r="D81" s="372"/>
    </row>
    <row r="82" spans="4:4" ht="16">
      <c r="D82" s="372"/>
    </row>
    <row r="83" spans="4:4" ht="16">
      <c r="D83" s="372"/>
    </row>
    <row r="84" spans="4:4" ht="16">
      <c r="D84" s="372"/>
    </row>
    <row r="85" spans="4:4" ht="16">
      <c r="D85" s="372"/>
    </row>
    <row r="86" spans="4:4" ht="16">
      <c r="D86" s="372"/>
    </row>
    <row r="87" spans="4:4" ht="16">
      <c r="D87" s="372"/>
    </row>
    <row r="88" spans="4:4" ht="16">
      <c r="D88" s="372"/>
    </row>
    <row r="89" spans="4:4" ht="16">
      <c r="D89" s="372"/>
    </row>
    <row r="90" spans="4:4" ht="16">
      <c r="D90" s="372"/>
    </row>
    <row r="91" spans="4:4" ht="16">
      <c r="D91" s="372"/>
    </row>
    <row r="92" spans="4:4" ht="16">
      <c r="D92" s="372"/>
    </row>
    <row r="93" spans="4:4" ht="16">
      <c r="D93" s="372"/>
    </row>
    <row r="94" spans="4:4" ht="16">
      <c r="D94" s="372"/>
    </row>
    <row r="95" spans="4:4" ht="16">
      <c r="D95" s="372"/>
    </row>
    <row r="96" spans="4:4" ht="16">
      <c r="D96" s="372"/>
    </row>
    <row r="97" spans="4:4" ht="16">
      <c r="D97" s="372"/>
    </row>
    <row r="98" spans="4:4" ht="16">
      <c r="D98" s="372"/>
    </row>
    <row r="99" spans="4:4" ht="16">
      <c r="D99" s="372"/>
    </row>
    <row r="100" spans="4:4" ht="16">
      <c r="D100" s="372"/>
    </row>
    <row r="101" spans="4:4" ht="16">
      <c r="D101" s="372"/>
    </row>
    <row r="102" spans="4:4" ht="16">
      <c r="D102" s="372"/>
    </row>
    <row r="103" spans="4:4" ht="16">
      <c r="D103" s="372"/>
    </row>
    <row r="104" spans="4:4" ht="16">
      <c r="D104" s="372"/>
    </row>
    <row r="105" spans="4:4" ht="16">
      <c r="D105" s="372"/>
    </row>
    <row r="106" spans="4:4" ht="16">
      <c r="D106" s="372"/>
    </row>
    <row r="107" spans="4:4" ht="16">
      <c r="D107" s="372"/>
    </row>
    <row r="108" spans="4:4" ht="16">
      <c r="D108" s="372"/>
    </row>
    <row r="109" spans="4:4" ht="16">
      <c r="D109" s="372"/>
    </row>
    <row r="110" spans="4:4" ht="16">
      <c r="D110" s="372"/>
    </row>
    <row r="111" spans="4:4" ht="16">
      <c r="D111" s="372"/>
    </row>
    <row r="112" spans="4:4" ht="16">
      <c r="D112" s="372"/>
    </row>
    <row r="113" spans="4:4" ht="16">
      <c r="D113" s="372"/>
    </row>
    <row r="114" spans="4:4" ht="16">
      <c r="D114" s="372"/>
    </row>
    <row r="115" spans="4:4" ht="16">
      <c r="D115" s="372"/>
    </row>
    <row r="116" spans="4:4" ht="16">
      <c r="D116" s="372"/>
    </row>
    <row r="117" spans="4:4" ht="16">
      <c r="D117" s="372"/>
    </row>
    <row r="118" spans="4:4" ht="16">
      <c r="D118" s="372"/>
    </row>
    <row r="119" spans="4:4" ht="16">
      <c r="D119" s="372"/>
    </row>
    <row r="120" spans="4:4" ht="16">
      <c r="D120" s="372"/>
    </row>
    <row r="121" spans="4:4" ht="16">
      <c r="D121" s="372"/>
    </row>
    <row r="122" spans="4:4" ht="16">
      <c r="D122" s="372"/>
    </row>
    <row r="123" spans="4:4" ht="16">
      <c r="D123" s="372"/>
    </row>
    <row r="124" spans="4:4" ht="16">
      <c r="D124" s="372"/>
    </row>
    <row r="125" spans="4:4" ht="16">
      <c r="D125" s="372"/>
    </row>
    <row r="126" spans="4:4" ht="16">
      <c r="D126" s="372"/>
    </row>
    <row r="127" spans="4:4" ht="16">
      <c r="D127" s="372"/>
    </row>
    <row r="128" spans="4:4" ht="16">
      <c r="D128" s="372"/>
    </row>
    <row r="129" spans="4:4" ht="16">
      <c r="D129" s="372"/>
    </row>
    <row r="130" spans="4:4" ht="16">
      <c r="D130" s="372"/>
    </row>
    <row r="131" spans="4:4" ht="16">
      <c r="D131" s="372"/>
    </row>
    <row r="132" spans="4:4" ht="16">
      <c r="D132" s="372"/>
    </row>
    <row r="133" spans="4:4" ht="16">
      <c r="D133" s="372"/>
    </row>
    <row r="134" spans="4:4" ht="16">
      <c r="D134" s="372"/>
    </row>
    <row r="135" spans="4:4" ht="16">
      <c r="D135" s="372"/>
    </row>
    <row r="136" spans="4:4" ht="16">
      <c r="D136" s="372"/>
    </row>
    <row r="137" spans="4:4" ht="16">
      <c r="D137" s="372"/>
    </row>
    <row r="138" spans="4:4" ht="16">
      <c r="D138" s="372"/>
    </row>
    <row r="139" spans="4:4" ht="16">
      <c r="D139" s="372"/>
    </row>
    <row r="140" spans="4:4" ht="16">
      <c r="D140" s="372"/>
    </row>
    <row r="141" spans="4:4" ht="16">
      <c r="D141" s="372"/>
    </row>
    <row r="142" spans="4:4" ht="16">
      <c r="D142" s="372"/>
    </row>
    <row r="143" spans="4:4" ht="16">
      <c r="D143" s="372"/>
    </row>
    <row r="144" spans="4:4" ht="16">
      <c r="D144" s="372"/>
    </row>
    <row r="145" spans="4:4" ht="16">
      <c r="D145" s="372"/>
    </row>
    <row r="146" spans="4:4" ht="16">
      <c r="D146" s="372"/>
    </row>
    <row r="147" spans="4:4" ht="16">
      <c r="D147" s="372"/>
    </row>
    <row r="148" spans="4:4" ht="16">
      <c r="D148" s="372"/>
    </row>
    <row r="149" spans="4:4" ht="16">
      <c r="D149" s="372"/>
    </row>
    <row r="150" spans="4:4" ht="16">
      <c r="D150" s="372"/>
    </row>
    <row r="151" spans="4:4" ht="16">
      <c r="D151" s="372"/>
    </row>
    <row r="152" spans="4:4" ht="16">
      <c r="D152" s="372"/>
    </row>
    <row r="153" spans="4:4" ht="16">
      <c r="D153" s="372"/>
    </row>
    <row r="154" spans="4:4" ht="16">
      <c r="D154" s="372"/>
    </row>
    <row r="155" spans="4:4" ht="16">
      <c r="D155" s="372"/>
    </row>
    <row r="156" spans="4:4" ht="16">
      <c r="D156" s="372"/>
    </row>
    <row r="157" spans="4:4" ht="16">
      <c r="D157" s="372"/>
    </row>
    <row r="158" spans="4:4" ht="16">
      <c r="D158" s="372"/>
    </row>
    <row r="159" spans="4:4" ht="16">
      <c r="D159" s="372"/>
    </row>
    <row r="160" spans="4:4" ht="16">
      <c r="D160" s="372"/>
    </row>
    <row r="161" spans="4:4" ht="16">
      <c r="D161" s="372"/>
    </row>
    <row r="162" spans="4:4" ht="16">
      <c r="D162" s="372"/>
    </row>
    <row r="163" spans="4:4" ht="16">
      <c r="D163" s="372"/>
    </row>
    <row r="164" spans="4:4" ht="16">
      <c r="D164" s="372"/>
    </row>
    <row r="165" spans="4:4" ht="16">
      <c r="D165" s="372"/>
    </row>
    <row r="166" spans="4:4" ht="16">
      <c r="D166" s="372"/>
    </row>
    <row r="167" spans="4:4" ht="16">
      <c r="D167" s="372"/>
    </row>
    <row r="168" spans="4:4" ht="16">
      <c r="D168" s="372"/>
    </row>
    <row r="169" spans="4:4" ht="16">
      <c r="D169" s="372"/>
    </row>
    <row r="170" spans="4:4" ht="16">
      <c r="D170" s="372"/>
    </row>
    <row r="171" spans="4:4" ht="16">
      <c r="D171" s="372"/>
    </row>
    <row r="172" spans="4:4" ht="16">
      <c r="D172" s="372"/>
    </row>
    <row r="173" spans="4:4" ht="16">
      <c r="D173" s="372"/>
    </row>
    <row r="174" spans="4:4" ht="16">
      <c r="D174" s="372"/>
    </row>
    <row r="175" spans="4:4" ht="16">
      <c r="D175" s="372"/>
    </row>
    <row r="176" spans="4:4" ht="16">
      <c r="D176" s="372"/>
    </row>
    <row r="177" spans="4:4" ht="16">
      <c r="D177" s="372"/>
    </row>
    <row r="178" spans="4:4" ht="16">
      <c r="D178" s="372"/>
    </row>
    <row r="179" spans="4:4" ht="16">
      <c r="D179" s="372"/>
    </row>
    <row r="180" spans="4:4" ht="16">
      <c r="D180" s="372"/>
    </row>
    <row r="181" spans="4:4" ht="16">
      <c r="D181" s="372"/>
    </row>
    <row r="182" spans="4:4" ht="16">
      <c r="D182" s="372"/>
    </row>
    <row r="183" spans="4:4" ht="16">
      <c r="D183" s="372"/>
    </row>
    <row r="184" spans="4:4" ht="16">
      <c r="D184" s="372"/>
    </row>
    <row r="185" spans="4:4" ht="16">
      <c r="D185" s="372"/>
    </row>
    <row r="186" spans="4:4" ht="16">
      <c r="D186" s="372"/>
    </row>
    <row r="187" spans="4:4" ht="16">
      <c r="D187" s="372"/>
    </row>
    <row r="188" spans="4:4" ht="16">
      <c r="D188" s="372"/>
    </row>
    <row r="189" spans="4:4" ht="16">
      <c r="D189" s="372"/>
    </row>
    <row r="190" spans="4:4" ht="16">
      <c r="D190" s="372"/>
    </row>
    <row r="191" spans="4:4" ht="16">
      <c r="D191" s="372"/>
    </row>
    <row r="192" spans="4:4" ht="16">
      <c r="D192" s="372"/>
    </row>
    <row r="193" spans="4:4" ht="16">
      <c r="D193" s="372"/>
    </row>
    <row r="194" spans="4:4" ht="16">
      <c r="D194" s="372"/>
    </row>
    <row r="195" spans="4:4" ht="16">
      <c r="D195" s="372"/>
    </row>
    <row r="196" spans="4:4" ht="16">
      <c r="D196" s="372"/>
    </row>
    <row r="197" spans="4:4" ht="16">
      <c r="D197" s="372"/>
    </row>
    <row r="198" spans="4:4" ht="16">
      <c r="D198" s="372"/>
    </row>
    <row r="199" spans="4:4" ht="16">
      <c r="D199" s="372"/>
    </row>
    <row r="200" spans="4:4" ht="16">
      <c r="D200" s="372"/>
    </row>
    <row r="201" spans="4:4" ht="16">
      <c r="D201" s="372"/>
    </row>
    <row r="202" spans="4:4" ht="16">
      <c r="D202" s="372"/>
    </row>
    <row r="203" spans="4:4" ht="16">
      <c r="D203" s="372"/>
    </row>
    <row r="204" spans="4:4" ht="16">
      <c r="D204" s="372"/>
    </row>
    <row r="205" spans="4:4" ht="16">
      <c r="D205" s="372"/>
    </row>
    <row r="206" spans="4:4" ht="16">
      <c r="D206" s="372"/>
    </row>
    <row r="207" spans="4:4" ht="16">
      <c r="D207" s="372"/>
    </row>
    <row r="208" spans="4:4" ht="16">
      <c r="D208" s="372"/>
    </row>
    <row r="209" spans="4:4" ht="16">
      <c r="D209" s="372"/>
    </row>
    <row r="210" spans="4:4" ht="16">
      <c r="D210" s="372"/>
    </row>
    <row r="211" spans="4:4" ht="16">
      <c r="D211" s="372"/>
    </row>
    <row r="212" spans="4:4" ht="16">
      <c r="D212" s="372"/>
    </row>
    <row r="213" spans="4:4" ht="16">
      <c r="D213" s="372"/>
    </row>
    <row r="214" spans="4:4" ht="16">
      <c r="D214" s="372"/>
    </row>
    <row r="215" spans="4:4" ht="16">
      <c r="D215" s="372"/>
    </row>
    <row r="216" spans="4:4" ht="16">
      <c r="D216" s="372"/>
    </row>
    <row r="217" spans="4:4" ht="16">
      <c r="D217" s="372"/>
    </row>
    <row r="218" spans="4:4" ht="16">
      <c r="D218" s="372"/>
    </row>
    <row r="219" spans="4:4" ht="16">
      <c r="D219" s="372"/>
    </row>
    <row r="220" spans="4:4" ht="16">
      <c r="D220" s="372"/>
    </row>
    <row r="221" spans="4:4" ht="16">
      <c r="D221" s="372"/>
    </row>
    <row r="222" spans="4:4" ht="16">
      <c r="D222" s="372"/>
    </row>
    <row r="223" spans="4:4" ht="16">
      <c r="D223" s="372"/>
    </row>
    <row r="224" spans="4:4" ht="16">
      <c r="D224" s="372"/>
    </row>
    <row r="225" spans="4:4" ht="16">
      <c r="D225" s="372"/>
    </row>
    <row r="226" spans="4:4" ht="16">
      <c r="D226" s="372"/>
    </row>
    <row r="227" spans="4:4" ht="16">
      <c r="D227" s="372"/>
    </row>
    <row r="228" spans="4:4" ht="16">
      <c r="D228" s="372"/>
    </row>
    <row r="229" spans="4:4" ht="16">
      <c r="D229" s="372"/>
    </row>
    <row r="230" spans="4:4" ht="16">
      <c r="D230" s="372"/>
    </row>
    <row r="231" spans="4:4" ht="16">
      <c r="D231" s="372"/>
    </row>
    <row r="232" spans="4:4" ht="16">
      <c r="D232" s="372"/>
    </row>
    <row r="233" spans="4:4" ht="16">
      <c r="D233" s="372"/>
    </row>
    <row r="234" spans="4:4" ht="16">
      <c r="D234" s="372"/>
    </row>
    <row r="235" spans="4:4" ht="16">
      <c r="D235" s="372"/>
    </row>
    <row r="236" spans="4:4" ht="16">
      <c r="D236" s="372"/>
    </row>
    <row r="237" spans="4:4" ht="16">
      <c r="D237" s="372"/>
    </row>
    <row r="238" spans="4:4" ht="16">
      <c r="D238" s="372"/>
    </row>
    <row r="239" spans="4:4" ht="16">
      <c r="D239" s="372"/>
    </row>
    <row r="240" spans="4:4" ht="16">
      <c r="D240" s="372"/>
    </row>
    <row r="241" spans="4:4" ht="16">
      <c r="D241" s="372"/>
    </row>
    <row r="242" spans="4:4" ht="16">
      <c r="D242" s="372"/>
    </row>
    <row r="243" spans="4:4" ht="16">
      <c r="D243" s="372"/>
    </row>
    <row r="244" spans="4:4" ht="16">
      <c r="D244" s="372"/>
    </row>
    <row r="245" spans="4:4" ht="16">
      <c r="D245" s="372"/>
    </row>
    <row r="246" spans="4:4" ht="16">
      <c r="D246" s="372"/>
    </row>
    <row r="247" spans="4:4" ht="16">
      <c r="D247" s="372"/>
    </row>
    <row r="248" spans="4:4" ht="16">
      <c r="D248" s="372"/>
    </row>
    <row r="249" spans="4:4" ht="16">
      <c r="D249" s="372"/>
    </row>
    <row r="250" spans="4:4" ht="16">
      <c r="D250" s="372"/>
    </row>
    <row r="251" spans="4:4" ht="16">
      <c r="D251" s="372"/>
    </row>
    <row r="252" spans="4:4" ht="16">
      <c r="D252" s="372"/>
    </row>
    <row r="253" spans="4:4" ht="16">
      <c r="D253" s="372"/>
    </row>
    <row r="254" spans="4:4" ht="16">
      <c r="D254" s="372"/>
    </row>
    <row r="255" spans="4:4" ht="16">
      <c r="D255" s="372"/>
    </row>
    <row r="256" spans="4:4" ht="16">
      <c r="D256" s="372"/>
    </row>
    <row r="257" spans="4:4" ht="16">
      <c r="D257" s="372"/>
    </row>
    <row r="258" spans="4:4" ht="16">
      <c r="D258" s="372"/>
    </row>
    <row r="259" spans="4:4" ht="16">
      <c r="D259" s="372"/>
    </row>
    <row r="260" spans="4:4" ht="16">
      <c r="D260" s="372"/>
    </row>
    <row r="261" spans="4:4" ht="16">
      <c r="D261" s="372"/>
    </row>
    <row r="262" spans="4:4" ht="16">
      <c r="D262" s="372"/>
    </row>
    <row r="263" spans="4:4" ht="16">
      <c r="D263" s="372"/>
    </row>
    <row r="264" spans="4:4" ht="16">
      <c r="D264" s="372"/>
    </row>
    <row r="265" spans="4:4" ht="16">
      <c r="D265" s="372"/>
    </row>
    <row r="266" spans="4:4" ht="16">
      <c r="D266" s="372"/>
    </row>
    <row r="267" spans="4:4" ht="16">
      <c r="D267" s="372"/>
    </row>
    <row r="268" spans="4:4" ht="16">
      <c r="D268" s="372"/>
    </row>
    <row r="269" spans="4:4" ht="16">
      <c r="D269" s="372"/>
    </row>
    <row r="270" spans="4:4" ht="16">
      <c r="D270" s="372"/>
    </row>
    <row r="271" spans="4:4" ht="16">
      <c r="D271" s="372"/>
    </row>
    <row r="272" spans="4:4" ht="16">
      <c r="D272" s="372"/>
    </row>
    <row r="273" spans="4:4" ht="16">
      <c r="D273" s="372"/>
    </row>
    <row r="274" spans="4:4" ht="16">
      <c r="D274" s="372"/>
    </row>
    <row r="275" spans="4:4" ht="16">
      <c r="D275" s="372"/>
    </row>
    <row r="276" spans="4:4" ht="16">
      <c r="D276" s="372"/>
    </row>
    <row r="277" spans="4:4" ht="16">
      <c r="D277" s="372"/>
    </row>
    <row r="278" spans="4:4" ht="16">
      <c r="D278" s="372"/>
    </row>
    <row r="279" spans="4:4" ht="16">
      <c r="D279" s="372"/>
    </row>
    <row r="280" spans="4:4" ht="16">
      <c r="D280" s="372"/>
    </row>
    <row r="281" spans="4:4" ht="16">
      <c r="D281" s="372"/>
    </row>
    <row r="282" spans="4:4" ht="16">
      <c r="D282" s="372"/>
    </row>
    <row r="283" spans="4:4" ht="16">
      <c r="D283" s="372"/>
    </row>
    <row r="284" spans="4:4" ht="16">
      <c r="D284" s="372"/>
    </row>
    <row r="285" spans="4:4" ht="16">
      <c r="D285" s="372"/>
    </row>
    <row r="286" spans="4:4" ht="16">
      <c r="D286" s="372"/>
    </row>
    <row r="287" spans="4:4" ht="16">
      <c r="D287" s="372"/>
    </row>
    <row r="288" spans="4:4" ht="16">
      <c r="D288" s="372"/>
    </row>
    <row r="289" spans="4:4" ht="16">
      <c r="D289" s="372"/>
    </row>
    <row r="290" spans="4:4" ht="16">
      <c r="D290" s="372"/>
    </row>
    <row r="291" spans="4:4" ht="16">
      <c r="D291" s="372"/>
    </row>
    <row r="292" spans="4:4" ht="16">
      <c r="D292" s="372"/>
    </row>
    <row r="293" spans="4:4" ht="16">
      <c r="D293" s="372"/>
    </row>
    <row r="294" spans="4:4" ht="16">
      <c r="D294" s="372"/>
    </row>
    <row r="295" spans="4:4" ht="16">
      <c r="D295" s="372"/>
    </row>
    <row r="296" spans="4:4" ht="16">
      <c r="D296" s="372"/>
    </row>
    <row r="297" spans="4:4" ht="16">
      <c r="D297" s="372"/>
    </row>
    <row r="298" spans="4:4" ht="16">
      <c r="D298" s="372"/>
    </row>
    <row r="299" spans="4:4" ht="16">
      <c r="D299" s="372"/>
    </row>
    <row r="300" spans="4:4" ht="16">
      <c r="D300" s="372"/>
    </row>
    <row r="301" spans="4:4" ht="16">
      <c r="D301" s="372"/>
    </row>
    <row r="302" spans="4:4" ht="16">
      <c r="D302" s="372"/>
    </row>
    <row r="303" spans="4:4" ht="16">
      <c r="D303" s="372"/>
    </row>
    <row r="304" spans="4:4" ht="16">
      <c r="D304" s="372"/>
    </row>
    <row r="305" spans="4:4" ht="16">
      <c r="D305" s="372"/>
    </row>
    <row r="306" spans="4:4" ht="16">
      <c r="D306" s="372"/>
    </row>
    <row r="307" spans="4:4" ht="16">
      <c r="D307" s="372"/>
    </row>
    <row r="308" spans="4:4" ht="16">
      <c r="D308" s="372"/>
    </row>
    <row r="309" spans="4:4" ht="16">
      <c r="D309" s="372"/>
    </row>
    <row r="310" spans="4:4" ht="16">
      <c r="D310" s="372"/>
    </row>
    <row r="311" spans="4:4" ht="16">
      <c r="D311" s="372"/>
    </row>
    <row r="312" spans="4:4" ht="16">
      <c r="D312" s="372"/>
    </row>
    <row r="313" spans="4:4" ht="16">
      <c r="D313" s="372"/>
    </row>
    <row r="314" spans="4:4" ht="16">
      <c r="D314" s="372"/>
    </row>
    <row r="315" spans="4:4" ht="16">
      <c r="D315" s="372"/>
    </row>
    <row r="316" spans="4:4" ht="16">
      <c r="D316" s="372"/>
    </row>
    <row r="317" spans="4:4" ht="16">
      <c r="D317" s="372"/>
    </row>
    <row r="318" spans="4:4" ht="16">
      <c r="D318" s="372"/>
    </row>
    <row r="319" spans="4:4" ht="16">
      <c r="D319" s="372"/>
    </row>
    <row r="320" spans="4:4" ht="16">
      <c r="D320" s="372"/>
    </row>
    <row r="321" spans="4:4" ht="16">
      <c r="D321" s="372"/>
    </row>
    <row r="322" spans="4:4" ht="16">
      <c r="D322" s="372"/>
    </row>
    <row r="323" spans="4:4" ht="16">
      <c r="D323" s="372"/>
    </row>
    <row r="324" spans="4:4" ht="16">
      <c r="D324" s="372"/>
    </row>
    <row r="325" spans="4:4" ht="16">
      <c r="D325" s="372"/>
    </row>
    <row r="326" spans="4:4" ht="16">
      <c r="D326" s="372"/>
    </row>
    <row r="327" spans="4:4" ht="16">
      <c r="D327" s="372"/>
    </row>
    <row r="328" spans="4:4" ht="16">
      <c r="D328" s="372"/>
    </row>
    <row r="329" spans="4:4" ht="16">
      <c r="D329" s="372"/>
    </row>
    <row r="330" spans="4:4" ht="16">
      <c r="D330" s="372"/>
    </row>
    <row r="331" spans="4:4" ht="16">
      <c r="D331" s="372"/>
    </row>
    <row r="332" spans="4:4" ht="16">
      <c r="D332" s="372"/>
    </row>
    <row r="333" spans="4:4" ht="16">
      <c r="D333" s="372"/>
    </row>
    <row r="334" spans="4:4" ht="16">
      <c r="D334" s="372"/>
    </row>
    <row r="335" spans="4:4" ht="16">
      <c r="D335" s="372"/>
    </row>
    <row r="336" spans="4:4" ht="16">
      <c r="D336" s="372"/>
    </row>
    <row r="337" spans="4:4" ht="16">
      <c r="D337" s="372"/>
    </row>
    <row r="338" spans="4:4" ht="16">
      <c r="D338" s="372"/>
    </row>
    <row r="339" spans="4:4" ht="16">
      <c r="D339" s="372"/>
    </row>
    <row r="340" spans="4:4" ht="16">
      <c r="D340" s="372"/>
    </row>
    <row r="341" spans="4:4" ht="16">
      <c r="D341" s="372"/>
    </row>
    <row r="342" spans="4:4" ht="16">
      <c r="D342" s="372"/>
    </row>
    <row r="343" spans="4:4" ht="16">
      <c r="D343" s="372"/>
    </row>
    <row r="344" spans="4:4" ht="16">
      <c r="D344" s="372"/>
    </row>
    <row r="345" spans="4:4" ht="16">
      <c r="D345" s="372"/>
    </row>
    <row r="346" spans="4:4" ht="16">
      <c r="D346" s="372"/>
    </row>
    <row r="347" spans="4:4" ht="16">
      <c r="D347" s="372"/>
    </row>
    <row r="348" spans="4:4" ht="16">
      <c r="D348" s="372"/>
    </row>
    <row r="349" spans="4:4" ht="16">
      <c r="D349" s="372"/>
    </row>
    <row r="350" spans="4:4" ht="16">
      <c r="D350" s="372"/>
    </row>
    <row r="351" spans="4:4" ht="16">
      <c r="D351" s="372"/>
    </row>
    <row r="352" spans="4:4" ht="16">
      <c r="D352" s="372"/>
    </row>
    <row r="353" spans="4:4" ht="16">
      <c r="D353" s="372"/>
    </row>
    <row r="354" spans="4:4" ht="16">
      <c r="D354" s="372"/>
    </row>
    <row r="355" spans="4:4" ht="16">
      <c r="D355" s="372"/>
    </row>
    <row r="356" spans="4:4" ht="16">
      <c r="D356" s="372"/>
    </row>
    <row r="357" spans="4:4" ht="16">
      <c r="D357" s="372"/>
    </row>
    <row r="358" spans="4:4" ht="16">
      <c r="D358" s="372"/>
    </row>
    <row r="359" spans="4:4" ht="16">
      <c r="D359" s="372"/>
    </row>
    <row r="360" spans="4:4" ht="16">
      <c r="D360" s="372"/>
    </row>
    <row r="361" spans="4:4" ht="16">
      <c r="D361" s="372"/>
    </row>
    <row r="362" spans="4:4" ht="16">
      <c r="D362" s="372"/>
    </row>
    <row r="363" spans="4:4" ht="16">
      <c r="D363" s="372"/>
    </row>
    <row r="364" spans="4:4" ht="16">
      <c r="D364" s="372"/>
    </row>
    <row r="365" spans="4:4" ht="16">
      <c r="D365" s="372"/>
    </row>
    <row r="366" spans="4:4" ht="16">
      <c r="D366" s="372"/>
    </row>
    <row r="367" spans="4:4" ht="16">
      <c r="D367" s="372"/>
    </row>
    <row r="368" spans="4:4" ht="16">
      <c r="D368" s="372"/>
    </row>
    <row r="369" spans="4:4" ht="16">
      <c r="D369" s="372"/>
    </row>
    <row r="370" spans="4:4" ht="16">
      <c r="D370" s="372"/>
    </row>
    <row r="371" spans="4:4" ht="16">
      <c r="D371" s="372"/>
    </row>
    <row r="372" spans="4:4" ht="16">
      <c r="D372" s="372"/>
    </row>
    <row r="373" spans="4:4" ht="16">
      <c r="D373" s="372"/>
    </row>
    <row r="374" spans="4:4" ht="16">
      <c r="D374" s="372"/>
    </row>
    <row r="375" spans="4:4" ht="16">
      <c r="D375" s="372"/>
    </row>
    <row r="376" spans="4:4" ht="16">
      <c r="D376" s="372"/>
    </row>
    <row r="377" spans="4:4" ht="16">
      <c r="D377" s="372"/>
    </row>
    <row r="378" spans="4:4" ht="16">
      <c r="D378" s="372"/>
    </row>
    <row r="379" spans="4:4" ht="16">
      <c r="D379" s="372"/>
    </row>
    <row r="380" spans="4:4" ht="16">
      <c r="D380" s="372"/>
    </row>
    <row r="381" spans="4:4" ht="16">
      <c r="D381" s="372"/>
    </row>
    <row r="382" spans="4:4" ht="16">
      <c r="D382" s="372"/>
    </row>
    <row r="383" spans="4:4" ht="16">
      <c r="D383" s="372"/>
    </row>
    <row r="384" spans="4:4" ht="16">
      <c r="D384" s="372"/>
    </row>
    <row r="385" spans="4:4" ht="16">
      <c r="D385" s="372"/>
    </row>
    <row r="386" spans="4:4" ht="16">
      <c r="D386" s="372"/>
    </row>
    <row r="387" spans="4:4" ht="16">
      <c r="D387" s="372"/>
    </row>
    <row r="388" spans="4:4" ht="16">
      <c r="D388" s="372"/>
    </row>
    <row r="389" spans="4:4" ht="16">
      <c r="D389" s="372"/>
    </row>
    <row r="390" spans="4:4" ht="16">
      <c r="D390" s="372"/>
    </row>
    <row r="391" spans="4:4" ht="16">
      <c r="D391" s="372"/>
    </row>
    <row r="392" spans="4:4" ht="16">
      <c r="D392" s="372"/>
    </row>
    <row r="393" spans="4:4" ht="16">
      <c r="D393" s="372"/>
    </row>
    <row r="394" spans="4:4" ht="16">
      <c r="D394" s="372"/>
    </row>
    <row r="395" spans="4:4" ht="16">
      <c r="D395" s="372"/>
    </row>
    <row r="396" spans="4:4" ht="16">
      <c r="D396" s="372"/>
    </row>
    <row r="397" spans="4:4" ht="16">
      <c r="D397" s="372"/>
    </row>
    <row r="398" spans="4:4" ht="16">
      <c r="D398" s="372"/>
    </row>
    <row r="399" spans="4:4" ht="16">
      <c r="D399" s="372"/>
    </row>
    <row r="400" spans="4:4" ht="16">
      <c r="D400" s="372"/>
    </row>
    <row r="401" spans="4:4" ht="16">
      <c r="D401" s="372"/>
    </row>
    <row r="402" spans="4:4" ht="16">
      <c r="D402" s="372"/>
    </row>
    <row r="403" spans="4:4" ht="16">
      <c r="D403" s="372"/>
    </row>
    <row r="404" spans="4:4" ht="16">
      <c r="D404" s="372"/>
    </row>
    <row r="405" spans="4:4" ht="16">
      <c r="D405" s="372"/>
    </row>
    <row r="406" spans="4:4" ht="16">
      <c r="D406" s="372"/>
    </row>
    <row r="407" spans="4:4" ht="16">
      <c r="D407" s="372"/>
    </row>
    <row r="408" spans="4:4" ht="16">
      <c r="D408" s="372"/>
    </row>
    <row r="409" spans="4:4" ht="16">
      <c r="D409" s="372"/>
    </row>
    <row r="410" spans="4:4" ht="16">
      <c r="D410" s="372"/>
    </row>
    <row r="411" spans="4:4" ht="16">
      <c r="D411" s="372"/>
    </row>
    <row r="412" spans="4:4" ht="16">
      <c r="D412" s="372"/>
    </row>
    <row r="413" spans="4:4" ht="16">
      <c r="D413" s="372"/>
    </row>
    <row r="414" spans="4:4" ht="16">
      <c r="D414" s="372"/>
    </row>
    <row r="415" spans="4:4" ht="16">
      <c r="D415" s="372"/>
    </row>
    <row r="416" spans="4:4" ht="16">
      <c r="D416" s="372"/>
    </row>
    <row r="417" spans="4:4" ht="16">
      <c r="D417" s="372"/>
    </row>
    <row r="418" spans="4:4" ht="16">
      <c r="D418" s="372"/>
    </row>
    <row r="419" spans="4:4" ht="16">
      <c r="D419" s="372"/>
    </row>
    <row r="420" spans="4:4" ht="16">
      <c r="D420" s="372"/>
    </row>
    <row r="421" spans="4:4" ht="16">
      <c r="D421" s="372"/>
    </row>
    <row r="422" spans="4:4" ht="16">
      <c r="D422" s="372"/>
    </row>
    <row r="423" spans="4:4" ht="16">
      <c r="D423" s="372"/>
    </row>
    <row r="424" spans="4:4" ht="16">
      <c r="D424" s="372"/>
    </row>
    <row r="425" spans="4:4" ht="16">
      <c r="D425" s="372"/>
    </row>
    <row r="426" spans="4:4" ht="16">
      <c r="D426" s="372"/>
    </row>
    <row r="427" spans="4:4" ht="16">
      <c r="D427" s="372"/>
    </row>
    <row r="428" spans="4:4" ht="16">
      <c r="D428" s="372"/>
    </row>
    <row r="429" spans="4:4" ht="16">
      <c r="D429" s="372"/>
    </row>
    <row r="430" spans="4:4" ht="16">
      <c r="D430" s="372"/>
    </row>
    <row r="431" spans="4:4" ht="16">
      <c r="D431" s="372"/>
    </row>
    <row r="432" spans="4:4" ht="16">
      <c r="D432" s="372"/>
    </row>
    <row r="433" spans="4:4" ht="16">
      <c r="D433" s="372"/>
    </row>
    <row r="434" spans="4:4" ht="16">
      <c r="D434" s="372"/>
    </row>
    <row r="435" spans="4:4" ht="16">
      <c r="D435" s="372"/>
    </row>
    <row r="436" spans="4:4" ht="16">
      <c r="D436" s="372"/>
    </row>
    <row r="437" spans="4:4" ht="16">
      <c r="D437" s="372"/>
    </row>
    <row r="438" spans="4:4" ht="16">
      <c r="D438" s="372"/>
    </row>
    <row r="439" spans="4:4" ht="16">
      <c r="D439" s="372"/>
    </row>
    <row r="440" spans="4:4" ht="16">
      <c r="D440" s="372"/>
    </row>
    <row r="441" spans="4:4" ht="16">
      <c r="D441" s="372"/>
    </row>
    <row r="442" spans="4:4" ht="16">
      <c r="D442" s="372"/>
    </row>
    <row r="443" spans="4:4" ht="16">
      <c r="D443" s="372"/>
    </row>
    <row r="444" spans="4:4" ht="16">
      <c r="D444" s="372"/>
    </row>
    <row r="445" spans="4:4" ht="16">
      <c r="D445" s="372"/>
    </row>
    <row r="446" spans="4:4" ht="16">
      <c r="D446" s="372"/>
    </row>
    <row r="447" spans="4:4" ht="16">
      <c r="D447" s="372"/>
    </row>
    <row r="448" spans="4:4" ht="16">
      <c r="D448" s="372"/>
    </row>
    <row r="449" spans="4:4" ht="16">
      <c r="D449" s="372"/>
    </row>
    <row r="450" spans="4:4" ht="16">
      <c r="D450" s="372"/>
    </row>
    <row r="451" spans="4:4" ht="16">
      <c r="D451" s="372"/>
    </row>
    <row r="452" spans="4:4" ht="16">
      <c r="D452" s="372"/>
    </row>
    <row r="453" spans="4:4" ht="16">
      <c r="D453" s="372"/>
    </row>
    <row r="454" spans="4:4" ht="16">
      <c r="D454" s="372"/>
    </row>
    <row r="455" spans="4:4" ht="16">
      <c r="D455" s="372"/>
    </row>
    <row r="456" spans="4:4" ht="16">
      <c r="D456" s="372"/>
    </row>
    <row r="457" spans="4:4" ht="16">
      <c r="D457" s="372"/>
    </row>
    <row r="458" spans="4:4" ht="16">
      <c r="D458" s="372"/>
    </row>
    <row r="459" spans="4:4" ht="16">
      <c r="D459" s="372"/>
    </row>
    <row r="460" spans="4:4" ht="16">
      <c r="D460" s="372"/>
    </row>
    <row r="461" spans="4:4" ht="16">
      <c r="D461" s="372"/>
    </row>
    <row r="462" spans="4:4" ht="16">
      <c r="D462" s="372"/>
    </row>
    <row r="463" spans="4:4" ht="16">
      <c r="D463" s="372"/>
    </row>
    <row r="464" spans="4:4" ht="16">
      <c r="D464" s="372"/>
    </row>
    <row r="465" spans="4:4" ht="16">
      <c r="D465" s="372"/>
    </row>
    <row r="466" spans="4:4" ht="16">
      <c r="D466" s="372"/>
    </row>
    <row r="467" spans="4:4" ht="16">
      <c r="D467" s="372"/>
    </row>
    <row r="468" spans="4:4" ht="16">
      <c r="D468" s="372"/>
    </row>
    <row r="469" spans="4:4" ht="16">
      <c r="D469" s="372"/>
    </row>
    <row r="470" spans="4:4" ht="16">
      <c r="D470" s="372"/>
    </row>
    <row r="471" spans="4:4" ht="16">
      <c r="D471" s="372"/>
    </row>
    <row r="472" spans="4:4" ht="16">
      <c r="D472" s="372"/>
    </row>
    <row r="473" spans="4:4" ht="16">
      <c r="D473" s="372"/>
    </row>
    <row r="474" spans="4:4" ht="16">
      <c r="D474" s="372"/>
    </row>
    <row r="475" spans="4:4" ht="16">
      <c r="D475" s="372"/>
    </row>
    <row r="476" spans="4:4" ht="16">
      <c r="D476" s="372"/>
    </row>
    <row r="477" spans="4:4" ht="16">
      <c r="D477" s="372"/>
    </row>
    <row r="478" spans="4:4" ht="16">
      <c r="D478" s="372"/>
    </row>
    <row r="479" spans="4:4" ht="16">
      <c r="D479" s="372"/>
    </row>
    <row r="480" spans="4:4" ht="16">
      <c r="D480" s="372"/>
    </row>
    <row r="481" spans="4:4" ht="16">
      <c r="D481" s="372"/>
    </row>
    <row r="482" spans="4:4" ht="16">
      <c r="D482" s="372"/>
    </row>
    <row r="483" spans="4:4" ht="16">
      <c r="D483" s="372"/>
    </row>
    <row r="484" spans="4:4" ht="16">
      <c r="D484" s="372"/>
    </row>
    <row r="485" spans="4:4" ht="16">
      <c r="D485" s="372"/>
    </row>
    <row r="486" spans="4:4" ht="16">
      <c r="D486" s="372"/>
    </row>
    <row r="487" spans="4:4" ht="16">
      <c r="D487" s="372"/>
    </row>
    <row r="488" spans="4:4" ht="16">
      <c r="D488" s="372"/>
    </row>
    <row r="489" spans="4:4" ht="16">
      <c r="D489" s="372"/>
    </row>
    <row r="490" spans="4:4" ht="16">
      <c r="D490" s="372"/>
    </row>
    <row r="491" spans="4:4" ht="16">
      <c r="D491" s="372"/>
    </row>
    <row r="492" spans="4:4" ht="16">
      <c r="D492" s="372"/>
    </row>
    <row r="493" spans="4:4" ht="16">
      <c r="D493" s="372"/>
    </row>
    <row r="494" spans="4:4" ht="16">
      <c r="D494" s="372"/>
    </row>
    <row r="495" spans="4:4" ht="16">
      <c r="D495" s="372"/>
    </row>
    <row r="496" spans="4:4" ht="16">
      <c r="D496" s="372"/>
    </row>
    <row r="497" spans="4:4" ht="16">
      <c r="D497" s="372"/>
    </row>
    <row r="498" spans="4:4" ht="16">
      <c r="D498" s="372"/>
    </row>
    <row r="499" spans="4:4" ht="16">
      <c r="D499" s="372"/>
    </row>
    <row r="500" spans="4:4" ht="16">
      <c r="D500" s="372"/>
    </row>
    <row r="501" spans="4:4" ht="16">
      <c r="D501" s="372"/>
    </row>
    <row r="502" spans="4:4" ht="16">
      <c r="D502" s="372"/>
    </row>
    <row r="503" spans="4:4" ht="16">
      <c r="D503" s="372"/>
    </row>
    <row r="504" spans="4:4" ht="16">
      <c r="D504" s="372"/>
    </row>
    <row r="505" spans="4:4" ht="16">
      <c r="D505" s="372"/>
    </row>
    <row r="506" spans="4:4" ht="16">
      <c r="D506" s="372"/>
    </row>
    <row r="507" spans="4:4" ht="16">
      <c r="D507" s="372"/>
    </row>
    <row r="508" spans="4:4" ht="16">
      <c r="D508" s="372"/>
    </row>
    <row r="509" spans="4:4" ht="16">
      <c r="D509" s="372"/>
    </row>
    <row r="510" spans="4:4" ht="16">
      <c r="D510" s="372"/>
    </row>
    <row r="511" spans="4:4" ht="16">
      <c r="D511" s="372"/>
    </row>
    <row r="512" spans="4:4" ht="16">
      <c r="D512" s="372"/>
    </row>
    <row r="513" spans="4:4" ht="16">
      <c r="D513" s="372"/>
    </row>
    <row r="514" spans="4:4" ht="16">
      <c r="D514" s="372"/>
    </row>
    <row r="515" spans="4:4" ht="16">
      <c r="D515" s="372"/>
    </row>
    <row r="516" spans="4:4" ht="16">
      <c r="D516" s="372"/>
    </row>
    <row r="517" spans="4:4" ht="16">
      <c r="D517" s="372"/>
    </row>
    <row r="518" spans="4:4" ht="16">
      <c r="D518" s="372"/>
    </row>
    <row r="519" spans="4:4" ht="16">
      <c r="D519" s="372"/>
    </row>
    <row r="520" spans="4:4" ht="16">
      <c r="D520" s="372"/>
    </row>
    <row r="521" spans="4:4" ht="16">
      <c r="D521" s="372"/>
    </row>
    <row r="522" spans="4:4" ht="16">
      <c r="D522" s="372"/>
    </row>
    <row r="523" spans="4:4" ht="16">
      <c r="D523" s="372"/>
    </row>
    <row r="524" spans="4:4" ht="16">
      <c r="D524" s="372"/>
    </row>
    <row r="525" spans="4:4" ht="16">
      <c r="D525" s="372"/>
    </row>
    <row r="526" spans="4:4" ht="16">
      <c r="D526" s="372"/>
    </row>
    <row r="527" spans="4:4" ht="16">
      <c r="D527" s="372"/>
    </row>
    <row r="528" spans="4:4" ht="16">
      <c r="D528" s="372"/>
    </row>
    <row r="529" spans="4:4" ht="16">
      <c r="D529" s="372"/>
    </row>
    <row r="530" spans="4:4" ht="16">
      <c r="D530" s="372"/>
    </row>
    <row r="531" spans="4:4" ht="16">
      <c r="D531" s="372"/>
    </row>
    <row r="532" spans="4:4" ht="16">
      <c r="D532" s="372"/>
    </row>
    <row r="533" spans="4:4" ht="16">
      <c r="D533" s="372"/>
    </row>
    <row r="534" spans="4:4" ht="16">
      <c r="D534" s="372"/>
    </row>
    <row r="535" spans="4:4" ht="16">
      <c r="D535" s="372"/>
    </row>
    <row r="536" spans="4:4" ht="16">
      <c r="D536" s="372"/>
    </row>
    <row r="537" spans="4:4" ht="16">
      <c r="D537" s="372"/>
    </row>
    <row r="538" spans="4:4" ht="16">
      <c r="D538" s="372"/>
    </row>
    <row r="539" spans="4:4" ht="16">
      <c r="D539" s="372"/>
    </row>
    <row r="540" spans="4:4" ht="16">
      <c r="D540" s="372"/>
    </row>
    <row r="541" spans="4:4" ht="16">
      <c r="D541" s="372"/>
    </row>
    <row r="542" spans="4:4" ht="16">
      <c r="D542" s="372"/>
    </row>
    <row r="543" spans="4:4" ht="16">
      <c r="D543" s="372"/>
    </row>
    <row r="544" spans="4:4" ht="16">
      <c r="D544" s="372"/>
    </row>
    <row r="545" spans="4:4" ht="16">
      <c r="D545" s="372"/>
    </row>
    <row r="546" spans="4:4" ht="16">
      <c r="D546" s="372"/>
    </row>
    <row r="547" spans="4:4" ht="16">
      <c r="D547" s="372"/>
    </row>
    <row r="548" spans="4:4" ht="16">
      <c r="D548" s="372"/>
    </row>
    <row r="549" spans="4:4" ht="16">
      <c r="D549" s="372"/>
    </row>
    <row r="550" spans="4:4" ht="16">
      <c r="D550" s="372"/>
    </row>
    <row r="551" spans="4:4" ht="16">
      <c r="D551" s="372"/>
    </row>
    <row r="552" spans="4:4" ht="16">
      <c r="D552" s="372"/>
    </row>
    <row r="553" spans="4:4" ht="16">
      <c r="D553" s="372"/>
    </row>
    <row r="554" spans="4:4" ht="16">
      <c r="D554" s="372"/>
    </row>
    <row r="555" spans="4:4" ht="16">
      <c r="D555" s="372"/>
    </row>
    <row r="556" spans="4:4" ht="16">
      <c r="D556" s="372"/>
    </row>
    <row r="557" spans="4:4" ht="16">
      <c r="D557" s="372"/>
    </row>
    <row r="558" spans="4:4" ht="16">
      <c r="D558" s="372"/>
    </row>
    <row r="559" spans="4:4" ht="16">
      <c r="D559" s="372"/>
    </row>
    <row r="560" spans="4:4" ht="16">
      <c r="D560" s="372"/>
    </row>
    <row r="561" spans="4:4" ht="16">
      <c r="D561" s="372"/>
    </row>
    <row r="562" spans="4:4" ht="16">
      <c r="D562" s="372"/>
    </row>
    <row r="563" spans="4:4" ht="16">
      <c r="D563" s="372"/>
    </row>
    <row r="564" spans="4:4" ht="16">
      <c r="D564" s="372"/>
    </row>
    <row r="565" spans="4:4" ht="16">
      <c r="D565" s="372"/>
    </row>
    <row r="566" spans="4:4" ht="16">
      <c r="D566" s="372"/>
    </row>
    <row r="567" spans="4:4" ht="16">
      <c r="D567" s="372"/>
    </row>
    <row r="568" spans="4:4" ht="16">
      <c r="D568" s="372"/>
    </row>
    <row r="569" spans="4:4" ht="16">
      <c r="D569" s="372"/>
    </row>
    <row r="570" spans="4:4" ht="16">
      <c r="D570" s="372"/>
    </row>
    <row r="571" spans="4:4" ht="16">
      <c r="D571" s="372"/>
    </row>
    <row r="572" spans="4:4" ht="16">
      <c r="D572" s="372"/>
    </row>
    <row r="573" spans="4:4" ht="16">
      <c r="D573" s="372"/>
    </row>
    <row r="574" spans="4:4" ht="16">
      <c r="D574" s="372"/>
    </row>
    <row r="575" spans="4:4" ht="16">
      <c r="D575" s="372"/>
    </row>
    <row r="576" spans="4:4" ht="16">
      <c r="D576" s="372"/>
    </row>
    <row r="577" spans="4:4" ht="16">
      <c r="D577" s="372"/>
    </row>
    <row r="578" spans="4:4" ht="16">
      <c r="D578" s="372"/>
    </row>
    <row r="579" spans="4:4" ht="16">
      <c r="D579" s="372"/>
    </row>
    <row r="580" spans="4:4" ht="16">
      <c r="D580" s="372"/>
    </row>
    <row r="581" spans="4:4" ht="16">
      <c r="D581" s="372"/>
    </row>
    <row r="582" spans="4:4" ht="16">
      <c r="D582" s="372"/>
    </row>
    <row r="583" spans="4:4" ht="16">
      <c r="D583" s="372"/>
    </row>
    <row r="584" spans="4:4" ht="16">
      <c r="D584" s="372"/>
    </row>
    <row r="585" spans="4:4" ht="16">
      <c r="D585" s="372"/>
    </row>
    <row r="586" spans="4:4" ht="16">
      <c r="D586" s="372"/>
    </row>
    <row r="587" spans="4:4" ht="16">
      <c r="D587" s="372"/>
    </row>
    <row r="588" spans="4:4" ht="16">
      <c r="D588" s="372"/>
    </row>
    <row r="589" spans="4:4" ht="16">
      <c r="D589" s="372"/>
    </row>
    <row r="590" spans="4:4" ht="16">
      <c r="D590" s="372"/>
    </row>
    <row r="591" spans="4:4" ht="16">
      <c r="D591" s="372"/>
    </row>
    <row r="592" spans="4:4" ht="16">
      <c r="D592" s="372"/>
    </row>
    <row r="593" spans="4:4" ht="16">
      <c r="D593" s="372"/>
    </row>
    <row r="594" spans="4:4" ht="16">
      <c r="D594" s="372"/>
    </row>
    <row r="595" spans="4:4" ht="16">
      <c r="D595" s="372"/>
    </row>
    <row r="596" spans="4:4" ht="16">
      <c r="D596" s="372"/>
    </row>
    <row r="597" spans="4:4" ht="16">
      <c r="D597" s="372"/>
    </row>
    <row r="598" spans="4:4" ht="16">
      <c r="D598" s="372"/>
    </row>
    <row r="599" spans="4:4" ht="16">
      <c r="D599" s="372"/>
    </row>
    <row r="600" spans="4:4" ht="16">
      <c r="D600" s="372"/>
    </row>
    <row r="601" spans="4:4" ht="16">
      <c r="D601" s="372"/>
    </row>
    <row r="602" spans="4:4" ht="16">
      <c r="D602" s="372"/>
    </row>
    <row r="603" spans="4:4" ht="16">
      <c r="D603" s="372"/>
    </row>
    <row r="604" spans="4:4" ht="16">
      <c r="D604" s="372"/>
    </row>
    <row r="605" spans="4:4" ht="16">
      <c r="D605" s="372"/>
    </row>
    <row r="606" spans="4:4" ht="16">
      <c r="D606" s="372"/>
    </row>
    <row r="607" spans="4:4" ht="16">
      <c r="D607" s="372"/>
    </row>
    <row r="608" spans="4:4" ht="16">
      <c r="D608" s="372"/>
    </row>
    <row r="609" spans="4:4" ht="16">
      <c r="D609" s="372"/>
    </row>
    <row r="610" spans="4:4" ht="16">
      <c r="D610" s="372"/>
    </row>
    <row r="611" spans="4:4" ht="16">
      <c r="D611" s="372"/>
    </row>
    <row r="612" spans="4:4" ht="16">
      <c r="D612" s="372"/>
    </row>
    <row r="613" spans="4:4" ht="16">
      <c r="D613" s="372"/>
    </row>
    <row r="614" spans="4:4" ht="16">
      <c r="D614" s="372"/>
    </row>
    <row r="615" spans="4:4" ht="16">
      <c r="D615" s="372"/>
    </row>
    <row r="616" spans="4:4" ht="16">
      <c r="D616" s="372"/>
    </row>
    <row r="617" spans="4:4" ht="16">
      <c r="D617" s="372"/>
    </row>
    <row r="618" spans="4:4" ht="16">
      <c r="D618" s="372"/>
    </row>
    <row r="619" spans="4:4" ht="16">
      <c r="D619" s="372"/>
    </row>
    <row r="620" spans="4:4" ht="16">
      <c r="D620" s="372"/>
    </row>
    <row r="621" spans="4:4" ht="16">
      <c r="D621" s="372"/>
    </row>
    <row r="622" spans="4:4" ht="16">
      <c r="D622" s="372"/>
    </row>
    <row r="623" spans="4:4" ht="16">
      <c r="D623" s="372"/>
    </row>
    <row r="624" spans="4:4" ht="16">
      <c r="D624" s="372"/>
    </row>
    <row r="625" spans="4:4" ht="16">
      <c r="D625" s="372"/>
    </row>
    <row r="626" spans="4:4" ht="16">
      <c r="D626" s="372"/>
    </row>
    <row r="627" spans="4:4" ht="16">
      <c r="D627" s="372"/>
    </row>
    <row r="628" spans="4:4" ht="16">
      <c r="D628" s="372"/>
    </row>
    <row r="629" spans="4:4" ht="16">
      <c r="D629" s="372"/>
    </row>
    <row r="630" spans="4:4" ht="16">
      <c r="D630" s="372"/>
    </row>
    <row r="631" spans="4:4" ht="16">
      <c r="D631" s="372"/>
    </row>
    <row r="632" spans="4:4" ht="16">
      <c r="D632" s="372"/>
    </row>
    <row r="633" spans="4:4" ht="16">
      <c r="D633" s="372"/>
    </row>
    <row r="634" spans="4:4" ht="16">
      <c r="D634" s="372"/>
    </row>
    <row r="635" spans="4:4" ht="16">
      <c r="D635" s="372"/>
    </row>
    <row r="636" spans="4:4" ht="16">
      <c r="D636" s="372"/>
    </row>
    <row r="637" spans="4:4" ht="16">
      <c r="D637" s="372"/>
    </row>
    <row r="638" spans="4:4" ht="16">
      <c r="D638" s="372"/>
    </row>
    <row r="639" spans="4:4" ht="16">
      <c r="D639" s="372"/>
    </row>
    <row r="640" spans="4:4" ht="16">
      <c r="D640" s="372"/>
    </row>
    <row r="641" spans="4:4" ht="16">
      <c r="D641" s="372"/>
    </row>
    <row r="642" spans="4:4" ht="16">
      <c r="D642" s="372"/>
    </row>
    <row r="643" spans="4:4" ht="16">
      <c r="D643" s="372"/>
    </row>
    <row r="644" spans="4:4" ht="16">
      <c r="D644" s="372"/>
    </row>
    <row r="645" spans="4:4" ht="16">
      <c r="D645" s="372"/>
    </row>
    <row r="646" spans="4:4" ht="16">
      <c r="D646" s="372"/>
    </row>
    <row r="647" spans="4:4" ht="16">
      <c r="D647" s="372"/>
    </row>
    <row r="648" spans="4:4" ht="16">
      <c r="D648" s="372"/>
    </row>
    <row r="649" spans="4:4" ht="16">
      <c r="D649" s="372"/>
    </row>
    <row r="650" spans="4:4" ht="16">
      <c r="D650" s="372"/>
    </row>
    <row r="651" spans="4:4" ht="16">
      <c r="D651" s="372"/>
    </row>
    <row r="652" spans="4:4" ht="16">
      <c r="D652" s="372"/>
    </row>
    <row r="653" spans="4:4" ht="16">
      <c r="D653" s="372"/>
    </row>
    <row r="654" spans="4:4" ht="16">
      <c r="D654" s="372"/>
    </row>
    <row r="655" spans="4:4" ht="16">
      <c r="D655" s="372"/>
    </row>
    <row r="656" spans="4:4" ht="16">
      <c r="D656" s="372"/>
    </row>
    <row r="657" spans="4:4" ht="16">
      <c r="D657" s="372"/>
    </row>
    <row r="658" spans="4:4" ht="16">
      <c r="D658" s="372"/>
    </row>
    <row r="659" spans="4:4" ht="16">
      <c r="D659" s="372"/>
    </row>
    <row r="660" spans="4:4" ht="16">
      <c r="D660" s="372"/>
    </row>
    <row r="661" spans="4:4" ht="16">
      <c r="D661" s="372"/>
    </row>
    <row r="662" spans="4:4" ht="16">
      <c r="D662" s="372"/>
    </row>
    <row r="663" spans="4:4" ht="16">
      <c r="D663" s="372"/>
    </row>
    <row r="664" spans="4:4" ht="16">
      <c r="D664" s="372"/>
    </row>
    <row r="665" spans="4:4" ht="16">
      <c r="D665" s="372"/>
    </row>
    <row r="666" spans="4:4" ht="16">
      <c r="D666" s="372"/>
    </row>
    <row r="667" spans="4:4" ht="16">
      <c r="D667" s="372"/>
    </row>
    <row r="668" spans="4:4" ht="16">
      <c r="D668" s="372"/>
    </row>
    <row r="669" spans="4:4" ht="16">
      <c r="D669" s="372"/>
    </row>
    <row r="670" spans="4:4" ht="16">
      <c r="D670" s="372"/>
    </row>
    <row r="671" spans="4:4" ht="16">
      <c r="D671" s="372"/>
    </row>
    <row r="672" spans="4:4" ht="16">
      <c r="D672" s="372"/>
    </row>
    <row r="673" spans="4:4" ht="16">
      <c r="D673" s="372"/>
    </row>
    <row r="674" spans="4:4" ht="16">
      <c r="D674" s="372"/>
    </row>
    <row r="675" spans="4:4" ht="16">
      <c r="D675" s="372"/>
    </row>
    <row r="676" spans="4:4" ht="16">
      <c r="D676" s="372"/>
    </row>
    <row r="677" spans="4:4" ht="16">
      <c r="D677" s="372"/>
    </row>
    <row r="678" spans="4:4" ht="16">
      <c r="D678" s="372"/>
    </row>
    <row r="679" spans="4:4" ht="16">
      <c r="D679" s="372"/>
    </row>
    <row r="680" spans="4:4" ht="16">
      <c r="D680" s="372"/>
    </row>
    <row r="681" spans="4:4" ht="16">
      <c r="D681" s="372"/>
    </row>
    <row r="682" spans="4:4" ht="16">
      <c r="D682" s="372"/>
    </row>
    <row r="683" spans="4:4" ht="16">
      <c r="D683" s="372"/>
    </row>
    <row r="684" spans="4:4" ht="16">
      <c r="D684" s="372"/>
    </row>
    <row r="685" spans="4:4" ht="16">
      <c r="D685" s="372"/>
    </row>
    <row r="686" spans="4:4" ht="16">
      <c r="D686" s="372"/>
    </row>
    <row r="687" spans="4:4" ht="16">
      <c r="D687" s="372"/>
    </row>
    <row r="688" spans="4:4" ht="16">
      <c r="D688" s="372"/>
    </row>
    <row r="689" spans="4:4" ht="16">
      <c r="D689" s="372"/>
    </row>
    <row r="690" spans="4:4" ht="16">
      <c r="D690" s="372"/>
    </row>
    <row r="691" spans="4:4" ht="16">
      <c r="D691" s="372"/>
    </row>
    <row r="692" spans="4:4" ht="16">
      <c r="D692" s="372"/>
    </row>
    <row r="693" spans="4:4" ht="16">
      <c r="D693" s="372"/>
    </row>
    <row r="694" spans="4:4" ht="16">
      <c r="D694" s="372"/>
    </row>
    <row r="695" spans="4:4" ht="16">
      <c r="D695" s="372"/>
    </row>
    <row r="696" spans="4:4" ht="16">
      <c r="D696" s="372"/>
    </row>
    <row r="697" spans="4:4" ht="16">
      <c r="D697" s="372"/>
    </row>
    <row r="698" spans="4:4" ht="16">
      <c r="D698" s="372"/>
    </row>
    <row r="699" spans="4:4" ht="16">
      <c r="D699" s="372"/>
    </row>
    <row r="700" spans="4:4" ht="16">
      <c r="D700" s="372"/>
    </row>
    <row r="701" spans="4:4" ht="16">
      <c r="D701" s="372"/>
    </row>
    <row r="702" spans="4:4" ht="16">
      <c r="D702" s="372"/>
    </row>
    <row r="703" spans="4:4" ht="16">
      <c r="D703" s="372"/>
    </row>
    <row r="704" spans="4:4" ht="16">
      <c r="D704" s="372"/>
    </row>
    <row r="705" spans="4:4" ht="16">
      <c r="D705" s="372"/>
    </row>
    <row r="706" spans="4:4" ht="16">
      <c r="D706" s="372"/>
    </row>
    <row r="707" spans="4:4" ht="16">
      <c r="D707" s="372"/>
    </row>
    <row r="708" spans="4:4" ht="16">
      <c r="D708" s="372"/>
    </row>
    <row r="709" spans="4:4" ht="16">
      <c r="D709" s="372"/>
    </row>
    <row r="710" spans="4:4" ht="16">
      <c r="D710" s="372"/>
    </row>
    <row r="711" spans="4:4" ht="16">
      <c r="D711" s="372"/>
    </row>
    <row r="712" spans="4:4" ht="16">
      <c r="D712" s="372"/>
    </row>
    <row r="713" spans="4:4" ht="16">
      <c r="D713" s="372"/>
    </row>
    <row r="714" spans="4:4" ht="16">
      <c r="D714" s="372"/>
    </row>
    <row r="715" spans="4:4" ht="16">
      <c r="D715" s="372"/>
    </row>
    <row r="716" spans="4:4" ht="16">
      <c r="D716" s="372"/>
    </row>
    <row r="717" spans="4:4" ht="16">
      <c r="D717" s="372"/>
    </row>
    <row r="718" spans="4:4" ht="16">
      <c r="D718" s="372"/>
    </row>
    <row r="719" spans="4:4" ht="16">
      <c r="D719" s="372"/>
    </row>
    <row r="720" spans="4:4" ht="16">
      <c r="D720" s="372"/>
    </row>
    <row r="721" spans="4:4" ht="16">
      <c r="D721" s="372"/>
    </row>
    <row r="722" spans="4:4" ht="16">
      <c r="D722" s="372"/>
    </row>
    <row r="723" spans="4:4" ht="16">
      <c r="D723" s="372"/>
    </row>
    <row r="724" spans="4:4" ht="16">
      <c r="D724" s="372"/>
    </row>
    <row r="725" spans="4:4" ht="16">
      <c r="D725" s="372"/>
    </row>
    <row r="726" spans="4:4" ht="16">
      <c r="D726" s="372"/>
    </row>
    <row r="727" spans="4:4" ht="16">
      <c r="D727" s="372"/>
    </row>
    <row r="728" spans="4:4" ht="16">
      <c r="D728" s="372"/>
    </row>
    <row r="729" spans="4:4" ht="16">
      <c r="D729" s="372"/>
    </row>
    <row r="730" spans="4:4" ht="16">
      <c r="D730" s="372"/>
    </row>
    <row r="731" spans="4:4" ht="16">
      <c r="D731" s="372"/>
    </row>
    <row r="732" spans="4:4" ht="16">
      <c r="D732" s="372"/>
    </row>
    <row r="733" spans="4:4" ht="16">
      <c r="D733" s="372"/>
    </row>
    <row r="734" spans="4:4" ht="16">
      <c r="D734" s="372"/>
    </row>
    <row r="735" spans="4:4" ht="16">
      <c r="D735" s="372"/>
    </row>
    <row r="736" spans="4:4" ht="16">
      <c r="D736" s="372"/>
    </row>
    <row r="737" spans="4:4" ht="16">
      <c r="D737" s="372"/>
    </row>
    <row r="738" spans="4:4" ht="16">
      <c r="D738" s="372"/>
    </row>
    <row r="739" spans="4:4" ht="16">
      <c r="D739" s="372"/>
    </row>
    <row r="740" spans="4:4" ht="16">
      <c r="D740" s="372"/>
    </row>
    <row r="741" spans="4:4" ht="16">
      <c r="D741" s="372"/>
    </row>
    <row r="742" spans="4:4" ht="16">
      <c r="D742" s="372"/>
    </row>
    <row r="743" spans="4:4" ht="16">
      <c r="D743" s="372"/>
    </row>
    <row r="744" spans="4:4" ht="16">
      <c r="D744" s="372"/>
    </row>
    <row r="745" spans="4:4" ht="16">
      <c r="D745" s="372"/>
    </row>
    <row r="746" spans="4:4" ht="16">
      <c r="D746" s="372"/>
    </row>
    <row r="747" spans="4:4" ht="16">
      <c r="D747" s="372"/>
    </row>
    <row r="748" spans="4:4" ht="16">
      <c r="D748" s="372"/>
    </row>
    <row r="749" spans="4:4" ht="16">
      <c r="D749" s="372"/>
    </row>
    <row r="750" spans="4:4" ht="16">
      <c r="D750" s="372"/>
    </row>
    <row r="751" spans="4:4" ht="16">
      <c r="D751" s="372"/>
    </row>
    <row r="752" spans="4:4" ht="16">
      <c r="D752" s="372"/>
    </row>
    <row r="753" spans="4:4" ht="16">
      <c r="D753" s="372"/>
    </row>
    <row r="754" spans="4:4" ht="16">
      <c r="D754" s="372"/>
    </row>
    <row r="755" spans="4:4" ht="16">
      <c r="D755" s="372"/>
    </row>
    <row r="756" spans="4:4" ht="16">
      <c r="D756" s="372"/>
    </row>
    <row r="757" spans="4:4" ht="16">
      <c r="D757" s="372"/>
    </row>
    <row r="758" spans="4:4" ht="16">
      <c r="D758" s="372"/>
    </row>
    <row r="759" spans="4:4" ht="16">
      <c r="D759" s="372"/>
    </row>
    <row r="760" spans="4:4" ht="16">
      <c r="D760" s="372"/>
    </row>
    <row r="761" spans="4:4" ht="16">
      <c r="D761" s="372"/>
    </row>
    <row r="762" spans="4:4" ht="16">
      <c r="D762" s="372"/>
    </row>
    <row r="763" spans="4:4" ht="16">
      <c r="D763" s="372"/>
    </row>
    <row r="764" spans="4:4" ht="16">
      <c r="D764" s="372"/>
    </row>
    <row r="765" spans="4:4" ht="16">
      <c r="D765" s="372"/>
    </row>
    <row r="766" spans="4:4" ht="16">
      <c r="D766" s="372"/>
    </row>
    <row r="767" spans="4:4" ht="16">
      <c r="D767" s="372"/>
    </row>
    <row r="768" spans="4:4" ht="16">
      <c r="D768" s="372"/>
    </row>
    <row r="769" spans="4:4" ht="16">
      <c r="D769" s="372"/>
    </row>
    <row r="770" spans="4:4" ht="16">
      <c r="D770" s="372"/>
    </row>
    <row r="771" spans="4:4" ht="16">
      <c r="D771" s="372"/>
    </row>
    <row r="772" spans="4:4" ht="16">
      <c r="D772" s="372"/>
    </row>
    <row r="773" spans="4:4" ht="16">
      <c r="D773" s="372"/>
    </row>
    <row r="774" spans="4:4" ht="16">
      <c r="D774" s="372"/>
    </row>
    <row r="775" spans="4:4" ht="16">
      <c r="D775" s="372"/>
    </row>
    <row r="776" spans="4:4" ht="16">
      <c r="D776" s="372"/>
    </row>
    <row r="777" spans="4:4" ht="16">
      <c r="D777" s="372"/>
    </row>
    <row r="778" spans="4:4" ht="16">
      <c r="D778" s="372"/>
    </row>
    <row r="779" spans="4:4" ht="16">
      <c r="D779" s="372"/>
    </row>
    <row r="780" spans="4:4" ht="16">
      <c r="D780" s="372"/>
    </row>
    <row r="781" spans="4:4" ht="16">
      <c r="D781" s="372"/>
    </row>
    <row r="782" spans="4:4" ht="16">
      <c r="D782" s="372"/>
    </row>
    <row r="783" spans="4:4" ht="16">
      <c r="D783" s="372"/>
    </row>
    <row r="784" spans="4:4" ht="16">
      <c r="D784" s="372"/>
    </row>
    <row r="785" spans="4:4" ht="16">
      <c r="D785" s="372"/>
    </row>
    <row r="786" spans="4:4" ht="16">
      <c r="D786" s="372"/>
    </row>
    <row r="787" spans="4:4" ht="16">
      <c r="D787" s="372"/>
    </row>
    <row r="788" spans="4:4" ht="16">
      <c r="D788" s="372"/>
    </row>
    <row r="789" spans="4:4" ht="16">
      <c r="D789" s="372"/>
    </row>
    <row r="790" spans="4:4" ht="16">
      <c r="D790" s="372"/>
    </row>
    <row r="791" spans="4:4" ht="16">
      <c r="D791" s="372"/>
    </row>
    <row r="792" spans="4:4" ht="16">
      <c r="D792" s="372"/>
    </row>
    <row r="793" spans="4:4" ht="16">
      <c r="D793" s="372"/>
    </row>
    <row r="794" spans="4:4" ht="16">
      <c r="D794" s="372"/>
    </row>
    <row r="795" spans="4:4" ht="16">
      <c r="D795" s="372"/>
    </row>
    <row r="796" spans="4:4" ht="16">
      <c r="D796" s="372"/>
    </row>
    <row r="797" spans="4:4" ht="16">
      <c r="D797" s="372"/>
    </row>
    <row r="798" spans="4:4" ht="16">
      <c r="D798" s="372"/>
    </row>
    <row r="799" spans="4:4" ht="16">
      <c r="D799" s="372"/>
    </row>
    <row r="800" spans="4:4" ht="16">
      <c r="D800" s="372"/>
    </row>
    <row r="801" spans="4:4" ht="16">
      <c r="D801" s="372"/>
    </row>
    <row r="802" spans="4:4" ht="16">
      <c r="D802" s="372"/>
    </row>
    <row r="803" spans="4:4" ht="16">
      <c r="D803" s="372"/>
    </row>
    <row r="804" spans="4:4" ht="16">
      <c r="D804" s="372"/>
    </row>
    <row r="805" spans="4:4" ht="16">
      <c r="D805" s="372"/>
    </row>
    <row r="806" spans="4:4" ht="16">
      <c r="D806" s="372"/>
    </row>
    <row r="807" spans="4:4" ht="16">
      <c r="D807" s="372"/>
    </row>
    <row r="808" spans="4:4" ht="16">
      <c r="D808" s="372"/>
    </row>
    <row r="809" spans="4:4" ht="16">
      <c r="D809" s="372"/>
    </row>
    <row r="810" spans="4:4" ht="16">
      <c r="D810" s="372"/>
    </row>
    <row r="811" spans="4:4" ht="16">
      <c r="D811" s="372"/>
    </row>
    <row r="812" spans="4:4" ht="16">
      <c r="D812" s="372"/>
    </row>
    <row r="813" spans="4:4" ht="16">
      <c r="D813" s="372"/>
    </row>
    <row r="814" spans="4:4" ht="16">
      <c r="D814" s="372"/>
    </row>
    <row r="815" spans="4:4" ht="16">
      <c r="D815" s="372"/>
    </row>
    <row r="816" spans="4:4" ht="16">
      <c r="D816" s="372"/>
    </row>
    <row r="817" spans="4:4" ht="16">
      <c r="D817" s="372"/>
    </row>
    <row r="818" spans="4:4" ht="16">
      <c r="D818" s="372"/>
    </row>
    <row r="819" spans="4:4" ht="16">
      <c r="D819" s="372"/>
    </row>
    <row r="820" spans="4:4" ht="16">
      <c r="D820" s="372"/>
    </row>
    <row r="821" spans="4:4" ht="16">
      <c r="D821" s="372"/>
    </row>
    <row r="822" spans="4:4" ht="16">
      <c r="D822" s="372"/>
    </row>
    <row r="823" spans="4:4" ht="16">
      <c r="D823" s="372"/>
    </row>
    <row r="824" spans="4:4" ht="16">
      <c r="D824" s="372"/>
    </row>
    <row r="825" spans="4:4" ht="16">
      <c r="D825" s="372"/>
    </row>
    <row r="826" spans="4:4" ht="16">
      <c r="D826" s="372"/>
    </row>
    <row r="827" spans="4:4" ht="16">
      <c r="D827" s="372"/>
    </row>
    <row r="828" spans="4:4" ht="16">
      <c r="D828" s="372"/>
    </row>
    <row r="829" spans="4:4" ht="16">
      <c r="D829" s="372"/>
    </row>
    <row r="830" spans="4:4" ht="16">
      <c r="D830" s="372"/>
    </row>
    <row r="831" spans="4:4" ht="16">
      <c r="D831" s="372"/>
    </row>
    <row r="832" spans="4:4" ht="16">
      <c r="D832" s="372"/>
    </row>
    <row r="833" spans="4:4" ht="16">
      <c r="D833" s="372"/>
    </row>
    <row r="834" spans="4:4" ht="16">
      <c r="D834" s="372"/>
    </row>
    <row r="835" spans="4:4" ht="16">
      <c r="D835" s="372"/>
    </row>
    <row r="836" spans="4:4" ht="16">
      <c r="D836" s="372"/>
    </row>
    <row r="837" spans="4:4" ht="16">
      <c r="D837" s="372"/>
    </row>
    <row r="838" spans="4:4" ht="16">
      <c r="D838" s="372"/>
    </row>
    <row r="839" spans="4:4" ht="16">
      <c r="D839" s="372"/>
    </row>
    <row r="840" spans="4:4" ht="16">
      <c r="D840" s="372"/>
    </row>
    <row r="841" spans="4:4" ht="16">
      <c r="D841" s="372"/>
    </row>
    <row r="842" spans="4:4" ht="16">
      <c r="D842" s="372"/>
    </row>
    <row r="843" spans="4:4" ht="16">
      <c r="D843" s="372"/>
    </row>
    <row r="844" spans="4:4" ht="16">
      <c r="D844" s="372"/>
    </row>
    <row r="845" spans="4:4" ht="16">
      <c r="D845" s="372"/>
    </row>
    <row r="846" spans="4:4" ht="16">
      <c r="D846" s="372"/>
    </row>
    <row r="847" spans="4:4" ht="16">
      <c r="D847" s="372"/>
    </row>
    <row r="848" spans="4:4" ht="16">
      <c r="D848" s="372"/>
    </row>
    <row r="849" spans="4:4" ht="16">
      <c r="D849" s="372"/>
    </row>
    <row r="850" spans="4:4" ht="16">
      <c r="D850" s="372"/>
    </row>
    <row r="851" spans="4:4" ht="16">
      <c r="D851" s="372"/>
    </row>
    <row r="852" spans="4:4" ht="16">
      <c r="D852" s="372"/>
    </row>
    <row r="853" spans="4:4" ht="16">
      <c r="D853" s="372"/>
    </row>
    <row r="854" spans="4:4" ht="16">
      <c r="D854" s="372"/>
    </row>
    <row r="855" spans="4:4" ht="16">
      <c r="D855" s="372"/>
    </row>
    <row r="856" spans="4:4" ht="16">
      <c r="D856" s="372"/>
    </row>
    <row r="857" spans="4:4" ht="16">
      <c r="D857" s="372"/>
    </row>
    <row r="858" spans="4:4" ht="16">
      <c r="D858" s="372"/>
    </row>
    <row r="859" spans="4:4" ht="16">
      <c r="D859" s="372"/>
    </row>
    <row r="860" spans="4:4" ht="16">
      <c r="D860" s="372"/>
    </row>
    <row r="861" spans="4:4" ht="16">
      <c r="D861" s="372"/>
    </row>
    <row r="862" spans="4:4" ht="16">
      <c r="D862" s="372"/>
    </row>
    <row r="863" spans="4:4" ht="16">
      <c r="D863" s="372"/>
    </row>
    <row r="864" spans="4:4" ht="16">
      <c r="D864" s="372"/>
    </row>
    <row r="865" spans="4:4" ht="16">
      <c r="D865" s="372"/>
    </row>
    <row r="866" spans="4:4" ht="16">
      <c r="D866" s="372"/>
    </row>
    <row r="867" spans="4:4" ht="16">
      <c r="D867" s="372"/>
    </row>
    <row r="868" spans="4:4" ht="16">
      <c r="D868" s="372"/>
    </row>
    <row r="869" spans="4:4" ht="16">
      <c r="D869" s="372"/>
    </row>
    <row r="870" spans="4:4" ht="16">
      <c r="D870" s="372"/>
    </row>
    <row r="871" spans="4:4" ht="16">
      <c r="D871" s="372"/>
    </row>
    <row r="872" spans="4:4" ht="16">
      <c r="D872" s="372"/>
    </row>
    <row r="873" spans="4:4" ht="16">
      <c r="D873" s="372"/>
    </row>
    <row r="874" spans="4:4" ht="16">
      <c r="D874" s="372"/>
    </row>
    <row r="875" spans="4:4" ht="16">
      <c r="D875" s="372"/>
    </row>
    <row r="876" spans="4:4" ht="16">
      <c r="D876" s="372"/>
    </row>
    <row r="877" spans="4:4" ht="16">
      <c r="D877" s="372"/>
    </row>
    <row r="878" spans="4:4" ht="16">
      <c r="D878" s="372"/>
    </row>
    <row r="879" spans="4:4" ht="16">
      <c r="D879" s="372"/>
    </row>
    <row r="880" spans="4:4" ht="16">
      <c r="D880" s="372"/>
    </row>
    <row r="881" spans="4:4" ht="16">
      <c r="D881" s="372"/>
    </row>
    <row r="882" spans="4:4" ht="16">
      <c r="D882" s="372"/>
    </row>
    <row r="883" spans="4:4" ht="16">
      <c r="D883" s="372"/>
    </row>
    <row r="884" spans="4:4" ht="16">
      <c r="D884" s="372"/>
    </row>
    <row r="885" spans="4:4" ht="16">
      <c r="D885" s="372"/>
    </row>
    <row r="886" spans="4:4" ht="16">
      <c r="D886" s="372"/>
    </row>
    <row r="887" spans="4:4" ht="16">
      <c r="D887" s="372"/>
    </row>
    <row r="888" spans="4:4" ht="16">
      <c r="D888" s="372"/>
    </row>
    <row r="889" spans="4:4" ht="16">
      <c r="D889" s="372"/>
    </row>
    <row r="890" spans="4:4" ht="16">
      <c r="D890" s="372"/>
    </row>
    <row r="891" spans="4:4" ht="16">
      <c r="D891" s="372"/>
    </row>
    <row r="892" spans="4:4" ht="16">
      <c r="D892" s="372"/>
    </row>
    <row r="893" spans="4:4" ht="16">
      <c r="D893" s="372"/>
    </row>
    <row r="894" spans="4:4" ht="16">
      <c r="D894" s="372"/>
    </row>
    <row r="895" spans="4:4" ht="16">
      <c r="D895" s="372"/>
    </row>
    <row r="896" spans="4:4" ht="16">
      <c r="D896" s="372"/>
    </row>
    <row r="897" spans="4:4" ht="16">
      <c r="D897" s="372"/>
    </row>
    <row r="898" spans="4:4" ht="16">
      <c r="D898" s="372"/>
    </row>
    <row r="899" spans="4:4" ht="16">
      <c r="D899" s="372"/>
    </row>
    <row r="900" spans="4:4" ht="16">
      <c r="D900" s="372"/>
    </row>
    <row r="901" spans="4:4" ht="16">
      <c r="D901" s="372"/>
    </row>
    <row r="902" spans="4:4" ht="16">
      <c r="D902" s="372"/>
    </row>
    <row r="903" spans="4:4" ht="16">
      <c r="D903" s="372"/>
    </row>
    <row r="904" spans="4:4" ht="16">
      <c r="D904" s="372"/>
    </row>
    <row r="905" spans="4:4" ht="16">
      <c r="D905" s="372"/>
    </row>
    <row r="906" spans="4:4" ht="16">
      <c r="D906" s="372"/>
    </row>
    <row r="907" spans="4:4" ht="16">
      <c r="D907" s="372"/>
    </row>
    <row r="908" spans="4:4" ht="16">
      <c r="D908" s="372"/>
    </row>
    <row r="909" spans="4:4" ht="16">
      <c r="D909" s="372"/>
    </row>
    <row r="910" spans="4:4" ht="16">
      <c r="D910" s="372"/>
    </row>
    <row r="911" spans="4:4" ht="16">
      <c r="D911" s="372"/>
    </row>
    <row r="912" spans="4:4" ht="16">
      <c r="D912" s="372"/>
    </row>
    <row r="913" spans="4:4" ht="16">
      <c r="D913" s="372"/>
    </row>
    <row r="914" spans="4:4" ht="16">
      <c r="D914" s="372"/>
    </row>
    <row r="915" spans="4:4" ht="16">
      <c r="D915" s="372"/>
    </row>
    <row r="916" spans="4:4" ht="16">
      <c r="D916" s="372"/>
    </row>
    <row r="917" spans="4:4" ht="16">
      <c r="D917" s="372"/>
    </row>
    <row r="918" spans="4:4" ht="16">
      <c r="D918" s="372"/>
    </row>
    <row r="919" spans="4:4" ht="16">
      <c r="D919" s="372"/>
    </row>
    <row r="920" spans="4:4" ht="16">
      <c r="D920" s="372"/>
    </row>
    <row r="921" spans="4:4" ht="16">
      <c r="D921" s="372"/>
    </row>
    <row r="922" spans="4:4" ht="16">
      <c r="D922" s="372"/>
    </row>
    <row r="923" spans="4:4" ht="16">
      <c r="D923" s="372"/>
    </row>
    <row r="924" spans="4:4" ht="16">
      <c r="D924" s="372"/>
    </row>
    <row r="925" spans="4:4" ht="16">
      <c r="D925" s="372"/>
    </row>
    <row r="926" spans="4:4" ht="16">
      <c r="D926" s="372"/>
    </row>
    <row r="927" spans="4:4" ht="16">
      <c r="D927" s="372"/>
    </row>
    <row r="928" spans="4:4" ht="16">
      <c r="D928" s="372"/>
    </row>
    <row r="929" spans="4:4" ht="16">
      <c r="D929" s="372"/>
    </row>
    <row r="930" spans="4:4" ht="16">
      <c r="D930" s="372"/>
    </row>
    <row r="931" spans="4:4" ht="16">
      <c r="D931" s="372"/>
    </row>
    <row r="932" spans="4:4" ht="16">
      <c r="D932" s="372"/>
    </row>
    <row r="933" spans="4:4" ht="16">
      <c r="D933" s="372"/>
    </row>
    <row r="934" spans="4:4" ht="16">
      <c r="D934" s="372"/>
    </row>
    <row r="935" spans="4:4" ht="16">
      <c r="D935" s="372"/>
    </row>
    <row r="936" spans="4:4" ht="16">
      <c r="D936" s="372"/>
    </row>
    <row r="937" spans="4:4" ht="16">
      <c r="D937" s="372"/>
    </row>
    <row r="938" spans="4:4" ht="16">
      <c r="D938" s="372"/>
    </row>
    <row r="939" spans="4:4" ht="16">
      <c r="D939" s="372"/>
    </row>
    <row r="940" spans="4:4" ht="16">
      <c r="D940" s="372"/>
    </row>
    <row r="941" spans="4:4" ht="16">
      <c r="D941" s="372"/>
    </row>
    <row r="942" spans="4:4" ht="16">
      <c r="D942" s="372"/>
    </row>
    <row r="943" spans="4:4" ht="16">
      <c r="D943" s="372"/>
    </row>
    <row r="944" spans="4:4" ht="16">
      <c r="D944" s="372"/>
    </row>
    <row r="945" spans="4:4" ht="16">
      <c r="D945" s="372"/>
    </row>
    <row r="946" spans="4:4" ht="16">
      <c r="D946" s="372"/>
    </row>
    <row r="947" spans="4:4" ht="16">
      <c r="D947" s="372"/>
    </row>
    <row r="948" spans="4:4" ht="16">
      <c r="D948" s="372"/>
    </row>
    <row r="949" spans="4:4" ht="16">
      <c r="D949" s="372"/>
    </row>
    <row r="950" spans="4:4" ht="16">
      <c r="D950" s="372"/>
    </row>
    <row r="951" spans="4:4" ht="16">
      <c r="D951" s="372"/>
    </row>
    <row r="952" spans="4:4" ht="16">
      <c r="D952" s="372"/>
    </row>
    <row r="953" spans="4:4" ht="16">
      <c r="D953" s="372"/>
    </row>
    <row r="954" spans="4:4" ht="16">
      <c r="D954" s="372"/>
    </row>
    <row r="955" spans="4:4" ht="16">
      <c r="D955" s="372"/>
    </row>
    <row r="956" spans="4:4" ht="16">
      <c r="D956" s="372"/>
    </row>
    <row r="957" spans="4:4" ht="16">
      <c r="D957" s="372"/>
    </row>
    <row r="958" spans="4:4" ht="16">
      <c r="D958" s="372"/>
    </row>
    <row r="959" spans="4:4" ht="16">
      <c r="D959" s="372"/>
    </row>
    <row r="960" spans="4:4" ht="16">
      <c r="D960" s="372"/>
    </row>
    <row r="961" spans="4:4" ht="16">
      <c r="D961" s="372"/>
    </row>
    <row r="962" spans="4:4" ht="16">
      <c r="D962" s="372"/>
    </row>
    <row r="963" spans="4:4" ht="16">
      <c r="D963" s="372"/>
    </row>
    <row r="964" spans="4:4" ht="16">
      <c r="D964" s="372"/>
    </row>
    <row r="965" spans="4:4" ht="16">
      <c r="D965" s="372"/>
    </row>
    <row r="966" spans="4:4" ht="16">
      <c r="D966" s="372"/>
    </row>
    <row r="967" spans="4:4" ht="16">
      <c r="D967" s="372"/>
    </row>
    <row r="968" spans="4:4" ht="16">
      <c r="D968" s="372"/>
    </row>
    <row r="969" spans="4:4" ht="16">
      <c r="D969" s="372"/>
    </row>
    <row r="970" spans="4:4" ht="16">
      <c r="D970" s="372"/>
    </row>
  </sheetData>
  <mergeCells count="16">
    <mergeCell ref="J4:J5"/>
    <mergeCell ref="K4:K5"/>
    <mergeCell ref="L4:L5"/>
    <mergeCell ref="A3:A5"/>
    <mergeCell ref="B3:E3"/>
    <mergeCell ref="F3:I3"/>
    <mergeCell ref="J3:M3"/>
    <mergeCell ref="B4:B5"/>
    <mergeCell ref="C4:C5"/>
    <mergeCell ref="D4:D5"/>
    <mergeCell ref="M4:M5"/>
    <mergeCell ref="E4:E5"/>
    <mergeCell ref="F4:F5"/>
    <mergeCell ref="G4:G5"/>
    <mergeCell ref="H4:H5"/>
    <mergeCell ref="I4:I5"/>
  </mergeCells>
  <pageMargins left="0.7" right="0.7" top="0.75" bottom="0.75" header="0" footer="0"/>
  <pageSetup orientation="landscape"/>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X44"/>
  <sheetViews>
    <sheetView workbookViewId="0"/>
  </sheetViews>
  <sheetFormatPr baseColWidth="10" defaultColWidth="11.1640625" defaultRowHeight="15" customHeight="1"/>
  <cols>
    <col min="1" max="24" width="11.1640625" customWidth="1"/>
  </cols>
  <sheetData>
    <row r="1" spans="1:24" ht="16">
      <c r="A1" s="191" t="s">
        <v>1</v>
      </c>
      <c r="B1" s="191">
        <v>95</v>
      </c>
    </row>
    <row r="2" spans="1:24" ht="16">
      <c r="A2" s="191"/>
      <c r="B2" s="191" t="s">
        <v>12</v>
      </c>
      <c r="C2" s="102" t="s">
        <v>1266</v>
      </c>
      <c r="D2" s="191"/>
      <c r="E2" s="191"/>
      <c r="F2" s="191"/>
      <c r="G2" s="191"/>
      <c r="H2" s="191"/>
      <c r="I2" s="191"/>
      <c r="J2" s="191"/>
      <c r="K2" s="191"/>
      <c r="L2" s="191"/>
      <c r="M2" s="191"/>
      <c r="N2" s="191"/>
      <c r="O2" s="191"/>
      <c r="P2" s="191"/>
      <c r="Q2" s="191"/>
      <c r="R2" s="191"/>
      <c r="S2" s="191"/>
      <c r="T2" s="191"/>
      <c r="U2" s="191"/>
      <c r="V2" s="191"/>
      <c r="W2" s="191"/>
      <c r="X2" s="191"/>
    </row>
    <row r="3" spans="1:24" ht="16">
      <c r="B3" s="516" t="s">
        <v>1267</v>
      </c>
      <c r="C3" s="462"/>
      <c r="D3" s="516" t="s">
        <v>1268</v>
      </c>
      <c r="E3" s="462"/>
      <c r="F3" s="102"/>
      <c r="G3" s="102"/>
      <c r="H3" s="102"/>
    </row>
    <row r="4" spans="1:24" ht="16">
      <c r="A4" s="102"/>
      <c r="B4" s="516" t="s">
        <v>539</v>
      </c>
      <c r="C4" s="462"/>
      <c r="D4" s="516" t="s">
        <v>539</v>
      </c>
      <c r="E4" s="462"/>
      <c r="F4" s="102"/>
      <c r="G4" s="102"/>
      <c r="H4" s="102"/>
    </row>
    <row r="5" spans="1:24" ht="16">
      <c r="A5" s="102" t="s">
        <v>12</v>
      </c>
      <c r="B5" s="102" t="s">
        <v>1269</v>
      </c>
      <c r="C5" s="102" t="s">
        <v>1270</v>
      </c>
      <c r="D5" s="102" t="s">
        <v>1269</v>
      </c>
      <c r="E5" s="102" t="s">
        <v>1270</v>
      </c>
      <c r="F5" s="102"/>
      <c r="G5" s="102"/>
      <c r="H5" s="102"/>
    </row>
    <row r="6" spans="1:24" ht="16">
      <c r="A6" s="102" t="s">
        <v>1194</v>
      </c>
      <c r="B6" s="396">
        <v>0.53100000000000003</v>
      </c>
      <c r="C6" s="397">
        <v>0.64100000000000001</v>
      </c>
      <c r="D6" s="397">
        <v>0.58299999999999996</v>
      </c>
      <c r="E6" s="398">
        <v>0.54200000000000004</v>
      </c>
      <c r="F6" s="396"/>
      <c r="G6" s="396"/>
      <c r="H6" s="396"/>
    </row>
    <row r="7" spans="1:24" ht="16">
      <c r="A7" s="102" t="s">
        <v>603</v>
      </c>
      <c r="B7" s="399">
        <v>0.60399999999999998</v>
      </c>
      <c r="C7" s="400">
        <v>0.71899999999999997</v>
      </c>
      <c r="D7" s="400">
        <v>0.56299999999999994</v>
      </c>
      <c r="E7" s="400">
        <v>0.625</v>
      </c>
      <c r="F7" s="396"/>
      <c r="G7" s="396"/>
      <c r="H7" s="396"/>
    </row>
    <row r="8" spans="1:24" ht="16">
      <c r="A8" s="102" t="s">
        <v>1271</v>
      </c>
      <c r="B8" s="400">
        <v>0.52100000000000002</v>
      </c>
      <c r="C8" s="400">
        <v>0.69799999999999995</v>
      </c>
      <c r="D8" s="400">
        <v>0.54200000000000004</v>
      </c>
      <c r="E8" s="400">
        <v>0.625</v>
      </c>
      <c r="F8" s="396"/>
      <c r="G8" s="396"/>
      <c r="H8" s="396"/>
    </row>
    <row r="9" spans="1:24" ht="16">
      <c r="A9" s="102" t="s">
        <v>1272</v>
      </c>
      <c r="B9" s="400">
        <v>0.55200000000000005</v>
      </c>
      <c r="C9" s="400">
        <v>0.75</v>
      </c>
      <c r="D9" s="400">
        <v>0.54100000000000004</v>
      </c>
      <c r="E9" s="400">
        <v>0.59399999999999997</v>
      </c>
      <c r="F9" s="396"/>
      <c r="G9" s="396"/>
      <c r="H9" s="396"/>
    </row>
    <row r="10" spans="1:24" ht="16">
      <c r="A10" s="102" t="s">
        <v>1273</v>
      </c>
      <c r="B10" s="400">
        <v>0.61499999999999999</v>
      </c>
      <c r="C10" s="400">
        <v>0.69799999999999995</v>
      </c>
      <c r="D10" s="400">
        <v>0.625</v>
      </c>
      <c r="E10" s="400">
        <v>0.57299999999999995</v>
      </c>
      <c r="F10" s="396"/>
      <c r="G10" s="396"/>
      <c r="H10" s="396"/>
    </row>
    <row r="11" spans="1:24" ht="16">
      <c r="A11" s="102"/>
      <c r="C11" s="396"/>
      <c r="D11" s="396"/>
      <c r="E11" s="396"/>
      <c r="F11" s="396"/>
      <c r="G11" s="396"/>
      <c r="H11" s="396"/>
    </row>
    <row r="12" spans="1:24" ht="16">
      <c r="A12" s="102"/>
      <c r="B12" s="401"/>
    </row>
    <row r="13" spans="1:24" ht="15" customHeight="1">
      <c r="A13" s="102"/>
      <c r="B13" s="401"/>
    </row>
    <row r="14" spans="1:24" ht="15" customHeight="1">
      <c r="A14" s="102"/>
      <c r="B14" s="401"/>
      <c r="D14" s="102"/>
      <c r="E14" s="102"/>
      <c r="F14" s="102"/>
      <c r="G14" s="102"/>
      <c r="H14" s="102"/>
      <c r="I14" s="371"/>
      <c r="J14" s="327"/>
      <c r="K14" s="327"/>
      <c r="L14" s="327"/>
    </row>
    <row r="15" spans="1:24" ht="15" customHeight="1">
      <c r="A15" s="102"/>
      <c r="B15" s="401"/>
      <c r="C15" s="102"/>
      <c r="D15" s="402"/>
      <c r="E15" s="402"/>
      <c r="F15" s="402"/>
      <c r="G15" s="402"/>
      <c r="H15" s="402"/>
      <c r="I15" s="339"/>
      <c r="J15" s="339"/>
      <c r="K15" s="339"/>
      <c r="L15" s="339"/>
    </row>
    <row r="16" spans="1:24" ht="15" customHeight="1">
      <c r="A16" s="102"/>
      <c r="B16" s="401"/>
      <c r="C16" s="102"/>
      <c r="D16" s="402"/>
      <c r="E16" s="402"/>
      <c r="F16" s="402"/>
      <c r="G16" s="402"/>
      <c r="H16" s="402"/>
      <c r="I16" s="339"/>
      <c r="J16" s="339"/>
      <c r="K16" s="339"/>
      <c r="L16" s="339"/>
    </row>
    <row r="17" spans="1:12" ht="15" customHeight="1">
      <c r="A17" s="102"/>
      <c r="B17" s="401"/>
      <c r="C17" s="102"/>
      <c r="D17" s="402"/>
      <c r="E17" s="402"/>
      <c r="F17" s="402"/>
      <c r="G17" s="402"/>
      <c r="H17" s="402"/>
      <c r="I17" s="341"/>
      <c r="J17" s="341"/>
      <c r="K17" s="341"/>
      <c r="L17" s="341"/>
    </row>
    <row r="18" spans="1:12" ht="15" customHeight="1">
      <c r="A18" s="102"/>
      <c r="B18" s="401"/>
      <c r="C18" s="102"/>
      <c r="D18" s="402"/>
      <c r="E18" s="402"/>
      <c r="F18" s="402"/>
      <c r="G18" s="402"/>
      <c r="H18" s="402"/>
      <c r="I18" s="339"/>
      <c r="J18" s="339"/>
      <c r="K18" s="339"/>
      <c r="L18" s="339"/>
    </row>
    <row r="19" spans="1:12" ht="15" customHeight="1">
      <c r="A19" s="102"/>
      <c r="B19" s="102"/>
      <c r="C19" s="102"/>
      <c r="D19" s="402"/>
      <c r="E19" s="402"/>
      <c r="F19" s="402"/>
      <c r="G19" s="402"/>
      <c r="H19" s="402"/>
      <c r="I19" s="339"/>
      <c r="J19" s="339"/>
      <c r="K19" s="339"/>
      <c r="L19" s="339"/>
    </row>
    <row r="20" spans="1:12" ht="15" customHeight="1">
      <c r="A20" s="102"/>
      <c r="B20" s="102"/>
      <c r="C20" s="102"/>
      <c r="D20" s="402"/>
      <c r="E20" s="402"/>
      <c r="F20" s="402"/>
      <c r="G20" s="402"/>
      <c r="H20" s="402"/>
      <c r="I20" s="341"/>
      <c r="J20" s="341"/>
      <c r="K20" s="341"/>
      <c r="L20" s="341"/>
    </row>
    <row r="21" spans="1:12" ht="15" customHeight="1">
      <c r="A21" s="102"/>
      <c r="B21" s="102"/>
      <c r="C21" s="102"/>
      <c r="D21" s="402"/>
      <c r="E21" s="402"/>
      <c r="F21" s="402"/>
      <c r="G21" s="402"/>
      <c r="H21" s="402"/>
      <c r="I21" s="339"/>
      <c r="J21" s="339"/>
      <c r="K21" s="339"/>
      <c r="L21" s="339"/>
    </row>
    <row r="22" spans="1:12" ht="15" customHeight="1">
      <c r="A22" s="102"/>
      <c r="B22" s="102"/>
      <c r="C22" s="102"/>
      <c r="D22" s="402"/>
      <c r="E22" s="402"/>
      <c r="F22" s="402"/>
      <c r="G22" s="402"/>
      <c r="H22" s="402"/>
      <c r="I22" s="339"/>
      <c r="J22" s="339"/>
      <c r="K22" s="339"/>
      <c r="L22" s="339"/>
    </row>
    <row r="23" spans="1:12" ht="15" customHeight="1">
      <c r="A23" s="102"/>
      <c r="B23" s="102"/>
      <c r="C23" s="102"/>
      <c r="D23" s="402"/>
      <c r="E23" s="402"/>
      <c r="F23" s="402"/>
      <c r="G23" s="402"/>
      <c r="H23" s="402"/>
      <c r="I23" s="341"/>
      <c r="J23" s="341"/>
      <c r="K23" s="341"/>
      <c r="L23" s="341"/>
    </row>
    <row r="24" spans="1:12" ht="15" customHeight="1">
      <c r="A24" s="102"/>
      <c r="B24" s="102"/>
      <c r="C24" s="102"/>
      <c r="D24" s="402"/>
      <c r="E24" s="402"/>
      <c r="F24" s="402"/>
      <c r="G24" s="402"/>
      <c r="H24" s="402"/>
      <c r="I24" s="339"/>
      <c r="J24" s="339"/>
      <c r="K24" s="339"/>
      <c r="L24" s="339"/>
    </row>
    <row r="25" spans="1:12" ht="15" customHeight="1">
      <c r="A25" s="102"/>
      <c r="B25" s="102"/>
      <c r="C25" s="102"/>
      <c r="D25" s="402"/>
      <c r="E25" s="402"/>
      <c r="F25" s="402"/>
      <c r="G25" s="402"/>
      <c r="H25" s="402"/>
      <c r="I25" s="339"/>
      <c r="J25" s="339"/>
      <c r="K25" s="339"/>
      <c r="L25" s="339"/>
    </row>
    <row r="26" spans="1:12" ht="15" customHeight="1">
      <c r="A26" s="102"/>
      <c r="B26" s="102"/>
      <c r="C26" s="102"/>
      <c r="D26" s="402"/>
      <c r="E26" s="402"/>
      <c r="F26" s="402"/>
      <c r="G26" s="402"/>
      <c r="H26" s="402"/>
      <c r="I26" s="341"/>
      <c r="J26" s="341"/>
      <c r="K26" s="341"/>
      <c r="L26" s="341"/>
    </row>
    <row r="27" spans="1:12" ht="15" customHeight="1">
      <c r="A27" s="102"/>
      <c r="B27" s="102"/>
      <c r="C27" s="102"/>
      <c r="D27" s="402"/>
      <c r="E27" s="402"/>
      <c r="F27" s="402"/>
      <c r="G27" s="402"/>
      <c r="H27" s="402"/>
      <c r="I27" s="339"/>
      <c r="J27" s="339"/>
      <c r="K27" s="339"/>
      <c r="L27" s="339"/>
    </row>
    <row r="28" spans="1:12" ht="15" customHeight="1">
      <c r="A28" s="102"/>
      <c r="B28" s="102"/>
      <c r="C28" s="102"/>
      <c r="D28" s="402"/>
      <c r="E28" s="402"/>
      <c r="F28" s="402"/>
      <c r="G28" s="402"/>
      <c r="H28" s="402"/>
      <c r="I28" s="339"/>
      <c r="J28" s="339"/>
      <c r="K28" s="339"/>
      <c r="L28" s="339"/>
    </row>
    <row r="29" spans="1:12" ht="15" customHeight="1">
      <c r="A29" s="102"/>
      <c r="B29" s="102"/>
      <c r="C29" s="102"/>
      <c r="D29" s="402"/>
      <c r="E29" s="402"/>
      <c r="F29" s="402"/>
      <c r="G29" s="402"/>
      <c r="H29" s="402"/>
      <c r="I29" s="341"/>
      <c r="J29" s="341"/>
      <c r="K29" s="341"/>
      <c r="L29" s="341"/>
    </row>
    <row r="30" spans="1:12" ht="15" customHeight="1">
      <c r="A30" s="102"/>
      <c r="D30" s="102"/>
    </row>
    <row r="31" spans="1:12" ht="15" customHeight="1">
      <c r="D31" s="102"/>
    </row>
    <row r="32" spans="1:12" ht="15" customHeight="1">
      <c r="D32" s="102"/>
    </row>
    <row r="33" spans="4:12" ht="15" customHeight="1">
      <c r="D33" s="396"/>
      <c r="E33" s="396"/>
      <c r="F33" s="396"/>
      <c r="G33" s="396"/>
      <c r="H33" s="396"/>
      <c r="I33" s="329"/>
      <c r="J33" s="329"/>
      <c r="K33" s="329"/>
      <c r="L33" s="329"/>
    </row>
    <row r="34" spans="4:12" ht="15" customHeight="1">
      <c r="D34" s="396"/>
      <c r="E34" s="396"/>
      <c r="F34" s="396"/>
      <c r="G34" s="396"/>
      <c r="H34" s="396"/>
      <c r="I34" s="329"/>
      <c r="J34" s="329"/>
      <c r="K34" s="329"/>
      <c r="L34" s="329"/>
    </row>
    <row r="35" spans="4:12" ht="15" customHeight="1">
      <c r="D35" s="396"/>
      <c r="E35" s="396"/>
      <c r="F35" s="396"/>
      <c r="G35" s="396"/>
      <c r="H35" s="396"/>
      <c r="I35" s="329"/>
      <c r="J35" s="329"/>
      <c r="K35" s="329"/>
      <c r="L35" s="329"/>
    </row>
    <row r="36" spans="4:12" ht="15" customHeight="1">
      <c r="D36" s="396"/>
      <c r="E36" s="396"/>
      <c r="F36" s="396"/>
      <c r="G36" s="396"/>
      <c r="H36" s="396"/>
      <c r="I36" s="329"/>
      <c r="J36" s="329"/>
      <c r="K36" s="329"/>
      <c r="L36" s="329"/>
    </row>
    <row r="37" spans="4:12" ht="15" customHeight="1">
      <c r="D37" s="329"/>
      <c r="E37" s="329"/>
      <c r="F37" s="329"/>
      <c r="G37" s="329"/>
      <c r="H37" s="329"/>
      <c r="I37" s="329"/>
      <c r="J37" s="329"/>
      <c r="K37" s="329"/>
      <c r="L37" s="329"/>
    </row>
    <row r="38" spans="4:12" ht="15" customHeight="1">
      <c r="D38" s="329"/>
      <c r="E38" s="329"/>
      <c r="F38" s="329"/>
      <c r="G38" s="329"/>
      <c r="H38" s="329"/>
      <c r="I38" s="329"/>
      <c r="J38" s="329"/>
      <c r="K38" s="329"/>
      <c r="L38" s="329"/>
    </row>
    <row r="39" spans="4:12" ht="15" customHeight="1">
      <c r="D39" s="329"/>
      <c r="E39" s="329"/>
      <c r="F39" s="329"/>
      <c r="G39" s="329"/>
      <c r="H39" s="329"/>
      <c r="I39" s="329"/>
      <c r="J39" s="329"/>
      <c r="K39" s="329"/>
      <c r="L39" s="329"/>
    </row>
    <row r="40" spans="4:12" ht="15" customHeight="1">
      <c r="D40" s="329"/>
      <c r="E40" s="329"/>
      <c r="F40" s="329"/>
      <c r="G40" s="329"/>
      <c r="H40" s="329"/>
      <c r="I40" s="329"/>
      <c r="J40" s="329"/>
      <c r="K40" s="329"/>
      <c r="L40" s="329"/>
    </row>
    <row r="41" spans="4:12" ht="15" customHeight="1">
      <c r="D41" s="329"/>
      <c r="E41" s="329"/>
      <c r="F41" s="329"/>
      <c r="G41" s="329"/>
      <c r="H41" s="329"/>
      <c r="I41" s="329"/>
      <c r="J41" s="329"/>
      <c r="K41" s="329"/>
      <c r="L41" s="329"/>
    </row>
    <row r="42" spans="4:12" ht="15" customHeight="1">
      <c r="D42" s="329"/>
      <c r="E42" s="329"/>
      <c r="F42" s="329"/>
      <c r="G42" s="329"/>
      <c r="H42" s="329"/>
      <c r="I42" s="329"/>
      <c r="J42" s="329"/>
      <c r="K42" s="329"/>
      <c r="L42" s="329"/>
    </row>
    <row r="43" spans="4:12" ht="15" customHeight="1">
      <c r="D43" s="329"/>
      <c r="E43" s="329"/>
      <c r="F43" s="329"/>
      <c r="G43" s="329"/>
      <c r="H43" s="329"/>
      <c r="I43" s="329"/>
      <c r="J43" s="329"/>
      <c r="K43" s="329"/>
      <c r="L43" s="329"/>
    </row>
    <row r="44" spans="4:12" ht="15" customHeight="1">
      <c r="D44" s="191"/>
      <c r="E44" s="191"/>
      <c r="F44" s="191"/>
      <c r="G44" s="191"/>
      <c r="H44" s="191"/>
      <c r="I44" s="191"/>
      <c r="J44" s="191"/>
      <c r="K44" s="191"/>
      <c r="L44" s="191"/>
    </row>
  </sheetData>
  <mergeCells count="4">
    <mergeCell ref="B3:C3"/>
    <mergeCell ref="D3:E3"/>
    <mergeCell ref="B4:C4"/>
    <mergeCell ref="D4:E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5"/>
  <sheetViews>
    <sheetView workbookViewId="0">
      <pane ySplit="1" topLeftCell="A2" activePane="bottomLeft" state="frozen"/>
      <selection pane="bottomLeft" activeCell="B5" sqref="B5"/>
    </sheetView>
  </sheetViews>
  <sheetFormatPr baseColWidth="10" defaultColWidth="11.1640625" defaultRowHeight="15" customHeight="1"/>
  <cols>
    <col min="3" max="3" width="32.83203125" customWidth="1"/>
    <col min="4" max="4" width="21.5" customWidth="1"/>
    <col min="6" max="6" width="18.6640625" customWidth="1"/>
    <col min="7" max="7" width="48.33203125" customWidth="1"/>
    <col min="9" max="9" width="71.83203125" customWidth="1"/>
    <col min="10" max="10" width="70.5" customWidth="1"/>
    <col min="13" max="13" width="24.83203125" customWidth="1"/>
  </cols>
  <sheetData>
    <row r="1" spans="1:30">
      <c r="A1" s="7" t="s">
        <v>0</v>
      </c>
      <c r="B1" s="7" t="s">
        <v>1</v>
      </c>
      <c r="C1" s="131" t="s">
        <v>535</v>
      </c>
      <c r="D1" s="7" t="s">
        <v>3</v>
      </c>
      <c r="E1" s="132" t="s">
        <v>446</v>
      </c>
      <c r="F1" s="7" t="s">
        <v>536</v>
      </c>
      <c r="G1" s="7" t="s">
        <v>9</v>
      </c>
      <c r="H1" s="7" t="s">
        <v>537</v>
      </c>
      <c r="I1" s="7" t="s">
        <v>11</v>
      </c>
      <c r="J1" s="7" t="s">
        <v>538</v>
      </c>
      <c r="K1" s="7" t="s">
        <v>539</v>
      </c>
      <c r="L1" s="7" t="s">
        <v>540</v>
      </c>
      <c r="M1" s="7" t="s">
        <v>541</v>
      </c>
      <c r="N1" s="7"/>
      <c r="O1" s="7"/>
      <c r="P1" s="7"/>
    </row>
    <row r="2" spans="1:30">
      <c r="A2" s="20">
        <v>30</v>
      </c>
      <c r="B2" s="100" t="s">
        <v>671</v>
      </c>
      <c r="C2" s="99" t="s">
        <v>423</v>
      </c>
      <c r="D2" s="99" t="s">
        <v>424</v>
      </c>
      <c r="E2" s="100">
        <v>2021</v>
      </c>
      <c r="F2" s="100" t="s">
        <v>672</v>
      </c>
      <c r="G2" s="29" t="s">
        <v>425</v>
      </c>
      <c r="H2" s="99" t="s">
        <v>426</v>
      </c>
      <c r="I2" s="99" t="s">
        <v>673</v>
      </c>
      <c r="J2" s="99" t="s">
        <v>674</v>
      </c>
      <c r="K2" s="20" t="s">
        <v>462</v>
      </c>
      <c r="L2" s="20" t="s">
        <v>462</v>
      </c>
      <c r="M2" s="100"/>
      <c r="N2" s="100"/>
      <c r="O2" s="100"/>
      <c r="P2" s="100"/>
      <c r="Q2" s="100"/>
      <c r="R2" s="100"/>
      <c r="S2" s="100"/>
      <c r="T2" s="100"/>
      <c r="U2" s="100"/>
      <c r="V2" s="100"/>
      <c r="W2" s="100"/>
      <c r="X2" s="100"/>
      <c r="Y2" s="100"/>
      <c r="Z2" s="100"/>
      <c r="AA2" s="100"/>
      <c r="AB2" s="100"/>
      <c r="AC2" s="100"/>
      <c r="AD2" s="100"/>
    </row>
    <row r="3" spans="1:30" s="418" customFormat="1">
      <c r="A3" s="429">
        <v>31</v>
      </c>
      <c r="B3" s="430" t="s">
        <v>675</v>
      </c>
      <c r="C3" s="431" t="s">
        <v>436</v>
      </c>
      <c r="D3" s="432" t="s">
        <v>437</v>
      </c>
      <c r="E3" s="430">
        <v>2018</v>
      </c>
      <c r="F3" s="429" t="s">
        <v>676</v>
      </c>
      <c r="G3" s="430"/>
      <c r="H3" s="430"/>
      <c r="I3" s="429" t="s">
        <v>518</v>
      </c>
      <c r="J3" s="430"/>
      <c r="K3" s="430"/>
      <c r="L3" s="430"/>
      <c r="M3" s="421" t="s">
        <v>440</v>
      </c>
      <c r="N3" s="430"/>
      <c r="O3" s="430"/>
      <c r="P3" s="430"/>
      <c r="Q3" s="430"/>
      <c r="R3" s="430"/>
      <c r="S3" s="430"/>
      <c r="T3" s="430"/>
      <c r="U3" s="430"/>
      <c r="V3" s="430"/>
      <c r="W3" s="430"/>
      <c r="X3" s="430"/>
      <c r="Y3" s="430"/>
      <c r="Z3" s="430"/>
      <c r="AA3" s="430"/>
      <c r="AB3" s="430"/>
      <c r="AC3" s="430"/>
      <c r="AD3" s="430"/>
    </row>
    <row r="4" spans="1:30">
      <c r="A4" s="24">
        <v>31</v>
      </c>
      <c r="B4" s="102" t="s">
        <v>677</v>
      </c>
      <c r="C4" s="101" t="s">
        <v>429</v>
      </c>
      <c r="D4" s="101" t="s">
        <v>430</v>
      </c>
      <c r="E4" s="102">
        <v>2009</v>
      </c>
      <c r="F4" s="24" t="s">
        <v>435</v>
      </c>
      <c r="G4" s="101" t="s">
        <v>432</v>
      </c>
      <c r="H4" s="101" t="s">
        <v>433</v>
      </c>
      <c r="I4" s="101" t="s">
        <v>434</v>
      </c>
      <c r="K4" s="199" t="s">
        <v>565</v>
      </c>
      <c r="L4" s="199" t="s">
        <v>565</v>
      </c>
      <c r="M4" s="102" t="s">
        <v>678</v>
      </c>
    </row>
    <row r="5" spans="1:30">
      <c r="A5" s="196">
        <v>32</v>
      </c>
      <c r="B5" s="197" t="s">
        <v>679</v>
      </c>
      <c r="C5" s="422" t="s">
        <v>441</v>
      </c>
      <c r="D5" s="422" t="s">
        <v>442</v>
      </c>
      <c r="E5" s="197">
        <v>2011</v>
      </c>
      <c r="F5" s="198" t="s">
        <v>444</v>
      </c>
      <c r="G5" s="198" t="s">
        <v>443</v>
      </c>
      <c r="H5" s="101" t="s">
        <v>433</v>
      </c>
      <c r="I5" s="200" t="s">
        <v>680</v>
      </c>
      <c r="J5" s="197"/>
      <c r="K5" s="197"/>
      <c r="L5" s="197"/>
      <c r="M5" s="198" t="s">
        <v>681</v>
      </c>
      <c r="N5" s="197"/>
      <c r="O5" s="197"/>
      <c r="P5" s="197"/>
      <c r="Q5" s="197"/>
      <c r="R5" s="197"/>
      <c r="S5" s="197"/>
      <c r="T5" s="197"/>
      <c r="U5" s="197"/>
      <c r="V5" s="197"/>
      <c r="W5" s="197"/>
      <c r="X5" s="197"/>
      <c r="Y5" s="197"/>
      <c r="Z5" s="197"/>
      <c r="AA5" s="197"/>
      <c r="AB5" s="197"/>
      <c r="AC5" s="197"/>
      <c r="AD5" s="19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21CA-FE7B-4A47-801D-F0878FD7228D}">
  <dimension ref="A1:AD3"/>
  <sheetViews>
    <sheetView workbookViewId="0">
      <selection activeCell="F3" sqref="F3"/>
    </sheetView>
  </sheetViews>
  <sheetFormatPr baseColWidth="10" defaultRowHeight="16"/>
  <sheetData>
    <row r="1" spans="1:30">
      <c r="A1" s="7" t="s">
        <v>0</v>
      </c>
      <c r="B1" s="7" t="s">
        <v>1</v>
      </c>
      <c r="C1" s="131" t="s">
        <v>535</v>
      </c>
      <c r="D1" s="7" t="s">
        <v>3</v>
      </c>
      <c r="E1" s="132" t="s">
        <v>446</v>
      </c>
      <c r="F1" s="7" t="s">
        <v>536</v>
      </c>
      <c r="G1" s="7" t="s">
        <v>9</v>
      </c>
      <c r="H1" s="7" t="s">
        <v>537</v>
      </c>
      <c r="I1" s="7" t="s">
        <v>11</v>
      </c>
      <c r="J1" s="7" t="s">
        <v>538</v>
      </c>
      <c r="K1" s="7" t="s">
        <v>539</v>
      </c>
      <c r="L1" s="7" t="s">
        <v>540</v>
      </c>
      <c r="M1" s="7" t="s">
        <v>541</v>
      </c>
      <c r="N1" s="7"/>
      <c r="O1" s="7"/>
      <c r="P1" s="7"/>
    </row>
    <row r="2" spans="1:30" ht="256">
      <c r="A2" s="20">
        <v>33</v>
      </c>
      <c r="B2" s="20" t="s">
        <v>1277</v>
      </c>
      <c r="C2" s="29" t="s">
        <v>1278</v>
      </c>
      <c r="D2" s="29" t="s">
        <v>1279</v>
      </c>
      <c r="E2" s="20">
        <v>2023</v>
      </c>
      <c r="F2" s="20" t="s">
        <v>1300</v>
      </c>
      <c r="G2" s="29" t="s">
        <v>1281</v>
      </c>
      <c r="H2" s="103" t="s">
        <v>1301</v>
      </c>
      <c r="I2" s="135" t="s">
        <v>328</v>
      </c>
      <c r="J2" s="29" t="s">
        <v>1282</v>
      </c>
      <c r="K2" s="24" t="s">
        <v>462</v>
      </c>
      <c r="L2" s="20" t="s">
        <v>462</v>
      </c>
      <c r="N2" s="425"/>
      <c r="O2" s="425"/>
      <c r="P2" s="425"/>
      <c r="Q2" s="425"/>
      <c r="R2" s="425"/>
      <c r="S2" s="425"/>
      <c r="T2" s="425"/>
      <c r="U2" s="425"/>
      <c r="V2" s="425"/>
      <c r="W2" s="425"/>
      <c r="X2" s="425"/>
      <c r="Y2" s="425"/>
      <c r="Z2" s="425"/>
      <c r="AA2" s="425"/>
      <c r="AB2" s="425"/>
      <c r="AC2" s="425"/>
      <c r="AD2" s="425"/>
    </row>
    <row r="3" spans="1:30" ht="335">
      <c r="A3" s="20">
        <v>34</v>
      </c>
      <c r="B3" s="20" t="s">
        <v>1285</v>
      </c>
      <c r="C3" s="29" t="s">
        <v>1286</v>
      </c>
      <c r="D3" s="29" t="s">
        <v>1287</v>
      </c>
      <c r="E3" s="20">
        <v>2023</v>
      </c>
      <c r="F3" s="29" t="s">
        <v>1302</v>
      </c>
      <c r="G3" s="29" t="s">
        <v>1303</v>
      </c>
      <c r="H3" s="103" t="s">
        <v>1301</v>
      </c>
      <c r="I3" s="135" t="s">
        <v>328</v>
      </c>
      <c r="J3" s="20" t="s">
        <v>1291</v>
      </c>
      <c r="L3" s="425"/>
      <c r="N3" s="425"/>
      <c r="O3" s="29"/>
      <c r="P3" s="425"/>
      <c r="Q3" s="425"/>
      <c r="R3" s="425"/>
      <c r="S3" s="425"/>
      <c r="T3" s="425"/>
      <c r="U3" s="425"/>
      <c r="V3" s="425"/>
      <c r="W3" s="425"/>
      <c r="X3" s="425"/>
      <c r="Y3" s="425"/>
      <c r="Z3" s="425"/>
      <c r="AA3" s="425"/>
      <c r="AB3" s="425"/>
      <c r="AC3" s="425"/>
      <c r="AD3" s="4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983"/>
  <sheetViews>
    <sheetView workbookViewId="0">
      <pane xSplit="2" ySplit="1" topLeftCell="C28" activePane="bottomRight" state="frozen"/>
      <selection pane="topRight" activeCell="C1" sqref="C1"/>
      <selection pane="bottomLeft" activeCell="A2" sqref="A2"/>
      <selection pane="bottomRight" activeCell="J9" sqref="J9"/>
    </sheetView>
  </sheetViews>
  <sheetFormatPr baseColWidth="10" defaultColWidth="11.1640625" defaultRowHeight="15" customHeight="1"/>
  <cols>
    <col min="1" max="1" width="6.33203125" customWidth="1"/>
    <col min="2" max="2" width="7.83203125" customWidth="1"/>
    <col min="3" max="3" width="53.6640625" customWidth="1"/>
    <col min="4" max="4" width="38.1640625" customWidth="1"/>
    <col min="5" max="5" width="6.83203125" customWidth="1"/>
    <col min="6" max="6" width="60" customWidth="1"/>
    <col min="7" max="7" width="34.83203125" customWidth="1"/>
    <col min="8" max="8" width="33.1640625" customWidth="1"/>
    <col min="9" max="9" width="41.1640625" customWidth="1"/>
    <col min="10" max="10" width="19.5" customWidth="1"/>
    <col min="11" max="11" width="14.1640625" customWidth="1"/>
    <col min="12" max="12" width="17.1640625" customWidth="1"/>
    <col min="13" max="13" width="43.5" customWidth="1"/>
    <col min="14" max="14" width="50.6640625" customWidth="1"/>
    <col min="15" max="29" width="10.5" customWidth="1"/>
  </cols>
  <sheetData>
    <row r="1" spans="1:29" ht="32">
      <c r="A1" s="7" t="s">
        <v>492</v>
      </c>
      <c r="B1" s="7" t="s">
        <v>1</v>
      </c>
      <c r="C1" s="7" t="s">
        <v>535</v>
      </c>
      <c r="D1" s="7" t="s">
        <v>3</v>
      </c>
      <c r="E1" s="132" t="s">
        <v>446</v>
      </c>
      <c r="F1" s="7" t="s">
        <v>537</v>
      </c>
      <c r="G1" s="7" t="s">
        <v>538</v>
      </c>
      <c r="H1" s="7" t="s">
        <v>682</v>
      </c>
      <c r="I1" s="7" t="s">
        <v>11</v>
      </c>
      <c r="J1" s="201" t="s">
        <v>683</v>
      </c>
      <c r="K1" s="202" t="s">
        <v>684</v>
      </c>
      <c r="L1" s="132" t="s">
        <v>685</v>
      </c>
      <c r="M1" s="7" t="s">
        <v>536</v>
      </c>
      <c r="N1" s="7" t="s">
        <v>541</v>
      </c>
      <c r="O1" s="7"/>
    </row>
    <row r="2" spans="1:29" ht="58.5" customHeight="1">
      <c r="A2" s="135">
        <v>1</v>
      </c>
      <c r="B2" s="203">
        <v>56</v>
      </c>
      <c r="C2" s="71" t="s">
        <v>57</v>
      </c>
      <c r="D2" s="71" t="s">
        <v>58</v>
      </c>
      <c r="E2" s="134">
        <v>2013</v>
      </c>
      <c r="F2" s="136" t="s">
        <v>686</v>
      </c>
      <c r="G2" s="135" t="s">
        <v>687</v>
      </c>
      <c r="H2" s="136"/>
      <c r="I2" s="136" t="s">
        <v>63</v>
      </c>
      <c r="K2" s="204">
        <v>10</v>
      </c>
      <c r="L2" s="143" t="s">
        <v>539</v>
      </c>
      <c r="M2" s="143" t="s">
        <v>592</v>
      </c>
      <c r="N2" s="135" t="s">
        <v>595</v>
      </c>
      <c r="O2" s="135"/>
      <c r="P2" s="135"/>
      <c r="Q2" s="135"/>
      <c r="R2" s="135"/>
      <c r="S2" s="135"/>
      <c r="T2" s="135"/>
      <c r="U2" s="135"/>
      <c r="V2" s="135"/>
      <c r="W2" s="135"/>
      <c r="X2" s="135"/>
      <c r="Y2" s="135"/>
      <c r="Z2" s="135"/>
      <c r="AA2" s="135"/>
      <c r="AB2" s="135"/>
      <c r="AC2" s="135"/>
    </row>
    <row r="3" spans="1:29" ht="52.5" customHeight="1">
      <c r="A3" s="135">
        <v>2</v>
      </c>
      <c r="B3" s="203">
        <v>41</v>
      </c>
      <c r="C3" s="71" t="s">
        <v>561</v>
      </c>
      <c r="D3" s="71" t="s">
        <v>562</v>
      </c>
      <c r="E3" s="134">
        <v>2014</v>
      </c>
      <c r="F3" s="71" t="s">
        <v>688</v>
      </c>
      <c r="G3" s="135"/>
      <c r="H3" s="136"/>
      <c r="I3" s="136" t="s">
        <v>264</v>
      </c>
      <c r="J3" s="204"/>
      <c r="K3" s="204">
        <v>6</v>
      </c>
      <c r="L3" s="143" t="s">
        <v>689</v>
      </c>
      <c r="M3" s="135" t="s">
        <v>563</v>
      </c>
      <c r="N3" s="71" t="s">
        <v>566</v>
      </c>
      <c r="O3" s="135"/>
      <c r="P3" s="135"/>
      <c r="Q3" s="135"/>
      <c r="R3" s="135"/>
      <c r="S3" s="135"/>
      <c r="T3" s="135"/>
      <c r="U3" s="135"/>
      <c r="V3" s="135"/>
      <c r="W3" s="135"/>
      <c r="X3" s="135"/>
      <c r="Y3" s="135"/>
      <c r="Z3" s="135"/>
      <c r="AA3" s="135"/>
      <c r="AB3" s="135"/>
      <c r="AC3" s="135"/>
    </row>
    <row r="4" spans="1:29" ht="96.75" customHeight="1">
      <c r="A4" s="135">
        <v>3</v>
      </c>
      <c r="B4" s="203">
        <v>77</v>
      </c>
      <c r="C4" s="152" t="s">
        <v>631</v>
      </c>
      <c r="D4" s="71" t="s">
        <v>632</v>
      </c>
      <c r="E4" s="134">
        <v>2015</v>
      </c>
      <c r="F4" s="71" t="s">
        <v>142</v>
      </c>
      <c r="G4" s="71" t="s">
        <v>690</v>
      </c>
      <c r="H4" s="205" t="s">
        <v>691</v>
      </c>
      <c r="I4" s="152" t="s">
        <v>635</v>
      </c>
      <c r="J4" s="206"/>
      <c r="K4" s="206">
        <v>10</v>
      </c>
      <c r="L4" s="207" t="s">
        <v>539</v>
      </c>
      <c r="M4" s="208" t="s">
        <v>692</v>
      </c>
      <c r="N4" s="135"/>
      <c r="O4" s="135"/>
      <c r="P4" s="135"/>
      <c r="Q4" s="135"/>
      <c r="R4" s="135"/>
      <c r="S4" s="135"/>
      <c r="T4" s="135"/>
      <c r="U4" s="135"/>
      <c r="V4" s="135"/>
      <c r="W4" s="135"/>
      <c r="X4" s="135"/>
      <c r="Y4" s="135"/>
      <c r="Z4" s="135"/>
      <c r="AA4" s="135"/>
      <c r="AB4" s="135"/>
      <c r="AC4" s="135"/>
    </row>
    <row r="5" spans="1:29" ht="102.75" customHeight="1">
      <c r="A5" s="135">
        <v>4</v>
      </c>
      <c r="B5" s="209">
        <v>26</v>
      </c>
      <c r="C5" s="133" t="s">
        <v>232</v>
      </c>
      <c r="D5" s="133" t="s">
        <v>233</v>
      </c>
      <c r="E5" s="134">
        <v>2016</v>
      </c>
      <c r="F5" s="134" t="s">
        <v>693</v>
      </c>
      <c r="G5" s="136" t="s">
        <v>694</v>
      </c>
      <c r="H5" s="134" t="s">
        <v>695</v>
      </c>
      <c r="I5" s="152" t="s">
        <v>696</v>
      </c>
      <c r="J5" s="133"/>
      <c r="K5" s="133">
        <v>50</v>
      </c>
      <c r="L5" s="134" t="s">
        <v>697</v>
      </c>
      <c r="M5" s="133" t="s">
        <v>542</v>
      </c>
      <c r="N5" s="71" t="s">
        <v>549</v>
      </c>
      <c r="O5" s="143"/>
      <c r="P5" s="143"/>
      <c r="Q5" s="143"/>
      <c r="R5" s="143"/>
      <c r="S5" s="143"/>
      <c r="T5" s="143"/>
      <c r="U5" s="143"/>
      <c r="V5" s="143"/>
      <c r="W5" s="143"/>
      <c r="X5" s="143"/>
      <c r="Y5" s="143"/>
      <c r="Z5" s="143"/>
      <c r="AA5" s="143"/>
      <c r="AB5" s="143"/>
      <c r="AC5" s="143"/>
    </row>
    <row r="6" spans="1:29" ht="33.75" customHeight="1">
      <c r="A6" s="135">
        <v>5</v>
      </c>
      <c r="B6" s="210">
        <v>5</v>
      </c>
      <c r="C6" s="156" t="s">
        <v>17</v>
      </c>
      <c r="D6" s="156" t="s">
        <v>18</v>
      </c>
      <c r="E6" s="211">
        <v>2016</v>
      </c>
      <c r="F6" s="152" t="s">
        <v>698</v>
      </c>
      <c r="G6" s="191" t="s">
        <v>699</v>
      </c>
      <c r="H6" s="191" t="s">
        <v>700</v>
      </c>
      <c r="I6" s="156" t="s">
        <v>25</v>
      </c>
      <c r="J6" s="191" t="s">
        <v>701</v>
      </c>
      <c r="K6" s="191">
        <v>12</v>
      </c>
      <c r="L6" s="191" t="s">
        <v>702</v>
      </c>
      <c r="M6" s="212" t="s">
        <v>663</v>
      </c>
      <c r="O6" s="135"/>
      <c r="P6" s="135"/>
      <c r="Q6" s="135"/>
      <c r="R6" s="135"/>
      <c r="S6" s="135"/>
      <c r="T6" s="135"/>
      <c r="U6" s="135"/>
      <c r="V6" s="135"/>
      <c r="W6" s="135"/>
      <c r="X6" s="135"/>
      <c r="Y6" s="135"/>
      <c r="Z6" s="135"/>
      <c r="AA6" s="135"/>
      <c r="AB6" s="135"/>
      <c r="AC6" s="135"/>
    </row>
    <row r="7" spans="1:29" ht="37.5" customHeight="1">
      <c r="A7" s="135">
        <v>6</v>
      </c>
      <c r="B7" s="203">
        <v>6</v>
      </c>
      <c r="C7" s="135" t="s">
        <v>31</v>
      </c>
      <c r="D7" s="135" t="s">
        <v>32</v>
      </c>
      <c r="E7" s="143">
        <v>2017</v>
      </c>
      <c r="F7" s="135" t="s">
        <v>613</v>
      </c>
      <c r="G7" s="135" t="s">
        <v>546</v>
      </c>
      <c r="H7" s="135"/>
      <c r="I7" s="136" t="s">
        <v>38</v>
      </c>
      <c r="J7" s="204" t="s">
        <v>703</v>
      </c>
      <c r="K7" s="204">
        <v>6</v>
      </c>
      <c r="L7" s="143" t="s">
        <v>689</v>
      </c>
      <c r="M7" s="135" t="s">
        <v>612</v>
      </c>
      <c r="N7" s="135"/>
      <c r="O7" s="135"/>
      <c r="P7" s="135"/>
      <c r="Q7" s="135"/>
      <c r="R7" s="135"/>
      <c r="S7" s="135"/>
      <c r="T7" s="135"/>
      <c r="U7" s="135"/>
      <c r="V7" s="135"/>
      <c r="W7" s="135"/>
      <c r="X7" s="135"/>
      <c r="Y7" s="135"/>
      <c r="Z7" s="135"/>
      <c r="AA7" s="135"/>
      <c r="AB7" s="135"/>
      <c r="AC7" s="135"/>
    </row>
    <row r="8" spans="1:29" ht="76.5" customHeight="1">
      <c r="A8" s="135">
        <v>7</v>
      </c>
      <c r="B8" s="203">
        <v>13</v>
      </c>
      <c r="C8" s="71" t="s">
        <v>68</v>
      </c>
      <c r="D8" s="71" t="s">
        <v>69</v>
      </c>
      <c r="E8" s="134">
        <v>2017</v>
      </c>
      <c r="F8" s="152" t="s">
        <v>704</v>
      </c>
      <c r="G8" s="191" t="s">
        <v>546</v>
      </c>
      <c r="H8" s="191" t="s">
        <v>705</v>
      </c>
      <c r="I8" s="156" t="s">
        <v>74</v>
      </c>
      <c r="J8" s="133"/>
      <c r="K8" s="133">
        <v>6</v>
      </c>
      <c r="L8" s="143" t="s">
        <v>689</v>
      </c>
      <c r="M8" s="71" t="s">
        <v>603</v>
      </c>
      <c r="N8" s="135"/>
      <c r="O8" s="135"/>
      <c r="P8" s="135"/>
      <c r="Q8" s="135"/>
      <c r="R8" s="135"/>
      <c r="S8" s="135"/>
      <c r="T8" s="135"/>
      <c r="U8" s="135"/>
      <c r="V8" s="135"/>
      <c r="W8" s="135"/>
      <c r="X8" s="135"/>
      <c r="Y8" s="135"/>
      <c r="Z8" s="135"/>
      <c r="AA8" s="135"/>
      <c r="AB8" s="135"/>
      <c r="AC8" s="135"/>
    </row>
    <row r="9" spans="1:29" ht="78.75" customHeight="1">
      <c r="A9" s="135">
        <v>8</v>
      </c>
      <c r="B9" s="203">
        <v>78</v>
      </c>
      <c r="C9" s="213" t="s">
        <v>637</v>
      </c>
      <c r="D9" s="156" t="s">
        <v>638</v>
      </c>
      <c r="E9" s="211">
        <v>2017</v>
      </c>
      <c r="F9" s="135" t="s">
        <v>706</v>
      </c>
      <c r="G9" s="193" t="s">
        <v>707</v>
      </c>
      <c r="H9" s="71" t="s">
        <v>708</v>
      </c>
      <c r="I9" s="135" t="s">
        <v>642</v>
      </c>
      <c r="J9" s="204"/>
      <c r="K9" s="204">
        <v>14</v>
      </c>
      <c r="L9" s="143" t="s">
        <v>689</v>
      </c>
      <c r="M9" s="135" t="s">
        <v>639</v>
      </c>
      <c r="N9" s="135"/>
      <c r="O9" s="135"/>
      <c r="P9" s="135"/>
      <c r="Q9" s="135"/>
      <c r="R9" s="135"/>
      <c r="S9" s="135"/>
      <c r="T9" s="135"/>
      <c r="U9" s="135"/>
      <c r="V9" s="135"/>
      <c r="W9" s="135"/>
      <c r="X9" s="135"/>
      <c r="Y9" s="135"/>
      <c r="Z9" s="135"/>
      <c r="AA9" s="135"/>
      <c r="AB9" s="135"/>
      <c r="AC9" s="135"/>
    </row>
    <row r="10" spans="1:29" ht="93.75" customHeight="1">
      <c r="A10" s="135">
        <v>9</v>
      </c>
      <c r="B10" s="203">
        <v>9</v>
      </c>
      <c r="C10" s="71" t="s">
        <v>44</v>
      </c>
      <c r="D10" s="135" t="s">
        <v>45</v>
      </c>
      <c r="E10" s="143">
        <v>2018</v>
      </c>
      <c r="F10" s="135" t="s">
        <v>573</v>
      </c>
      <c r="G10" s="152" t="s">
        <v>709</v>
      </c>
      <c r="I10" s="144" t="s">
        <v>51</v>
      </c>
      <c r="J10" s="133" t="s">
        <v>710</v>
      </c>
      <c r="K10" s="204">
        <v>11</v>
      </c>
      <c r="L10" s="143" t="s">
        <v>689</v>
      </c>
      <c r="M10" s="135" t="s">
        <v>571</v>
      </c>
      <c r="N10" s="135"/>
      <c r="O10" s="135"/>
      <c r="P10" s="135"/>
      <c r="Q10" s="135"/>
      <c r="R10" s="135"/>
      <c r="S10" s="135"/>
      <c r="T10" s="135"/>
      <c r="U10" s="135"/>
      <c r="V10" s="135"/>
      <c r="W10" s="135"/>
      <c r="X10" s="135"/>
      <c r="Y10" s="135"/>
      <c r="Z10" s="135"/>
      <c r="AA10" s="135"/>
      <c r="AB10" s="135"/>
      <c r="AC10" s="135"/>
    </row>
    <row r="11" spans="1:29" ht="69" customHeight="1">
      <c r="A11" s="135">
        <v>10</v>
      </c>
      <c r="B11" s="203">
        <v>12</v>
      </c>
      <c r="C11" s="135" t="s">
        <v>212</v>
      </c>
      <c r="D11" s="71" t="s">
        <v>213</v>
      </c>
      <c r="E11" s="134">
        <v>2018</v>
      </c>
      <c r="F11" s="152" t="s">
        <v>711</v>
      </c>
      <c r="G11" s="191" t="s">
        <v>712</v>
      </c>
      <c r="H11" s="135" t="s">
        <v>713</v>
      </c>
      <c r="I11" s="156" t="s">
        <v>217</v>
      </c>
      <c r="J11" s="204"/>
      <c r="K11" s="204">
        <v>3</v>
      </c>
      <c r="L11" s="143" t="s">
        <v>689</v>
      </c>
      <c r="M11" s="135" t="s">
        <v>606</v>
      </c>
      <c r="N11" s="135"/>
      <c r="O11" s="135"/>
      <c r="P11" s="135"/>
      <c r="Q11" s="135"/>
      <c r="R11" s="135"/>
      <c r="S11" s="135"/>
      <c r="T11" s="135"/>
      <c r="U11" s="135"/>
      <c r="V11" s="135"/>
      <c r="W11" s="135"/>
      <c r="X11" s="135"/>
      <c r="Y11" s="135"/>
      <c r="Z11" s="135"/>
      <c r="AA11" s="135"/>
      <c r="AB11" s="135"/>
      <c r="AC11" s="135"/>
    </row>
    <row r="12" spans="1:29" ht="128.25" customHeight="1">
      <c r="A12" s="135">
        <v>11</v>
      </c>
      <c r="B12" s="203">
        <v>85</v>
      </c>
      <c r="C12" s="213" t="s">
        <v>149</v>
      </c>
      <c r="D12" s="156" t="s">
        <v>150</v>
      </c>
      <c r="E12" s="214">
        <v>2019</v>
      </c>
      <c r="F12" s="71" t="s">
        <v>154</v>
      </c>
      <c r="G12" s="71" t="s">
        <v>652</v>
      </c>
      <c r="H12" s="71" t="s">
        <v>154</v>
      </c>
      <c r="I12" s="71" t="s">
        <v>651</v>
      </c>
      <c r="J12" s="133"/>
      <c r="K12" s="133">
        <v>10</v>
      </c>
      <c r="L12" s="134" t="s">
        <v>689</v>
      </c>
      <c r="M12" s="71" t="s">
        <v>603</v>
      </c>
      <c r="N12" s="135"/>
      <c r="O12" s="135"/>
      <c r="P12" s="135"/>
      <c r="Q12" s="135"/>
      <c r="R12" s="135"/>
      <c r="S12" s="135"/>
      <c r="T12" s="135"/>
      <c r="U12" s="135"/>
      <c r="V12" s="135"/>
      <c r="W12" s="135"/>
      <c r="X12" s="135"/>
      <c r="Y12" s="135"/>
      <c r="Z12" s="135"/>
      <c r="AA12" s="135"/>
      <c r="AB12" s="135"/>
      <c r="AC12" s="135"/>
    </row>
    <row r="13" spans="1:29" ht="156" customHeight="1">
      <c r="A13" s="135">
        <v>12</v>
      </c>
      <c r="B13" s="203">
        <v>17</v>
      </c>
      <c r="C13" s="71" t="s">
        <v>313</v>
      </c>
      <c r="D13" s="71" t="s">
        <v>314</v>
      </c>
      <c r="E13" s="134">
        <v>2020</v>
      </c>
      <c r="F13" s="152" t="s">
        <v>714</v>
      </c>
      <c r="I13" s="144" t="s">
        <v>617</v>
      </c>
      <c r="J13" s="204"/>
      <c r="K13" s="204">
        <v>1</v>
      </c>
      <c r="L13" s="143" t="s">
        <v>689</v>
      </c>
      <c r="M13" s="135" t="s">
        <v>603</v>
      </c>
      <c r="N13" s="71" t="s">
        <v>618</v>
      </c>
      <c r="O13" s="135"/>
      <c r="P13" s="135"/>
      <c r="Q13" s="135"/>
      <c r="R13" s="135"/>
      <c r="S13" s="135"/>
      <c r="T13" s="135"/>
      <c r="U13" s="135"/>
      <c r="V13" s="135"/>
      <c r="W13" s="135"/>
      <c r="X13" s="135"/>
      <c r="Y13" s="135"/>
      <c r="Z13" s="135"/>
      <c r="AA13" s="135"/>
      <c r="AB13" s="135"/>
      <c r="AC13" s="135"/>
    </row>
    <row r="14" spans="1:29" ht="69" customHeight="1">
      <c r="A14" s="135">
        <v>13</v>
      </c>
      <c r="B14" s="215">
        <v>23</v>
      </c>
      <c r="C14" s="134" t="s">
        <v>87</v>
      </c>
      <c r="D14" s="134" t="s">
        <v>88</v>
      </c>
      <c r="E14" s="134">
        <v>2020</v>
      </c>
      <c r="F14" s="216" t="s">
        <v>581</v>
      </c>
      <c r="G14" s="152" t="s">
        <v>715</v>
      </c>
      <c r="H14" s="135" t="s">
        <v>716</v>
      </c>
      <c r="I14" s="152" t="s">
        <v>717</v>
      </c>
      <c r="J14" s="133"/>
      <c r="K14" s="133">
        <v>24</v>
      </c>
      <c r="L14" s="134" t="s">
        <v>697</v>
      </c>
      <c r="M14" s="134" t="s">
        <v>579</v>
      </c>
      <c r="N14" s="143"/>
      <c r="O14" s="135"/>
      <c r="P14" s="135"/>
      <c r="Q14" s="135"/>
      <c r="R14" s="135"/>
      <c r="S14" s="135"/>
      <c r="T14" s="135"/>
      <c r="U14" s="135"/>
      <c r="V14" s="135"/>
      <c r="W14" s="135"/>
      <c r="X14" s="135"/>
      <c r="Y14" s="135"/>
      <c r="Z14" s="135"/>
      <c r="AA14" s="135"/>
      <c r="AB14" s="135"/>
      <c r="AC14" s="135"/>
    </row>
    <row r="15" spans="1:29" ht="67.5" customHeight="1">
      <c r="A15" s="135">
        <v>14</v>
      </c>
      <c r="B15" s="203">
        <v>24</v>
      </c>
      <c r="C15" s="71" t="s">
        <v>325</v>
      </c>
      <c r="D15" s="135" t="s">
        <v>326</v>
      </c>
      <c r="E15" s="143">
        <v>2020</v>
      </c>
      <c r="F15" s="152" t="s">
        <v>718</v>
      </c>
      <c r="G15" s="135" t="s">
        <v>599</v>
      </c>
      <c r="H15" s="217" t="s">
        <v>719</v>
      </c>
      <c r="I15" s="156" t="s">
        <v>598</v>
      </c>
      <c r="J15" s="204"/>
      <c r="K15" s="204">
        <v>30</v>
      </c>
      <c r="L15" s="134" t="s">
        <v>697</v>
      </c>
      <c r="M15" s="135" t="s">
        <v>596</v>
      </c>
      <c r="N15" s="71" t="s">
        <v>602</v>
      </c>
      <c r="O15" s="135"/>
      <c r="P15" s="135"/>
      <c r="Q15" s="135"/>
      <c r="R15" s="135"/>
      <c r="S15" s="135"/>
      <c r="T15" s="135"/>
      <c r="U15" s="135"/>
      <c r="V15" s="135"/>
      <c r="W15" s="135"/>
      <c r="X15" s="135"/>
      <c r="Y15" s="135"/>
      <c r="Z15" s="135"/>
      <c r="AA15" s="135"/>
      <c r="AB15" s="135"/>
      <c r="AC15" s="135"/>
    </row>
    <row r="16" spans="1:29" ht="91.5" customHeight="1">
      <c r="A16" s="135">
        <v>15</v>
      </c>
      <c r="B16" s="218">
        <v>27</v>
      </c>
      <c r="C16" s="154" t="s">
        <v>335</v>
      </c>
      <c r="D16" s="219" t="s">
        <v>336</v>
      </c>
      <c r="E16" s="220">
        <v>2021</v>
      </c>
      <c r="F16" s="184" t="s">
        <v>613</v>
      </c>
      <c r="G16" s="193" t="s">
        <v>720</v>
      </c>
      <c r="I16" s="157" t="s">
        <v>341</v>
      </c>
      <c r="J16" s="204"/>
      <c r="K16" s="204">
        <v>12</v>
      </c>
      <c r="L16" s="143" t="s">
        <v>539</v>
      </c>
      <c r="M16" s="219" t="s">
        <v>609</v>
      </c>
      <c r="N16" s="135"/>
      <c r="P16" s="7"/>
      <c r="Q16" s="7"/>
      <c r="R16" s="7"/>
      <c r="S16" s="7"/>
      <c r="T16" s="7"/>
      <c r="U16" s="7"/>
      <c r="V16" s="7"/>
      <c r="W16" s="7"/>
      <c r="X16" s="7"/>
      <c r="Y16" s="7"/>
      <c r="Z16" s="7"/>
    </row>
    <row r="17" spans="1:29" ht="70.5" customHeight="1">
      <c r="A17" s="135">
        <v>16</v>
      </c>
      <c r="B17" s="221">
        <v>28</v>
      </c>
      <c r="C17" s="185" t="s">
        <v>345</v>
      </c>
      <c r="D17" s="185" t="s">
        <v>346</v>
      </c>
      <c r="E17" s="222">
        <v>2021</v>
      </c>
      <c r="F17" s="135" t="s">
        <v>668</v>
      </c>
      <c r="G17" s="223" t="s">
        <v>721</v>
      </c>
      <c r="H17" s="224" t="s">
        <v>722</v>
      </c>
      <c r="I17" s="158" t="s">
        <v>349</v>
      </c>
      <c r="J17" s="204"/>
      <c r="K17" s="204"/>
      <c r="L17" s="225"/>
      <c r="M17" s="225"/>
      <c r="N17" s="135"/>
      <c r="O17" s="135"/>
      <c r="P17" s="225"/>
      <c r="Q17" s="225"/>
      <c r="R17" s="225"/>
      <c r="S17" s="225"/>
      <c r="T17" s="225"/>
      <c r="U17" s="225"/>
      <c r="V17" s="225"/>
      <c r="W17" s="225"/>
      <c r="X17" s="225"/>
      <c r="Y17" s="225"/>
      <c r="Z17" s="225"/>
      <c r="AA17" s="225"/>
      <c r="AB17" s="225"/>
      <c r="AC17" s="225"/>
    </row>
    <row r="19" spans="1:29" ht="15.75" customHeight="1">
      <c r="A19" s="7"/>
      <c r="B19" s="7"/>
      <c r="C19" s="135"/>
      <c r="D19" s="71"/>
      <c r="E19" s="134"/>
      <c r="F19" s="135"/>
      <c r="G19" s="7"/>
      <c r="H19" s="135"/>
      <c r="I19" s="135"/>
      <c r="J19" s="204"/>
      <c r="K19" s="204"/>
      <c r="L19" s="143"/>
      <c r="M19" s="135"/>
      <c r="N19" s="7"/>
      <c r="O19" s="7"/>
    </row>
    <row r="20" spans="1:29" ht="15.75" customHeight="1">
      <c r="A20" s="7" t="s">
        <v>723</v>
      </c>
      <c r="B20" s="7"/>
      <c r="C20" s="135"/>
      <c r="D20" s="71"/>
      <c r="E20" s="134"/>
      <c r="F20" s="135"/>
      <c r="G20" s="7"/>
      <c r="H20" s="135"/>
      <c r="I20" s="135"/>
      <c r="J20" s="204"/>
      <c r="K20" s="204"/>
      <c r="L20" s="143"/>
      <c r="M20" s="135"/>
      <c r="N20" s="7"/>
      <c r="O20" s="7"/>
    </row>
    <row r="21" spans="1:29" ht="15.75" customHeight="1">
      <c r="A21" s="7"/>
      <c r="B21" s="7"/>
      <c r="C21" s="7"/>
      <c r="D21" s="7"/>
      <c r="E21" s="132"/>
      <c r="F21" s="7"/>
      <c r="G21" s="7"/>
      <c r="H21" s="7"/>
      <c r="I21" s="7"/>
      <c r="J21" s="202"/>
      <c r="K21" s="202"/>
      <c r="L21" s="132"/>
      <c r="M21" s="7"/>
      <c r="N21" s="7"/>
      <c r="O21" s="7"/>
    </row>
    <row r="22" spans="1:29" ht="87" customHeight="1">
      <c r="A22" s="135">
        <v>17</v>
      </c>
      <c r="B22" s="135">
        <v>84</v>
      </c>
      <c r="C22" s="152" t="s">
        <v>287</v>
      </c>
      <c r="D22" s="71" t="s">
        <v>288</v>
      </c>
      <c r="E22" s="134">
        <v>2020</v>
      </c>
      <c r="F22" s="71" t="s">
        <v>290</v>
      </c>
      <c r="G22" s="71" t="s">
        <v>291</v>
      </c>
      <c r="H22" s="71" t="s">
        <v>290</v>
      </c>
      <c r="I22" s="71" t="s">
        <v>291</v>
      </c>
      <c r="J22" s="204"/>
      <c r="K22" s="204">
        <v>3</v>
      </c>
      <c r="L22" s="143" t="s">
        <v>689</v>
      </c>
      <c r="M22" s="71" t="s">
        <v>649</v>
      </c>
      <c r="N22" s="135"/>
      <c r="O22" s="135"/>
      <c r="P22" s="135"/>
      <c r="Q22" s="135"/>
      <c r="R22" s="135"/>
      <c r="S22" s="135"/>
      <c r="T22" s="135"/>
      <c r="U22" s="135"/>
      <c r="V22" s="135"/>
      <c r="W22" s="135"/>
      <c r="X22" s="135"/>
      <c r="Y22" s="135"/>
      <c r="Z22" s="135"/>
      <c r="AA22" s="135"/>
      <c r="AB22" s="135"/>
      <c r="AC22" s="135"/>
    </row>
    <row r="23" spans="1:29" ht="58.5" customHeight="1">
      <c r="A23" s="135">
        <v>18</v>
      </c>
      <c r="B23" s="226">
        <v>31</v>
      </c>
      <c r="C23" s="185" t="s">
        <v>724</v>
      </c>
      <c r="D23" s="185" t="s">
        <v>725</v>
      </c>
      <c r="E23" s="117">
        <v>2021</v>
      </c>
      <c r="F23" s="135" t="s">
        <v>726</v>
      </c>
      <c r="G23" s="193" t="s">
        <v>727</v>
      </c>
      <c r="H23" s="135" t="s">
        <v>728</v>
      </c>
      <c r="I23" s="227" t="s">
        <v>729</v>
      </c>
      <c r="J23" s="204"/>
      <c r="K23" s="204">
        <v>16</v>
      </c>
      <c r="L23" s="134" t="s">
        <v>697</v>
      </c>
      <c r="M23" s="71" t="s">
        <v>730</v>
      </c>
      <c r="N23" s="7"/>
      <c r="O23" s="7"/>
    </row>
    <row r="24" spans="1:29" ht="109.5" customHeight="1">
      <c r="A24" s="135">
        <v>19</v>
      </c>
      <c r="B24" s="135">
        <v>15</v>
      </c>
      <c r="C24" s="71" t="s">
        <v>731</v>
      </c>
      <c r="D24" s="71" t="s">
        <v>732</v>
      </c>
      <c r="E24" s="134">
        <v>2019</v>
      </c>
      <c r="F24" s="71" t="s">
        <v>733</v>
      </c>
      <c r="G24" s="7" t="s">
        <v>734</v>
      </c>
      <c r="H24" s="71" t="s">
        <v>735</v>
      </c>
      <c r="I24" s="136" t="s">
        <v>736</v>
      </c>
      <c r="J24" s="133"/>
      <c r="K24" s="133">
        <v>12</v>
      </c>
      <c r="L24" s="134" t="s">
        <v>689</v>
      </c>
      <c r="M24" s="71" t="s">
        <v>737</v>
      </c>
      <c r="N24" s="7"/>
      <c r="O24" s="135"/>
      <c r="P24" s="135"/>
      <c r="Q24" s="135"/>
      <c r="R24" s="135"/>
      <c r="S24" s="135"/>
      <c r="T24" s="135"/>
      <c r="U24" s="135"/>
      <c r="V24" s="135"/>
      <c r="W24" s="135"/>
      <c r="X24" s="135"/>
      <c r="Y24" s="135"/>
      <c r="Z24" s="135"/>
      <c r="AA24" s="135"/>
      <c r="AB24" s="135"/>
      <c r="AC24" s="135"/>
    </row>
    <row r="25" spans="1:29" ht="155.25" customHeight="1">
      <c r="A25" s="135">
        <v>20</v>
      </c>
      <c r="B25" s="135">
        <v>42</v>
      </c>
      <c r="C25" s="71" t="s">
        <v>738</v>
      </c>
      <c r="D25" s="135" t="s">
        <v>739</v>
      </c>
      <c r="E25" s="143">
        <v>2015</v>
      </c>
      <c r="F25" s="136" t="s">
        <v>740</v>
      </c>
      <c r="G25" s="135" t="s">
        <v>687</v>
      </c>
      <c r="H25" s="135" t="s">
        <v>741</v>
      </c>
      <c r="I25" s="136" t="s">
        <v>742</v>
      </c>
      <c r="J25" s="204"/>
      <c r="K25" s="204">
        <v>4</v>
      </c>
      <c r="L25" s="143" t="s">
        <v>697</v>
      </c>
      <c r="M25" s="135" t="s">
        <v>743</v>
      </c>
      <c r="N25" s="135"/>
      <c r="O25" s="135"/>
      <c r="P25" s="135"/>
      <c r="Q25" s="135"/>
      <c r="R25" s="135"/>
      <c r="S25" s="135"/>
      <c r="T25" s="135"/>
      <c r="U25" s="135"/>
      <c r="V25" s="135"/>
      <c r="W25" s="135"/>
      <c r="X25" s="135"/>
      <c r="Y25" s="135"/>
      <c r="Z25" s="135"/>
      <c r="AA25" s="135"/>
      <c r="AB25" s="135"/>
      <c r="AC25" s="135"/>
    </row>
    <row r="26" spans="1:29" ht="28.5" customHeight="1">
      <c r="A26" s="228">
        <v>21</v>
      </c>
      <c r="B26" s="228">
        <v>93</v>
      </c>
      <c r="C26" s="229" t="s">
        <v>423</v>
      </c>
      <c r="D26" s="229" t="s">
        <v>424</v>
      </c>
      <c r="E26" s="230">
        <v>2021</v>
      </c>
      <c r="F26" s="229" t="s">
        <v>426</v>
      </c>
      <c r="G26" s="228" t="s">
        <v>687</v>
      </c>
      <c r="H26" s="231" t="s">
        <v>744</v>
      </c>
      <c r="I26" s="228"/>
      <c r="J26" s="232"/>
      <c r="K26" s="232"/>
      <c r="L26" s="233" t="s">
        <v>745</v>
      </c>
      <c r="M26" s="228" t="s">
        <v>746</v>
      </c>
      <c r="N26" s="228"/>
      <c r="O26" s="228"/>
      <c r="P26" s="197"/>
      <c r="Q26" s="197"/>
      <c r="R26" s="197"/>
      <c r="S26" s="197"/>
      <c r="T26" s="197"/>
      <c r="U26" s="197"/>
      <c r="V26" s="197"/>
      <c r="W26" s="197"/>
      <c r="X26" s="197"/>
      <c r="Y26" s="197"/>
      <c r="Z26" s="197"/>
      <c r="AA26" s="197"/>
      <c r="AB26" s="197"/>
      <c r="AC26" s="197"/>
    </row>
    <row r="27" spans="1:29" ht="15.75" customHeight="1">
      <c r="A27" s="228">
        <v>22</v>
      </c>
      <c r="B27" s="228">
        <v>95</v>
      </c>
      <c r="C27" s="198" t="s">
        <v>429</v>
      </c>
      <c r="D27" s="198" t="s">
        <v>430</v>
      </c>
      <c r="E27" s="197">
        <v>2009</v>
      </c>
      <c r="F27" s="198" t="s">
        <v>433</v>
      </c>
      <c r="G27" s="228" t="s">
        <v>687</v>
      </c>
      <c r="H27" s="197"/>
      <c r="I27" s="198" t="s">
        <v>434</v>
      </c>
      <c r="J27" s="232"/>
      <c r="K27" s="232"/>
      <c r="L27" s="233" t="s">
        <v>747</v>
      </c>
      <c r="M27" s="197" t="s">
        <v>435</v>
      </c>
      <c r="N27" s="228"/>
      <c r="O27" s="228"/>
      <c r="P27" s="197"/>
      <c r="Q27" s="197"/>
      <c r="R27" s="197"/>
      <c r="S27" s="197"/>
      <c r="T27" s="197"/>
      <c r="U27" s="197"/>
      <c r="V27" s="197"/>
      <c r="W27" s="197"/>
      <c r="X27" s="197"/>
      <c r="Y27" s="197"/>
      <c r="Z27" s="197"/>
      <c r="AA27" s="197"/>
      <c r="AB27" s="197"/>
      <c r="AC27" s="197"/>
    </row>
    <row r="28" spans="1:29" ht="111" customHeight="1">
      <c r="A28" s="135">
        <v>23</v>
      </c>
      <c r="B28" s="135" t="s">
        <v>1277</v>
      </c>
      <c r="C28" s="29" t="s">
        <v>1278</v>
      </c>
      <c r="D28" s="29" t="s">
        <v>1279</v>
      </c>
      <c r="E28" s="143">
        <v>2023</v>
      </c>
      <c r="F28" s="29" t="s">
        <v>1304</v>
      </c>
      <c r="G28" s="135" t="s">
        <v>734</v>
      </c>
      <c r="H28" s="135" t="s">
        <v>1305</v>
      </c>
      <c r="I28" s="135" t="s">
        <v>1306</v>
      </c>
      <c r="J28" s="133" t="s">
        <v>1307</v>
      </c>
      <c r="K28" s="204"/>
      <c r="L28" s="143" t="s">
        <v>697</v>
      </c>
      <c r="M28" s="71" t="s">
        <v>1308</v>
      </c>
      <c r="N28" s="135"/>
      <c r="O28" s="135"/>
      <c r="P28" s="425"/>
      <c r="Q28" s="425"/>
      <c r="R28" s="425"/>
      <c r="S28" s="425"/>
      <c r="T28" s="425"/>
      <c r="U28" s="425"/>
      <c r="V28" s="425"/>
      <c r="W28" s="425"/>
      <c r="X28" s="425"/>
      <c r="Y28" s="425"/>
      <c r="Z28" s="425"/>
      <c r="AA28" s="425"/>
      <c r="AB28" s="425"/>
      <c r="AC28" s="425"/>
    </row>
    <row r="29" spans="1:29" ht="54.75" customHeight="1">
      <c r="A29" s="135">
        <v>24</v>
      </c>
      <c r="B29" s="135" t="s">
        <v>1285</v>
      </c>
      <c r="C29" s="29" t="s">
        <v>1286</v>
      </c>
      <c r="D29" s="29" t="s">
        <v>1287</v>
      </c>
      <c r="E29" s="433">
        <v>2023</v>
      </c>
      <c r="F29" s="135" t="s">
        <v>1309</v>
      </c>
      <c r="G29" s="135" t="s">
        <v>1310</v>
      </c>
      <c r="H29" s="135" t="s">
        <v>1311</v>
      </c>
      <c r="I29" s="71" t="s">
        <v>1312</v>
      </c>
      <c r="J29" s="133" t="s">
        <v>1313</v>
      </c>
      <c r="K29" s="204"/>
      <c r="L29" s="143" t="s">
        <v>689</v>
      </c>
      <c r="M29" s="71" t="s">
        <v>1314</v>
      </c>
      <c r="N29" s="135"/>
      <c r="O29" s="135"/>
      <c r="P29" s="425"/>
      <c r="Q29" s="425"/>
      <c r="R29" s="425"/>
      <c r="S29" s="425"/>
      <c r="T29" s="425"/>
      <c r="U29" s="425"/>
      <c r="V29" s="425"/>
      <c r="W29" s="425"/>
      <c r="X29" s="425"/>
      <c r="Y29" s="425"/>
      <c r="Z29" s="425"/>
      <c r="AA29" s="425"/>
      <c r="AB29" s="425"/>
      <c r="AC29" s="425"/>
    </row>
    <row r="30" spans="1:29" ht="15.75" customHeight="1">
      <c r="A30" s="7"/>
      <c r="B30" s="7"/>
      <c r="C30" s="7"/>
      <c r="D30" s="7"/>
      <c r="E30" s="132"/>
      <c r="F30" s="7"/>
      <c r="G30" s="7"/>
      <c r="H30" s="7"/>
      <c r="I30" s="7"/>
      <c r="J30" s="202"/>
      <c r="K30" s="202"/>
      <c r="L30" s="132"/>
      <c r="M30" s="7"/>
      <c r="N30" s="7"/>
      <c r="O30" s="7"/>
    </row>
    <row r="31" spans="1:29" ht="15.75" customHeight="1">
      <c r="A31" s="7"/>
      <c r="B31" s="7"/>
      <c r="C31" s="7"/>
      <c r="D31" s="7"/>
      <c r="E31" s="132"/>
      <c r="F31" s="7"/>
      <c r="G31" s="7"/>
      <c r="H31" s="7"/>
      <c r="I31" s="7"/>
      <c r="J31" s="202"/>
      <c r="K31" s="202"/>
      <c r="L31" s="132"/>
      <c r="M31" s="7"/>
      <c r="N31" s="7"/>
      <c r="O31" s="7"/>
    </row>
    <row r="32" spans="1:29" ht="15.75" customHeight="1">
      <c r="A32" s="7"/>
      <c r="B32" s="7"/>
      <c r="C32" s="7"/>
      <c r="D32" s="7"/>
      <c r="E32" s="132"/>
      <c r="F32" s="7"/>
      <c r="G32" s="7"/>
      <c r="H32" s="7"/>
      <c r="I32" s="7"/>
      <c r="J32" s="202"/>
      <c r="K32" s="202"/>
      <c r="L32" s="132"/>
      <c r="M32" s="7"/>
      <c r="N32" s="7"/>
      <c r="O32" s="7"/>
    </row>
    <row r="33" spans="1:15" ht="15.75" customHeight="1">
      <c r="A33" s="7"/>
      <c r="B33" s="7"/>
      <c r="C33" s="7"/>
      <c r="D33" s="7"/>
      <c r="E33" s="132"/>
      <c r="F33" s="7"/>
      <c r="G33" s="7"/>
      <c r="H33" s="7"/>
      <c r="I33" s="7"/>
      <c r="J33" s="202"/>
      <c r="K33" s="202"/>
      <c r="L33" s="132"/>
      <c r="M33" s="7"/>
      <c r="N33" s="7"/>
      <c r="O33" s="7"/>
    </row>
    <row r="34" spans="1:15" ht="15.75" customHeight="1">
      <c r="A34" s="7"/>
      <c r="B34" s="7"/>
      <c r="C34" s="7"/>
      <c r="D34" s="7"/>
      <c r="E34" s="132"/>
      <c r="F34" s="7"/>
      <c r="G34" s="7"/>
      <c r="H34" s="7"/>
      <c r="I34" s="7"/>
      <c r="J34" s="202"/>
      <c r="K34" s="202"/>
      <c r="L34" s="132"/>
      <c r="M34" s="7"/>
      <c r="N34" s="7"/>
      <c r="O34" s="7"/>
    </row>
    <row r="35" spans="1:15" ht="15.75" customHeight="1">
      <c r="A35" s="7"/>
      <c r="B35" s="7"/>
      <c r="C35" s="7"/>
      <c r="D35" s="7"/>
      <c r="E35" s="132"/>
      <c r="F35" s="7"/>
      <c r="G35" s="7"/>
      <c r="H35" s="7"/>
      <c r="I35" s="7"/>
      <c r="J35" s="202"/>
      <c r="K35" s="202"/>
      <c r="L35" s="132"/>
      <c r="M35" s="7"/>
      <c r="N35" s="7"/>
      <c r="O35" s="7"/>
    </row>
    <row r="36" spans="1:15" ht="15.75" customHeight="1">
      <c r="A36" s="7"/>
      <c r="B36" s="7"/>
      <c r="C36" s="7"/>
      <c r="D36" s="7"/>
      <c r="E36" s="132"/>
      <c r="F36" s="7"/>
      <c r="G36" s="7"/>
      <c r="H36" s="7"/>
      <c r="I36" s="7"/>
      <c r="J36" s="202"/>
      <c r="K36" s="202"/>
      <c r="L36" s="132"/>
      <c r="M36" s="7"/>
      <c r="N36" s="7"/>
      <c r="O36" s="7"/>
    </row>
    <row r="37" spans="1:15" ht="15.75" customHeight="1">
      <c r="A37" s="7"/>
      <c r="B37" s="7"/>
      <c r="C37" s="7"/>
      <c r="D37" s="7"/>
      <c r="E37" s="132"/>
      <c r="F37" s="7"/>
      <c r="G37" s="7"/>
      <c r="H37" s="7"/>
      <c r="I37" s="7"/>
      <c r="J37" s="202"/>
      <c r="K37" s="202"/>
      <c r="L37" s="132"/>
      <c r="M37" s="7"/>
      <c r="N37" s="7"/>
      <c r="O37" s="7"/>
    </row>
    <row r="38" spans="1:15" ht="15.75" customHeight="1">
      <c r="A38" s="7"/>
      <c r="B38" s="7"/>
      <c r="C38" s="7"/>
      <c r="D38" s="7"/>
      <c r="E38" s="132"/>
      <c r="F38" s="7"/>
      <c r="G38" s="7"/>
      <c r="H38" s="7"/>
      <c r="I38" s="7"/>
      <c r="J38" s="202"/>
      <c r="K38" s="202"/>
      <c r="L38" s="132"/>
      <c r="M38" s="7"/>
      <c r="N38" s="7"/>
      <c r="O38" s="7"/>
    </row>
    <row r="39" spans="1:15" ht="15.75" customHeight="1">
      <c r="A39" s="7"/>
      <c r="B39" s="7"/>
      <c r="C39" s="7"/>
      <c r="D39" s="7"/>
      <c r="E39" s="132"/>
      <c r="F39" s="7"/>
      <c r="G39" s="7"/>
      <c r="H39" s="7"/>
      <c r="I39" s="7"/>
      <c r="J39" s="202"/>
      <c r="K39" s="202"/>
      <c r="L39" s="132"/>
      <c r="M39" s="7"/>
      <c r="N39" s="7"/>
      <c r="O39" s="7"/>
    </row>
    <row r="40" spans="1:15" ht="15.75" customHeight="1">
      <c r="A40" s="7"/>
      <c r="B40" s="7"/>
      <c r="C40" s="7"/>
      <c r="D40" s="7"/>
      <c r="E40" s="132"/>
      <c r="F40" s="7"/>
      <c r="G40" s="7"/>
      <c r="H40" s="7"/>
      <c r="I40" s="7"/>
      <c r="J40" s="202"/>
      <c r="K40" s="202"/>
      <c r="L40" s="132"/>
      <c r="M40" s="7"/>
      <c r="N40" s="7"/>
      <c r="O40" s="7"/>
    </row>
    <row r="41" spans="1:15" ht="15.75" customHeight="1">
      <c r="A41" s="7"/>
      <c r="B41" s="7"/>
      <c r="C41" s="7"/>
      <c r="D41" s="7"/>
      <c r="E41" s="132"/>
      <c r="F41" s="7"/>
      <c r="G41" s="7"/>
      <c r="H41" s="7"/>
      <c r="I41" s="7"/>
      <c r="J41" s="202"/>
      <c r="K41" s="202"/>
      <c r="L41" s="132"/>
      <c r="M41" s="7"/>
      <c r="N41" s="7"/>
      <c r="O41" s="7"/>
    </row>
    <row r="42" spans="1:15" ht="15.75" customHeight="1">
      <c r="A42" s="7"/>
      <c r="B42" s="7"/>
      <c r="C42" s="7"/>
      <c r="D42" s="7"/>
      <c r="E42" s="132"/>
      <c r="F42" s="7"/>
      <c r="G42" s="7"/>
      <c r="H42" s="7"/>
      <c r="I42" s="7"/>
      <c r="J42" s="202"/>
      <c r="K42" s="202"/>
      <c r="L42" s="132"/>
      <c r="M42" s="7"/>
      <c r="N42" s="7"/>
      <c r="O42" s="7"/>
    </row>
    <row r="43" spans="1:15" ht="15.75" customHeight="1">
      <c r="A43" s="7"/>
      <c r="B43" s="7"/>
      <c r="C43" s="7"/>
      <c r="D43" s="7"/>
      <c r="E43" s="132"/>
      <c r="F43" s="7"/>
      <c r="G43" s="7"/>
      <c r="H43" s="7"/>
      <c r="I43" s="7"/>
      <c r="J43" s="202"/>
      <c r="K43" s="202"/>
      <c r="L43" s="132"/>
      <c r="M43" s="7"/>
      <c r="N43" s="7"/>
      <c r="O43" s="7"/>
    </row>
    <row r="44" spans="1:15" ht="15.75" customHeight="1">
      <c r="A44" s="7"/>
      <c r="B44" s="7"/>
      <c r="C44" s="7"/>
      <c r="D44" s="7"/>
      <c r="E44" s="132"/>
      <c r="F44" s="7"/>
      <c r="G44" s="7"/>
      <c r="H44" s="7"/>
      <c r="I44" s="7"/>
      <c r="J44" s="202"/>
      <c r="K44" s="202"/>
      <c r="L44" s="132"/>
      <c r="M44" s="7"/>
      <c r="N44" s="7"/>
      <c r="O44" s="7"/>
    </row>
    <row r="45" spans="1:15" ht="15.75" customHeight="1">
      <c r="A45" s="7"/>
      <c r="B45" s="7"/>
      <c r="C45" s="7"/>
      <c r="D45" s="7"/>
      <c r="E45" s="132"/>
      <c r="F45" s="7"/>
      <c r="G45" s="7"/>
      <c r="H45" s="7"/>
      <c r="I45" s="7"/>
      <c r="J45" s="202"/>
      <c r="K45" s="202"/>
      <c r="L45" s="132"/>
      <c r="M45" s="7"/>
      <c r="N45" s="7"/>
      <c r="O45" s="7"/>
    </row>
    <row r="46" spans="1:15" ht="15.75" customHeight="1">
      <c r="A46" s="7"/>
      <c r="B46" s="7"/>
      <c r="C46" s="7"/>
      <c r="D46" s="7"/>
      <c r="E46" s="132"/>
      <c r="F46" s="7"/>
      <c r="G46" s="7"/>
      <c r="H46" s="7"/>
      <c r="I46" s="7"/>
      <c r="J46" s="202"/>
      <c r="K46" s="202"/>
      <c r="L46" s="132"/>
      <c r="M46" s="7"/>
      <c r="N46" s="7"/>
      <c r="O46" s="7"/>
    </row>
    <row r="47" spans="1:15" ht="15.75" customHeight="1">
      <c r="A47" s="7"/>
      <c r="B47" s="7"/>
      <c r="C47" s="7"/>
      <c r="D47" s="7"/>
      <c r="E47" s="132"/>
      <c r="F47" s="7"/>
      <c r="G47" s="7"/>
      <c r="H47" s="7"/>
      <c r="I47" s="7"/>
      <c r="J47" s="202"/>
      <c r="K47" s="202"/>
      <c r="L47" s="132"/>
      <c r="M47" s="7"/>
      <c r="N47" s="7"/>
      <c r="O47" s="7"/>
    </row>
    <row r="48" spans="1:15" ht="15.75" customHeight="1">
      <c r="A48" s="7"/>
      <c r="B48" s="7"/>
      <c r="C48" s="7"/>
      <c r="D48" s="7"/>
      <c r="E48" s="132"/>
      <c r="F48" s="7"/>
      <c r="G48" s="7"/>
      <c r="H48" s="7"/>
      <c r="I48" s="7"/>
      <c r="J48" s="202"/>
      <c r="K48" s="202"/>
      <c r="L48" s="132"/>
      <c r="M48" s="7"/>
      <c r="N48" s="7"/>
      <c r="O48" s="7"/>
    </row>
    <row r="49" spans="1:15" ht="15.75" customHeight="1">
      <c r="A49" s="7"/>
      <c r="B49" s="7"/>
      <c r="C49" s="7"/>
      <c r="D49" s="7"/>
      <c r="E49" s="132"/>
      <c r="F49" s="7"/>
      <c r="G49" s="7"/>
      <c r="H49" s="7"/>
      <c r="I49" s="7"/>
      <c r="J49" s="202"/>
      <c r="K49" s="202"/>
      <c r="L49" s="132"/>
      <c r="M49" s="7"/>
      <c r="N49" s="7"/>
      <c r="O49" s="7"/>
    </row>
    <row r="50" spans="1:15" ht="15.75" customHeight="1">
      <c r="A50" s="7"/>
      <c r="B50" s="7"/>
      <c r="C50" s="7"/>
      <c r="D50" s="7"/>
      <c r="E50" s="132"/>
      <c r="F50" s="7"/>
      <c r="G50" s="7"/>
      <c r="H50" s="7"/>
      <c r="I50" s="7"/>
      <c r="J50" s="202"/>
      <c r="K50" s="202"/>
      <c r="L50" s="132"/>
      <c r="M50" s="7"/>
      <c r="N50" s="7"/>
      <c r="O50" s="7"/>
    </row>
    <row r="51" spans="1:15" ht="15.75" customHeight="1">
      <c r="A51" s="7"/>
      <c r="B51" s="7"/>
      <c r="C51" s="7"/>
      <c r="D51" s="7"/>
      <c r="E51" s="132"/>
      <c r="F51" s="7"/>
      <c r="G51" s="7"/>
      <c r="H51" s="7"/>
      <c r="I51" s="7"/>
      <c r="J51" s="202"/>
      <c r="K51" s="202"/>
      <c r="L51" s="132"/>
      <c r="M51" s="7"/>
      <c r="N51" s="7"/>
      <c r="O51" s="7"/>
    </row>
    <row r="52" spans="1:15" ht="15.75" customHeight="1">
      <c r="A52" s="7"/>
      <c r="B52" s="7"/>
      <c r="C52" s="7"/>
      <c r="D52" s="7"/>
      <c r="E52" s="132"/>
      <c r="F52" s="7"/>
      <c r="G52" s="7"/>
      <c r="H52" s="7"/>
      <c r="I52" s="7"/>
      <c r="J52" s="202"/>
      <c r="K52" s="202"/>
      <c r="L52" s="132"/>
      <c r="M52" s="7"/>
      <c r="N52" s="7"/>
      <c r="O52" s="7"/>
    </row>
    <row r="53" spans="1:15" ht="15.75" customHeight="1">
      <c r="A53" s="7"/>
      <c r="B53" s="7"/>
      <c r="C53" s="7"/>
      <c r="D53" s="7"/>
      <c r="E53" s="132"/>
      <c r="F53" s="7"/>
      <c r="G53" s="7"/>
      <c r="H53" s="7"/>
      <c r="I53" s="7"/>
      <c r="J53" s="202"/>
      <c r="K53" s="202"/>
      <c r="L53" s="132"/>
      <c r="M53" s="7"/>
      <c r="N53" s="7"/>
      <c r="O53" s="7"/>
    </row>
    <row r="54" spans="1:15" ht="15.75" customHeight="1">
      <c r="A54" s="7"/>
      <c r="B54" s="7"/>
      <c r="C54" s="7"/>
      <c r="D54" s="7"/>
      <c r="E54" s="132"/>
      <c r="F54" s="7"/>
      <c r="G54" s="7"/>
      <c r="H54" s="7"/>
      <c r="I54" s="7"/>
      <c r="J54" s="202"/>
      <c r="K54" s="202"/>
      <c r="L54" s="132"/>
      <c r="M54" s="7"/>
      <c r="N54" s="7"/>
      <c r="O54" s="7"/>
    </row>
    <row r="55" spans="1:15" ht="15.75" customHeight="1">
      <c r="A55" s="7"/>
      <c r="B55" s="7"/>
      <c r="C55" s="7"/>
      <c r="D55" s="7"/>
      <c r="E55" s="132"/>
      <c r="F55" s="7"/>
      <c r="G55" s="7"/>
      <c r="H55" s="7"/>
      <c r="I55" s="7"/>
      <c r="J55" s="202"/>
      <c r="K55" s="202"/>
      <c r="L55" s="132"/>
      <c r="M55" s="7"/>
      <c r="N55" s="7"/>
      <c r="O55" s="7"/>
    </row>
    <row r="56" spans="1:15" ht="15.75" customHeight="1">
      <c r="A56" s="7"/>
      <c r="B56" s="7"/>
      <c r="C56" s="7"/>
      <c r="D56" s="7"/>
      <c r="E56" s="132"/>
      <c r="F56" s="7"/>
      <c r="G56" s="7"/>
      <c r="H56" s="7"/>
      <c r="I56" s="7"/>
      <c r="J56" s="202"/>
      <c r="K56" s="202"/>
      <c r="L56" s="132"/>
      <c r="M56" s="7"/>
      <c r="N56" s="7"/>
      <c r="O56" s="7"/>
    </row>
    <row r="57" spans="1:15" ht="15.75" customHeight="1">
      <c r="A57" s="7"/>
      <c r="B57" s="7"/>
      <c r="C57" s="7"/>
      <c r="D57" s="7"/>
      <c r="E57" s="132"/>
      <c r="F57" s="7"/>
      <c r="G57" s="7"/>
      <c r="H57" s="7"/>
      <c r="I57" s="7"/>
      <c r="J57" s="202"/>
      <c r="K57" s="202"/>
      <c r="L57" s="132"/>
      <c r="M57" s="7"/>
      <c r="N57" s="7"/>
      <c r="O57" s="7"/>
    </row>
    <row r="58" spans="1:15" ht="15.75" customHeight="1">
      <c r="A58" s="7"/>
      <c r="B58" s="7"/>
      <c r="C58" s="7"/>
      <c r="D58" s="7"/>
      <c r="E58" s="132"/>
      <c r="F58" s="7"/>
      <c r="G58" s="7"/>
      <c r="H58" s="7"/>
      <c r="I58" s="7"/>
      <c r="J58" s="202"/>
      <c r="K58" s="202"/>
      <c r="L58" s="132"/>
      <c r="M58" s="7"/>
      <c r="N58" s="7"/>
      <c r="O58" s="7"/>
    </row>
    <row r="59" spans="1:15" ht="15.75" customHeight="1">
      <c r="A59" s="7"/>
      <c r="B59" s="7"/>
      <c r="C59" s="7"/>
      <c r="D59" s="7"/>
      <c r="E59" s="132"/>
      <c r="F59" s="7"/>
      <c r="G59" s="7"/>
      <c r="H59" s="7"/>
      <c r="I59" s="7"/>
      <c r="J59" s="202"/>
      <c r="K59" s="202"/>
      <c r="L59" s="132"/>
      <c r="M59" s="7"/>
      <c r="N59" s="7"/>
      <c r="O59" s="7"/>
    </row>
    <row r="60" spans="1:15" ht="15.75" customHeight="1">
      <c r="A60" s="7"/>
      <c r="B60" s="7"/>
      <c r="C60" s="7"/>
      <c r="D60" s="7"/>
      <c r="E60" s="132"/>
      <c r="F60" s="7"/>
      <c r="G60" s="7"/>
      <c r="H60" s="7"/>
      <c r="I60" s="7"/>
      <c r="J60" s="202"/>
      <c r="K60" s="202"/>
      <c r="L60" s="132"/>
      <c r="M60" s="7"/>
      <c r="N60" s="7"/>
      <c r="O60" s="7"/>
    </row>
    <row r="61" spans="1:15" ht="15.75" customHeight="1">
      <c r="A61" s="7"/>
      <c r="B61" s="7"/>
      <c r="C61" s="7"/>
      <c r="D61" s="7"/>
      <c r="E61" s="132"/>
      <c r="F61" s="7"/>
      <c r="G61" s="7"/>
      <c r="H61" s="7"/>
      <c r="I61" s="7"/>
      <c r="J61" s="202"/>
      <c r="K61" s="202"/>
      <c r="L61" s="132"/>
      <c r="M61" s="7"/>
      <c r="N61" s="7"/>
      <c r="O61" s="7"/>
    </row>
    <row r="62" spans="1:15" ht="15.75" customHeight="1">
      <c r="A62" s="7"/>
      <c r="B62" s="7"/>
      <c r="C62" s="7"/>
      <c r="D62" s="7"/>
      <c r="E62" s="132"/>
      <c r="F62" s="7"/>
      <c r="G62" s="7"/>
      <c r="H62" s="7"/>
      <c r="I62" s="7"/>
      <c r="J62" s="202"/>
      <c r="K62" s="202"/>
      <c r="L62" s="132"/>
      <c r="M62" s="7"/>
      <c r="N62" s="7"/>
      <c r="O62" s="7"/>
    </row>
    <row r="63" spans="1:15" ht="15.75" customHeight="1">
      <c r="A63" s="7"/>
      <c r="B63" s="7"/>
      <c r="C63" s="7"/>
      <c r="D63" s="7"/>
      <c r="E63" s="132"/>
      <c r="F63" s="7"/>
      <c r="G63" s="7"/>
      <c r="H63" s="7"/>
      <c r="I63" s="7"/>
      <c r="J63" s="202"/>
      <c r="K63" s="202"/>
      <c r="L63" s="132"/>
      <c r="M63" s="7"/>
      <c r="N63" s="7"/>
      <c r="O63" s="7"/>
    </row>
    <row r="64" spans="1:15" ht="15.75" customHeight="1">
      <c r="A64" s="7"/>
      <c r="B64" s="7"/>
      <c r="C64" s="7"/>
      <c r="D64" s="7"/>
      <c r="E64" s="132"/>
      <c r="F64" s="7"/>
      <c r="G64" s="7"/>
      <c r="H64" s="7"/>
      <c r="I64" s="7"/>
      <c r="J64" s="202"/>
      <c r="K64" s="202"/>
      <c r="L64" s="132"/>
      <c r="M64" s="7"/>
      <c r="N64" s="7"/>
      <c r="O64" s="7"/>
    </row>
    <row r="65" spans="1:15" ht="15.75" customHeight="1">
      <c r="A65" s="7"/>
      <c r="B65" s="7"/>
      <c r="C65" s="7"/>
      <c r="D65" s="7"/>
      <c r="E65" s="132"/>
      <c r="F65" s="7"/>
      <c r="G65" s="7"/>
      <c r="H65" s="7"/>
      <c r="I65" s="7"/>
      <c r="J65" s="202"/>
      <c r="K65" s="202"/>
      <c r="L65" s="132"/>
      <c r="M65" s="7"/>
      <c r="N65" s="7"/>
      <c r="O65" s="7"/>
    </row>
    <row r="66" spans="1:15" ht="15.75" customHeight="1">
      <c r="A66" s="7"/>
      <c r="B66" s="7"/>
      <c r="C66" s="7"/>
      <c r="D66" s="7"/>
      <c r="E66" s="132"/>
      <c r="F66" s="7"/>
      <c r="G66" s="7"/>
      <c r="H66" s="7"/>
      <c r="I66" s="7"/>
      <c r="J66" s="202"/>
      <c r="K66" s="202"/>
      <c r="L66" s="132"/>
      <c r="M66" s="7"/>
      <c r="N66" s="7"/>
      <c r="O66" s="7"/>
    </row>
    <row r="67" spans="1:15" ht="15.75" customHeight="1">
      <c r="A67" s="7"/>
      <c r="B67" s="7"/>
      <c r="C67" s="7"/>
      <c r="D67" s="7"/>
      <c r="E67" s="132"/>
      <c r="F67" s="7"/>
      <c r="G67" s="7"/>
      <c r="H67" s="7"/>
      <c r="I67" s="7"/>
      <c r="J67" s="202"/>
      <c r="K67" s="202"/>
      <c r="L67" s="132"/>
      <c r="M67" s="7"/>
      <c r="N67" s="7"/>
      <c r="O67" s="7"/>
    </row>
    <row r="68" spans="1:15" ht="15.75" customHeight="1">
      <c r="A68" s="7"/>
      <c r="B68" s="7"/>
      <c r="C68" s="7"/>
      <c r="D68" s="7"/>
      <c r="E68" s="132"/>
      <c r="F68" s="7"/>
      <c r="G68" s="7"/>
      <c r="H68" s="7"/>
      <c r="I68" s="7"/>
      <c r="J68" s="202"/>
      <c r="K68" s="202"/>
      <c r="L68" s="132"/>
      <c r="M68" s="7"/>
      <c r="N68" s="7"/>
      <c r="O68" s="7"/>
    </row>
    <row r="69" spans="1:15" ht="15.75" customHeight="1">
      <c r="A69" s="7"/>
      <c r="B69" s="7"/>
      <c r="C69" s="7"/>
      <c r="D69" s="7"/>
      <c r="E69" s="132"/>
      <c r="F69" s="7"/>
      <c r="G69" s="7"/>
      <c r="H69" s="7"/>
      <c r="I69" s="7"/>
      <c r="J69" s="202"/>
      <c r="K69" s="202"/>
      <c r="L69" s="132"/>
      <c r="M69" s="7"/>
      <c r="N69" s="7"/>
      <c r="O69" s="7"/>
    </row>
    <row r="70" spans="1:15" ht="15.75" customHeight="1">
      <c r="A70" s="7"/>
      <c r="B70" s="7"/>
      <c r="C70" s="7"/>
      <c r="D70" s="7"/>
      <c r="E70" s="132"/>
      <c r="F70" s="7"/>
      <c r="G70" s="7"/>
      <c r="H70" s="7"/>
      <c r="I70" s="7"/>
      <c r="J70" s="202"/>
      <c r="K70" s="202"/>
      <c r="L70" s="132"/>
      <c r="M70" s="7"/>
      <c r="N70" s="7"/>
      <c r="O70" s="7"/>
    </row>
    <row r="71" spans="1:15" ht="15.75" customHeight="1">
      <c r="A71" s="7"/>
      <c r="B71" s="7"/>
      <c r="C71" s="7"/>
      <c r="D71" s="7"/>
      <c r="E71" s="132"/>
      <c r="F71" s="7"/>
      <c r="G71" s="7"/>
      <c r="H71" s="7"/>
      <c r="I71" s="7"/>
      <c r="J71" s="202"/>
      <c r="K71" s="202"/>
      <c r="L71" s="132"/>
      <c r="M71" s="7"/>
      <c r="N71" s="7"/>
      <c r="O71" s="7"/>
    </row>
    <row r="72" spans="1:15" ht="15.75" customHeight="1">
      <c r="A72" s="7"/>
      <c r="B72" s="7"/>
      <c r="C72" s="7"/>
      <c r="D72" s="7"/>
      <c r="E72" s="132"/>
      <c r="F72" s="7"/>
      <c r="G72" s="7"/>
      <c r="H72" s="7"/>
      <c r="I72" s="7"/>
      <c r="J72" s="202"/>
      <c r="K72" s="202"/>
      <c r="L72" s="132"/>
      <c r="M72" s="7"/>
      <c r="N72" s="7"/>
      <c r="O72" s="7"/>
    </row>
    <row r="73" spans="1:15" ht="15.75" customHeight="1">
      <c r="A73" s="7"/>
      <c r="B73" s="7"/>
      <c r="C73" s="7"/>
      <c r="D73" s="7"/>
      <c r="E73" s="132"/>
      <c r="F73" s="7"/>
      <c r="G73" s="7"/>
      <c r="H73" s="7"/>
      <c r="I73" s="7"/>
      <c r="J73" s="202"/>
      <c r="K73" s="202"/>
      <c r="L73" s="132"/>
      <c r="M73" s="7"/>
      <c r="N73" s="7"/>
      <c r="O73" s="7"/>
    </row>
    <row r="74" spans="1:15" ht="15.75" customHeight="1">
      <c r="A74" s="7"/>
      <c r="B74" s="7"/>
      <c r="C74" s="7"/>
      <c r="D74" s="7"/>
      <c r="E74" s="132"/>
      <c r="F74" s="7"/>
      <c r="G74" s="7"/>
      <c r="H74" s="7"/>
      <c r="I74" s="7"/>
      <c r="J74" s="202"/>
      <c r="K74" s="202"/>
      <c r="L74" s="132"/>
      <c r="M74" s="7"/>
      <c r="N74" s="7"/>
      <c r="O74" s="7"/>
    </row>
    <row r="75" spans="1:15" ht="15.75" customHeight="1">
      <c r="A75" s="7"/>
      <c r="B75" s="7"/>
      <c r="C75" s="7"/>
      <c r="D75" s="7"/>
      <c r="E75" s="132"/>
      <c r="F75" s="7"/>
      <c r="G75" s="7"/>
      <c r="H75" s="7"/>
      <c r="I75" s="7"/>
      <c r="J75" s="202"/>
      <c r="K75" s="202"/>
      <c r="L75" s="132"/>
      <c r="M75" s="7"/>
      <c r="N75" s="7"/>
      <c r="O75" s="7"/>
    </row>
    <row r="76" spans="1:15" ht="15.75" customHeight="1">
      <c r="A76" s="7"/>
      <c r="B76" s="7"/>
      <c r="C76" s="7"/>
      <c r="D76" s="7"/>
      <c r="E76" s="132"/>
      <c r="F76" s="7"/>
      <c r="G76" s="7"/>
      <c r="H76" s="7"/>
      <c r="I76" s="7"/>
      <c r="J76" s="202"/>
      <c r="K76" s="202"/>
      <c r="L76" s="132"/>
      <c r="M76" s="7"/>
      <c r="N76" s="7"/>
      <c r="O76" s="7"/>
    </row>
    <row r="77" spans="1:15" ht="15.75" customHeight="1">
      <c r="A77" s="7"/>
      <c r="B77" s="7"/>
      <c r="C77" s="7"/>
      <c r="D77" s="7"/>
      <c r="E77" s="132"/>
      <c r="F77" s="7"/>
      <c r="G77" s="7"/>
      <c r="H77" s="7"/>
      <c r="I77" s="7"/>
      <c r="J77" s="202"/>
      <c r="K77" s="202"/>
      <c r="L77" s="132"/>
      <c r="M77" s="7"/>
      <c r="N77" s="7"/>
      <c r="O77" s="7"/>
    </row>
    <row r="78" spans="1:15" ht="15.75" customHeight="1">
      <c r="A78" s="7"/>
      <c r="B78" s="7"/>
      <c r="C78" s="7"/>
      <c r="D78" s="7"/>
      <c r="E78" s="132"/>
      <c r="F78" s="7"/>
      <c r="G78" s="7"/>
      <c r="H78" s="7"/>
      <c r="I78" s="7"/>
      <c r="J78" s="202"/>
      <c r="K78" s="202"/>
      <c r="L78" s="132"/>
      <c r="M78" s="7"/>
      <c r="N78" s="7"/>
      <c r="O78" s="7"/>
    </row>
    <row r="79" spans="1:15" ht="15.75" customHeight="1">
      <c r="A79" s="7"/>
      <c r="B79" s="7"/>
      <c r="C79" s="7"/>
      <c r="D79" s="7"/>
      <c r="E79" s="132"/>
      <c r="F79" s="7"/>
      <c r="G79" s="7"/>
      <c r="H79" s="7"/>
      <c r="I79" s="7"/>
      <c r="J79" s="202"/>
      <c r="K79" s="202"/>
      <c r="L79" s="132"/>
      <c r="M79" s="7"/>
      <c r="N79" s="7"/>
      <c r="O79" s="7"/>
    </row>
    <row r="80" spans="1:15" ht="15.75" customHeight="1">
      <c r="A80" s="7"/>
      <c r="B80" s="7"/>
      <c r="C80" s="7"/>
      <c r="D80" s="7"/>
      <c r="E80" s="132"/>
      <c r="F80" s="7"/>
      <c r="G80" s="7"/>
      <c r="H80" s="7"/>
      <c r="I80" s="7"/>
      <c r="J80" s="202"/>
      <c r="K80" s="202"/>
      <c r="L80" s="132"/>
      <c r="M80" s="7"/>
      <c r="N80" s="7"/>
      <c r="O80" s="7"/>
    </row>
    <row r="81" spans="1:15" ht="15.75" customHeight="1">
      <c r="A81" s="7"/>
      <c r="B81" s="7"/>
      <c r="C81" s="7"/>
      <c r="D81" s="7"/>
      <c r="E81" s="132"/>
      <c r="F81" s="7"/>
      <c r="G81" s="7"/>
      <c r="H81" s="7"/>
      <c r="I81" s="7"/>
      <c r="J81" s="202"/>
      <c r="K81" s="202"/>
      <c r="L81" s="132"/>
      <c r="M81" s="7"/>
      <c r="N81" s="7"/>
      <c r="O81" s="7"/>
    </row>
    <row r="82" spans="1:15" ht="15.75" customHeight="1">
      <c r="A82" s="7"/>
      <c r="B82" s="7"/>
      <c r="C82" s="7"/>
      <c r="D82" s="7"/>
      <c r="E82" s="132"/>
      <c r="F82" s="7"/>
      <c r="G82" s="7"/>
      <c r="H82" s="7"/>
      <c r="I82" s="7"/>
      <c r="J82" s="202"/>
      <c r="K82" s="202"/>
      <c r="L82" s="132"/>
      <c r="M82" s="7"/>
      <c r="N82" s="7"/>
      <c r="O82" s="7"/>
    </row>
    <row r="83" spans="1:15" ht="15.75" customHeight="1">
      <c r="A83" s="7"/>
      <c r="B83" s="7"/>
      <c r="C83" s="7"/>
      <c r="D83" s="7"/>
      <c r="E83" s="132"/>
      <c r="F83" s="7"/>
      <c r="G83" s="7"/>
      <c r="H83" s="7"/>
      <c r="I83" s="7"/>
      <c r="J83" s="202"/>
      <c r="K83" s="202"/>
      <c r="L83" s="132"/>
      <c r="M83" s="7"/>
      <c r="N83" s="7"/>
      <c r="O83" s="7"/>
    </row>
    <row r="84" spans="1:15" ht="15.75" customHeight="1">
      <c r="A84" s="7"/>
      <c r="B84" s="7"/>
      <c r="C84" s="7"/>
      <c r="D84" s="7"/>
      <c r="E84" s="132"/>
      <c r="F84" s="7"/>
      <c r="G84" s="7"/>
      <c r="H84" s="7"/>
      <c r="I84" s="7"/>
      <c r="J84" s="202"/>
      <c r="K84" s="202"/>
      <c r="L84" s="132"/>
      <c r="M84" s="7"/>
      <c r="N84" s="7"/>
      <c r="O84" s="7"/>
    </row>
    <row r="85" spans="1:15" ht="15.75" customHeight="1">
      <c r="A85" s="7"/>
      <c r="B85" s="7"/>
      <c r="C85" s="7"/>
      <c r="D85" s="7"/>
      <c r="E85" s="132"/>
      <c r="F85" s="7"/>
      <c r="G85" s="7"/>
      <c r="H85" s="7"/>
      <c r="I85" s="7"/>
      <c r="J85" s="202"/>
      <c r="K85" s="202"/>
      <c r="L85" s="132"/>
      <c r="M85" s="7"/>
      <c r="N85" s="7"/>
      <c r="O85" s="7"/>
    </row>
    <row r="86" spans="1:15" ht="15.75" customHeight="1">
      <c r="A86" s="7"/>
      <c r="B86" s="7"/>
      <c r="C86" s="7"/>
      <c r="D86" s="7"/>
      <c r="E86" s="132"/>
      <c r="F86" s="7"/>
      <c r="G86" s="7"/>
      <c r="H86" s="7"/>
      <c r="I86" s="7"/>
      <c r="J86" s="202"/>
      <c r="K86" s="202"/>
      <c r="L86" s="132"/>
      <c r="M86" s="7"/>
      <c r="N86" s="7"/>
      <c r="O86" s="7"/>
    </row>
    <row r="87" spans="1:15" ht="15.75" customHeight="1">
      <c r="A87" s="7"/>
      <c r="B87" s="7"/>
      <c r="C87" s="7"/>
      <c r="D87" s="7"/>
      <c r="E87" s="132"/>
      <c r="F87" s="7"/>
      <c r="G87" s="7"/>
      <c r="H87" s="7"/>
      <c r="I87" s="7"/>
      <c r="J87" s="202"/>
      <c r="K87" s="202"/>
      <c r="L87" s="132"/>
      <c r="M87" s="7"/>
      <c r="N87" s="7"/>
      <c r="O87" s="7"/>
    </row>
    <row r="88" spans="1:15" ht="15.75" customHeight="1">
      <c r="A88" s="7"/>
      <c r="B88" s="7"/>
      <c r="C88" s="7"/>
      <c r="D88" s="7"/>
      <c r="E88" s="132"/>
      <c r="F88" s="7"/>
      <c r="G88" s="7"/>
      <c r="H88" s="7"/>
      <c r="I88" s="7"/>
      <c r="J88" s="202"/>
      <c r="K88" s="202"/>
      <c r="L88" s="132"/>
      <c r="M88" s="7"/>
      <c r="N88" s="7"/>
      <c r="O88" s="7"/>
    </row>
    <row r="89" spans="1:15" ht="15.75" customHeight="1">
      <c r="A89" s="7"/>
      <c r="B89" s="7"/>
      <c r="C89" s="7"/>
      <c r="D89" s="7"/>
      <c r="E89" s="132"/>
      <c r="F89" s="7"/>
      <c r="G89" s="7"/>
      <c r="H89" s="7"/>
      <c r="I89" s="7"/>
      <c r="J89" s="202"/>
      <c r="K89" s="202"/>
      <c r="L89" s="132"/>
      <c r="M89" s="7"/>
      <c r="N89" s="7"/>
      <c r="O89" s="7"/>
    </row>
    <row r="90" spans="1:15" ht="15.75" customHeight="1">
      <c r="A90" s="7"/>
      <c r="B90" s="7"/>
      <c r="C90" s="7"/>
      <c r="D90" s="7"/>
      <c r="E90" s="132"/>
      <c r="F90" s="7"/>
      <c r="G90" s="7"/>
      <c r="H90" s="7"/>
      <c r="I90" s="7"/>
      <c r="J90" s="202"/>
      <c r="K90" s="202"/>
      <c r="L90" s="132"/>
      <c r="M90" s="7"/>
      <c r="N90" s="7"/>
      <c r="O90" s="7"/>
    </row>
    <row r="91" spans="1:15" ht="15.75" customHeight="1">
      <c r="A91" s="7"/>
      <c r="B91" s="7"/>
      <c r="C91" s="7"/>
      <c r="D91" s="7"/>
      <c r="E91" s="132"/>
      <c r="F91" s="7"/>
      <c r="G91" s="7"/>
      <c r="H91" s="7"/>
      <c r="I91" s="7"/>
      <c r="J91" s="202"/>
      <c r="K91" s="202"/>
      <c r="L91" s="132"/>
      <c r="M91" s="7"/>
      <c r="N91" s="7"/>
      <c r="O91" s="7"/>
    </row>
    <row r="92" spans="1:15" ht="15.75" customHeight="1">
      <c r="A92" s="7"/>
      <c r="B92" s="7"/>
      <c r="C92" s="7"/>
      <c r="D92" s="7"/>
      <c r="E92" s="132"/>
      <c r="F92" s="7"/>
      <c r="G92" s="7"/>
      <c r="H92" s="7"/>
      <c r="I92" s="7"/>
      <c r="J92" s="202"/>
      <c r="K92" s="202"/>
      <c r="L92" s="132"/>
      <c r="M92" s="7"/>
      <c r="N92" s="7"/>
      <c r="O92" s="7"/>
    </row>
    <row r="93" spans="1:15" ht="15.75" customHeight="1">
      <c r="A93" s="7"/>
      <c r="B93" s="7"/>
      <c r="C93" s="7"/>
      <c r="D93" s="7"/>
      <c r="E93" s="132"/>
      <c r="F93" s="7"/>
      <c r="G93" s="7"/>
      <c r="H93" s="7"/>
      <c r="I93" s="7"/>
      <c r="J93" s="202"/>
      <c r="K93" s="202"/>
      <c r="L93" s="132"/>
      <c r="M93" s="7"/>
      <c r="N93" s="7"/>
      <c r="O93" s="7"/>
    </row>
    <row r="94" spans="1:15" ht="15.75" customHeight="1">
      <c r="A94" s="7"/>
      <c r="B94" s="7"/>
      <c r="C94" s="7"/>
      <c r="D94" s="7"/>
      <c r="E94" s="132"/>
      <c r="F94" s="7"/>
      <c r="G94" s="7"/>
      <c r="H94" s="7"/>
      <c r="I94" s="7"/>
      <c r="J94" s="202"/>
      <c r="K94" s="202"/>
      <c r="L94" s="132"/>
      <c r="M94" s="7"/>
      <c r="N94" s="7"/>
      <c r="O94" s="7"/>
    </row>
    <row r="95" spans="1:15" ht="15.75" customHeight="1">
      <c r="A95" s="7"/>
      <c r="B95" s="7"/>
      <c r="C95" s="7"/>
      <c r="D95" s="7"/>
      <c r="E95" s="132"/>
      <c r="F95" s="7"/>
      <c r="G95" s="7"/>
      <c r="H95" s="7"/>
      <c r="I95" s="7"/>
      <c r="J95" s="202"/>
      <c r="K95" s="202"/>
      <c r="L95" s="132"/>
      <c r="M95" s="7"/>
      <c r="N95" s="7"/>
      <c r="O95" s="7"/>
    </row>
    <row r="96" spans="1:15" ht="15.75" customHeight="1">
      <c r="A96" s="7"/>
      <c r="B96" s="7"/>
      <c r="C96" s="7"/>
      <c r="D96" s="7"/>
      <c r="E96" s="132"/>
      <c r="F96" s="7"/>
      <c r="G96" s="7"/>
      <c r="H96" s="7"/>
      <c r="I96" s="7"/>
      <c r="J96" s="202"/>
      <c r="K96" s="202"/>
      <c r="L96" s="132"/>
      <c r="M96" s="7"/>
      <c r="N96" s="7"/>
      <c r="O96" s="7"/>
    </row>
    <row r="97" spans="1:15" ht="15.75" customHeight="1">
      <c r="A97" s="7"/>
      <c r="B97" s="7"/>
      <c r="C97" s="7"/>
      <c r="D97" s="7"/>
      <c r="E97" s="132"/>
      <c r="F97" s="7"/>
      <c r="G97" s="7"/>
      <c r="H97" s="7"/>
      <c r="I97" s="7"/>
      <c r="J97" s="202"/>
      <c r="K97" s="202"/>
      <c r="L97" s="132"/>
      <c r="M97" s="7"/>
      <c r="N97" s="7"/>
      <c r="O97" s="7"/>
    </row>
    <row r="98" spans="1:15" ht="15.75" customHeight="1">
      <c r="A98" s="7"/>
      <c r="B98" s="7"/>
      <c r="C98" s="7"/>
      <c r="D98" s="7"/>
      <c r="E98" s="132"/>
      <c r="F98" s="7"/>
      <c r="G98" s="7"/>
      <c r="H98" s="7"/>
      <c r="I98" s="7"/>
      <c r="J98" s="202"/>
      <c r="K98" s="202"/>
      <c r="L98" s="132"/>
      <c r="M98" s="7"/>
      <c r="N98" s="7"/>
      <c r="O98" s="7"/>
    </row>
    <row r="99" spans="1:15" ht="15.75" customHeight="1">
      <c r="A99" s="7"/>
      <c r="B99" s="7"/>
      <c r="C99" s="7"/>
      <c r="D99" s="7"/>
      <c r="E99" s="132"/>
      <c r="F99" s="7"/>
      <c r="G99" s="7"/>
      <c r="H99" s="7"/>
      <c r="I99" s="7"/>
      <c r="J99" s="202"/>
      <c r="K99" s="202"/>
      <c r="L99" s="132"/>
      <c r="M99" s="7"/>
      <c r="N99" s="7"/>
      <c r="O99" s="7"/>
    </row>
    <row r="100" spans="1:15" ht="15.75" customHeight="1">
      <c r="A100" s="7"/>
      <c r="B100" s="7"/>
      <c r="C100" s="7"/>
      <c r="D100" s="7"/>
      <c r="E100" s="132"/>
      <c r="F100" s="7"/>
      <c r="G100" s="7"/>
      <c r="H100" s="7"/>
      <c r="I100" s="7"/>
      <c r="J100" s="202"/>
      <c r="K100" s="202"/>
      <c r="L100" s="132"/>
      <c r="M100" s="7"/>
      <c r="N100" s="7"/>
      <c r="O100" s="7"/>
    </row>
    <row r="101" spans="1:15" ht="15.75" customHeight="1">
      <c r="A101" s="7"/>
      <c r="B101" s="7"/>
      <c r="C101" s="7"/>
      <c r="D101" s="7"/>
      <c r="E101" s="132"/>
      <c r="F101" s="7"/>
      <c r="G101" s="7"/>
      <c r="H101" s="7"/>
      <c r="I101" s="7"/>
      <c r="J101" s="202"/>
      <c r="K101" s="202"/>
      <c r="L101" s="132"/>
      <c r="M101" s="7"/>
      <c r="N101" s="7"/>
      <c r="O101" s="7"/>
    </row>
    <row r="102" spans="1:15" ht="15.75" customHeight="1">
      <c r="A102" s="7"/>
      <c r="B102" s="7"/>
      <c r="C102" s="7"/>
      <c r="D102" s="7"/>
      <c r="E102" s="132"/>
      <c r="F102" s="7"/>
      <c r="G102" s="7"/>
      <c r="H102" s="7"/>
      <c r="I102" s="7"/>
      <c r="J102" s="202"/>
      <c r="K102" s="202"/>
      <c r="L102" s="132"/>
      <c r="M102" s="7"/>
      <c r="N102" s="7"/>
      <c r="O102" s="7"/>
    </row>
    <row r="103" spans="1:15" ht="15.75" customHeight="1">
      <c r="A103" s="7"/>
      <c r="B103" s="7"/>
      <c r="C103" s="7"/>
      <c r="D103" s="7"/>
      <c r="E103" s="132"/>
      <c r="F103" s="7"/>
      <c r="G103" s="7"/>
      <c r="H103" s="7"/>
      <c r="I103" s="7"/>
      <c r="J103" s="202"/>
      <c r="K103" s="202"/>
      <c r="L103" s="132"/>
      <c r="M103" s="7"/>
      <c r="N103" s="7"/>
      <c r="O103" s="7"/>
    </row>
    <row r="104" spans="1:15" ht="15.75" customHeight="1">
      <c r="A104" s="7"/>
      <c r="B104" s="7"/>
      <c r="C104" s="7"/>
      <c r="D104" s="7"/>
      <c r="E104" s="132"/>
      <c r="F104" s="7"/>
      <c r="G104" s="7"/>
      <c r="H104" s="7"/>
      <c r="I104" s="7"/>
      <c r="J104" s="202"/>
      <c r="K104" s="202"/>
      <c r="L104" s="132"/>
      <c r="M104" s="7"/>
      <c r="N104" s="7"/>
      <c r="O104" s="7"/>
    </row>
    <row r="105" spans="1:15" ht="15.75" customHeight="1">
      <c r="A105" s="7"/>
      <c r="B105" s="7"/>
      <c r="C105" s="7"/>
      <c r="D105" s="7"/>
      <c r="E105" s="132"/>
      <c r="F105" s="7"/>
      <c r="G105" s="7"/>
      <c r="H105" s="7"/>
      <c r="I105" s="7"/>
      <c r="J105" s="202"/>
      <c r="K105" s="202"/>
      <c r="L105" s="132"/>
      <c r="M105" s="7"/>
      <c r="N105" s="7"/>
      <c r="O105" s="7"/>
    </row>
    <row r="106" spans="1:15" ht="15.75" customHeight="1">
      <c r="A106" s="7"/>
      <c r="B106" s="7"/>
      <c r="C106" s="7"/>
      <c r="D106" s="7"/>
      <c r="E106" s="132"/>
      <c r="F106" s="7"/>
      <c r="G106" s="7"/>
      <c r="H106" s="7"/>
      <c r="I106" s="7"/>
      <c r="J106" s="202"/>
      <c r="K106" s="202"/>
      <c r="L106" s="132"/>
      <c r="M106" s="7"/>
      <c r="N106" s="7"/>
      <c r="O106" s="7"/>
    </row>
    <row r="107" spans="1:15" ht="15.75" customHeight="1">
      <c r="A107" s="7"/>
      <c r="B107" s="7"/>
      <c r="C107" s="7"/>
      <c r="D107" s="7"/>
      <c r="E107" s="132"/>
      <c r="F107" s="7"/>
      <c r="G107" s="7"/>
      <c r="H107" s="7"/>
      <c r="I107" s="7"/>
      <c r="J107" s="202"/>
      <c r="K107" s="202"/>
      <c r="L107" s="132"/>
      <c r="M107" s="7"/>
      <c r="N107" s="7"/>
      <c r="O107" s="7"/>
    </row>
    <row r="108" spans="1:15" ht="15.75" customHeight="1">
      <c r="A108" s="7"/>
      <c r="B108" s="7"/>
      <c r="C108" s="7"/>
      <c r="D108" s="7"/>
      <c r="E108" s="132"/>
      <c r="F108" s="7"/>
      <c r="G108" s="7"/>
      <c r="H108" s="7"/>
      <c r="I108" s="7"/>
      <c r="J108" s="202"/>
      <c r="K108" s="202"/>
      <c r="L108" s="132"/>
      <c r="M108" s="7"/>
      <c r="N108" s="7"/>
      <c r="O108" s="7"/>
    </row>
    <row r="109" spans="1:15" ht="15.75" customHeight="1">
      <c r="A109" s="7"/>
      <c r="B109" s="7"/>
      <c r="C109" s="7"/>
      <c r="D109" s="7"/>
      <c r="E109" s="132"/>
      <c r="F109" s="7"/>
      <c r="G109" s="7"/>
      <c r="H109" s="7"/>
      <c r="I109" s="7"/>
      <c r="J109" s="202"/>
      <c r="K109" s="202"/>
      <c r="L109" s="132"/>
      <c r="M109" s="7"/>
      <c r="N109" s="7"/>
      <c r="O109" s="7"/>
    </row>
    <row r="110" spans="1:15" ht="15.75" customHeight="1">
      <c r="A110" s="7"/>
      <c r="B110" s="7"/>
      <c r="C110" s="7"/>
      <c r="D110" s="7"/>
      <c r="E110" s="132"/>
      <c r="F110" s="7"/>
      <c r="G110" s="7"/>
      <c r="H110" s="7"/>
      <c r="I110" s="7"/>
      <c r="J110" s="202"/>
      <c r="K110" s="202"/>
      <c r="L110" s="132"/>
      <c r="M110" s="7"/>
      <c r="N110" s="7"/>
      <c r="O110" s="7"/>
    </row>
    <row r="111" spans="1:15" ht="15.75" customHeight="1">
      <c r="A111" s="7"/>
      <c r="B111" s="7"/>
      <c r="C111" s="7"/>
      <c r="D111" s="7"/>
      <c r="E111" s="132"/>
      <c r="F111" s="7"/>
      <c r="G111" s="7"/>
      <c r="H111" s="7"/>
      <c r="I111" s="7"/>
      <c r="J111" s="202"/>
      <c r="K111" s="202"/>
      <c r="L111" s="132"/>
      <c r="M111" s="7"/>
      <c r="N111" s="7"/>
      <c r="O111" s="7"/>
    </row>
    <row r="112" spans="1:15" ht="15.75" customHeight="1">
      <c r="A112" s="7"/>
      <c r="B112" s="7"/>
      <c r="C112" s="7"/>
      <c r="D112" s="7"/>
      <c r="E112" s="132"/>
      <c r="F112" s="7"/>
      <c r="G112" s="7"/>
      <c r="H112" s="7"/>
      <c r="I112" s="7"/>
      <c r="J112" s="202"/>
      <c r="K112" s="202"/>
      <c r="L112" s="132"/>
      <c r="M112" s="7"/>
      <c r="N112" s="7"/>
      <c r="O112" s="7"/>
    </row>
    <row r="113" spans="1:15" ht="15.75" customHeight="1">
      <c r="A113" s="7"/>
      <c r="B113" s="7"/>
      <c r="C113" s="7"/>
      <c r="D113" s="7"/>
      <c r="E113" s="132"/>
      <c r="F113" s="7"/>
      <c r="G113" s="7"/>
      <c r="H113" s="7"/>
      <c r="I113" s="7"/>
      <c r="J113" s="202"/>
      <c r="K113" s="202"/>
      <c r="L113" s="132"/>
      <c r="M113" s="7"/>
      <c r="N113" s="7"/>
      <c r="O113" s="7"/>
    </row>
    <row r="114" spans="1:15" ht="15.75" customHeight="1">
      <c r="A114" s="7"/>
      <c r="B114" s="7"/>
      <c r="C114" s="7"/>
      <c r="D114" s="7"/>
      <c r="E114" s="132"/>
      <c r="F114" s="7"/>
      <c r="G114" s="7"/>
      <c r="H114" s="7"/>
      <c r="I114" s="7"/>
      <c r="J114" s="202"/>
      <c r="K114" s="202"/>
      <c r="L114" s="132"/>
      <c r="M114" s="7"/>
      <c r="N114" s="7"/>
      <c r="O114" s="7"/>
    </row>
    <row r="115" spans="1:15" ht="15.75" customHeight="1">
      <c r="A115" s="7"/>
      <c r="B115" s="7"/>
      <c r="C115" s="7"/>
      <c r="D115" s="7"/>
      <c r="E115" s="132"/>
      <c r="F115" s="7"/>
      <c r="G115" s="7"/>
      <c r="H115" s="7"/>
      <c r="I115" s="7"/>
      <c r="J115" s="202"/>
      <c r="K115" s="202"/>
      <c r="L115" s="132"/>
      <c r="M115" s="7"/>
      <c r="N115" s="7"/>
      <c r="O115" s="7"/>
    </row>
    <row r="116" spans="1:15" ht="15.75" customHeight="1">
      <c r="A116" s="7"/>
      <c r="B116" s="7"/>
      <c r="C116" s="7"/>
      <c r="D116" s="7"/>
      <c r="E116" s="132"/>
      <c r="F116" s="7"/>
      <c r="G116" s="7"/>
      <c r="H116" s="7"/>
      <c r="I116" s="7"/>
      <c r="J116" s="202"/>
      <c r="K116" s="202"/>
      <c r="L116" s="132"/>
      <c r="M116" s="7"/>
      <c r="N116" s="7"/>
      <c r="O116" s="7"/>
    </row>
    <row r="117" spans="1:15" ht="15.75" customHeight="1">
      <c r="A117" s="7"/>
      <c r="B117" s="7"/>
      <c r="C117" s="7"/>
      <c r="D117" s="7"/>
      <c r="E117" s="132"/>
      <c r="F117" s="7"/>
      <c r="G117" s="7"/>
      <c r="H117" s="7"/>
      <c r="I117" s="7"/>
      <c r="J117" s="202"/>
      <c r="K117" s="202"/>
      <c r="L117" s="132"/>
      <c r="M117" s="7"/>
      <c r="N117" s="7"/>
      <c r="O117" s="7"/>
    </row>
    <row r="118" spans="1:15" ht="15.75" customHeight="1">
      <c r="A118" s="7"/>
      <c r="B118" s="7"/>
      <c r="C118" s="7"/>
      <c r="D118" s="7"/>
      <c r="E118" s="132"/>
      <c r="F118" s="7"/>
      <c r="G118" s="7"/>
      <c r="H118" s="7"/>
      <c r="I118" s="7"/>
      <c r="J118" s="202"/>
      <c r="K118" s="202"/>
      <c r="L118" s="132"/>
      <c r="M118" s="7"/>
      <c r="N118" s="7"/>
      <c r="O118" s="7"/>
    </row>
    <row r="119" spans="1:15" ht="15.75" customHeight="1">
      <c r="A119" s="7"/>
      <c r="B119" s="7"/>
      <c r="C119" s="7"/>
      <c r="D119" s="7"/>
      <c r="E119" s="132"/>
      <c r="F119" s="7"/>
      <c r="G119" s="7"/>
      <c r="H119" s="7"/>
      <c r="I119" s="7"/>
      <c r="J119" s="202"/>
      <c r="K119" s="202"/>
      <c r="L119" s="132"/>
      <c r="M119" s="7"/>
      <c r="N119" s="7"/>
      <c r="O119" s="7"/>
    </row>
    <row r="120" spans="1:15" ht="15.75" customHeight="1">
      <c r="A120" s="7"/>
      <c r="B120" s="7"/>
      <c r="C120" s="7"/>
      <c r="D120" s="7"/>
      <c r="E120" s="132"/>
      <c r="F120" s="7"/>
      <c r="G120" s="7"/>
      <c r="H120" s="7"/>
      <c r="I120" s="7"/>
      <c r="J120" s="202"/>
      <c r="K120" s="202"/>
      <c r="L120" s="132"/>
      <c r="M120" s="7"/>
      <c r="N120" s="7"/>
      <c r="O120" s="7"/>
    </row>
    <row r="121" spans="1:15" ht="15.75" customHeight="1">
      <c r="A121" s="7"/>
      <c r="B121" s="7"/>
      <c r="C121" s="7"/>
      <c r="D121" s="7"/>
      <c r="E121" s="132"/>
      <c r="F121" s="7"/>
      <c r="G121" s="7"/>
      <c r="H121" s="7"/>
      <c r="I121" s="7"/>
      <c r="J121" s="202"/>
      <c r="K121" s="202"/>
      <c r="L121" s="132"/>
      <c r="M121" s="7"/>
      <c r="N121" s="7"/>
      <c r="O121" s="7"/>
    </row>
    <row r="122" spans="1:15" ht="15.75" customHeight="1">
      <c r="A122" s="7"/>
      <c r="B122" s="7"/>
      <c r="C122" s="7"/>
      <c r="D122" s="7"/>
      <c r="E122" s="132"/>
      <c r="F122" s="7"/>
      <c r="G122" s="7"/>
      <c r="H122" s="7"/>
      <c r="I122" s="7"/>
      <c r="J122" s="202"/>
      <c r="K122" s="202"/>
      <c r="L122" s="132"/>
      <c r="M122" s="7"/>
      <c r="N122" s="7"/>
      <c r="O122" s="7"/>
    </row>
    <row r="123" spans="1:15" ht="15.75" customHeight="1">
      <c r="A123" s="7"/>
      <c r="B123" s="7"/>
      <c r="C123" s="7"/>
      <c r="D123" s="7"/>
      <c r="E123" s="132"/>
      <c r="F123" s="7"/>
      <c r="G123" s="7"/>
      <c r="H123" s="7"/>
      <c r="I123" s="7"/>
      <c r="J123" s="202"/>
      <c r="K123" s="202"/>
      <c r="L123" s="132"/>
      <c r="M123" s="7"/>
      <c r="N123" s="7"/>
      <c r="O123" s="7"/>
    </row>
    <row r="124" spans="1:15" ht="15.75" customHeight="1">
      <c r="A124" s="7"/>
      <c r="B124" s="7"/>
      <c r="C124" s="7"/>
      <c r="D124" s="7"/>
      <c r="E124" s="132"/>
      <c r="F124" s="7"/>
      <c r="G124" s="7"/>
      <c r="H124" s="7"/>
      <c r="I124" s="7"/>
      <c r="J124" s="202"/>
      <c r="K124" s="202"/>
      <c r="L124" s="132"/>
      <c r="M124" s="7"/>
      <c r="N124" s="7"/>
      <c r="O124" s="7"/>
    </row>
    <row r="125" spans="1:15" ht="15.75" customHeight="1">
      <c r="A125" s="7"/>
      <c r="B125" s="7"/>
      <c r="C125" s="7"/>
      <c r="D125" s="7"/>
      <c r="E125" s="132"/>
      <c r="F125" s="7"/>
      <c r="G125" s="7"/>
      <c r="H125" s="7"/>
      <c r="I125" s="7"/>
      <c r="J125" s="202"/>
      <c r="K125" s="202"/>
      <c r="L125" s="132"/>
      <c r="M125" s="7"/>
      <c r="N125" s="7"/>
      <c r="O125" s="7"/>
    </row>
    <row r="126" spans="1:15" ht="15.75" customHeight="1">
      <c r="A126" s="7"/>
      <c r="B126" s="7"/>
      <c r="C126" s="7"/>
      <c r="D126" s="7"/>
      <c r="E126" s="132"/>
      <c r="F126" s="7"/>
      <c r="G126" s="7"/>
      <c r="H126" s="7"/>
      <c r="I126" s="7"/>
      <c r="J126" s="202"/>
      <c r="K126" s="202"/>
      <c r="L126" s="132"/>
      <c r="M126" s="7"/>
      <c r="N126" s="7"/>
      <c r="O126" s="7"/>
    </row>
    <row r="127" spans="1:15" ht="15.75" customHeight="1">
      <c r="A127" s="7"/>
      <c r="B127" s="7"/>
      <c r="C127" s="7"/>
      <c r="D127" s="7"/>
      <c r="E127" s="132"/>
      <c r="F127" s="7"/>
      <c r="G127" s="7"/>
      <c r="H127" s="7"/>
      <c r="I127" s="7"/>
      <c r="J127" s="202"/>
      <c r="K127" s="202"/>
      <c r="L127" s="132"/>
      <c r="M127" s="7"/>
      <c r="N127" s="7"/>
      <c r="O127" s="7"/>
    </row>
    <row r="128" spans="1:15" ht="15.75" customHeight="1">
      <c r="A128" s="7"/>
      <c r="B128" s="7"/>
      <c r="C128" s="7"/>
      <c r="D128" s="7"/>
      <c r="E128" s="132"/>
      <c r="F128" s="7"/>
      <c r="G128" s="7"/>
      <c r="H128" s="7"/>
      <c r="I128" s="7"/>
      <c r="J128" s="202"/>
      <c r="K128" s="202"/>
      <c r="L128" s="132"/>
      <c r="M128" s="7"/>
      <c r="N128" s="7"/>
      <c r="O128" s="7"/>
    </row>
    <row r="129" spans="1:15" ht="15.75" customHeight="1">
      <c r="A129" s="7"/>
      <c r="B129" s="7"/>
      <c r="C129" s="7"/>
      <c r="D129" s="7"/>
      <c r="E129" s="132"/>
      <c r="F129" s="7"/>
      <c r="G129" s="7"/>
      <c r="H129" s="7"/>
      <c r="I129" s="7"/>
      <c r="J129" s="202"/>
      <c r="K129" s="202"/>
      <c r="L129" s="132"/>
      <c r="M129" s="7"/>
      <c r="N129" s="7"/>
      <c r="O129" s="7"/>
    </row>
    <row r="130" spans="1:15" ht="15.75" customHeight="1">
      <c r="A130" s="7"/>
      <c r="B130" s="7"/>
      <c r="C130" s="7"/>
      <c r="D130" s="7"/>
      <c r="E130" s="132"/>
      <c r="F130" s="7"/>
      <c r="G130" s="7"/>
      <c r="H130" s="7"/>
      <c r="I130" s="7"/>
      <c r="J130" s="202"/>
      <c r="K130" s="202"/>
      <c r="L130" s="132"/>
      <c r="M130" s="7"/>
      <c r="N130" s="7"/>
      <c r="O130" s="7"/>
    </row>
    <row r="131" spans="1:15" ht="15.75" customHeight="1">
      <c r="A131" s="7"/>
      <c r="B131" s="7"/>
      <c r="C131" s="7"/>
      <c r="D131" s="7"/>
      <c r="E131" s="132"/>
      <c r="F131" s="7"/>
      <c r="G131" s="7"/>
      <c r="H131" s="7"/>
      <c r="I131" s="7"/>
      <c r="J131" s="202"/>
      <c r="K131" s="202"/>
      <c r="L131" s="132"/>
      <c r="M131" s="7"/>
      <c r="N131" s="7"/>
      <c r="O131" s="7"/>
    </row>
    <row r="132" spans="1:15" ht="15.75" customHeight="1">
      <c r="A132" s="7"/>
      <c r="B132" s="7"/>
      <c r="C132" s="7"/>
      <c r="D132" s="7"/>
      <c r="E132" s="132"/>
      <c r="F132" s="7"/>
      <c r="G132" s="7"/>
      <c r="H132" s="7"/>
      <c r="I132" s="7"/>
      <c r="J132" s="202"/>
      <c r="K132" s="202"/>
      <c r="L132" s="132"/>
      <c r="M132" s="7"/>
      <c r="N132" s="7"/>
      <c r="O132" s="7"/>
    </row>
    <row r="133" spans="1:15" ht="15.75" customHeight="1">
      <c r="A133" s="7"/>
      <c r="B133" s="7"/>
      <c r="C133" s="7"/>
      <c r="D133" s="7"/>
      <c r="E133" s="132"/>
      <c r="F133" s="7"/>
      <c r="G133" s="7"/>
      <c r="H133" s="7"/>
      <c r="I133" s="7"/>
      <c r="J133" s="202"/>
      <c r="K133" s="202"/>
      <c r="L133" s="132"/>
      <c r="M133" s="7"/>
      <c r="N133" s="7"/>
      <c r="O133" s="7"/>
    </row>
    <row r="134" spans="1:15" ht="15.75" customHeight="1">
      <c r="A134" s="7"/>
      <c r="B134" s="7"/>
      <c r="C134" s="7"/>
      <c r="D134" s="7"/>
      <c r="E134" s="132"/>
      <c r="F134" s="7"/>
      <c r="G134" s="7"/>
      <c r="H134" s="7"/>
      <c r="I134" s="7"/>
      <c r="J134" s="202"/>
      <c r="K134" s="202"/>
      <c r="L134" s="132"/>
      <c r="M134" s="7"/>
      <c r="N134" s="7"/>
      <c r="O134" s="7"/>
    </row>
    <row r="135" spans="1:15" ht="15.75" customHeight="1">
      <c r="A135" s="7"/>
      <c r="B135" s="7"/>
      <c r="C135" s="7"/>
      <c r="D135" s="7"/>
      <c r="E135" s="132"/>
      <c r="F135" s="7"/>
      <c r="G135" s="7"/>
      <c r="H135" s="7"/>
      <c r="I135" s="7"/>
      <c r="J135" s="202"/>
      <c r="K135" s="202"/>
      <c r="L135" s="132"/>
      <c r="M135" s="7"/>
      <c r="N135" s="7"/>
      <c r="O135" s="7"/>
    </row>
    <row r="136" spans="1:15" ht="15.75" customHeight="1">
      <c r="A136" s="7"/>
      <c r="B136" s="7"/>
      <c r="C136" s="7"/>
      <c r="D136" s="7"/>
      <c r="E136" s="132"/>
      <c r="F136" s="7"/>
      <c r="G136" s="7"/>
      <c r="H136" s="7"/>
      <c r="I136" s="7"/>
      <c r="J136" s="202"/>
      <c r="K136" s="202"/>
      <c r="L136" s="132"/>
      <c r="M136" s="7"/>
      <c r="N136" s="7"/>
      <c r="O136" s="7"/>
    </row>
    <row r="137" spans="1:15" ht="15.75" customHeight="1">
      <c r="A137" s="7"/>
      <c r="B137" s="7"/>
      <c r="C137" s="7"/>
      <c r="D137" s="7"/>
      <c r="E137" s="132"/>
      <c r="F137" s="7"/>
      <c r="G137" s="7"/>
      <c r="H137" s="7"/>
      <c r="I137" s="7"/>
      <c r="J137" s="202"/>
      <c r="K137" s="202"/>
      <c r="L137" s="132"/>
      <c r="M137" s="7"/>
      <c r="N137" s="7"/>
      <c r="O137" s="7"/>
    </row>
    <row r="138" spans="1:15" ht="15.75" customHeight="1">
      <c r="A138" s="7"/>
      <c r="B138" s="7"/>
      <c r="C138" s="7"/>
      <c r="D138" s="7"/>
      <c r="E138" s="132"/>
      <c r="F138" s="7"/>
      <c r="G138" s="7"/>
      <c r="H138" s="7"/>
      <c r="I138" s="7"/>
      <c r="J138" s="202"/>
      <c r="K138" s="202"/>
      <c r="L138" s="132"/>
      <c r="M138" s="7"/>
      <c r="N138" s="7"/>
      <c r="O138" s="7"/>
    </row>
    <row r="139" spans="1:15" ht="15.75" customHeight="1">
      <c r="A139" s="7"/>
      <c r="B139" s="7"/>
      <c r="C139" s="7"/>
      <c r="D139" s="7"/>
      <c r="E139" s="132"/>
      <c r="F139" s="7"/>
      <c r="G139" s="7"/>
      <c r="H139" s="7"/>
      <c r="I139" s="7"/>
      <c r="J139" s="202"/>
      <c r="K139" s="202"/>
      <c r="L139" s="132"/>
      <c r="M139" s="7"/>
      <c r="N139" s="7"/>
      <c r="O139" s="7"/>
    </row>
    <row r="140" spans="1:15" ht="15.75" customHeight="1">
      <c r="A140" s="7"/>
      <c r="B140" s="7"/>
      <c r="C140" s="7"/>
      <c r="D140" s="7"/>
      <c r="E140" s="132"/>
      <c r="F140" s="7"/>
      <c r="G140" s="7"/>
      <c r="H140" s="7"/>
      <c r="I140" s="7"/>
      <c r="J140" s="202"/>
      <c r="K140" s="202"/>
      <c r="L140" s="132"/>
      <c r="M140" s="7"/>
      <c r="N140" s="7"/>
      <c r="O140" s="7"/>
    </row>
    <row r="141" spans="1:15" ht="15.75" customHeight="1">
      <c r="A141" s="7"/>
      <c r="B141" s="7"/>
      <c r="C141" s="7"/>
      <c r="D141" s="7"/>
      <c r="E141" s="132"/>
      <c r="F141" s="7"/>
      <c r="G141" s="7"/>
      <c r="H141" s="7"/>
      <c r="I141" s="7"/>
      <c r="J141" s="202"/>
      <c r="K141" s="202"/>
      <c r="L141" s="132"/>
      <c r="M141" s="7"/>
      <c r="N141" s="7"/>
      <c r="O141" s="7"/>
    </row>
    <row r="142" spans="1:15" ht="15.75" customHeight="1">
      <c r="A142" s="7"/>
      <c r="B142" s="7"/>
      <c r="C142" s="7"/>
      <c r="D142" s="7"/>
      <c r="E142" s="132"/>
      <c r="F142" s="7"/>
      <c r="G142" s="7"/>
      <c r="H142" s="7"/>
      <c r="I142" s="7"/>
      <c r="J142" s="202"/>
      <c r="K142" s="202"/>
      <c r="L142" s="132"/>
      <c r="M142" s="7"/>
      <c r="N142" s="7"/>
      <c r="O142" s="7"/>
    </row>
    <row r="143" spans="1:15" ht="15.75" customHeight="1">
      <c r="A143" s="7"/>
      <c r="B143" s="7"/>
      <c r="C143" s="7"/>
      <c r="D143" s="7"/>
      <c r="E143" s="132"/>
      <c r="F143" s="7"/>
      <c r="G143" s="7"/>
      <c r="H143" s="7"/>
      <c r="I143" s="7"/>
      <c r="J143" s="202"/>
      <c r="K143" s="202"/>
      <c r="L143" s="132"/>
      <c r="M143" s="7"/>
      <c r="N143" s="7"/>
      <c r="O143" s="7"/>
    </row>
    <row r="144" spans="1:15" ht="15.75" customHeight="1">
      <c r="A144" s="7"/>
      <c r="B144" s="7"/>
      <c r="C144" s="7"/>
      <c r="D144" s="7"/>
      <c r="E144" s="132"/>
      <c r="F144" s="7"/>
      <c r="G144" s="7"/>
      <c r="H144" s="7"/>
      <c r="I144" s="7"/>
      <c r="J144" s="202"/>
      <c r="K144" s="202"/>
      <c r="L144" s="132"/>
      <c r="M144" s="7"/>
      <c r="N144" s="7"/>
      <c r="O144" s="7"/>
    </row>
    <row r="145" spans="1:15" ht="15.75" customHeight="1">
      <c r="A145" s="7"/>
      <c r="B145" s="7"/>
      <c r="C145" s="7"/>
      <c r="D145" s="7"/>
      <c r="E145" s="132"/>
      <c r="F145" s="7"/>
      <c r="G145" s="7"/>
      <c r="H145" s="7"/>
      <c r="I145" s="7"/>
      <c r="J145" s="202"/>
      <c r="K145" s="202"/>
      <c r="L145" s="132"/>
      <c r="M145" s="7"/>
      <c r="N145" s="7"/>
      <c r="O145" s="7"/>
    </row>
    <row r="146" spans="1:15" ht="15.75" customHeight="1">
      <c r="A146" s="7"/>
      <c r="B146" s="7"/>
      <c r="C146" s="7"/>
      <c r="D146" s="7"/>
      <c r="E146" s="132"/>
      <c r="F146" s="7"/>
      <c r="G146" s="7"/>
      <c r="H146" s="7"/>
      <c r="I146" s="7"/>
      <c r="J146" s="202"/>
      <c r="K146" s="202"/>
      <c r="L146" s="132"/>
      <c r="M146" s="7"/>
      <c r="N146" s="7"/>
      <c r="O146" s="7"/>
    </row>
    <row r="147" spans="1:15" ht="15.75" customHeight="1">
      <c r="A147" s="7"/>
      <c r="B147" s="7"/>
      <c r="C147" s="7"/>
      <c r="D147" s="7"/>
      <c r="E147" s="132"/>
      <c r="F147" s="7"/>
      <c r="G147" s="7"/>
      <c r="H147" s="7"/>
      <c r="I147" s="7"/>
      <c r="J147" s="202"/>
      <c r="K147" s="202"/>
      <c r="L147" s="132"/>
      <c r="M147" s="7"/>
      <c r="N147" s="7"/>
      <c r="O147" s="7"/>
    </row>
    <row r="148" spans="1:15" ht="15.75" customHeight="1">
      <c r="A148" s="7"/>
      <c r="B148" s="7"/>
      <c r="C148" s="7"/>
      <c r="D148" s="7"/>
      <c r="E148" s="132"/>
      <c r="F148" s="7"/>
      <c r="G148" s="7"/>
      <c r="H148" s="7"/>
      <c r="I148" s="7"/>
      <c r="J148" s="202"/>
      <c r="K148" s="202"/>
      <c r="L148" s="132"/>
      <c r="M148" s="7"/>
      <c r="N148" s="7"/>
      <c r="O148" s="7"/>
    </row>
    <row r="149" spans="1:15" ht="15.75" customHeight="1">
      <c r="A149" s="7"/>
      <c r="B149" s="7"/>
      <c r="C149" s="7"/>
      <c r="D149" s="7"/>
      <c r="E149" s="132"/>
      <c r="F149" s="7"/>
      <c r="G149" s="7"/>
      <c r="H149" s="7"/>
      <c r="I149" s="7"/>
      <c r="J149" s="202"/>
      <c r="K149" s="202"/>
      <c r="L149" s="132"/>
      <c r="M149" s="7"/>
      <c r="N149" s="7"/>
      <c r="O149" s="7"/>
    </row>
    <row r="150" spans="1:15" ht="15.75" customHeight="1">
      <c r="A150" s="7"/>
      <c r="B150" s="7"/>
      <c r="C150" s="7"/>
      <c r="D150" s="7"/>
      <c r="E150" s="132"/>
      <c r="F150" s="7"/>
      <c r="G150" s="7"/>
      <c r="H150" s="7"/>
      <c r="I150" s="7"/>
      <c r="J150" s="202"/>
      <c r="K150" s="202"/>
      <c r="L150" s="132"/>
      <c r="M150" s="7"/>
      <c r="N150" s="7"/>
      <c r="O150" s="7"/>
    </row>
    <row r="151" spans="1:15" ht="15.75" customHeight="1">
      <c r="A151" s="7"/>
      <c r="B151" s="7"/>
      <c r="C151" s="7"/>
      <c r="D151" s="7"/>
      <c r="E151" s="132"/>
      <c r="F151" s="7"/>
      <c r="G151" s="7"/>
      <c r="H151" s="7"/>
      <c r="I151" s="7"/>
      <c r="J151" s="202"/>
      <c r="K151" s="202"/>
      <c r="L151" s="132"/>
      <c r="M151" s="7"/>
      <c r="N151" s="7"/>
      <c r="O151" s="7"/>
    </row>
    <row r="152" spans="1:15" ht="15.75" customHeight="1">
      <c r="A152" s="7"/>
      <c r="B152" s="7"/>
      <c r="C152" s="7"/>
      <c r="D152" s="7"/>
      <c r="E152" s="132"/>
      <c r="F152" s="7"/>
      <c r="G152" s="7"/>
      <c r="H152" s="7"/>
      <c r="I152" s="7"/>
      <c r="J152" s="202"/>
      <c r="K152" s="202"/>
      <c r="L152" s="132"/>
      <c r="M152" s="7"/>
      <c r="N152" s="7"/>
      <c r="O152" s="7"/>
    </row>
    <row r="153" spans="1:15" ht="15.75" customHeight="1">
      <c r="A153" s="7"/>
      <c r="B153" s="7"/>
      <c r="C153" s="7"/>
      <c r="D153" s="7"/>
      <c r="E153" s="132"/>
      <c r="F153" s="7"/>
      <c r="G153" s="7"/>
      <c r="H153" s="7"/>
      <c r="I153" s="7"/>
      <c r="J153" s="202"/>
      <c r="K153" s="202"/>
      <c r="L153" s="132"/>
      <c r="M153" s="7"/>
      <c r="N153" s="7"/>
      <c r="O153" s="7"/>
    </row>
    <row r="154" spans="1:15" ht="15.75" customHeight="1">
      <c r="A154" s="7"/>
      <c r="B154" s="7"/>
      <c r="C154" s="7"/>
      <c r="D154" s="7"/>
      <c r="E154" s="132"/>
      <c r="F154" s="7"/>
      <c r="G154" s="7"/>
      <c r="H154" s="7"/>
      <c r="I154" s="7"/>
      <c r="J154" s="202"/>
      <c r="K154" s="202"/>
      <c r="L154" s="132"/>
      <c r="M154" s="7"/>
      <c r="N154" s="7"/>
      <c r="O154" s="7"/>
    </row>
    <row r="155" spans="1:15" ht="15.75" customHeight="1">
      <c r="A155" s="7"/>
      <c r="B155" s="7"/>
      <c r="C155" s="7"/>
      <c r="D155" s="7"/>
      <c r="E155" s="132"/>
      <c r="F155" s="7"/>
      <c r="G155" s="7"/>
      <c r="H155" s="7"/>
      <c r="I155" s="7"/>
      <c r="J155" s="202"/>
      <c r="K155" s="202"/>
      <c r="L155" s="132"/>
      <c r="M155" s="7"/>
      <c r="N155" s="7"/>
      <c r="O155" s="7"/>
    </row>
    <row r="156" spans="1:15" ht="15.75" customHeight="1">
      <c r="A156" s="7"/>
      <c r="B156" s="7"/>
      <c r="C156" s="7"/>
      <c r="D156" s="7"/>
      <c r="E156" s="132"/>
      <c r="F156" s="7"/>
      <c r="G156" s="7"/>
      <c r="H156" s="7"/>
      <c r="I156" s="7"/>
      <c r="J156" s="202"/>
      <c r="K156" s="202"/>
      <c r="L156" s="132"/>
      <c r="M156" s="7"/>
      <c r="N156" s="7"/>
      <c r="O156" s="7"/>
    </row>
    <row r="157" spans="1:15" ht="15.75" customHeight="1">
      <c r="A157" s="7"/>
      <c r="B157" s="7"/>
      <c r="C157" s="7"/>
      <c r="D157" s="7"/>
      <c r="E157" s="132"/>
      <c r="F157" s="7"/>
      <c r="G157" s="7"/>
      <c r="H157" s="7"/>
      <c r="I157" s="7"/>
      <c r="J157" s="202"/>
      <c r="K157" s="202"/>
      <c r="L157" s="132"/>
      <c r="M157" s="7"/>
      <c r="N157" s="7"/>
      <c r="O157" s="7"/>
    </row>
    <row r="158" spans="1:15" ht="15.75" customHeight="1">
      <c r="A158" s="7"/>
      <c r="B158" s="7"/>
      <c r="C158" s="7"/>
      <c r="D158" s="7"/>
      <c r="E158" s="132"/>
      <c r="F158" s="7"/>
      <c r="G158" s="7"/>
      <c r="H158" s="7"/>
      <c r="I158" s="7"/>
      <c r="J158" s="202"/>
      <c r="K158" s="202"/>
      <c r="L158" s="132"/>
      <c r="M158" s="7"/>
      <c r="N158" s="7"/>
      <c r="O158" s="7"/>
    </row>
    <row r="159" spans="1:15" ht="15.75" customHeight="1">
      <c r="A159" s="7"/>
      <c r="B159" s="7"/>
      <c r="C159" s="7"/>
      <c r="D159" s="7"/>
      <c r="E159" s="132"/>
      <c r="F159" s="7"/>
      <c r="G159" s="7"/>
      <c r="H159" s="7"/>
      <c r="I159" s="7"/>
      <c r="J159" s="202"/>
      <c r="K159" s="202"/>
      <c r="L159" s="132"/>
      <c r="M159" s="7"/>
      <c r="N159" s="7"/>
      <c r="O159" s="7"/>
    </row>
    <row r="160" spans="1:15" ht="15.75" customHeight="1">
      <c r="A160" s="7"/>
      <c r="B160" s="7"/>
      <c r="C160" s="7"/>
      <c r="D160" s="7"/>
      <c r="E160" s="132"/>
      <c r="F160" s="7"/>
      <c r="G160" s="7"/>
      <c r="H160" s="7"/>
      <c r="I160" s="7"/>
      <c r="J160" s="202"/>
      <c r="K160" s="202"/>
      <c r="L160" s="132"/>
      <c r="M160" s="7"/>
      <c r="N160" s="7"/>
      <c r="O160" s="7"/>
    </row>
    <row r="161" spans="1:15" ht="15.75" customHeight="1">
      <c r="A161" s="7"/>
      <c r="B161" s="7"/>
      <c r="C161" s="7"/>
      <c r="D161" s="7"/>
      <c r="E161" s="132"/>
      <c r="F161" s="7"/>
      <c r="G161" s="7"/>
      <c r="H161" s="7"/>
      <c r="I161" s="7"/>
      <c r="J161" s="202"/>
      <c r="K161" s="202"/>
      <c r="L161" s="132"/>
      <c r="M161" s="7"/>
      <c r="N161" s="7"/>
      <c r="O161" s="7"/>
    </row>
    <row r="162" spans="1:15" ht="15.75" customHeight="1">
      <c r="A162" s="7"/>
      <c r="B162" s="7"/>
      <c r="C162" s="7"/>
      <c r="D162" s="7"/>
      <c r="E162" s="132"/>
      <c r="F162" s="7"/>
      <c r="G162" s="7"/>
      <c r="H162" s="7"/>
      <c r="I162" s="7"/>
      <c r="J162" s="202"/>
      <c r="K162" s="202"/>
      <c r="L162" s="132"/>
      <c r="M162" s="7"/>
      <c r="N162" s="7"/>
      <c r="O162" s="7"/>
    </row>
    <row r="163" spans="1:15" ht="15.75" customHeight="1">
      <c r="A163" s="7"/>
      <c r="B163" s="7"/>
      <c r="C163" s="7"/>
      <c r="D163" s="7"/>
      <c r="E163" s="132"/>
      <c r="F163" s="7"/>
      <c r="G163" s="7"/>
      <c r="H163" s="7"/>
      <c r="I163" s="7"/>
      <c r="J163" s="202"/>
      <c r="K163" s="202"/>
      <c r="L163" s="132"/>
      <c r="M163" s="7"/>
      <c r="N163" s="7"/>
      <c r="O163" s="7"/>
    </row>
    <row r="164" spans="1:15" ht="15.75" customHeight="1">
      <c r="A164" s="7"/>
      <c r="B164" s="7"/>
      <c r="C164" s="7"/>
      <c r="D164" s="7"/>
      <c r="E164" s="132"/>
      <c r="F164" s="7"/>
      <c r="G164" s="7"/>
      <c r="H164" s="7"/>
      <c r="I164" s="7"/>
      <c r="J164" s="202"/>
      <c r="K164" s="202"/>
      <c r="L164" s="132"/>
      <c r="M164" s="7"/>
      <c r="N164" s="7"/>
      <c r="O164" s="7"/>
    </row>
    <row r="165" spans="1:15" ht="15.75" customHeight="1">
      <c r="A165" s="7"/>
      <c r="B165" s="7"/>
      <c r="C165" s="7"/>
      <c r="D165" s="7"/>
      <c r="E165" s="132"/>
      <c r="F165" s="7"/>
      <c r="G165" s="7"/>
      <c r="H165" s="7"/>
      <c r="I165" s="7"/>
      <c r="J165" s="202"/>
      <c r="K165" s="202"/>
      <c r="L165" s="132"/>
      <c r="M165" s="7"/>
      <c r="N165" s="7"/>
      <c r="O165" s="7"/>
    </row>
    <row r="166" spans="1:15" ht="15.75" customHeight="1">
      <c r="A166" s="7"/>
      <c r="B166" s="7"/>
      <c r="C166" s="7"/>
      <c r="D166" s="7"/>
      <c r="E166" s="132"/>
      <c r="F166" s="7"/>
      <c r="G166" s="7"/>
      <c r="H166" s="7"/>
      <c r="I166" s="7"/>
      <c r="J166" s="202"/>
      <c r="K166" s="202"/>
      <c r="L166" s="132"/>
      <c r="M166" s="7"/>
      <c r="N166" s="7"/>
      <c r="O166" s="7"/>
    </row>
    <row r="167" spans="1:15" ht="15.75" customHeight="1">
      <c r="A167" s="7"/>
      <c r="B167" s="7"/>
      <c r="C167" s="7"/>
      <c r="D167" s="7"/>
      <c r="E167" s="132"/>
      <c r="F167" s="7"/>
      <c r="G167" s="7"/>
      <c r="H167" s="7"/>
      <c r="I167" s="7"/>
      <c r="J167" s="202"/>
      <c r="K167" s="202"/>
      <c r="L167" s="132"/>
      <c r="M167" s="7"/>
      <c r="N167" s="7"/>
      <c r="O167" s="7"/>
    </row>
    <row r="168" spans="1:15" ht="15.75" customHeight="1">
      <c r="A168" s="7"/>
      <c r="B168" s="7"/>
      <c r="C168" s="7"/>
      <c r="D168" s="7"/>
      <c r="E168" s="132"/>
      <c r="F168" s="7"/>
      <c r="G168" s="7"/>
      <c r="H168" s="7"/>
      <c r="I168" s="7"/>
      <c r="J168" s="202"/>
      <c r="K168" s="202"/>
      <c r="L168" s="132"/>
      <c r="M168" s="7"/>
      <c r="N168" s="7"/>
      <c r="O168" s="7"/>
    </row>
    <row r="169" spans="1:15" ht="15.75" customHeight="1">
      <c r="A169" s="7"/>
      <c r="B169" s="7"/>
      <c r="C169" s="7"/>
      <c r="D169" s="7"/>
      <c r="E169" s="132"/>
      <c r="F169" s="7"/>
      <c r="G169" s="7"/>
      <c r="H169" s="7"/>
      <c r="I169" s="7"/>
      <c r="J169" s="202"/>
      <c r="K169" s="202"/>
      <c r="L169" s="132"/>
      <c r="M169" s="7"/>
      <c r="N169" s="7"/>
      <c r="O169" s="7"/>
    </row>
    <row r="170" spans="1:15" ht="15.75" customHeight="1">
      <c r="A170" s="7"/>
      <c r="B170" s="7"/>
      <c r="C170" s="7"/>
      <c r="D170" s="7"/>
      <c r="E170" s="132"/>
      <c r="F170" s="7"/>
      <c r="G170" s="7"/>
      <c r="H170" s="7"/>
      <c r="I170" s="7"/>
      <c r="J170" s="202"/>
      <c r="K170" s="202"/>
      <c r="L170" s="132"/>
      <c r="M170" s="7"/>
      <c r="N170" s="7"/>
      <c r="O170" s="7"/>
    </row>
    <row r="171" spans="1:15" ht="15.75" customHeight="1">
      <c r="A171" s="7"/>
      <c r="B171" s="7"/>
      <c r="C171" s="7"/>
      <c r="D171" s="7"/>
      <c r="E171" s="132"/>
      <c r="F171" s="7"/>
      <c r="G171" s="7"/>
      <c r="H171" s="7"/>
      <c r="I171" s="7"/>
      <c r="J171" s="202"/>
      <c r="K171" s="202"/>
      <c r="L171" s="132"/>
      <c r="M171" s="7"/>
      <c r="N171" s="7"/>
      <c r="O171" s="7"/>
    </row>
    <row r="172" spans="1:15" ht="15.75" customHeight="1">
      <c r="A172" s="7"/>
      <c r="B172" s="7"/>
      <c r="C172" s="7"/>
      <c r="D172" s="7"/>
      <c r="E172" s="132"/>
      <c r="F172" s="7"/>
      <c r="G172" s="7"/>
      <c r="H172" s="7"/>
      <c r="I172" s="7"/>
      <c r="J172" s="202"/>
      <c r="K172" s="202"/>
      <c r="L172" s="132"/>
      <c r="M172" s="7"/>
      <c r="N172" s="7"/>
      <c r="O172" s="7"/>
    </row>
    <row r="173" spans="1:15" ht="15.75" customHeight="1">
      <c r="A173" s="7"/>
      <c r="B173" s="7"/>
      <c r="C173" s="7"/>
      <c r="D173" s="7"/>
      <c r="E173" s="132"/>
      <c r="F173" s="7"/>
      <c r="G173" s="7"/>
      <c r="H173" s="7"/>
      <c r="I173" s="7"/>
      <c r="J173" s="202"/>
      <c r="K173" s="202"/>
      <c r="L173" s="132"/>
      <c r="M173" s="7"/>
      <c r="N173" s="7"/>
      <c r="O173" s="7"/>
    </row>
    <row r="174" spans="1:15" ht="15.75" customHeight="1">
      <c r="A174" s="7"/>
      <c r="B174" s="7"/>
      <c r="C174" s="7"/>
      <c r="D174" s="7"/>
      <c r="E174" s="132"/>
      <c r="F174" s="7"/>
      <c r="G174" s="7"/>
      <c r="H174" s="7"/>
      <c r="I174" s="7"/>
      <c r="J174" s="202"/>
      <c r="K174" s="202"/>
      <c r="L174" s="132"/>
      <c r="M174" s="7"/>
      <c r="N174" s="7"/>
      <c r="O174" s="7"/>
    </row>
    <row r="175" spans="1:15" ht="15.75" customHeight="1">
      <c r="A175" s="7"/>
      <c r="B175" s="7"/>
      <c r="C175" s="7"/>
      <c r="D175" s="7"/>
      <c r="E175" s="132"/>
      <c r="F175" s="7"/>
      <c r="G175" s="7"/>
      <c r="H175" s="7"/>
      <c r="I175" s="7"/>
      <c r="J175" s="202"/>
      <c r="K175" s="202"/>
      <c r="L175" s="132"/>
      <c r="M175" s="7"/>
      <c r="N175" s="7"/>
      <c r="O175" s="7"/>
    </row>
    <row r="176" spans="1:15" ht="15.75" customHeight="1">
      <c r="A176" s="7"/>
      <c r="B176" s="7"/>
      <c r="C176" s="7"/>
      <c r="D176" s="7"/>
      <c r="E176" s="132"/>
      <c r="F176" s="7"/>
      <c r="G176" s="7"/>
      <c r="H176" s="7"/>
      <c r="I176" s="7"/>
      <c r="J176" s="202"/>
      <c r="K176" s="202"/>
      <c r="L176" s="132"/>
      <c r="M176" s="7"/>
      <c r="N176" s="7"/>
      <c r="O176" s="7"/>
    </row>
    <row r="177" spans="1:15" ht="15.75" customHeight="1">
      <c r="A177" s="7"/>
      <c r="B177" s="7"/>
      <c r="C177" s="7"/>
      <c r="D177" s="7"/>
      <c r="E177" s="132"/>
      <c r="F177" s="7"/>
      <c r="G177" s="7"/>
      <c r="H177" s="7"/>
      <c r="I177" s="7"/>
      <c r="J177" s="202"/>
      <c r="K177" s="202"/>
      <c r="L177" s="132"/>
      <c r="M177" s="7"/>
      <c r="N177" s="7"/>
      <c r="O177" s="7"/>
    </row>
    <row r="178" spans="1:15" ht="15.75" customHeight="1">
      <c r="A178" s="7"/>
      <c r="B178" s="7"/>
      <c r="C178" s="7"/>
      <c r="D178" s="7"/>
      <c r="E178" s="132"/>
      <c r="F178" s="7"/>
      <c r="G178" s="7"/>
      <c r="H178" s="7"/>
      <c r="I178" s="7"/>
      <c r="J178" s="202"/>
      <c r="K178" s="202"/>
      <c r="L178" s="132"/>
      <c r="M178" s="7"/>
      <c r="N178" s="7"/>
      <c r="O178" s="7"/>
    </row>
    <row r="179" spans="1:15" ht="15.75" customHeight="1">
      <c r="A179" s="7"/>
      <c r="B179" s="7"/>
      <c r="C179" s="7"/>
      <c r="D179" s="7"/>
      <c r="E179" s="132"/>
      <c r="F179" s="7"/>
      <c r="G179" s="7"/>
      <c r="H179" s="7"/>
      <c r="I179" s="7"/>
      <c r="J179" s="202"/>
      <c r="K179" s="202"/>
      <c r="L179" s="132"/>
      <c r="M179" s="7"/>
      <c r="N179" s="7"/>
      <c r="O179" s="7"/>
    </row>
    <row r="180" spans="1:15" ht="15.75" customHeight="1">
      <c r="A180" s="7"/>
      <c r="B180" s="7"/>
      <c r="C180" s="7"/>
      <c r="D180" s="7"/>
      <c r="E180" s="132"/>
      <c r="F180" s="7"/>
      <c r="G180" s="7"/>
      <c r="H180" s="7"/>
      <c r="I180" s="7"/>
      <c r="J180" s="202"/>
      <c r="K180" s="202"/>
      <c r="L180" s="132"/>
      <c r="M180" s="7"/>
      <c r="N180" s="7"/>
      <c r="O180" s="7"/>
    </row>
    <row r="181" spans="1:15" ht="15.75" customHeight="1">
      <c r="A181" s="7"/>
      <c r="B181" s="7"/>
      <c r="C181" s="7"/>
      <c r="D181" s="7"/>
      <c r="E181" s="132"/>
      <c r="F181" s="7"/>
      <c r="G181" s="7"/>
      <c r="H181" s="7"/>
      <c r="I181" s="7"/>
      <c r="J181" s="202"/>
      <c r="K181" s="202"/>
      <c r="L181" s="132"/>
      <c r="M181" s="7"/>
      <c r="N181" s="7"/>
      <c r="O181" s="7"/>
    </row>
    <row r="182" spans="1:15" ht="15.75" customHeight="1">
      <c r="A182" s="7"/>
      <c r="B182" s="7"/>
      <c r="C182" s="7"/>
      <c r="D182" s="7"/>
      <c r="E182" s="132"/>
      <c r="F182" s="7"/>
      <c r="G182" s="7"/>
      <c r="H182" s="7"/>
      <c r="I182" s="7"/>
      <c r="J182" s="202"/>
      <c r="K182" s="202"/>
      <c r="L182" s="132"/>
      <c r="M182" s="7"/>
      <c r="N182" s="7"/>
      <c r="O182" s="7"/>
    </row>
    <row r="183" spans="1:15" ht="15.75" customHeight="1">
      <c r="A183" s="7"/>
      <c r="B183" s="7"/>
      <c r="C183" s="7"/>
      <c r="D183" s="7"/>
      <c r="E183" s="132"/>
      <c r="F183" s="7"/>
      <c r="G183" s="7"/>
      <c r="H183" s="7"/>
      <c r="I183" s="7"/>
      <c r="J183" s="202"/>
      <c r="K183" s="202"/>
      <c r="L183" s="132"/>
      <c r="M183" s="7"/>
      <c r="N183" s="7"/>
      <c r="O183" s="7"/>
    </row>
    <row r="184" spans="1:15" ht="15.75" customHeight="1">
      <c r="A184" s="7"/>
      <c r="B184" s="7"/>
      <c r="C184" s="7"/>
      <c r="D184" s="7"/>
      <c r="E184" s="132"/>
      <c r="F184" s="7"/>
      <c r="G184" s="7"/>
      <c r="H184" s="7"/>
      <c r="I184" s="7"/>
      <c r="J184" s="202"/>
      <c r="K184" s="202"/>
      <c r="L184" s="132"/>
      <c r="M184" s="7"/>
      <c r="N184" s="7"/>
      <c r="O184" s="7"/>
    </row>
    <row r="185" spans="1:15" ht="15.75" customHeight="1">
      <c r="A185" s="7"/>
      <c r="B185" s="7"/>
      <c r="C185" s="7"/>
      <c r="D185" s="7"/>
      <c r="E185" s="132"/>
      <c r="F185" s="7"/>
      <c r="G185" s="7"/>
      <c r="H185" s="7"/>
      <c r="I185" s="7"/>
      <c r="J185" s="202"/>
      <c r="K185" s="202"/>
      <c r="L185" s="132"/>
      <c r="M185" s="7"/>
      <c r="N185" s="7"/>
      <c r="O185" s="7"/>
    </row>
    <row r="186" spans="1:15" ht="15.75" customHeight="1">
      <c r="A186" s="7"/>
      <c r="B186" s="7"/>
      <c r="C186" s="7"/>
      <c r="D186" s="7"/>
      <c r="E186" s="132"/>
      <c r="F186" s="7"/>
      <c r="G186" s="7"/>
      <c r="H186" s="7"/>
      <c r="I186" s="7"/>
      <c r="J186" s="202"/>
      <c r="K186" s="202"/>
      <c r="L186" s="132"/>
      <c r="M186" s="7"/>
      <c r="N186" s="7"/>
      <c r="O186" s="7"/>
    </row>
    <row r="187" spans="1:15" ht="15.75" customHeight="1">
      <c r="A187" s="7"/>
      <c r="B187" s="7"/>
      <c r="C187" s="7"/>
      <c r="D187" s="7"/>
      <c r="E187" s="132"/>
      <c r="F187" s="7"/>
      <c r="G187" s="7"/>
      <c r="H187" s="7"/>
      <c r="I187" s="7"/>
      <c r="J187" s="202"/>
      <c r="K187" s="202"/>
      <c r="L187" s="132"/>
      <c r="M187" s="7"/>
      <c r="N187" s="7"/>
      <c r="O187" s="7"/>
    </row>
    <row r="188" spans="1:15" ht="15.75" customHeight="1">
      <c r="A188" s="7"/>
      <c r="B188" s="7"/>
      <c r="C188" s="7"/>
      <c r="D188" s="7"/>
      <c r="E188" s="132"/>
      <c r="F188" s="7"/>
      <c r="G188" s="7"/>
      <c r="H188" s="7"/>
      <c r="I188" s="7"/>
      <c r="J188" s="202"/>
      <c r="K188" s="202"/>
      <c r="L188" s="132"/>
      <c r="M188" s="7"/>
      <c r="N188" s="7"/>
      <c r="O188" s="7"/>
    </row>
    <row r="189" spans="1:15" ht="15.75" customHeight="1">
      <c r="A189" s="7"/>
      <c r="B189" s="7"/>
      <c r="C189" s="7"/>
      <c r="D189" s="7"/>
      <c r="E189" s="132"/>
      <c r="F189" s="7"/>
      <c r="G189" s="7"/>
      <c r="H189" s="7"/>
      <c r="I189" s="7"/>
      <c r="J189" s="202"/>
      <c r="K189" s="202"/>
      <c r="L189" s="132"/>
      <c r="M189" s="7"/>
      <c r="N189" s="7"/>
      <c r="O189" s="7"/>
    </row>
    <row r="190" spans="1:15" ht="15.75" customHeight="1">
      <c r="A190" s="7"/>
      <c r="B190" s="7"/>
      <c r="C190" s="7"/>
      <c r="D190" s="7"/>
      <c r="E190" s="132"/>
      <c r="F190" s="7"/>
      <c r="G190" s="7"/>
      <c r="H190" s="7"/>
      <c r="I190" s="7"/>
      <c r="J190" s="202"/>
      <c r="K190" s="202"/>
      <c r="L190" s="132"/>
      <c r="M190" s="7"/>
      <c r="N190" s="7"/>
      <c r="O190" s="7"/>
    </row>
    <row r="191" spans="1:15" ht="15.75" customHeight="1">
      <c r="A191" s="7"/>
      <c r="B191" s="7"/>
      <c r="C191" s="7"/>
      <c r="D191" s="7"/>
      <c r="E191" s="132"/>
      <c r="F191" s="7"/>
      <c r="G191" s="7"/>
      <c r="H191" s="7"/>
      <c r="I191" s="7"/>
      <c r="J191" s="202"/>
      <c r="K191" s="202"/>
      <c r="L191" s="132"/>
      <c r="M191" s="7"/>
      <c r="N191" s="7"/>
      <c r="O191" s="7"/>
    </row>
    <row r="192" spans="1:15" ht="15.75" customHeight="1">
      <c r="A192" s="7"/>
      <c r="B192" s="7"/>
      <c r="C192" s="7"/>
      <c r="D192" s="7"/>
      <c r="E192" s="132"/>
      <c r="F192" s="7"/>
      <c r="G192" s="7"/>
      <c r="H192" s="7"/>
      <c r="I192" s="7"/>
      <c r="J192" s="202"/>
      <c r="K192" s="202"/>
      <c r="L192" s="132"/>
      <c r="M192" s="7"/>
      <c r="N192" s="7"/>
      <c r="O192" s="7"/>
    </row>
    <row r="193" spans="1:15" ht="15.75" customHeight="1">
      <c r="A193" s="7"/>
      <c r="B193" s="7"/>
      <c r="C193" s="7"/>
      <c r="D193" s="7"/>
      <c r="E193" s="132"/>
      <c r="F193" s="7"/>
      <c r="G193" s="7"/>
      <c r="H193" s="7"/>
      <c r="I193" s="7"/>
      <c r="J193" s="202"/>
      <c r="K193" s="202"/>
      <c r="L193" s="132"/>
      <c r="M193" s="7"/>
      <c r="N193" s="7"/>
      <c r="O193" s="7"/>
    </row>
    <row r="194" spans="1:15" ht="15.75" customHeight="1">
      <c r="A194" s="7"/>
      <c r="B194" s="7"/>
      <c r="C194" s="7"/>
      <c r="D194" s="7"/>
      <c r="E194" s="132"/>
      <c r="F194" s="7"/>
      <c r="G194" s="7"/>
      <c r="H194" s="7"/>
      <c r="I194" s="7"/>
      <c r="J194" s="202"/>
      <c r="K194" s="202"/>
      <c r="L194" s="132"/>
      <c r="M194" s="7"/>
      <c r="N194" s="7"/>
      <c r="O194" s="7"/>
    </row>
    <row r="195" spans="1:15" ht="15.75" customHeight="1">
      <c r="A195" s="7"/>
      <c r="B195" s="7"/>
      <c r="C195" s="7"/>
      <c r="D195" s="7"/>
      <c r="E195" s="132"/>
      <c r="F195" s="7"/>
      <c r="G195" s="7"/>
      <c r="H195" s="7"/>
      <c r="I195" s="7"/>
      <c r="J195" s="202"/>
      <c r="K195" s="202"/>
      <c r="L195" s="132"/>
      <c r="M195" s="7"/>
      <c r="N195" s="7"/>
      <c r="O195" s="7"/>
    </row>
    <row r="196" spans="1:15" ht="15.75" customHeight="1">
      <c r="A196" s="7"/>
      <c r="B196" s="7"/>
      <c r="C196" s="7"/>
      <c r="D196" s="7"/>
      <c r="E196" s="132"/>
      <c r="F196" s="7"/>
      <c r="G196" s="7"/>
      <c r="H196" s="7"/>
      <c r="I196" s="7"/>
      <c r="J196" s="202"/>
      <c r="K196" s="202"/>
      <c r="L196" s="132"/>
      <c r="M196" s="7"/>
      <c r="N196" s="7"/>
      <c r="O196" s="7"/>
    </row>
    <row r="197" spans="1:15" ht="15.75" customHeight="1">
      <c r="A197" s="7"/>
      <c r="B197" s="7"/>
      <c r="C197" s="7"/>
      <c r="D197" s="7"/>
      <c r="E197" s="132"/>
      <c r="F197" s="7"/>
      <c r="G197" s="7"/>
      <c r="H197" s="7"/>
      <c r="I197" s="7"/>
      <c r="J197" s="202"/>
      <c r="K197" s="202"/>
      <c r="L197" s="132"/>
      <c r="M197" s="7"/>
      <c r="N197" s="7"/>
      <c r="O197" s="7"/>
    </row>
    <row r="198" spans="1:15" ht="15.75" customHeight="1">
      <c r="A198" s="7"/>
      <c r="B198" s="7"/>
      <c r="C198" s="7"/>
      <c r="D198" s="7"/>
      <c r="E198" s="132"/>
      <c r="F198" s="7"/>
      <c r="G198" s="7"/>
      <c r="H198" s="7"/>
      <c r="I198" s="7"/>
      <c r="J198" s="202"/>
      <c r="K198" s="202"/>
      <c r="L198" s="132"/>
      <c r="M198" s="7"/>
      <c r="N198" s="7"/>
      <c r="O198" s="7"/>
    </row>
    <row r="199" spans="1:15" ht="15.75" customHeight="1">
      <c r="A199" s="7"/>
      <c r="B199" s="7"/>
      <c r="C199" s="7"/>
      <c r="D199" s="7"/>
      <c r="E199" s="132"/>
      <c r="F199" s="7"/>
      <c r="G199" s="7"/>
      <c r="H199" s="7"/>
      <c r="I199" s="7"/>
      <c r="J199" s="202"/>
      <c r="K199" s="202"/>
      <c r="L199" s="132"/>
      <c r="M199" s="7"/>
      <c r="N199" s="7"/>
      <c r="O199" s="7"/>
    </row>
    <row r="200" spans="1:15" ht="15.75" customHeight="1">
      <c r="A200" s="7"/>
      <c r="B200" s="7"/>
      <c r="C200" s="7"/>
      <c r="D200" s="7"/>
      <c r="E200" s="132"/>
      <c r="F200" s="7"/>
      <c r="G200" s="7"/>
      <c r="H200" s="7"/>
      <c r="I200" s="7"/>
      <c r="J200" s="202"/>
      <c r="K200" s="202"/>
      <c r="L200" s="132"/>
      <c r="M200" s="7"/>
      <c r="N200" s="7"/>
      <c r="O200" s="7"/>
    </row>
    <row r="201" spans="1:15" ht="15.75" customHeight="1">
      <c r="A201" s="7"/>
      <c r="B201" s="7"/>
      <c r="C201" s="7"/>
      <c r="D201" s="7"/>
      <c r="E201" s="132"/>
      <c r="F201" s="7"/>
      <c r="G201" s="7"/>
      <c r="H201" s="7"/>
      <c r="I201" s="7"/>
      <c r="J201" s="202"/>
      <c r="K201" s="202"/>
      <c r="L201" s="132"/>
      <c r="M201" s="7"/>
      <c r="N201" s="7"/>
      <c r="O201" s="7"/>
    </row>
    <row r="202" spans="1:15" ht="15.75" customHeight="1">
      <c r="A202" s="7"/>
      <c r="B202" s="7"/>
      <c r="C202" s="7"/>
      <c r="D202" s="7"/>
      <c r="E202" s="132"/>
      <c r="F202" s="7"/>
      <c r="G202" s="7"/>
      <c r="H202" s="7"/>
      <c r="I202" s="7"/>
      <c r="J202" s="202"/>
      <c r="K202" s="202"/>
      <c r="L202" s="132"/>
      <c r="M202" s="7"/>
      <c r="N202" s="7"/>
      <c r="O202" s="7"/>
    </row>
    <row r="203" spans="1:15" ht="15.75" customHeight="1">
      <c r="A203" s="7"/>
      <c r="B203" s="7"/>
      <c r="C203" s="7"/>
      <c r="D203" s="7"/>
      <c r="E203" s="132"/>
      <c r="F203" s="7"/>
      <c r="G203" s="7"/>
      <c r="H203" s="7"/>
      <c r="I203" s="7"/>
      <c r="J203" s="202"/>
      <c r="K203" s="202"/>
      <c r="L203" s="132"/>
      <c r="M203" s="7"/>
      <c r="N203" s="7"/>
      <c r="O203" s="7"/>
    </row>
    <row r="204" spans="1:15" ht="15.75" customHeight="1">
      <c r="A204" s="7"/>
      <c r="B204" s="7"/>
      <c r="C204" s="7"/>
      <c r="D204" s="7"/>
      <c r="E204" s="132"/>
      <c r="F204" s="7"/>
      <c r="G204" s="7"/>
      <c r="H204" s="7"/>
      <c r="I204" s="7"/>
      <c r="J204" s="202"/>
      <c r="K204" s="202"/>
      <c r="L204" s="132"/>
      <c r="M204" s="7"/>
      <c r="N204" s="7"/>
      <c r="O204" s="7"/>
    </row>
    <row r="205" spans="1:15" ht="15.75" customHeight="1">
      <c r="A205" s="7"/>
      <c r="B205" s="7"/>
      <c r="C205" s="7"/>
      <c r="D205" s="7"/>
      <c r="E205" s="132"/>
      <c r="F205" s="7"/>
      <c r="G205" s="7"/>
      <c r="H205" s="7"/>
      <c r="I205" s="7"/>
      <c r="J205" s="202"/>
      <c r="K205" s="202"/>
      <c r="L205" s="132"/>
      <c r="M205" s="7"/>
      <c r="N205" s="7"/>
      <c r="O205" s="7"/>
    </row>
    <row r="206" spans="1:15" ht="15.75" customHeight="1">
      <c r="A206" s="7"/>
      <c r="B206" s="7"/>
      <c r="C206" s="7"/>
      <c r="D206" s="7"/>
      <c r="E206" s="132"/>
      <c r="F206" s="7"/>
      <c r="G206" s="7"/>
      <c r="H206" s="7"/>
      <c r="I206" s="7"/>
      <c r="J206" s="202"/>
      <c r="K206" s="202"/>
      <c r="L206" s="132"/>
      <c r="M206" s="7"/>
      <c r="N206" s="7"/>
      <c r="O206" s="7"/>
    </row>
    <row r="207" spans="1:15" ht="15.75" customHeight="1">
      <c r="A207" s="7"/>
      <c r="B207" s="7"/>
      <c r="C207" s="7"/>
      <c r="D207" s="7"/>
      <c r="E207" s="132"/>
      <c r="F207" s="7"/>
      <c r="G207" s="7"/>
      <c r="H207" s="7"/>
      <c r="I207" s="7"/>
      <c r="J207" s="202"/>
      <c r="K207" s="202"/>
      <c r="L207" s="132"/>
      <c r="M207" s="7"/>
      <c r="N207" s="7"/>
      <c r="O207" s="7"/>
    </row>
    <row r="208" spans="1:15" ht="15.75" customHeight="1">
      <c r="A208" s="7"/>
      <c r="B208" s="7"/>
      <c r="C208" s="7"/>
      <c r="D208" s="7"/>
      <c r="E208" s="132"/>
      <c r="F208" s="7"/>
      <c r="G208" s="7"/>
      <c r="H208" s="7"/>
      <c r="I208" s="7"/>
      <c r="J208" s="202"/>
      <c r="K208" s="202"/>
      <c r="L208" s="132"/>
      <c r="M208" s="7"/>
      <c r="N208" s="7"/>
      <c r="O208" s="7"/>
    </row>
    <row r="209" spans="1:15" ht="15.75" customHeight="1">
      <c r="A209" s="7"/>
      <c r="B209" s="7"/>
      <c r="C209" s="7"/>
      <c r="D209" s="7"/>
      <c r="E209" s="132"/>
      <c r="F209" s="7"/>
      <c r="G209" s="7"/>
      <c r="H209" s="7"/>
      <c r="I209" s="7"/>
      <c r="J209" s="202"/>
      <c r="K209" s="202"/>
      <c r="L209" s="132"/>
      <c r="M209" s="7"/>
      <c r="N209" s="7"/>
      <c r="O209" s="7"/>
    </row>
    <row r="210" spans="1:15" ht="15.75" customHeight="1">
      <c r="A210" s="7"/>
      <c r="B210" s="7"/>
      <c r="C210" s="7"/>
      <c r="D210" s="7"/>
      <c r="E210" s="132"/>
      <c r="F210" s="7"/>
      <c r="G210" s="7"/>
      <c r="H210" s="7"/>
      <c r="I210" s="7"/>
      <c r="J210" s="202"/>
      <c r="K210" s="202"/>
      <c r="L210" s="132"/>
      <c r="M210" s="7"/>
      <c r="N210" s="7"/>
      <c r="O210" s="7"/>
    </row>
    <row r="211" spans="1:15" ht="15.75" customHeight="1">
      <c r="A211" s="7"/>
      <c r="B211" s="7"/>
      <c r="C211" s="7"/>
      <c r="D211" s="7"/>
      <c r="E211" s="132"/>
      <c r="F211" s="7"/>
      <c r="G211" s="7"/>
      <c r="H211" s="7"/>
      <c r="I211" s="7"/>
      <c r="J211" s="202"/>
      <c r="K211" s="202"/>
      <c r="L211" s="132"/>
      <c r="M211" s="7"/>
      <c r="N211" s="7"/>
      <c r="O211" s="7"/>
    </row>
    <row r="212" spans="1:15" ht="15.75" customHeight="1">
      <c r="A212" s="7"/>
      <c r="B212" s="7"/>
      <c r="C212" s="7"/>
      <c r="D212" s="7"/>
      <c r="E212" s="132"/>
      <c r="F212" s="7"/>
      <c r="G212" s="7"/>
      <c r="H212" s="7"/>
      <c r="I212" s="7"/>
      <c r="J212" s="202"/>
      <c r="K212" s="202"/>
      <c r="L212" s="132"/>
      <c r="M212" s="7"/>
      <c r="N212" s="7"/>
      <c r="O212" s="7"/>
    </row>
    <row r="213" spans="1:15" ht="15.75" customHeight="1">
      <c r="A213" s="7"/>
      <c r="B213" s="7"/>
      <c r="C213" s="7"/>
      <c r="D213" s="7"/>
      <c r="E213" s="132"/>
      <c r="F213" s="7"/>
      <c r="G213" s="7"/>
      <c r="H213" s="7"/>
      <c r="I213" s="7"/>
      <c r="J213" s="202"/>
      <c r="K213" s="202"/>
      <c r="L213" s="132"/>
      <c r="M213" s="7"/>
      <c r="N213" s="7"/>
      <c r="O213" s="7"/>
    </row>
    <row r="214" spans="1:15" ht="15.75" customHeight="1">
      <c r="A214" s="7"/>
      <c r="B214" s="7"/>
      <c r="C214" s="7"/>
      <c r="D214" s="7"/>
      <c r="E214" s="132"/>
      <c r="F214" s="7"/>
      <c r="G214" s="7"/>
      <c r="H214" s="7"/>
      <c r="I214" s="7"/>
      <c r="J214" s="202"/>
      <c r="K214" s="202"/>
      <c r="L214" s="132"/>
      <c r="M214" s="7"/>
      <c r="N214" s="7"/>
      <c r="O214" s="7"/>
    </row>
    <row r="215" spans="1:15" ht="15.75" customHeight="1">
      <c r="A215" s="7"/>
      <c r="B215" s="7"/>
      <c r="C215" s="7"/>
      <c r="D215" s="7"/>
      <c r="E215" s="132"/>
      <c r="F215" s="7"/>
      <c r="G215" s="7"/>
      <c r="H215" s="7"/>
      <c r="I215" s="7"/>
      <c r="J215" s="202"/>
      <c r="K215" s="202"/>
      <c r="L215" s="132"/>
      <c r="M215" s="7"/>
      <c r="N215" s="7"/>
      <c r="O215" s="7"/>
    </row>
    <row r="216" spans="1:15" ht="15.75" customHeight="1">
      <c r="A216" s="7"/>
      <c r="B216" s="7"/>
      <c r="C216" s="7"/>
      <c r="D216" s="7"/>
      <c r="E216" s="132"/>
      <c r="F216" s="7"/>
      <c r="G216" s="7"/>
      <c r="H216" s="7"/>
      <c r="I216" s="7"/>
      <c r="J216" s="202"/>
      <c r="K216" s="202"/>
      <c r="L216" s="132"/>
      <c r="M216" s="7"/>
      <c r="N216" s="7"/>
      <c r="O216" s="7"/>
    </row>
    <row r="217" spans="1:15" ht="15.75" customHeight="1">
      <c r="A217" s="7"/>
      <c r="B217" s="7"/>
      <c r="C217" s="7"/>
      <c r="D217" s="7"/>
      <c r="E217" s="132"/>
      <c r="F217" s="7"/>
      <c r="G217" s="7"/>
      <c r="H217" s="7"/>
      <c r="I217" s="7"/>
      <c r="J217" s="202"/>
      <c r="K217" s="202"/>
      <c r="L217" s="132"/>
      <c r="M217" s="7"/>
      <c r="N217" s="7"/>
      <c r="O217" s="7"/>
    </row>
    <row r="218" spans="1:15" ht="15.75" customHeight="1">
      <c r="A218" s="7"/>
      <c r="B218" s="7"/>
      <c r="C218" s="7"/>
      <c r="D218" s="7"/>
      <c r="E218" s="132"/>
      <c r="F218" s="7"/>
      <c r="G218" s="7"/>
      <c r="H218" s="7"/>
      <c r="I218" s="7"/>
      <c r="J218" s="202"/>
      <c r="K218" s="202"/>
      <c r="L218" s="132"/>
      <c r="M218" s="7"/>
      <c r="N218" s="7"/>
      <c r="O218" s="7"/>
    </row>
    <row r="219" spans="1:15" ht="15.75" customHeight="1">
      <c r="A219" s="7"/>
      <c r="B219" s="7"/>
      <c r="C219" s="7"/>
      <c r="D219" s="7"/>
      <c r="E219" s="132"/>
      <c r="F219" s="7"/>
      <c r="G219" s="7"/>
      <c r="H219" s="7"/>
      <c r="I219" s="7"/>
      <c r="J219" s="202"/>
      <c r="K219" s="202"/>
      <c r="L219" s="132"/>
      <c r="M219" s="7"/>
      <c r="N219" s="7"/>
      <c r="O219" s="7"/>
    </row>
    <row r="220" spans="1:15" ht="15.75" customHeight="1">
      <c r="A220" s="7"/>
      <c r="B220" s="7"/>
      <c r="C220" s="7"/>
      <c r="D220" s="7"/>
      <c r="E220" s="132"/>
      <c r="F220" s="7"/>
      <c r="G220" s="7"/>
      <c r="H220" s="7"/>
      <c r="I220" s="7"/>
      <c r="J220" s="202"/>
      <c r="K220" s="202"/>
      <c r="L220" s="132"/>
      <c r="M220" s="7"/>
      <c r="N220" s="7"/>
      <c r="O220" s="7"/>
    </row>
    <row r="221" spans="1:15" ht="15.75" customHeight="1">
      <c r="A221" s="7"/>
      <c r="B221" s="7"/>
      <c r="C221" s="7"/>
      <c r="D221" s="7"/>
      <c r="E221" s="132"/>
      <c r="F221" s="7"/>
      <c r="G221" s="7"/>
      <c r="H221" s="7"/>
      <c r="I221" s="7"/>
      <c r="J221" s="202"/>
      <c r="K221" s="202"/>
      <c r="L221" s="132"/>
      <c r="M221" s="7"/>
      <c r="N221" s="7"/>
      <c r="O221" s="7"/>
    </row>
    <row r="222" spans="1:15" ht="15.75" customHeight="1">
      <c r="A222" s="7"/>
      <c r="B222" s="7"/>
      <c r="C222" s="7"/>
      <c r="D222" s="7"/>
      <c r="E222" s="132"/>
      <c r="F222" s="7"/>
      <c r="G222" s="7"/>
      <c r="H222" s="7"/>
      <c r="I222" s="7"/>
      <c r="J222" s="202"/>
      <c r="K222" s="202"/>
      <c r="L222" s="132"/>
      <c r="M222" s="7"/>
      <c r="N222" s="7"/>
      <c r="O222" s="7"/>
    </row>
    <row r="223" spans="1:15" ht="15.75" customHeight="1">
      <c r="A223" s="7"/>
      <c r="B223" s="7"/>
      <c r="C223" s="7"/>
      <c r="D223" s="7"/>
      <c r="E223" s="132"/>
      <c r="F223" s="7"/>
      <c r="G223" s="7"/>
      <c r="H223" s="7"/>
      <c r="I223" s="7"/>
      <c r="J223" s="202"/>
      <c r="K223" s="202"/>
      <c r="L223" s="132"/>
      <c r="M223" s="7"/>
      <c r="N223" s="7"/>
      <c r="O223" s="7"/>
    </row>
    <row r="224" spans="1:15" ht="15.75" customHeight="1">
      <c r="A224" s="7"/>
      <c r="B224" s="7"/>
      <c r="C224" s="7"/>
      <c r="D224" s="7"/>
      <c r="E224" s="132"/>
      <c r="F224" s="7"/>
      <c r="G224" s="7"/>
      <c r="H224" s="7"/>
      <c r="I224" s="7"/>
      <c r="J224" s="202"/>
      <c r="K224" s="202"/>
      <c r="L224" s="132"/>
      <c r="M224" s="7"/>
      <c r="N224" s="7"/>
      <c r="O224" s="7"/>
    </row>
    <row r="225" spans="1:15" ht="15.75" customHeight="1">
      <c r="A225" s="7"/>
      <c r="B225" s="7"/>
      <c r="C225" s="7"/>
      <c r="D225" s="7"/>
      <c r="E225" s="132"/>
      <c r="F225" s="7"/>
      <c r="G225" s="7"/>
      <c r="H225" s="7"/>
      <c r="I225" s="7"/>
      <c r="J225" s="202"/>
      <c r="K225" s="202"/>
      <c r="L225" s="132"/>
      <c r="M225" s="7"/>
      <c r="N225" s="7"/>
      <c r="O225" s="7"/>
    </row>
    <row r="226" spans="1:15" ht="15.75" customHeight="1">
      <c r="A226" s="7"/>
      <c r="B226" s="7"/>
      <c r="C226" s="7"/>
      <c r="D226" s="7"/>
      <c r="E226" s="132"/>
      <c r="F226" s="7"/>
      <c r="G226" s="7"/>
      <c r="H226" s="7"/>
      <c r="I226" s="7"/>
      <c r="J226" s="202"/>
      <c r="K226" s="202"/>
      <c r="L226" s="132"/>
      <c r="M226" s="7"/>
      <c r="N226" s="7"/>
      <c r="O226" s="7"/>
    </row>
    <row r="227" spans="1:15" ht="15.75" customHeight="1">
      <c r="A227" s="7"/>
      <c r="B227" s="7"/>
      <c r="C227" s="7"/>
      <c r="D227" s="7"/>
      <c r="E227" s="132"/>
      <c r="F227" s="7"/>
      <c r="G227" s="7"/>
      <c r="H227" s="7"/>
      <c r="I227" s="7"/>
      <c r="J227" s="202"/>
      <c r="K227" s="202"/>
      <c r="L227" s="132"/>
      <c r="M227" s="7"/>
      <c r="N227" s="7"/>
      <c r="O227" s="7"/>
    </row>
    <row r="228" spans="1:15" ht="15.75" customHeight="1">
      <c r="A228" s="7"/>
      <c r="B228" s="7"/>
      <c r="C228" s="7"/>
      <c r="D228" s="7"/>
      <c r="E228" s="132"/>
      <c r="F228" s="7"/>
      <c r="G228" s="7"/>
      <c r="H228" s="7"/>
      <c r="I228" s="7"/>
      <c r="J228" s="202"/>
      <c r="K228" s="202"/>
      <c r="L228" s="132"/>
      <c r="M228" s="7"/>
      <c r="N228" s="7"/>
      <c r="O228" s="7"/>
    </row>
    <row r="229" spans="1:15" ht="15.75" customHeight="1">
      <c r="A229" s="7"/>
      <c r="B229" s="7"/>
      <c r="C229" s="7"/>
      <c r="D229" s="7"/>
      <c r="E229" s="132"/>
      <c r="F229" s="7"/>
      <c r="G229" s="7"/>
      <c r="H229" s="7"/>
      <c r="I229" s="7"/>
      <c r="J229" s="202"/>
      <c r="K229" s="202"/>
      <c r="L229" s="132"/>
      <c r="M229" s="7"/>
      <c r="N229" s="7"/>
      <c r="O229" s="7"/>
    </row>
    <row r="230" spans="1:15" ht="15.75" customHeight="1">
      <c r="A230" s="7"/>
      <c r="B230" s="7"/>
      <c r="C230" s="7"/>
      <c r="D230" s="7"/>
      <c r="E230" s="132"/>
      <c r="F230" s="7"/>
      <c r="G230" s="7"/>
      <c r="H230" s="7"/>
      <c r="I230" s="7"/>
      <c r="J230" s="202"/>
      <c r="K230" s="202"/>
      <c r="L230" s="132"/>
      <c r="M230" s="7"/>
      <c r="N230" s="7"/>
      <c r="O230" s="7"/>
    </row>
    <row r="231" spans="1:15" ht="15.75" customHeight="1">
      <c r="A231" s="7"/>
      <c r="B231" s="7"/>
      <c r="C231" s="7"/>
      <c r="D231" s="7"/>
      <c r="E231" s="132"/>
      <c r="F231" s="7"/>
      <c r="G231" s="7"/>
      <c r="H231" s="7"/>
      <c r="I231" s="7"/>
      <c r="J231" s="202"/>
      <c r="K231" s="202"/>
      <c r="L231" s="132"/>
      <c r="M231" s="7"/>
      <c r="N231" s="7"/>
      <c r="O231" s="7"/>
    </row>
    <row r="232" spans="1:15" ht="15.75" customHeight="1">
      <c r="A232" s="7"/>
      <c r="B232" s="7"/>
      <c r="C232" s="7"/>
      <c r="D232" s="7"/>
      <c r="E232" s="132"/>
      <c r="F232" s="7"/>
      <c r="G232" s="7"/>
      <c r="H232" s="7"/>
      <c r="I232" s="7"/>
      <c r="J232" s="202"/>
      <c r="K232" s="202"/>
      <c r="L232" s="132"/>
      <c r="M232" s="7"/>
      <c r="N232" s="7"/>
      <c r="O232" s="7"/>
    </row>
    <row r="233" spans="1:15" ht="15.75" customHeight="1">
      <c r="A233" s="7"/>
      <c r="B233" s="7"/>
      <c r="C233" s="7"/>
      <c r="D233" s="7"/>
      <c r="E233" s="132"/>
      <c r="F233" s="7"/>
      <c r="G233" s="7"/>
      <c r="H233" s="7"/>
      <c r="I233" s="7"/>
      <c r="J233" s="202"/>
      <c r="K233" s="202"/>
      <c r="L233" s="132"/>
      <c r="M233" s="7"/>
      <c r="N233" s="7"/>
      <c r="O233" s="7"/>
    </row>
    <row r="234" spans="1:15" ht="15.75" customHeight="1">
      <c r="A234" s="7"/>
      <c r="B234" s="7"/>
      <c r="C234" s="7"/>
      <c r="D234" s="7"/>
      <c r="E234" s="132"/>
      <c r="F234" s="7"/>
      <c r="G234" s="7"/>
      <c r="H234" s="7"/>
      <c r="I234" s="7"/>
      <c r="J234" s="202"/>
      <c r="K234" s="202"/>
      <c r="L234" s="132"/>
      <c r="M234" s="7"/>
      <c r="N234" s="7"/>
      <c r="O234" s="7"/>
    </row>
    <row r="235" spans="1:15" ht="15.75" customHeight="1">
      <c r="A235" s="7"/>
      <c r="B235" s="7"/>
      <c r="C235" s="7"/>
      <c r="D235" s="7"/>
      <c r="E235" s="132"/>
      <c r="F235" s="7"/>
      <c r="G235" s="7"/>
      <c r="H235" s="7"/>
      <c r="I235" s="7"/>
      <c r="J235" s="202"/>
      <c r="K235" s="202"/>
      <c r="L235" s="132"/>
      <c r="M235" s="7"/>
      <c r="N235" s="7"/>
      <c r="O235" s="7"/>
    </row>
    <row r="236" spans="1:15" ht="15.75" customHeight="1">
      <c r="A236" s="7"/>
      <c r="B236" s="7"/>
      <c r="C236" s="7"/>
      <c r="D236" s="7"/>
      <c r="E236" s="132"/>
      <c r="F236" s="7"/>
      <c r="G236" s="7"/>
      <c r="H236" s="7"/>
      <c r="I236" s="7"/>
      <c r="J236" s="202"/>
      <c r="K236" s="202"/>
      <c r="L236" s="132"/>
      <c r="M236" s="7"/>
      <c r="N236" s="7"/>
      <c r="O236" s="7"/>
    </row>
    <row r="237" spans="1:15" ht="15.75" customHeight="1">
      <c r="A237" s="7"/>
      <c r="B237" s="7"/>
      <c r="C237" s="7"/>
      <c r="D237" s="7"/>
      <c r="E237" s="132"/>
      <c r="F237" s="7"/>
      <c r="G237" s="7"/>
      <c r="H237" s="7"/>
      <c r="I237" s="7"/>
      <c r="J237" s="202"/>
      <c r="K237" s="202"/>
      <c r="L237" s="132"/>
      <c r="M237" s="7"/>
      <c r="N237" s="7"/>
      <c r="O237" s="7"/>
    </row>
    <row r="238" spans="1:15" ht="15.75" customHeight="1">
      <c r="A238" s="7"/>
      <c r="B238" s="7"/>
      <c r="C238" s="7"/>
      <c r="D238" s="7"/>
      <c r="E238" s="132"/>
      <c r="F238" s="7"/>
      <c r="G238" s="7"/>
      <c r="H238" s="7"/>
      <c r="I238" s="7"/>
      <c r="J238" s="202"/>
      <c r="K238" s="202"/>
      <c r="L238" s="132"/>
      <c r="M238" s="7"/>
      <c r="N238" s="7"/>
      <c r="O238" s="7"/>
    </row>
    <row r="239" spans="1:15" ht="15.75" customHeight="1">
      <c r="A239" s="7"/>
      <c r="B239" s="7"/>
      <c r="C239" s="7"/>
      <c r="D239" s="7"/>
      <c r="E239" s="132"/>
      <c r="F239" s="7"/>
      <c r="G239" s="7"/>
      <c r="H239" s="7"/>
      <c r="I239" s="7"/>
      <c r="J239" s="202"/>
      <c r="K239" s="202"/>
      <c r="L239" s="132"/>
      <c r="M239" s="7"/>
      <c r="N239" s="7"/>
      <c r="O239" s="7"/>
    </row>
    <row r="240" spans="1:15" ht="15.75" customHeight="1">
      <c r="A240" s="7"/>
      <c r="B240" s="7"/>
      <c r="C240" s="7"/>
      <c r="D240" s="7"/>
      <c r="E240" s="132"/>
      <c r="F240" s="7"/>
      <c r="G240" s="7"/>
      <c r="H240" s="7"/>
      <c r="I240" s="7"/>
      <c r="J240" s="202"/>
      <c r="K240" s="202"/>
      <c r="L240" s="132"/>
      <c r="M240" s="7"/>
      <c r="N240" s="7"/>
      <c r="O240" s="7"/>
    </row>
    <row r="241" spans="1:15" ht="15.75" customHeight="1">
      <c r="A241" s="7"/>
      <c r="B241" s="7"/>
      <c r="C241" s="7"/>
      <c r="D241" s="7"/>
      <c r="E241" s="132"/>
      <c r="F241" s="7"/>
      <c r="G241" s="7"/>
      <c r="H241" s="7"/>
      <c r="I241" s="7"/>
      <c r="J241" s="202"/>
      <c r="K241" s="202"/>
      <c r="L241" s="132"/>
      <c r="M241" s="7"/>
      <c r="N241" s="7"/>
      <c r="O241" s="7"/>
    </row>
    <row r="242" spans="1:15" ht="15.75" customHeight="1">
      <c r="A242" s="7"/>
      <c r="B242" s="7"/>
      <c r="C242" s="7"/>
      <c r="D242" s="7"/>
      <c r="E242" s="132"/>
      <c r="F242" s="7"/>
      <c r="G242" s="7"/>
      <c r="H242" s="7"/>
      <c r="I242" s="7"/>
      <c r="J242" s="202"/>
      <c r="K242" s="202"/>
      <c r="L242" s="132"/>
      <c r="M242" s="7"/>
      <c r="N242" s="7"/>
      <c r="O242" s="7"/>
    </row>
    <row r="243" spans="1:15" ht="15.75" customHeight="1">
      <c r="A243" s="7"/>
      <c r="B243" s="7"/>
      <c r="C243" s="7"/>
      <c r="D243" s="7"/>
      <c r="E243" s="132"/>
      <c r="F243" s="7"/>
      <c r="G243" s="7"/>
      <c r="H243" s="7"/>
      <c r="I243" s="7"/>
      <c r="J243" s="202"/>
      <c r="K243" s="202"/>
      <c r="L243" s="132"/>
      <c r="M243" s="7"/>
      <c r="N243" s="7"/>
      <c r="O243" s="7"/>
    </row>
    <row r="244" spans="1:15" ht="15.75" customHeight="1">
      <c r="A244" s="7"/>
      <c r="B244" s="7"/>
      <c r="C244" s="7"/>
      <c r="D244" s="7"/>
      <c r="E244" s="132"/>
      <c r="F244" s="7"/>
      <c r="G244" s="7"/>
      <c r="H244" s="7"/>
      <c r="I244" s="7"/>
      <c r="J244" s="202"/>
      <c r="K244" s="202"/>
      <c r="L244" s="132"/>
      <c r="M244" s="7"/>
      <c r="N244" s="7"/>
      <c r="O244" s="7"/>
    </row>
    <row r="245" spans="1:15" ht="15.75" customHeight="1">
      <c r="A245" s="7"/>
      <c r="B245" s="7"/>
      <c r="C245" s="7"/>
      <c r="D245" s="7"/>
      <c r="E245" s="132"/>
      <c r="F245" s="7"/>
      <c r="G245" s="7"/>
      <c r="H245" s="7"/>
      <c r="I245" s="7"/>
      <c r="J245" s="202"/>
      <c r="K245" s="202"/>
      <c r="L245" s="132"/>
      <c r="M245" s="7"/>
      <c r="N245" s="7"/>
      <c r="O245" s="7"/>
    </row>
    <row r="246" spans="1:15" ht="15.75" customHeight="1">
      <c r="A246" s="7"/>
      <c r="B246" s="7"/>
      <c r="C246" s="7"/>
      <c r="D246" s="7"/>
      <c r="E246" s="132"/>
      <c r="F246" s="7"/>
      <c r="G246" s="7"/>
      <c r="H246" s="7"/>
      <c r="I246" s="7"/>
      <c r="J246" s="202"/>
      <c r="K246" s="202"/>
      <c r="L246" s="132"/>
      <c r="M246" s="7"/>
      <c r="N246" s="7"/>
      <c r="O246" s="7"/>
    </row>
    <row r="247" spans="1:15" ht="15.75" customHeight="1">
      <c r="A247" s="7"/>
      <c r="B247" s="7"/>
      <c r="C247" s="7"/>
      <c r="D247" s="7"/>
      <c r="E247" s="132"/>
      <c r="F247" s="7"/>
      <c r="G247" s="7"/>
      <c r="H247" s="7"/>
      <c r="I247" s="7"/>
      <c r="J247" s="202"/>
      <c r="K247" s="202"/>
      <c r="L247" s="132"/>
      <c r="M247" s="7"/>
      <c r="N247" s="7"/>
      <c r="O247" s="7"/>
    </row>
    <row r="248" spans="1:15" ht="15.75" customHeight="1">
      <c r="A248" s="7"/>
      <c r="B248" s="7"/>
      <c r="C248" s="7"/>
      <c r="D248" s="7"/>
      <c r="E248" s="132"/>
      <c r="F248" s="7"/>
      <c r="G248" s="7"/>
      <c r="H248" s="7"/>
      <c r="I248" s="7"/>
      <c r="J248" s="202"/>
      <c r="K248" s="202"/>
      <c r="L248" s="132"/>
      <c r="M248" s="7"/>
      <c r="N248" s="7"/>
      <c r="O248" s="7"/>
    </row>
    <row r="249" spans="1:15" ht="15.75" customHeight="1">
      <c r="A249" s="7"/>
      <c r="B249" s="7"/>
      <c r="C249" s="7"/>
      <c r="D249" s="7"/>
      <c r="E249" s="132"/>
      <c r="F249" s="7"/>
      <c r="G249" s="7"/>
      <c r="H249" s="7"/>
      <c r="I249" s="7"/>
      <c r="J249" s="202"/>
      <c r="K249" s="202"/>
      <c r="L249" s="132"/>
      <c r="M249" s="7"/>
      <c r="N249" s="7"/>
      <c r="O249" s="7"/>
    </row>
    <row r="250" spans="1:15" ht="15.75" customHeight="1">
      <c r="A250" s="7"/>
      <c r="B250" s="7"/>
      <c r="C250" s="7"/>
      <c r="D250" s="7"/>
      <c r="E250" s="132"/>
      <c r="F250" s="7"/>
      <c r="G250" s="7"/>
      <c r="H250" s="7"/>
      <c r="I250" s="7"/>
      <c r="J250" s="202"/>
      <c r="K250" s="202"/>
      <c r="L250" s="132"/>
      <c r="M250" s="7"/>
      <c r="N250" s="7"/>
      <c r="O250" s="7"/>
    </row>
    <row r="251" spans="1:15" ht="15.75" customHeight="1">
      <c r="A251" s="7"/>
      <c r="B251" s="7"/>
      <c r="C251" s="7"/>
      <c r="D251" s="7"/>
      <c r="E251" s="132"/>
      <c r="F251" s="7"/>
      <c r="G251" s="7"/>
      <c r="H251" s="7"/>
      <c r="I251" s="7"/>
      <c r="J251" s="202"/>
      <c r="K251" s="202"/>
      <c r="L251" s="132"/>
      <c r="M251" s="7"/>
      <c r="N251" s="7"/>
      <c r="O251" s="7"/>
    </row>
    <row r="252" spans="1:15" ht="15.75" customHeight="1">
      <c r="A252" s="7"/>
      <c r="B252" s="7"/>
      <c r="C252" s="7"/>
      <c r="D252" s="7"/>
      <c r="E252" s="132"/>
      <c r="F252" s="7"/>
      <c r="G252" s="7"/>
      <c r="H252" s="7"/>
      <c r="I252" s="7"/>
      <c r="J252" s="202"/>
      <c r="K252" s="202"/>
      <c r="L252" s="132"/>
      <c r="M252" s="7"/>
      <c r="N252" s="7"/>
      <c r="O252" s="7"/>
    </row>
    <row r="253" spans="1:15" ht="15.75" customHeight="1">
      <c r="A253" s="7"/>
      <c r="B253" s="7"/>
      <c r="C253" s="7"/>
      <c r="D253" s="7"/>
      <c r="E253" s="132"/>
      <c r="F253" s="7"/>
      <c r="G253" s="7"/>
      <c r="H253" s="7"/>
      <c r="I253" s="7"/>
      <c r="J253" s="202"/>
      <c r="K253" s="202"/>
      <c r="L253" s="132"/>
      <c r="M253" s="7"/>
      <c r="N253" s="7"/>
      <c r="O253" s="7"/>
    </row>
    <row r="254" spans="1:15" ht="15.75" customHeight="1">
      <c r="A254" s="7"/>
      <c r="B254" s="7"/>
      <c r="C254" s="7"/>
      <c r="D254" s="7"/>
      <c r="E254" s="132"/>
      <c r="F254" s="7"/>
      <c r="G254" s="7"/>
      <c r="H254" s="7"/>
      <c r="I254" s="7"/>
      <c r="J254" s="202"/>
      <c r="K254" s="202"/>
      <c r="L254" s="132"/>
      <c r="M254" s="7"/>
      <c r="N254" s="7"/>
      <c r="O254" s="7"/>
    </row>
    <row r="255" spans="1:15" ht="15.75" customHeight="1">
      <c r="A255" s="7"/>
      <c r="B255" s="7"/>
      <c r="C255" s="7"/>
      <c r="D255" s="7"/>
      <c r="E255" s="132"/>
      <c r="F255" s="7"/>
      <c r="G255" s="7"/>
      <c r="H255" s="7"/>
      <c r="I255" s="7"/>
      <c r="J255" s="202"/>
      <c r="K255" s="202"/>
      <c r="L255" s="132"/>
      <c r="M255" s="7"/>
      <c r="N255" s="7"/>
      <c r="O255" s="7"/>
    </row>
    <row r="256" spans="1:15" ht="15.75" customHeight="1">
      <c r="A256" s="7"/>
      <c r="B256" s="7"/>
      <c r="C256" s="7"/>
      <c r="D256" s="7"/>
      <c r="E256" s="132"/>
      <c r="F256" s="7"/>
      <c r="G256" s="7"/>
      <c r="H256" s="7"/>
      <c r="I256" s="7"/>
      <c r="J256" s="202"/>
      <c r="K256" s="202"/>
      <c r="L256" s="132"/>
      <c r="M256" s="7"/>
      <c r="N256" s="7"/>
      <c r="O256" s="7"/>
    </row>
    <row r="257" spans="1:15" ht="15.75" customHeight="1">
      <c r="A257" s="7"/>
      <c r="B257" s="7"/>
      <c r="C257" s="7"/>
      <c r="D257" s="7"/>
      <c r="E257" s="132"/>
      <c r="F257" s="7"/>
      <c r="G257" s="7"/>
      <c r="H257" s="7"/>
      <c r="I257" s="7"/>
      <c r="J257" s="202"/>
      <c r="K257" s="202"/>
      <c r="L257" s="132"/>
      <c r="M257" s="7"/>
      <c r="N257" s="7"/>
      <c r="O257" s="7"/>
    </row>
    <row r="258" spans="1:15" ht="15.75" customHeight="1">
      <c r="A258" s="7"/>
      <c r="B258" s="7"/>
      <c r="C258" s="7"/>
      <c r="D258" s="7"/>
      <c r="E258" s="132"/>
      <c r="F258" s="7"/>
      <c r="G258" s="7"/>
      <c r="H258" s="7"/>
      <c r="I258" s="7"/>
      <c r="J258" s="202"/>
      <c r="K258" s="202"/>
      <c r="L258" s="132"/>
      <c r="M258" s="7"/>
      <c r="N258" s="7"/>
      <c r="O258" s="7"/>
    </row>
    <row r="259" spans="1:15" ht="15.75" customHeight="1">
      <c r="A259" s="7"/>
      <c r="B259" s="7"/>
      <c r="C259" s="7"/>
      <c r="D259" s="7"/>
      <c r="E259" s="132"/>
      <c r="F259" s="7"/>
      <c r="G259" s="7"/>
      <c r="H259" s="7"/>
      <c r="I259" s="7"/>
      <c r="J259" s="202"/>
      <c r="K259" s="202"/>
      <c r="L259" s="132"/>
      <c r="M259" s="7"/>
      <c r="N259" s="7"/>
      <c r="O259" s="7"/>
    </row>
    <row r="260" spans="1:15" ht="15.75" customHeight="1">
      <c r="A260" s="7"/>
      <c r="B260" s="7"/>
      <c r="C260" s="7"/>
      <c r="D260" s="7"/>
      <c r="E260" s="132"/>
      <c r="F260" s="7"/>
      <c r="G260" s="7"/>
      <c r="H260" s="7"/>
      <c r="I260" s="7"/>
      <c r="J260" s="202"/>
      <c r="K260" s="202"/>
      <c r="L260" s="132"/>
      <c r="M260" s="7"/>
      <c r="N260" s="7"/>
      <c r="O260" s="7"/>
    </row>
    <row r="261" spans="1:15" ht="15.75" customHeight="1">
      <c r="A261" s="7"/>
      <c r="B261" s="7"/>
      <c r="C261" s="7"/>
      <c r="D261" s="7"/>
      <c r="E261" s="132"/>
      <c r="F261" s="7"/>
      <c r="G261" s="7"/>
      <c r="H261" s="7"/>
      <c r="I261" s="7"/>
      <c r="J261" s="202"/>
      <c r="K261" s="202"/>
      <c r="L261" s="132"/>
      <c r="M261" s="7"/>
      <c r="N261" s="7"/>
      <c r="O261" s="7"/>
    </row>
    <row r="262" spans="1:15" ht="15.75" customHeight="1">
      <c r="A262" s="7"/>
      <c r="B262" s="7"/>
      <c r="C262" s="7"/>
      <c r="D262" s="7"/>
      <c r="E262" s="132"/>
      <c r="F262" s="7"/>
      <c r="G262" s="7"/>
      <c r="H262" s="7"/>
      <c r="I262" s="7"/>
      <c r="J262" s="202"/>
      <c r="K262" s="202"/>
      <c r="L262" s="132"/>
      <c r="M262" s="7"/>
      <c r="N262" s="7"/>
      <c r="O262" s="7"/>
    </row>
    <row r="263" spans="1:15" ht="15.75" customHeight="1">
      <c r="A263" s="7"/>
      <c r="B263" s="7"/>
      <c r="C263" s="7"/>
      <c r="D263" s="7"/>
      <c r="E263" s="132"/>
      <c r="F263" s="7"/>
      <c r="G263" s="7"/>
      <c r="H263" s="7"/>
      <c r="I263" s="7"/>
      <c r="J263" s="202"/>
      <c r="K263" s="202"/>
      <c r="L263" s="132"/>
      <c r="M263" s="7"/>
      <c r="N263" s="7"/>
      <c r="O263" s="7"/>
    </row>
    <row r="264" spans="1:15" ht="15.75" customHeight="1">
      <c r="A264" s="7"/>
      <c r="B264" s="7"/>
      <c r="C264" s="7"/>
      <c r="D264" s="7"/>
      <c r="E264" s="132"/>
      <c r="F264" s="7"/>
      <c r="G264" s="7"/>
      <c r="H264" s="7"/>
      <c r="I264" s="7"/>
      <c r="J264" s="202"/>
      <c r="K264" s="202"/>
      <c r="L264" s="132"/>
      <c r="M264" s="7"/>
      <c r="N264" s="7"/>
      <c r="O264" s="7"/>
    </row>
    <row r="265" spans="1:15" ht="15.75" customHeight="1">
      <c r="A265" s="7"/>
      <c r="B265" s="7"/>
      <c r="C265" s="7"/>
      <c r="D265" s="7"/>
      <c r="E265" s="132"/>
      <c r="F265" s="7"/>
      <c r="G265" s="7"/>
      <c r="H265" s="7"/>
      <c r="I265" s="7"/>
      <c r="J265" s="202"/>
      <c r="K265" s="202"/>
      <c r="L265" s="132"/>
      <c r="M265" s="7"/>
      <c r="N265" s="7"/>
      <c r="O265" s="7"/>
    </row>
    <row r="266" spans="1:15" ht="15.75" customHeight="1">
      <c r="A266" s="7"/>
      <c r="B266" s="7"/>
      <c r="C266" s="7"/>
      <c r="D266" s="7"/>
      <c r="E266" s="132"/>
      <c r="F266" s="7"/>
      <c r="G266" s="7"/>
      <c r="H266" s="7"/>
      <c r="I266" s="7"/>
      <c r="J266" s="202"/>
      <c r="K266" s="202"/>
      <c r="L266" s="132"/>
      <c r="M266" s="7"/>
      <c r="N266" s="7"/>
      <c r="O266" s="7"/>
    </row>
    <row r="267" spans="1:15" ht="15.75" customHeight="1">
      <c r="A267" s="7"/>
      <c r="B267" s="7"/>
      <c r="C267" s="7"/>
      <c r="D267" s="7"/>
      <c r="E267" s="132"/>
      <c r="F267" s="7"/>
      <c r="G267" s="7"/>
      <c r="H267" s="7"/>
      <c r="I267" s="7"/>
      <c r="J267" s="202"/>
      <c r="K267" s="202"/>
      <c r="L267" s="132"/>
      <c r="M267" s="7"/>
      <c r="N267" s="7"/>
      <c r="O267" s="7"/>
    </row>
    <row r="268" spans="1:15" ht="15.75" customHeight="1">
      <c r="A268" s="7"/>
      <c r="B268" s="7"/>
      <c r="C268" s="7"/>
      <c r="D268" s="7"/>
      <c r="E268" s="132"/>
      <c r="F268" s="7"/>
      <c r="G268" s="7"/>
      <c r="H268" s="7"/>
      <c r="I268" s="7"/>
      <c r="J268" s="202"/>
      <c r="K268" s="202"/>
      <c r="L268" s="132"/>
      <c r="M268" s="7"/>
      <c r="N268" s="7"/>
      <c r="O268" s="7"/>
    </row>
    <row r="269" spans="1:15" ht="15.75" customHeight="1">
      <c r="A269" s="7"/>
      <c r="B269" s="7"/>
      <c r="C269" s="7"/>
      <c r="D269" s="7"/>
      <c r="E269" s="132"/>
      <c r="F269" s="7"/>
      <c r="G269" s="7"/>
      <c r="H269" s="7"/>
      <c r="I269" s="7"/>
      <c r="J269" s="202"/>
      <c r="K269" s="202"/>
      <c r="L269" s="132"/>
      <c r="M269" s="7"/>
      <c r="N269" s="7"/>
      <c r="O269" s="7"/>
    </row>
    <row r="270" spans="1:15" ht="15.75" customHeight="1">
      <c r="A270" s="7"/>
      <c r="B270" s="7"/>
      <c r="C270" s="7"/>
      <c r="D270" s="7"/>
      <c r="E270" s="132"/>
      <c r="F270" s="7"/>
      <c r="G270" s="7"/>
      <c r="H270" s="7"/>
      <c r="I270" s="7"/>
      <c r="J270" s="202"/>
      <c r="K270" s="202"/>
      <c r="L270" s="132"/>
      <c r="M270" s="7"/>
      <c r="N270" s="7"/>
      <c r="O270" s="7"/>
    </row>
    <row r="271" spans="1:15" ht="15.75" customHeight="1">
      <c r="A271" s="7"/>
      <c r="B271" s="7"/>
      <c r="C271" s="7"/>
      <c r="D271" s="7"/>
      <c r="E271" s="132"/>
      <c r="F271" s="7"/>
      <c r="G271" s="7"/>
      <c r="H271" s="7"/>
      <c r="I271" s="7"/>
      <c r="J271" s="202"/>
      <c r="K271" s="202"/>
      <c r="L271" s="132"/>
      <c r="M271" s="7"/>
      <c r="N271" s="7"/>
      <c r="O271" s="7"/>
    </row>
    <row r="272" spans="1:15" ht="15.75" customHeight="1">
      <c r="A272" s="7"/>
      <c r="B272" s="7"/>
      <c r="C272" s="7"/>
      <c r="D272" s="7"/>
      <c r="E272" s="132"/>
      <c r="F272" s="7"/>
      <c r="G272" s="7"/>
      <c r="H272" s="7"/>
      <c r="I272" s="7"/>
      <c r="J272" s="202"/>
      <c r="K272" s="202"/>
      <c r="L272" s="132"/>
      <c r="M272" s="7"/>
      <c r="N272" s="7"/>
      <c r="O272" s="7"/>
    </row>
    <row r="273" spans="1:15" ht="15.75" customHeight="1">
      <c r="A273" s="7"/>
      <c r="B273" s="7"/>
      <c r="C273" s="7"/>
      <c r="D273" s="7"/>
      <c r="E273" s="132"/>
      <c r="F273" s="7"/>
      <c r="G273" s="7"/>
      <c r="H273" s="7"/>
      <c r="I273" s="7"/>
      <c r="J273" s="202"/>
      <c r="K273" s="202"/>
      <c r="L273" s="132"/>
      <c r="M273" s="7"/>
      <c r="N273" s="7"/>
      <c r="O273" s="7"/>
    </row>
    <row r="274" spans="1:15" ht="15.75" customHeight="1">
      <c r="A274" s="7"/>
      <c r="B274" s="7"/>
      <c r="C274" s="7"/>
      <c r="D274" s="7"/>
      <c r="E274" s="132"/>
      <c r="F274" s="7"/>
      <c r="G274" s="7"/>
      <c r="H274" s="7"/>
      <c r="I274" s="7"/>
      <c r="J274" s="202"/>
      <c r="K274" s="202"/>
      <c r="L274" s="132"/>
      <c r="M274" s="7"/>
      <c r="N274" s="7"/>
      <c r="O274" s="7"/>
    </row>
    <row r="275" spans="1:15" ht="15.75" customHeight="1">
      <c r="A275" s="7"/>
      <c r="B275" s="7"/>
      <c r="C275" s="7"/>
      <c r="D275" s="7"/>
      <c r="E275" s="132"/>
      <c r="F275" s="7"/>
      <c r="G275" s="7"/>
      <c r="H275" s="7"/>
      <c r="I275" s="7"/>
      <c r="J275" s="202"/>
      <c r="K275" s="202"/>
      <c r="L275" s="132"/>
      <c r="M275" s="7"/>
      <c r="N275" s="7"/>
      <c r="O275" s="7"/>
    </row>
    <row r="276" spans="1:15" ht="15.75" customHeight="1">
      <c r="A276" s="7"/>
      <c r="B276" s="7"/>
      <c r="C276" s="7"/>
      <c r="D276" s="7"/>
      <c r="E276" s="132"/>
      <c r="F276" s="7"/>
      <c r="G276" s="7"/>
      <c r="H276" s="7"/>
      <c r="I276" s="7"/>
      <c r="J276" s="202"/>
      <c r="K276" s="202"/>
      <c r="L276" s="132"/>
      <c r="M276" s="7"/>
      <c r="N276" s="7"/>
      <c r="O276" s="7"/>
    </row>
    <row r="277" spans="1:15" ht="15.75" customHeight="1">
      <c r="A277" s="7"/>
      <c r="B277" s="7"/>
      <c r="C277" s="7"/>
      <c r="D277" s="7"/>
      <c r="E277" s="132"/>
      <c r="F277" s="7"/>
      <c r="G277" s="7"/>
      <c r="H277" s="7"/>
      <c r="I277" s="7"/>
      <c r="J277" s="202"/>
      <c r="K277" s="202"/>
      <c r="L277" s="132"/>
      <c r="M277" s="7"/>
      <c r="N277" s="7"/>
      <c r="O277" s="7"/>
    </row>
    <row r="278" spans="1:15" ht="15.75" customHeight="1">
      <c r="A278" s="7"/>
      <c r="B278" s="7"/>
      <c r="C278" s="7"/>
      <c r="D278" s="7"/>
      <c r="E278" s="132"/>
      <c r="F278" s="7"/>
      <c r="G278" s="7"/>
      <c r="H278" s="7"/>
      <c r="I278" s="7"/>
      <c r="J278" s="202"/>
      <c r="K278" s="202"/>
      <c r="L278" s="132"/>
      <c r="M278" s="7"/>
      <c r="N278" s="7"/>
      <c r="O278" s="7"/>
    </row>
    <row r="279" spans="1:15" ht="15.75" customHeight="1">
      <c r="A279" s="7"/>
      <c r="B279" s="7"/>
      <c r="C279" s="7"/>
      <c r="D279" s="7"/>
      <c r="E279" s="132"/>
      <c r="F279" s="7"/>
      <c r="G279" s="7"/>
      <c r="H279" s="7"/>
      <c r="I279" s="7"/>
      <c r="J279" s="202"/>
      <c r="K279" s="202"/>
      <c r="L279" s="132"/>
      <c r="M279" s="7"/>
      <c r="N279" s="7"/>
      <c r="O279" s="7"/>
    </row>
    <row r="280" spans="1:15" ht="15.75" customHeight="1">
      <c r="A280" s="7"/>
      <c r="B280" s="7"/>
      <c r="C280" s="7"/>
      <c r="D280" s="7"/>
      <c r="E280" s="132"/>
      <c r="F280" s="7"/>
      <c r="G280" s="7"/>
      <c r="H280" s="7"/>
      <c r="I280" s="7"/>
      <c r="J280" s="202"/>
      <c r="K280" s="202"/>
      <c r="L280" s="132"/>
      <c r="M280" s="7"/>
      <c r="N280" s="7"/>
      <c r="O280" s="7"/>
    </row>
    <row r="281" spans="1:15" ht="15.75" customHeight="1">
      <c r="A281" s="7"/>
      <c r="B281" s="7"/>
      <c r="C281" s="7"/>
      <c r="D281" s="7"/>
      <c r="E281" s="132"/>
      <c r="F281" s="7"/>
      <c r="G281" s="7"/>
      <c r="H281" s="7"/>
      <c r="I281" s="7"/>
      <c r="J281" s="202"/>
      <c r="K281" s="202"/>
      <c r="L281" s="132"/>
      <c r="M281" s="7"/>
      <c r="N281" s="7"/>
      <c r="O281" s="7"/>
    </row>
    <row r="282" spans="1:15" ht="15.75" customHeight="1">
      <c r="A282" s="7"/>
      <c r="B282" s="7"/>
      <c r="C282" s="7"/>
      <c r="D282" s="7"/>
      <c r="E282" s="132"/>
      <c r="F282" s="7"/>
      <c r="G282" s="7"/>
      <c r="H282" s="7"/>
      <c r="I282" s="7"/>
      <c r="J282" s="202"/>
      <c r="K282" s="202"/>
      <c r="L282" s="132"/>
      <c r="M282" s="7"/>
      <c r="N282" s="7"/>
      <c r="O282" s="7"/>
    </row>
    <row r="283" spans="1:15" ht="15.75" customHeight="1">
      <c r="A283" s="7"/>
      <c r="B283" s="7"/>
      <c r="C283" s="7"/>
      <c r="D283" s="7"/>
      <c r="E283" s="132"/>
      <c r="F283" s="7"/>
      <c r="G283" s="7"/>
      <c r="H283" s="7"/>
      <c r="I283" s="7"/>
      <c r="J283" s="202"/>
      <c r="K283" s="202"/>
      <c r="L283" s="132"/>
      <c r="M283" s="7"/>
      <c r="N283" s="7"/>
      <c r="O283" s="7"/>
    </row>
    <row r="284" spans="1:15" ht="15.75" customHeight="1">
      <c r="A284" s="7"/>
      <c r="B284" s="7"/>
      <c r="C284" s="7"/>
      <c r="D284" s="7"/>
      <c r="E284" s="132"/>
      <c r="F284" s="7"/>
      <c r="G284" s="7"/>
      <c r="H284" s="7"/>
      <c r="I284" s="7"/>
      <c r="J284" s="202"/>
      <c r="K284" s="202"/>
      <c r="L284" s="132"/>
      <c r="M284" s="7"/>
      <c r="N284" s="7"/>
      <c r="O284" s="7"/>
    </row>
    <row r="285" spans="1:15" ht="15.75" customHeight="1">
      <c r="A285" s="7"/>
      <c r="B285" s="7"/>
      <c r="C285" s="7"/>
      <c r="D285" s="7"/>
      <c r="E285" s="132"/>
      <c r="F285" s="7"/>
      <c r="G285" s="7"/>
      <c r="H285" s="7"/>
      <c r="I285" s="7"/>
      <c r="J285" s="202"/>
      <c r="K285" s="202"/>
      <c r="L285" s="132"/>
      <c r="M285" s="7"/>
      <c r="N285" s="7"/>
      <c r="O285" s="7"/>
    </row>
    <row r="286" spans="1:15" ht="15.75" customHeight="1">
      <c r="A286" s="7"/>
      <c r="B286" s="7"/>
      <c r="C286" s="7"/>
      <c r="D286" s="7"/>
      <c r="E286" s="132"/>
      <c r="F286" s="7"/>
      <c r="G286" s="7"/>
      <c r="H286" s="7"/>
      <c r="I286" s="7"/>
      <c r="J286" s="202"/>
      <c r="K286" s="202"/>
      <c r="L286" s="132"/>
      <c r="M286" s="7"/>
      <c r="N286" s="7"/>
      <c r="O286" s="7"/>
    </row>
    <row r="287" spans="1:15" ht="15.75" customHeight="1">
      <c r="A287" s="7"/>
      <c r="B287" s="7"/>
      <c r="C287" s="7"/>
      <c r="D287" s="7"/>
      <c r="E287" s="132"/>
      <c r="F287" s="7"/>
      <c r="G287" s="7"/>
      <c r="H287" s="7"/>
      <c r="I287" s="7"/>
      <c r="J287" s="202"/>
      <c r="K287" s="202"/>
      <c r="L287" s="132"/>
      <c r="M287" s="7"/>
      <c r="N287" s="7"/>
      <c r="O287" s="7"/>
    </row>
    <row r="288" spans="1:15" ht="15.75" customHeight="1">
      <c r="A288" s="7"/>
      <c r="B288" s="7"/>
      <c r="C288" s="7"/>
      <c r="D288" s="7"/>
      <c r="E288" s="132"/>
      <c r="F288" s="7"/>
      <c r="G288" s="7"/>
      <c r="H288" s="7"/>
      <c r="I288" s="7"/>
      <c r="J288" s="202"/>
      <c r="K288" s="202"/>
      <c r="L288" s="132"/>
      <c r="M288" s="7"/>
      <c r="N288" s="7"/>
      <c r="O288" s="7"/>
    </row>
    <row r="289" spans="1:15" ht="15.75" customHeight="1">
      <c r="A289" s="7"/>
      <c r="B289" s="7"/>
      <c r="C289" s="7"/>
      <c r="D289" s="7"/>
      <c r="E289" s="132"/>
      <c r="F289" s="7"/>
      <c r="G289" s="7"/>
      <c r="H289" s="7"/>
      <c r="I289" s="7"/>
      <c r="J289" s="202"/>
      <c r="K289" s="202"/>
      <c r="L289" s="132"/>
      <c r="M289" s="7"/>
      <c r="N289" s="7"/>
      <c r="O289" s="7"/>
    </row>
    <row r="290" spans="1:15" ht="15.75" customHeight="1">
      <c r="A290" s="7"/>
      <c r="B290" s="7"/>
      <c r="C290" s="7"/>
      <c r="D290" s="7"/>
      <c r="E290" s="132"/>
      <c r="F290" s="7"/>
      <c r="G290" s="7"/>
      <c r="H290" s="7"/>
      <c r="I290" s="7"/>
      <c r="J290" s="202"/>
      <c r="K290" s="202"/>
      <c r="L290" s="132"/>
      <c r="M290" s="7"/>
      <c r="N290" s="7"/>
      <c r="O290" s="7"/>
    </row>
    <row r="291" spans="1:15" ht="15.75" customHeight="1">
      <c r="A291" s="7"/>
      <c r="B291" s="7"/>
      <c r="C291" s="7"/>
      <c r="D291" s="7"/>
      <c r="E291" s="132"/>
      <c r="F291" s="7"/>
      <c r="G291" s="7"/>
      <c r="H291" s="7"/>
      <c r="I291" s="7"/>
      <c r="J291" s="202"/>
      <c r="K291" s="202"/>
      <c r="L291" s="132"/>
      <c r="M291" s="7"/>
      <c r="N291" s="7"/>
      <c r="O291" s="7"/>
    </row>
    <row r="292" spans="1:15" ht="15.75" customHeight="1">
      <c r="A292" s="7"/>
      <c r="B292" s="7"/>
      <c r="C292" s="7"/>
      <c r="D292" s="7"/>
      <c r="E292" s="132"/>
      <c r="F292" s="7"/>
      <c r="G292" s="7"/>
      <c r="H292" s="7"/>
      <c r="I292" s="7"/>
      <c r="J292" s="202"/>
      <c r="K292" s="202"/>
      <c r="L292" s="132"/>
      <c r="M292" s="7"/>
      <c r="N292" s="7"/>
      <c r="O292" s="7"/>
    </row>
    <row r="293" spans="1:15" ht="15.75" customHeight="1">
      <c r="A293" s="7"/>
      <c r="B293" s="7"/>
      <c r="C293" s="7"/>
      <c r="D293" s="7"/>
      <c r="E293" s="132"/>
      <c r="F293" s="7"/>
      <c r="G293" s="7"/>
      <c r="H293" s="7"/>
      <c r="I293" s="7"/>
      <c r="J293" s="202"/>
      <c r="K293" s="202"/>
      <c r="L293" s="132"/>
      <c r="M293" s="7"/>
      <c r="N293" s="7"/>
      <c r="O293" s="7"/>
    </row>
    <row r="294" spans="1:15" ht="15.75" customHeight="1">
      <c r="A294" s="7"/>
      <c r="B294" s="7"/>
      <c r="C294" s="7"/>
      <c r="D294" s="7"/>
      <c r="E294" s="132"/>
      <c r="F294" s="7"/>
      <c r="G294" s="7"/>
      <c r="H294" s="7"/>
      <c r="I294" s="7"/>
      <c r="J294" s="202"/>
      <c r="K294" s="202"/>
      <c r="L294" s="132"/>
      <c r="M294" s="7"/>
      <c r="N294" s="7"/>
      <c r="O294" s="7"/>
    </row>
    <row r="295" spans="1:15" ht="15.75" customHeight="1">
      <c r="A295" s="7"/>
      <c r="B295" s="7"/>
      <c r="C295" s="7"/>
      <c r="D295" s="7"/>
      <c r="E295" s="132"/>
      <c r="F295" s="7"/>
      <c r="G295" s="7"/>
      <c r="H295" s="7"/>
      <c r="I295" s="7"/>
      <c r="J295" s="202"/>
      <c r="K295" s="202"/>
      <c r="L295" s="132"/>
      <c r="M295" s="7"/>
      <c r="N295" s="7"/>
      <c r="O295" s="7"/>
    </row>
    <row r="296" spans="1:15" ht="15.75" customHeight="1">
      <c r="A296" s="7"/>
      <c r="B296" s="7"/>
      <c r="C296" s="7"/>
      <c r="D296" s="7"/>
      <c r="E296" s="132"/>
      <c r="F296" s="7"/>
      <c r="G296" s="7"/>
      <c r="H296" s="7"/>
      <c r="I296" s="7"/>
      <c r="J296" s="202"/>
      <c r="K296" s="202"/>
      <c r="L296" s="132"/>
      <c r="M296" s="7"/>
      <c r="N296" s="7"/>
      <c r="O296" s="7"/>
    </row>
    <row r="297" spans="1:15" ht="15.75" customHeight="1">
      <c r="A297" s="7"/>
      <c r="B297" s="7"/>
      <c r="C297" s="7"/>
      <c r="D297" s="7"/>
      <c r="E297" s="132"/>
      <c r="F297" s="7"/>
      <c r="G297" s="7"/>
      <c r="H297" s="7"/>
      <c r="I297" s="7"/>
      <c r="J297" s="202"/>
      <c r="K297" s="202"/>
      <c r="L297" s="132"/>
      <c r="M297" s="7"/>
      <c r="N297" s="7"/>
      <c r="O297" s="7"/>
    </row>
    <row r="298" spans="1:15" ht="15.75" customHeight="1">
      <c r="A298" s="7"/>
      <c r="B298" s="7"/>
      <c r="C298" s="7"/>
      <c r="D298" s="7"/>
      <c r="E298" s="132"/>
      <c r="F298" s="7"/>
      <c r="G298" s="7"/>
      <c r="H298" s="7"/>
      <c r="I298" s="7"/>
      <c r="J298" s="202"/>
      <c r="K298" s="202"/>
      <c r="L298" s="132"/>
      <c r="M298" s="7"/>
      <c r="N298" s="7"/>
      <c r="O298" s="7"/>
    </row>
    <row r="299" spans="1:15" ht="15.75" customHeight="1">
      <c r="A299" s="7"/>
      <c r="B299" s="7"/>
      <c r="C299" s="7"/>
      <c r="D299" s="7"/>
      <c r="E299" s="132"/>
      <c r="F299" s="7"/>
      <c r="G299" s="7"/>
      <c r="H299" s="7"/>
      <c r="I299" s="7"/>
      <c r="J299" s="202"/>
      <c r="K299" s="202"/>
      <c r="L299" s="132"/>
      <c r="M299" s="7"/>
      <c r="N299" s="7"/>
      <c r="O299" s="7"/>
    </row>
    <row r="300" spans="1:15" ht="15.75" customHeight="1">
      <c r="A300" s="7"/>
      <c r="B300" s="7"/>
      <c r="C300" s="7"/>
      <c r="D300" s="7"/>
      <c r="E300" s="132"/>
      <c r="F300" s="7"/>
      <c r="G300" s="7"/>
      <c r="H300" s="7"/>
      <c r="I300" s="7"/>
      <c r="J300" s="202"/>
      <c r="K300" s="202"/>
      <c r="L300" s="132"/>
      <c r="M300" s="7"/>
      <c r="N300" s="7"/>
      <c r="O300" s="7"/>
    </row>
    <row r="301" spans="1:15" ht="15.75" customHeight="1">
      <c r="A301" s="7"/>
      <c r="B301" s="7"/>
      <c r="C301" s="7"/>
      <c r="D301" s="7"/>
      <c r="E301" s="132"/>
      <c r="F301" s="7"/>
      <c r="G301" s="7"/>
      <c r="H301" s="7"/>
      <c r="I301" s="7"/>
      <c r="J301" s="202"/>
      <c r="K301" s="202"/>
      <c r="L301" s="132"/>
      <c r="M301" s="7"/>
      <c r="N301" s="7"/>
      <c r="O301" s="7"/>
    </row>
    <row r="302" spans="1:15" ht="15.75" customHeight="1">
      <c r="A302" s="7"/>
      <c r="B302" s="7"/>
      <c r="C302" s="7"/>
      <c r="D302" s="7"/>
      <c r="E302" s="132"/>
      <c r="F302" s="7"/>
      <c r="G302" s="7"/>
      <c r="H302" s="7"/>
      <c r="I302" s="7"/>
      <c r="J302" s="202"/>
      <c r="K302" s="202"/>
      <c r="L302" s="132"/>
      <c r="M302" s="7"/>
      <c r="N302" s="7"/>
      <c r="O302" s="7"/>
    </row>
    <row r="303" spans="1:15" ht="15.75" customHeight="1">
      <c r="A303" s="7"/>
      <c r="B303" s="7"/>
      <c r="C303" s="7"/>
      <c r="D303" s="7"/>
      <c r="E303" s="132"/>
      <c r="F303" s="7"/>
      <c r="G303" s="7"/>
      <c r="H303" s="7"/>
      <c r="I303" s="7"/>
      <c r="J303" s="202"/>
      <c r="K303" s="202"/>
      <c r="L303" s="132"/>
      <c r="M303" s="7"/>
      <c r="N303" s="7"/>
      <c r="O303" s="7"/>
    </row>
    <row r="304" spans="1:15" ht="15.75" customHeight="1">
      <c r="A304" s="7"/>
      <c r="B304" s="7"/>
      <c r="C304" s="7"/>
      <c r="D304" s="7"/>
      <c r="E304" s="132"/>
      <c r="F304" s="7"/>
      <c r="G304" s="7"/>
      <c r="H304" s="7"/>
      <c r="I304" s="7"/>
      <c r="J304" s="202"/>
      <c r="K304" s="202"/>
      <c r="L304" s="132"/>
      <c r="M304" s="7"/>
      <c r="N304" s="7"/>
      <c r="O304" s="7"/>
    </row>
    <row r="305" spans="1:15" ht="15.75" customHeight="1">
      <c r="A305" s="7"/>
      <c r="B305" s="7"/>
      <c r="C305" s="7"/>
      <c r="D305" s="7"/>
      <c r="E305" s="132"/>
      <c r="F305" s="7"/>
      <c r="G305" s="7"/>
      <c r="H305" s="7"/>
      <c r="I305" s="7"/>
      <c r="J305" s="202"/>
      <c r="K305" s="202"/>
      <c r="L305" s="132"/>
      <c r="M305" s="7"/>
      <c r="N305" s="7"/>
      <c r="O305" s="7"/>
    </row>
    <row r="306" spans="1:15" ht="15.75" customHeight="1">
      <c r="A306" s="7"/>
      <c r="B306" s="7"/>
      <c r="C306" s="7"/>
      <c r="D306" s="7"/>
      <c r="E306" s="132"/>
      <c r="F306" s="7"/>
      <c r="G306" s="7"/>
      <c r="H306" s="7"/>
      <c r="I306" s="7"/>
      <c r="J306" s="202"/>
      <c r="K306" s="202"/>
      <c r="L306" s="132"/>
      <c r="M306" s="7"/>
      <c r="N306" s="7"/>
      <c r="O306" s="7"/>
    </row>
    <row r="307" spans="1:15" ht="15.75" customHeight="1">
      <c r="A307" s="7"/>
      <c r="B307" s="7"/>
      <c r="C307" s="7"/>
      <c r="D307" s="7"/>
      <c r="E307" s="132"/>
      <c r="F307" s="7"/>
      <c r="G307" s="7"/>
      <c r="H307" s="7"/>
      <c r="I307" s="7"/>
      <c r="J307" s="202"/>
      <c r="K307" s="202"/>
      <c r="L307" s="132"/>
      <c r="M307" s="7"/>
      <c r="N307" s="7"/>
      <c r="O307" s="7"/>
    </row>
    <row r="308" spans="1:15" ht="15.75" customHeight="1">
      <c r="A308" s="7"/>
      <c r="B308" s="7"/>
      <c r="C308" s="7"/>
      <c r="D308" s="7"/>
      <c r="E308" s="132"/>
      <c r="F308" s="7"/>
      <c r="G308" s="7"/>
      <c r="H308" s="7"/>
      <c r="I308" s="7"/>
      <c r="J308" s="202"/>
      <c r="K308" s="202"/>
      <c r="L308" s="132"/>
      <c r="M308" s="7"/>
      <c r="N308" s="7"/>
      <c r="O308" s="7"/>
    </row>
    <row r="309" spans="1:15" ht="15.75" customHeight="1">
      <c r="A309" s="7"/>
      <c r="B309" s="7"/>
      <c r="C309" s="7"/>
      <c r="D309" s="7"/>
      <c r="E309" s="132"/>
      <c r="F309" s="7"/>
      <c r="G309" s="7"/>
      <c r="H309" s="7"/>
      <c r="I309" s="7"/>
      <c r="J309" s="202"/>
      <c r="K309" s="202"/>
      <c r="L309" s="132"/>
      <c r="M309" s="7"/>
      <c r="N309" s="7"/>
      <c r="O309" s="7"/>
    </row>
    <row r="310" spans="1:15" ht="15.75" customHeight="1">
      <c r="A310" s="7"/>
      <c r="B310" s="7"/>
      <c r="C310" s="7"/>
      <c r="D310" s="7"/>
      <c r="E310" s="132"/>
      <c r="F310" s="7"/>
      <c r="G310" s="7"/>
      <c r="H310" s="7"/>
      <c r="I310" s="7"/>
      <c r="J310" s="202"/>
      <c r="K310" s="202"/>
      <c r="L310" s="132"/>
      <c r="M310" s="7"/>
      <c r="N310" s="7"/>
      <c r="O310" s="7"/>
    </row>
    <row r="311" spans="1:15" ht="15.75" customHeight="1">
      <c r="A311" s="7"/>
      <c r="B311" s="7"/>
      <c r="C311" s="7"/>
      <c r="D311" s="7"/>
      <c r="E311" s="132"/>
      <c r="F311" s="7"/>
      <c r="G311" s="7"/>
      <c r="H311" s="7"/>
      <c r="I311" s="7"/>
      <c r="J311" s="202"/>
      <c r="K311" s="202"/>
      <c r="L311" s="132"/>
      <c r="M311" s="7"/>
      <c r="N311" s="7"/>
      <c r="O311" s="7"/>
    </row>
    <row r="312" spans="1:15" ht="15.75" customHeight="1">
      <c r="A312" s="7"/>
      <c r="B312" s="7"/>
      <c r="C312" s="7"/>
      <c r="D312" s="7"/>
      <c r="E312" s="132"/>
      <c r="F312" s="7"/>
      <c r="G312" s="7"/>
      <c r="H312" s="7"/>
      <c r="I312" s="7"/>
      <c r="J312" s="202"/>
      <c r="K312" s="202"/>
      <c r="L312" s="132"/>
      <c r="M312" s="7"/>
      <c r="N312" s="7"/>
      <c r="O312" s="7"/>
    </row>
    <row r="313" spans="1:15" ht="15.75" customHeight="1">
      <c r="A313" s="7"/>
      <c r="B313" s="7"/>
      <c r="C313" s="7"/>
      <c r="D313" s="7"/>
      <c r="E313" s="132"/>
      <c r="F313" s="7"/>
      <c r="G313" s="7"/>
      <c r="H313" s="7"/>
      <c r="I313" s="7"/>
      <c r="J313" s="202"/>
      <c r="K313" s="202"/>
      <c r="L313" s="132"/>
      <c r="M313" s="7"/>
      <c r="N313" s="7"/>
      <c r="O313" s="7"/>
    </row>
    <row r="314" spans="1:15" ht="15.75" customHeight="1">
      <c r="A314" s="7"/>
      <c r="B314" s="7"/>
      <c r="C314" s="7"/>
      <c r="D314" s="7"/>
      <c r="E314" s="132"/>
      <c r="F314" s="7"/>
      <c r="G314" s="7"/>
      <c r="H314" s="7"/>
      <c r="I314" s="7"/>
      <c r="J314" s="202"/>
      <c r="K314" s="202"/>
      <c r="L314" s="132"/>
      <c r="M314" s="7"/>
      <c r="N314" s="7"/>
      <c r="O314" s="7"/>
    </row>
    <row r="315" spans="1:15" ht="15.75" customHeight="1">
      <c r="A315" s="7"/>
      <c r="B315" s="7"/>
      <c r="C315" s="7"/>
      <c r="D315" s="7"/>
      <c r="E315" s="132"/>
      <c r="F315" s="7"/>
      <c r="G315" s="7"/>
      <c r="H315" s="7"/>
      <c r="I315" s="7"/>
      <c r="J315" s="202"/>
      <c r="K315" s="202"/>
      <c r="L315" s="132"/>
      <c r="M315" s="7"/>
      <c r="N315" s="7"/>
      <c r="O315" s="7"/>
    </row>
    <row r="316" spans="1:15" ht="15.75" customHeight="1">
      <c r="A316" s="7"/>
      <c r="B316" s="7"/>
      <c r="C316" s="7"/>
      <c r="D316" s="7"/>
      <c r="E316" s="132"/>
      <c r="F316" s="7"/>
      <c r="G316" s="7"/>
      <c r="H316" s="7"/>
      <c r="I316" s="7"/>
      <c r="J316" s="202"/>
      <c r="K316" s="202"/>
      <c r="L316" s="132"/>
      <c r="M316" s="7"/>
      <c r="N316" s="7"/>
      <c r="O316" s="7"/>
    </row>
    <row r="317" spans="1:15" ht="15.75" customHeight="1">
      <c r="A317" s="7"/>
      <c r="B317" s="7"/>
      <c r="C317" s="7"/>
      <c r="D317" s="7"/>
      <c r="E317" s="132"/>
      <c r="F317" s="7"/>
      <c r="G317" s="7"/>
      <c r="H317" s="7"/>
      <c r="I317" s="7"/>
      <c r="J317" s="202"/>
      <c r="K317" s="202"/>
      <c r="L317" s="132"/>
      <c r="M317" s="7"/>
      <c r="N317" s="7"/>
      <c r="O317" s="7"/>
    </row>
    <row r="318" spans="1:15" ht="15.75" customHeight="1">
      <c r="A318" s="7"/>
      <c r="B318" s="7"/>
      <c r="C318" s="7"/>
      <c r="D318" s="7"/>
      <c r="E318" s="132"/>
      <c r="F318" s="7"/>
      <c r="G318" s="7"/>
      <c r="H318" s="7"/>
      <c r="I318" s="7"/>
      <c r="J318" s="202"/>
      <c r="K318" s="202"/>
      <c r="L318" s="132"/>
      <c r="M318" s="7"/>
      <c r="N318" s="7"/>
      <c r="O318" s="7"/>
    </row>
    <row r="319" spans="1:15" ht="15.75" customHeight="1">
      <c r="A319" s="7"/>
      <c r="B319" s="7"/>
      <c r="C319" s="7"/>
      <c r="D319" s="7"/>
      <c r="E319" s="132"/>
      <c r="F319" s="7"/>
      <c r="G319" s="7"/>
      <c r="H319" s="7"/>
      <c r="I319" s="7"/>
      <c r="J319" s="202"/>
      <c r="K319" s="202"/>
      <c r="L319" s="132"/>
      <c r="M319" s="7"/>
      <c r="N319" s="7"/>
      <c r="O319" s="7"/>
    </row>
    <row r="320" spans="1:15" ht="15.75" customHeight="1">
      <c r="A320" s="7"/>
      <c r="B320" s="7"/>
      <c r="C320" s="7"/>
      <c r="D320" s="7"/>
      <c r="E320" s="132"/>
      <c r="F320" s="7"/>
      <c r="G320" s="7"/>
      <c r="H320" s="7"/>
      <c r="I320" s="7"/>
      <c r="J320" s="202"/>
      <c r="K320" s="202"/>
      <c r="L320" s="132"/>
      <c r="M320" s="7"/>
      <c r="N320" s="7"/>
      <c r="O320" s="7"/>
    </row>
    <row r="321" spans="1:15" ht="15.75" customHeight="1">
      <c r="A321" s="7"/>
      <c r="B321" s="7"/>
      <c r="C321" s="7"/>
      <c r="D321" s="7"/>
      <c r="E321" s="132"/>
      <c r="F321" s="7"/>
      <c r="G321" s="7"/>
      <c r="H321" s="7"/>
      <c r="I321" s="7"/>
      <c r="J321" s="202"/>
      <c r="K321" s="202"/>
      <c r="L321" s="132"/>
      <c r="M321" s="7"/>
      <c r="N321" s="7"/>
      <c r="O321" s="7"/>
    </row>
    <row r="322" spans="1:15" ht="15.75" customHeight="1">
      <c r="A322" s="7"/>
      <c r="B322" s="7"/>
      <c r="C322" s="7"/>
      <c r="D322" s="7"/>
      <c r="E322" s="132"/>
      <c r="F322" s="7"/>
      <c r="G322" s="7"/>
      <c r="H322" s="7"/>
      <c r="I322" s="7"/>
      <c r="J322" s="202"/>
      <c r="K322" s="202"/>
      <c r="L322" s="132"/>
      <c r="M322" s="7"/>
      <c r="N322" s="7"/>
      <c r="O322" s="7"/>
    </row>
    <row r="323" spans="1:15" ht="15.75" customHeight="1">
      <c r="A323" s="7"/>
      <c r="B323" s="7"/>
      <c r="C323" s="7"/>
      <c r="D323" s="7"/>
      <c r="E323" s="132"/>
      <c r="F323" s="7"/>
      <c r="G323" s="7"/>
      <c r="H323" s="7"/>
      <c r="I323" s="7"/>
      <c r="J323" s="202"/>
      <c r="K323" s="202"/>
      <c r="L323" s="132"/>
      <c r="M323" s="7"/>
      <c r="N323" s="7"/>
      <c r="O323" s="7"/>
    </row>
    <row r="324" spans="1:15" ht="15.75" customHeight="1">
      <c r="A324" s="7"/>
      <c r="B324" s="7"/>
      <c r="C324" s="7"/>
      <c r="D324" s="7"/>
      <c r="E324" s="132"/>
      <c r="F324" s="7"/>
      <c r="G324" s="7"/>
      <c r="H324" s="7"/>
      <c r="I324" s="7"/>
      <c r="J324" s="202"/>
      <c r="K324" s="202"/>
      <c r="L324" s="132"/>
      <c r="M324" s="7"/>
      <c r="N324" s="7"/>
      <c r="O324" s="7"/>
    </row>
    <row r="325" spans="1:15" ht="15.75" customHeight="1">
      <c r="A325" s="7"/>
      <c r="B325" s="7"/>
      <c r="C325" s="7"/>
      <c r="D325" s="7"/>
      <c r="E325" s="132"/>
      <c r="F325" s="7"/>
      <c r="G325" s="7"/>
      <c r="H325" s="7"/>
      <c r="I325" s="7"/>
      <c r="J325" s="202"/>
      <c r="K325" s="202"/>
      <c r="L325" s="132"/>
      <c r="M325" s="7"/>
      <c r="N325" s="7"/>
      <c r="O325" s="7"/>
    </row>
    <row r="326" spans="1:15" ht="15.75" customHeight="1">
      <c r="A326" s="7"/>
      <c r="B326" s="7"/>
      <c r="C326" s="7"/>
      <c r="D326" s="7"/>
      <c r="E326" s="132"/>
      <c r="F326" s="7"/>
      <c r="G326" s="7"/>
      <c r="H326" s="7"/>
      <c r="I326" s="7"/>
      <c r="J326" s="202"/>
      <c r="K326" s="202"/>
      <c r="L326" s="132"/>
      <c r="M326" s="7"/>
      <c r="N326" s="7"/>
      <c r="O326" s="7"/>
    </row>
    <row r="327" spans="1:15" ht="15.75" customHeight="1">
      <c r="A327" s="7"/>
      <c r="B327" s="7"/>
      <c r="C327" s="7"/>
      <c r="D327" s="7"/>
      <c r="E327" s="132"/>
      <c r="F327" s="7"/>
      <c r="G327" s="7"/>
      <c r="H327" s="7"/>
      <c r="I327" s="7"/>
      <c r="J327" s="202"/>
      <c r="K327" s="202"/>
      <c r="L327" s="132"/>
      <c r="M327" s="7"/>
      <c r="N327" s="7"/>
      <c r="O327" s="7"/>
    </row>
    <row r="328" spans="1:15" ht="15.75" customHeight="1">
      <c r="A328" s="7"/>
      <c r="B328" s="7"/>
      <c r="C328" s="7"/>
      <c r="D328" s="7"/>
      <c r="E328" s="132"/>
      <c r="F328" s="7"/>
      <c r="G328" s="7"/>
      <c r="H328" s="7"/>
      <c r="I328" s="7"/>
      <c r="J328" s="202"/>
      <c r="K328" s="202"/>
      <c r="L328" s="132"/>
      <c r="M328" s="7"/>
      <c r="N328" s="7"/>
      <c r="O328" s="7"/>
    </row>
    <row r="329" spans="1:15" ht="15.75" customHeight="1">
      <c r="A329" s="7"/>
      <c r="B329" s="7"/>
      <c r="C329" s="7"/>
      <c r="D329" s="7"/>
      <c r="E329" s="132"/>
      <c r="F329" s="7"/>
      <c r="G329" s="7"/>
      <c r="H329" s="7"/>
      <c r="I329" s="7"/>
      <c r="J329" s="202"/>
      <c r="K329" s="202"/>
      <c r="L329" s="132"/>
      <c r="M329" s="7"/>
      <c r="N329" s="7"/>
      <c r="O329" s="7"/>
    </row>
    <row r="330" spans="1:15" ht="15.75" customHeight="1">
      <c r="A330" s="7"/>
      <c r="B330" s="7"/>
      <c r="C330" s="7"/>
      <c r="D330" s="7"/>
      <c r="E330" s="132"/>
      <c r="F330" s="7"/>
      <c r="G330" s="7"/>
      <c r="H330" s="7"/>
      <c r="I330" s="7"/>
      <c r="J330" s="202"/>
      <c r="K330" s="202"/>
      <c r="L330" s="132"/>
      <c r="M330" s="7"/>
      <c r="N330" s="7"/>
      <c r="O330" s="7"/>
    </row>
    <row r="331" spans="1:15" ht="15.75" customHeight="1">
      <c r="A331" s="7"/>
      <c r="B331" s="7"/>
      <c r="C331" s="7"/>
      <c r="D331" s="7"/>
      <c r="E331" s="132"/>
      <c r="F331" s="7"/>
      <c r="G331" s="7"/>
      <c r="H331" s="7"/>
      <c r="I331" s="7"/>
      <c r="J331" s="202"/>
      <c r="K331" s="202"/>
      <c r="L331" s="132"/>
      <c r="M331" s="7"/>
      <c r="N331" s="7"/>
      <c r="O331" s="7"/>
    </row>
    <row r="332" spans="1:15" ht="15.75" customHeight="1">
      <c r="A332" s="7"/>
      <c r="B332" s="7"/>
      <c r="C332" s="7"/>
      <c r="D332" s="7"/>
      <c r="E332" s="132"/>
      <c r="F332" s="7"/>
      <c r="G332" s="7"/>
      <c r="H332" s="7"/>
      <c r="I332" s="7"/>
      <c r="J332" s="202"/>
      <c r="K332" s="202"/>
      <c r="L332" s="132"/>
      <c r="M332" s="7"/>
      <c r="N332" s="7"/>
      <c r="O332" s="7"/>
    </row>
    <row r="333" spans="1:15" ht="15.75" customHeight="1">
      <c r="A333" s="7"/>
      <c r="B333" s="7"/>
      <c r="C333" s="7"/>
      <c r="D333" s="7"/>
      <c r="E333" s="132"/>
      <c r="F333" s="7"/>
      <c r="G333" s="7"/>
      <c r="H333" s="7"/>
      <c r="I333" s="7"/>
      <c r="J333" s="202"/>
      <c r="K333" s="202"/>
      <c r="L333" s="132"/>
      <c r="M333" s="7"/>
      <c r="N333" s="7"/>
      <c r="O333" s="7"/>
    </row>
    <row r="334" spans="1:15" ht="15.75" customHeight="1">
      <c r="A334" s="7"/>
      <c r="B334" s="7"/>
      <c r="C334" s="7"/>
      <c r="D334" s="7"/>
      <c r="E334" s="132"/>
      <c r="F334" s="7"/>
      <c r="G334" s="7"/>
      <c r="H334" s="7"/>
      <c r="I334" s="7"/>
      <c r="J334" s="202"/>
      <c r="K334" s="202"/>
      <c r="L334" s="132"/>
      <c r="M334" s="7"/>
      <c r="N334" s="7"/>
      <c r="O334" s="7"/>
    </row>
    <row r="335" spans="1:15" ht="15.75" customHeight="1">
      <c r="A335" s="7"/>
      <c r="B335" s="7"/>
      <c r="C335" s="7"/>
      <c r="D335" s="7"/>
      <c r="E335" s="132"/>
      <c r="F335" s="7"/>
      <c r="G335" s="7"/>
      <c r="H335" s="7"/>
      <c r="I335" s="7"/>
      <c r="J335" s="202"/>
      <c r="K335" s="202"/>
      <c r="L335" s="132"/>
      <c r="M335" s="7"/>
      <c r="N335" s="7"/>
      <c r="O335" s="7"/>
    </row>
    <row r="336" spans="1:15" ht="15.75" customHeight="1">
      <c r="A336" s="7"/>
      <c r="B336" s="7"/>
      <c r="C336" s="7"/>
      <c r="D336" s="7"/>
      <c r="E336" s="132"/>
      <c r="F336" s="7"/>
      <c r="G336" s="7"/>
      <c r="H336" s="7"/>
      <c r="I336" s="7"/>
      <c r="J336" s="202"/>
      <c r="K336" s="202"/>
      <c r="L336" s="132"/>
      <c r="M336" s="7"/>
      <c r="N336" s="7"/>
      <c r="O336" s="7"/>
    </row>
    <row r="337" spans="1:15" ht="15.75" customHeight="1">
      <c r="A337" s="7"/>
      <c r="B337" s="7"/>
      <c r="C337" s="7"/>
      <c r="D337" s="7"/>
      <c r="E337" s="132"/>
      <c r="F337" s="7"/>
      <c r="G337" s="7"/>
      <c r="H337" s="7"/>
      <c r="I337" s="7"/>
      <c r="J337" s="202"/>
      <c r="K337" s="202"/>
      <c r="L337" s="132"/>
      <c r="M337" s="7"/>
      <c r="N337" s="7"/>
      <c r="O337" s="7"/>
    </row>
    <row r="338" spans="1:15" ht="15.75" customHeight="1">
      <c r="A338" s="7"/>
      <c r="B338" s="7"/>
      <c r="C338" s="7"/>
      <c r="D338" s="7"/>
      <c r="E338" s="132"/>
      <c r="F338" s="7"/>
      <c r="G338" s="7"/>
      <c r="H338" s="7"/>
      <c r="I338" s="7"/>
      <c r="J338" s="202"/>
      <c r="K338" s="202"/>
      <c r="L338" s="132"/>
      <c r="M338" s="7"/>
      <c r="N338" s="7"/>
      <c r="O338" s="7"/>
    </row>
    <row r="339" spans="1:15" ht="15.75" customHeight="1">
      <c r="A339" s="7"/>
      <c r="B339" s="7"/>
      <c r="C339" s="7"/>
      <c r="D339" s="7"/>
      <c r="E339" s="132"/>
      <c r="F339" s="7"/>
      <c r="G339" s="7"/>
      <c r="H339" s="7"/>
      <c r="I339" s="7"/>
      <c r="J339" s="202"/>
      <c r="K339" s="202"/>
      <c r="L339" s="132"/>
      <c r="M339" s="7"/>
      <c r="N339" s="7"/>
      <c r="O339" s="7"/>
    </row>
    <row r="340" spans="1:15" ht="15.75" customHeight="1">
      <c r="A340" s="7"/>
      <c r="B340" s="7"/>
      <c r="C340" s="7"/>
      <c r="D340" s="7"/>
      <c r="E340" s="132"/>
      <c r="F340" s="7"/>
      <c r="G340" s="7"/>
      <c r="H340" s="7"/>
      <c r="I340" s="7"/>
      <c r="J340" s="202"/>
      <c r="K340" s="202"/>
      <c r="L340" s="132"/>
      <c r="M340" s="7"/>
      <c r="N340" s="7"/>
      <c r="O340" s="7"/>
    </row>
    <row r="341" spans="1:15" ht="15.75" customHeight="1">
      <c r="A341" s="7"/>
      <c r="B341" s="7"/>
      <c r="C341" s="7"/>
      <c r="D341" s="7"/>
      <c r="E341" s="132"/>
      <c r="F341" s="7"/>
      <c r="G341" s="7"/>
      <c r="H341" s="7"/>
      <c r="I341" s="7"/>
      <c r="J341" s="202"/>
      <c r="K341" s="202"/>
      <c r="L341" s="132"/>
      <c r="M341" s="7"/>
      <c r="N341" s="7"/>
      <c r="O341" s="7"/>
    </row>
    <row r="342" spans="1:15" ht="15.75" customHeight="1">
      <c r="A342" s="7"/>
      <c r="B342" s="7"/>
      <c r="C342" s="7"/>
      <c r="D342" s="7"/>
      <c r="E342" s="132"/>
      <c r="F342" s="7"/>
      <c r="G342" s="7"/>
      <c r="H342" s="7"/>
      <c r="I342" s="7"/>
      <c r="J342" s="202"/>
      <c r="K342" s="202"/>
      <c r="L342" s="132"/>
      <c r="M342" s="7"/>
      <c r="N342" s="7"/>
      <c r="O342" s="7"/>
    </row>
    <row r="343" spans="1:15" ht="15.75" customHeight="1">
      <c r="A343" s="7"/>
      <c r="B343" s="7"/>
      <c r="C343" s="7"/>
      <c r="D343" s="7"/>
      <c r="E343" s="132"/>
      <c r="F343" s="7"/>
      <c r="G343" s="7"/>
      <c r="H343" s="7"/>
      <c r="I343" s="7"/>
      <c r="J343" s="202"/>
      <c r="K343" s="202"/>
      <c r="L343" s="132"/>
      <c r="M343" s="7"/>
      <c r="N343" s="7"/>
      <c r="O343" s="7"/>
    </row>
    <row r="344" spans="1:15" ht="15.75" customHeight="1">
      <c r="A344" s="7"/>
      <c r="B344" s="7"/>
      <c r="C344" s="7"/>
      <c r="D344" s="7"/>
      <c r="E344" s="132"/>
      <c r="F344" s="7"/>
      <c r="G344" s="7"/>
      <c r="H344" s="7"/>
      <c r="I344" s="7"/>
      <c r="J344" s="202"/>
      <c r="K344" s="202"/>
      <c r="L344" s="132"/>
      <c r="M344" s="7"/>
      <c r="N344" s="7"/>
      <c r="O344" s="7"/>
    </row>
    <row r="345" spans="1:15" ht="15.75" customHeight="1">
      <c r="A345" s="7"/>
      <c r="B345" s="7"/>
      <c r="C345" s="7"/>
      <c r="D345" s="7"/>
      <c r="E345" s="132"/>
      <c r="F345" s="7"/>
      <c r="G345" s="7"/>
      <c r="H345" s="7"/>
      <c r="I345" s="7"/>
      <c r="J345" s="202"/>
      <c r="K345" s="202"/>
      <c r="L345" s="132"/>
      <c r="M345" s="7"/>
      <c r="N345" s="7"/>
      <c r="O345" s="7"/>
    </row>
    <row r="346" spans="1:15" ht="15.75" customHeight="1">
      <c r="A346" s="7"/>
      <c r="B346" s="7"/>
      <c r="C346" s="7"/>
      <c r="D346" s="7"/>
      <c r="E346" s="132"/>
      <c r="F346" s="7"/>
      <c r="G346" s="7"/>
      <c r="H346" s="7"/>
      <c r="I346" s="7"/>
      <c r="J346" s="202"/>
      <c r="K346" s="202"/>
      <c r="L346" s="132"/>
      <c r="M346" s="7"/>
      <c r="N346" s="7"/>
      <c r="O346" s="7"/>
    </row>
    <row r="347" spans="1:15" ht="15.75" customHeight="1">
      <c r="A347" s="7"/>
      <c r="B347" s="7"/>
      <c r="C347" s="7"/>
      <c r="D347" s="7"/>
      <c r="E347" s="132"/>
      <c r="F347" s="7"/>
      <c r="G347" s="7"/>
      <c r="H347" s="7"/>
      <c r="I347" s="7"/>
      <c r="J347" s="202"/>
      <c r="K347" s="202"/>
      <c r="L347" s="132"/>
      <c r="M347" s="7"/>
      <c r="N347" s="7"/>
      <c r="O347" s="7"/>
    </row>
    <row r="348" spans="1:15" ht="15.75" customHeight="1">
      <c r="A348" s="7"/>
      <c r="B348" s="7"/>
      <c r="C348" s="7"/>
      <c r="D348" s="7"/>
      <c r="E348" s="132"/>
      <c r="F348" s="7"/>
      <c r="G348" s="7"/>
      <c r="H348" s="7"/>
      <c r="I348" s="7"/>
      <c r="J348" s="202"/>
      <c r="K348" s="202"/>
      <c r="L348" s="132"/>
      <c r="M348" s="7"/>
      <c r="N348" s="7"/>
      <c r="O348" s="7"/>
    </row>
    <row r="349" spans="1:15" ht="15.75" customHeight="1">
      <c r="A349" s="7"/>
      <c r="B349" s="7"/>
      <c r="C349" s="7"/>
      <c r="D349" s="7"/>
      <c r="E349" s="132"/>
      <c r="F349" s="7"/>
      <c r="G349" s="7"/>
      <c r="H349" s="7"/>
      <c r="I349" s="7"/>
      <c r="J349" s="202"/>
      <c r="K349" s="202"/>
      <c r="L349" s="132"/>
      <c r="M349" s="7"/>
      <c r="N349" s="7"/>
      <c r="O349" s="7"/>
    </row>
    <row r="350" spans="1:15" ht="15.75" customHeight="1">
      <c r="A350" s="7"/>
      <c r="B350" s="7"/>
      <c r="C350" s="7"/>
      <c r="D350" s="7"/>
      <c r="E350" s="132"/>
      <c r="F350" s="7"/>
      <c r="G350" s="7"/>
      <c r="H350" s="7"/>
      <c r="I350" s="7"/>
      <c r="J350" s="202"/>
      <c r="K350" s="202"/>
      <c r="L350" s="132"/>
      <c r="M350" s="7"/>
      <c r="N350" s="7"/>
      <c r="O350" s="7"/>
    </row>
    <row r="351" spans="1:15" ht="15.75" customHeight="1">
      <c r="A351" s="7"/>
      <c r="B351" s="7"/>
      <c r="C351" s="7"/>
      <c r="D351" s="7"/>
      <c r="E351" s="132"/>
      <c r="F351" s="7"/>
      <c r="G351" s="7"/>
      <c r="H351" s="7"/>
      <c r="I351" s="7"/>
      <c r="J351" s="202"/>
      <c r="K351" s="202"/>
      <c r="L351" s="132"/>
      <c r="M351" s="7"/>
      <c r="N351" s="7"/>
      <c r="O351" s="7"/>
    </row>
    <row r="352" spans="1:15" ht="15.75" customHeight="1">
      <c r="A352" s="7"/>
      <c r="B352" s="7"/>
      <c r="C352" s="7"/>
      <c r="D352" s="7"/>
      <c r="E352" s="132"/>
      <c r="F352" s="7"/>
      <c r="G352" s="7"/>
      <c r="H352" s="7"/>
      <c r="I352" s="7"/>
      <c r="J352" s="202"/>
      <c r="K352" s="202"/>
      <c r="L352" s="132"/>
      <c r="M352" s="7"/>
      <c r="N352" s="7"/>
      <c r="O352" s="7"/>
    </row>
    <row r="353" spans="1:15" ht="15.75" customHeight="1">
      <c r="A353" s="7"/>
      <c r="B353" s="7"/>
      <c r="C353" s="7"/>
      <c r="D353" s="7"/>
      <c r="E353" s="132"/>
      <c r="F353" s="7"/>
      <c r="G353" s="7"/>
      <c r="H353" s="7"/>
      <c r="I353" s="7"/>
      <c r="J353" s="202"/>
      <c r="K353" s="202"/>
      <c r="L353" s="132"/>
      <c r="M353" s="7"/>
      <c r="N353" s="7"/>
      <c r="O353" s="7"/>
    </row>
    <row r="354" spans="1:15" ht="15.75" customHeight="1">
      <c r="A354" s="7"/>
      <c r="B354" s="7"/>
      <c r="C354" s="7"/>
      <c r="D354" s="7"/>
      <c r="E354" s="132"/>
      <c r="F354" s="7"/>
      <c r="G354" s="7"/>
      <c r="H354" s="7"/>
      <c r="I354" s="7"/>
      <c r="J354" s="202"/>
      <c r="K354" s="202"/>
      <c r="L354" s="132"/>
      <c r="M354" s="7"/>
      <c r="N354" s="7"/>
      <c r="O354" s="7"/>
    </row>
    <row r="355" spans="1:15" ht="15.75" customHeight="1">
      <c r="A355" s="7"/>
      <c r="B355" s="7"/>
      <c r="C355" s="7"/>
      <c r="D355" s="7"/>
      <c r="E355" s="132"/>
      <c r="F355" s="7"/>
      <c r="G355" s="7"/>
      <c r="H355" s="7"/>
      <c r="I355" s="7"/>
      <c r="J355" s="202"/>
      <c r="K355" s="202"/>
      <c r="L355" s="132"/>
      <c r="M355" s="7"/>
      <c r="N355" s="7"/>
      <c r="O355" s="7"/>
    </row>
    <row r="356" spans="1:15" ht="15.75" customHeight="1">
      <c r="A356" s="7"/>
      <c r="B356" s="7"/>
      <c r="C356" s="7"/>
      <c r="D356" s="7"/>
      <c r="E356" s="132"/>
      <c r="F356" s="7"/>
      <c r="G356" s="7"/>
      <c r="H356" s="7"/>
      <c r="I356" s="7"/>
      <c r="J356" s="202"/>
      <c r="K356" s="202"/>
      <c r="L356" s="132"/>
      <c r="M356" s="7"/>
      <c r="N356" s="7"/>
      <c r="O356" s="7"/>
    </row>
    <row r="357" spans="1:15" ht="15.75" customHeight="1">
      <c r="A357" s="7"/>
      <c r="B357" s="7"/>
      <c r="C357" s="7"/>
      <c r="D357" s="7"/>
      <c r="E357" s="132"/>
      <c r="F357" s="7"/>
      <c r="G357" s="7"/>
      <c r="H357" s="7"/>
      <c r="I357" s="7"/>
      <c r="J357" s="202"/>
      <c r="K357" s="202"/>
      <c r="L357" s="132"/>
      <c r="M357" s="7"/>
      <c r="N357" s="7"/>
      <c r="O357" s="7"/>
    </row>
    <row r="358" spans="1:15" ht="15.75" customHeight="1">
      <c r="A358" s="7"/>
      <c r="B358" s="7"/>
      <c r="C358" s="7"/>
      <c r="D358" s="7"/>
      <c r="E358" s="132"/>
      <c r="F358" s="7"/>
      <c r="G358" s="7"/>
      <c r="H358" s="7"/>
      <c r="I358" s="7"/>
      <c r="J358" s="202"/>
      <c r="K358" s="202"/>
      <c r="L358" s="132"/>
      <c r="M358" s="7"/>
      <c r="N358" s="7"/>
      <c r="O358" s="7"/>
    </row>
    <row r="359" spans="1:15" ht="15.75" customHeight="1">
      <c r="A359" s="7"/>
      <c r="B359" s="7"/>
      <c r="C359" s="7"/>
      <c r="D359" s="7"/>
      <c r="E359" s="132"/>
      <c r="F359" s="7"/>
      <c r="G359" s="7"/>
      <c r="H359" s="7"/>
      <c r="I359" s="7"/>
      <c r="J359" s="202"/>
      <c r="K359" s="202"/>
      <c r="L359" s="132"/>
      <c r="M359" s="7"/>
      <c r="N359" s="7"/>
      <c r="O359" s="7"/>
    </row>
    <row r="360" spans="1:15" ht="15.75" customHeight="1">
      <c r="A360" s="7"/>
      <c r="B360" s="7"/>
      <c r="C360" s="7"/>
      <c r="D360" s="7"/>
      <c r="E360" s="132"/>
      <c r="F360" s="7"/>
      <c r="G360" s="7"/>
      <c r="H360" s="7"/>
      <c r="I360" s="7"/>
      <c r="J360" s="202"/>
      <c r="K360" s="202"/>
      <c r="L360" s="132"/>
      <c r="M360" s="7"/>
      <c r="N360" s="7"/>
      <c r="O360" s="7"/>
    </row>
    <row r="361" spans="1:15" ht="15.75" customHeight="1">
      <c r="A361" s="7"/>
      <c r="B361" s="7"/>
      <c r="C361" s="7"/>
      <c r="D361" s="7"/>
      <c r="E361" s="132"/>
      <c r="F361" s="7"/>
      <c r="G361" s="7"/>
      <c r="H361" s="7"/>
      <c r="I361" s="7"/>
      <c r="J361" s="202"/>
      <c r="K361" s="202"/>
      <c r="L361" s="132"/>
      <c r="M361" s="7"/>
      <c r="N361" s="7"/>
      <c r="O361" s="7"/>
    </row>
    <row r="362" spans="1:15" ht="15.75" customHeight="1">
      <c r="A362" s="7"/>
      <c r="B362" s="7"/>
      <c r="C362" s="7"/>
      <c r="D362" s="7"/>
      <c r="E362" s="132"/>
      <c r="F362" s="7"/>
      <c r="G362" s="7"/>
      <c r="H362" s="7"/>
      <c r="I362" s="7"/>
      <c r="J362" s="202"/>
      <c r="K362" s="202"/>
      <c r="L362" s="132"/>
      <c r="M362" s="7"/>
      <c r="N362" s="7"/>
      <c r="O362" s="7"/>
    </row>
    <row r="363" spans="1:15" ht="15.75" customHeight="1">
      <c r="A363" s="7"/>
      <c r="B363" s="7"/>
      <c r="C363" s="7"/>
      <c r="D363" s="7"/>
      <c r="E363" s="132"/>
      <c r="F363" s="7"/>
      <c r="G363" s="7"/>
      <c r="H363" s="7"/>
      <c r="I363" s="7"/>
      <c r="J363" s="202"/>
      <c r="K363" s="202"/>
      <c r="L363" s="132"/>
      <c r="M363" s="7"/>
      <c r="N363" s="7"/>
      <c r="O363" s="7"/>
    </row>
    <row r="364" spans="1:15" ht="15.75" customHeight="1">
      <c r="A364" s="7"/>
      <c r="B364" s="7"/>
      <c r="C364" s="7"/>
      <c r="D364" s="7"/>
      <c r="E364" s="132"/>
      <c r="F364" s="7"/>
      <c r="G364" s="7"/>
      <c r="H364" s="7"/>
      <c r="I364" s="7"/>
      <c r="J364" s="202"/>
      <c r="K364" s="202"/>
      <c r="L364" s="132"/>
      <c r="M364" s="7"/>
      <c r="N364" s="7"/>
      <c r="O364" s="7"/>
    </row>
    <row r="365" spans="1:15" ht="15.75" customHeight="1">
      <c r="A365" s="7"/>
      <c r="B365" s="7"/>
      <c r="C365" s="7"/>
      <c r="D365" s="7"/>
      <c r="E365" s="132"/>
      <c r="F365" s="7"/>
      <c r="G365" s="7"/>
      <c r="H365" s="7"/>
      <c r="I365" s="7"/>
      <c r="J365" s="202"/>
      <c r="K365" s="202"/>
      <c r="L365" s="132"/>
      <c r="M365" s="7"/>
      <c r="N365" s="7"/>
      <c r="O365" s="7"/>
    </row>
    <row r="366" spans="1:15" ht="15.75" customHeight="1">
      <c r="A366" s="7"/>
      <c r="B366" s="7"/>
      <c r="C366" s="7"/>
      <c r="D366" s="7"/>
      <c r="E366" s="132"/>
      <c r="F366" s="7"/>
      <c r="G366" s="7"/>
      <c r="H366" s="7"/>
      <c r="I366" s="7"/>
      <c r="J366" s="202"/>
      <c r="K366" s="202"/>
      <c r="L366" s="132"/>
      <c r="M366" s="7"/>
      <c r="N366" s="7"/>
      <c r="O366" s="7"/>
    </row>
    <row r="367" spans="1:15" ht="15.75" customHeight="1">
      <c r="A367" s="7"/>
      <c r="B367" s="7"/>
      <c r="C367" s="7"/>
      <c r="D367" s="7"/>
      <c r="E367" s="132"/>
      <c r="F367" s="7"/>
      <c r="G367" s="7"/>
      <c r="H367" s="7"/>
      <c r="I367" s="7"/>
      <c r="J367" s="202"/>
      <c r="K367" s="202"/>
      <c r="L367" s="132"/>
      <c r="M367" s="7"/>
      <c r="N367" s="7"/>
      <c r="O367" s="7"/>
    </row>
    <row r="368" spans="1:15" ht="15.75" customHeight="1">
      <c r="A368" s="7"/>
      <c r="B368" s="7"/>
      <c r="C368" s="7"/>
      <c r="D368" s="7"/>
      <c r="E368" s="132"/>
      <c r="F368" s="7"/>
      <c r="G368" s="7"/>
      <c r="H368" s="7"/>
      <c r="I368" s="7"/>
      <c r="J368" s="202"/>
      <c r="K368" s="202"/>
      <c r="L368" s="132"/>
      <c r="M368" s="7"/>
      <c r="N368" s="7"/>
      <c r="O368" s="7"/>
    </row>
    <row r="369" spans="1:15" ht="15.75" customHeight="1">
      <c r="A369" s="7"/>
      <c r="B369" s="7"/>
      <c r="C369" s="7"/>
      <c r="D369" s="7"/>
      <c r="E369" s="132"/>
      <c r="F369" s="7"/>
      <c r="G369" s="7"/>
      <c r="H369" s="7"/>
      <c r="I369" s="7"/>
      <c r="J369" s="202"/>
      <c r="K369" s="202"/>
      <c r="L369" s="132"/>
      <c r="M369" s="7"/>
      <c r="N369" s="7"/>
      <c r="O369" s="7"/>
    </row>
    <row r="370" spans="1:15" ht="15.75" customHeight="1">
      <c r="A370" s="7"/>
      <c r="B370" s="7"/>
      <c r="C370" s="7"/>
      <c r="D370" s="7"/>
      <c r="E370" s="132"/>
      <c r="F370" s="7"/>
      <c r="G370" s="7"/>
      <c r="H370" s="7"/>
      <c r="I370" s="7"/>
      <c r="J370" s="202"/>
      <c r="K370" s="202"/>
      <c r="L370" s="132"/>
      <c r="M370" s="7"/>
      <c r="N370" s="7"/>
      <c r="O370" s="7"/>
    </row>
    <row r="371" spans="1:15" ht="15.75" customHeight="1">
      <c r="A371" s="7"/>
      <c r="B371" s="7"/>
      <c r="C371" s="7"/>
      <c r="D371" s="7"/>
      <c r="E371" s="132"/>
      <c r="F371" s="7"/>
      <c r="G371" s="7"/>
      <c r="H371" s="7"/>
      <c r="I371" s="7"/>
      <c r="J371" s="202"/>
      <c r="K371" s="202"/>
      <c r="L371" s="132"/>
      <c r="M371" s="7"/>
      <c r="N371" s="7"/>
      <c r="O371" s="7"/>
    </row>
    <row r="372" spans="1:15" ht="15.75" customHeight="1">
      <c r="A372" s="7"/>
      <c r="B372" s="7"/>
      <c r="C372" s="7"/>
      <c r="D372" s="7"/>
      <c r="E372" s="132"/>
      <c r="F372" s="7"/>
      <c r="G372" s="7"/>
      <c r="H372" s="7"/>
      <c r="I372" s="7"/>
      <c r="J372" s="202"/>
      <c r="K372" s="202"/>
      <c r="L372" s="132"/>
      <c r="M372" s="7"/>
      <c r="N372" s="7"/>
      <c r="O372" s="7"/>
    </row>
    <row r="373" spans="1:15" ht="15.75" customHeight="1">
      <c r="A373" s="7"/>
      <c r="B373" s="7"/>
      <c r="C373" s="7"/>
      <c r="D373" s="7"/>
      <c r="E373" s="132"/>
      <c r="F373" s="7"/>
      <c r="G373" s="7"/>
      <c r="H373" s="7"/>
      <c r="I373" s="7"/>
      <c r="J373" s="202"/>
      <c r="K373" s="202"/>
      <c r="L373" s="132"/>
      <c r="M373" s="7"/>
      <c r="N373" s="7"/>
      <c r="O373" s="7"/>
    </row>
    <row r="374" spans="1:15" ht="15.75" customHeight="1">
      <c r="A374" s="7"/>
      <c r="B374" s="7"/>
      <c r="C374" s="7"/>
      <c r="D374" s="7"/>
      <c r="E374" s="132"/>
      <c r="F374" s="7"/>
      <c r="G374" s="7"/>
      <c r="H374" s="7"/>
      <c r="I374" s="7"/>
      <c r="J374" s="202"/>
      <c r="K374" s="202"/>
      <c r="L374" s="132"/>
      <c r="M374" s="7"/>
      <c r="N374" s="7"/>
      <c r="O374" s="7"/>
    </row>
    <row r="375" spans="1:15" ht="15.75" customHeight="1">
      <c r="A375" s="7"/>
      <c r="B375" s="7"/>
      <c r="C375" s="7"/>
      <c r="D375" s="7"/>
      <c r="E375" s="132"/>
      <c r="F375" s="7"/>
      <c r="G375" s="7"/>
      <c r="H375" s="7"/>
      <c r="I375" s="7"/>
      <c r="J375" s="202"/>
      <c r="K375" s="202"/>
      <c r="L375" s="132"/>
      <c r="M375" s="7"/>
      <c r="N375" s="7"/>
      <c r="O375" s="7"/>
    </row>
    <row r="376" spans="1:15" ht="15.75" customHeight="1">
      <c r="A376" s="7"/>
      <c r="B376" s="7"/>
      <c r="C376" s="7"/>
      <c r="D376" s="7"/>
      <c r="E376" s="132"/>
      <c r="F376" s="7"/>
      <c r="G376" s="7"/>
      <c r="H376" s="7"/>
      <c r="I376" s="7"/>
      <c r="J376" s="202"/>
      <c r="K376" s="202"/>
      <c r="L376" s="132"/>
      <c r="M376" s="7"/>
      <c r="N376" s="7"/>
      <c r="O376" s="7"/>
    </row>
    <row r="377" spans="1:15" ht="15.75" customHeight="1">
      <c r="A377" s="7"/>
      <c r="B377" s="7"/>
      <c r="C377" s="7"/>
      <c r="D377" s="7"/>
      <c r="E377" s="132"/>
      <c r="F377" s="7"/>
      <c r="G377" s="7"/>
      <c r="H377" s="7"/>
      <c r="I377" s="7"/>
      <c r="J377" s="202"/>
      <c r="K377" s="202"/>
      <c r="L377" s="132"/>
      <c r="M377" s="7"/>
      <c r="N377" s="7"/>
      <c r="O377" s="7"/>
    </row>
    <row r="378" spans="1:15" ht="15.75" customHeight="1">
      <c r="A378" s="7"/>
      <c r="B378" s="7"/>
      <c r="C378" s="7"/>
      <c r="D378" s="7"/>
      <c r="E378" s="132"/>
      <c r="F378" s="7"/>
      <c r="G378" s="7"/>
      <c r="H378" s="7"/>
      <c r="I378" s="7"/>
      <c r="J378" s="202"/>
      <c r="K378" s="202"/>
      <c r="L378" s="132"/>
      <c r="M378" s="7"/>
      <c r="N378" s="7"/>
      <c r="O378" s="7"/>
    </row>
    <row r="379" spans="1:15" ht="15.75" customHeight="1">
      <c r="A379" s="7"/>
      <c r="B379" s="7"/>
      <c r="C379" s="7"/>
      <c r="D379" s="7"/>
      <c r="E379" s="132"/>
      <c r="F379" s="7"/>
      <c r="G379" s="7"/>
      <c r="H379" s="7"/>
      <c r="I379" s="7"/>
      <c r="J379" s="202"/>
      <c r="K379" s="202"/>
      <c r="L379" s="132"/>
      <c r="M379" s="7"/>
      <c r="N379" s="7"/>
      <c r="O379" s="7"/>
    </row>
    <row r="380" spans="1:15" ht="15.75" customHeight="1">
      <c r="A380" s="7"/>
      <c r="B380" s="7"/>
      <c r="C380" s="7"/>
      <c r="D380" s="7"/>
      <c r="E380" s="132"/>
      <c r="F380" s="7"/>
      <c r="G380" s="7"/>
      <c r="H380" s="7"/>
      <c r="I380" s="7"/>
      <c r="J380" s="202"/>
      <c r="K380" s="202"/>
      <c r="L380" s="132"/>
      <c r="M380" s="7"/>
      <c r="N380" s="7"/>
      <c r="O380" s="7"/>
    </row>
    <row r="381" spans="1:15" ht="15.75" customHeight="1">
      <c r="A381" s="7"/>
      <c r="B381" s="7"/>
      <c r="C381" s="7"/>
      <c r="D381" s="7"/>
      <c r="E381" s="132"/>
      <c r="F381" s="7"/>
      <c r="G381" s="7"/>
      <c r="H381" s="7"/>
      <c r="I381" s="7"/>
      <c r="J381" s="202"/>
      <c r="K381" s="202"/>
      <c r="L381" s="132"/>
      <c r="M381" s="7"/>
      <c r="N381" s="7"/>
      <c r="O381" s="7"/>
    </row>
    <row r="382" spans="1:15" ht="15.75" customHeight="1">
      <c r="A382" s="7"/>
      <c r="B382" s="7"/>
      <c r="C382" s="7"/>
      <c r="D382" s="7"/>
      <c r="E382" s="132"/>
      <c r="F382" s="7"/>
      <c r="G382" s="7"/>
      <c r="H382" s="7"/>
      <c r="I382" s="7"/>
      <c r="J382" s="202"/>
      <c r="K382" s="202"/>
      <c r="L382" s="132"/>
      <c r="M382" s="7"/>
      <c r="N382" s="7"/>
      <c r="O382" s="7"/>
    </row>
    <row r="383" spans="1:15" ht="15.75" customHeight="1">
      <c r="A383" s="7"/>
      <c r="B383" s="7"/>
      <c r="C383" s="7"/>
      <c r="D383" s="7"/>
      <c r="E383" s="132"/>
      <c r="F383" s="7"/>
      <c r="G383" s="7"/>
      <c r="H383" s="7"/>
      <c r="I383" s="7"/>
      <c r="J383" s="202"/>
      <c r="K383" s="202"/>
      <c r="L383" s="132"/>
      <c r="M383" s="7"/>
      <c r="N383" s="7"/>
      <c r="O383" s="7"/>
    </row>
    <row r="384" spans="1:15" ht="15.75" customHeight="1">
      <c r="A384" s="7"/>
      <c r="B384" s="7"/>
      <c r="C384" s="7"/>
      <c r="D384" s="7"/>
      <c r="E384" s="132"/>
      <c r="F384" s="7"/>
      <c r="G384" s="7"/>
      <c r="H384" s="7"/>
      <c r="I384" s="7"/>
      <c r="J384" s="202"/>
      <c r="K384" s="202"/>
      <c r="L384" s="132"/>
      <c r="M384" s="7"/>
      <c r="N384" s="7"/>
      <c r="O384" s="7"/>
    </row>
    <row r="385" spans="1:15" ht="15.75" customHeight="1">
      <c r="A385" s="7"/>
      <c r="B385" s="7"/>
      <c r="C385" s="7"/>
      <c r="D385" s="7"/>
      <c r="E385" s="132"/>
      <c r="F385" s="7"/>
      <c r="G385" s="7"/>
      <c r="H385" s="7"/>
      <c r="I385" s="7"/>
      <c r="J385" s="202"/>
      <c r="K385" s="202"/>
      <c r="L385" s="132"/>
      <c r="M385" s="7"/>
      <c r="N385" s="7"/>
      <c r="O385" s="7"/>
    </row>
    <row r="386" spans="1:15" ht="15.75" customHeight="1">
      <c r="A386" s="7"/>
      <c r="B386" s="7"/>
      <c r="C386" s="7"/>
      <c r="D386" s="7"/>
      <c r="E386" s="132"/>
      <c r="F386" s="7"/>
      <c r="G386" s="7"/>
      <c r="H386" s="7"/>
      <c r="I386" s="7"/>
      <c r="J386" s="202"/>
      <c r="K386" s="202"/>
      <c r="L386" s="132"/>
      <c r="M386" s="7"/>
      <c r="N386" s="7"/>
      <c r="O386" s="7"/>
    </row>
    <row r="387" spans="1:15" ht="15.75" customHeight="1">
      <c r="A387" s="7"/>
      <c r="B387" s="7"/>
      <c r="C387" s="7"/>
      <c r="D387" s="7"/>
      <c r="E387" s="132"/>
      <c r="F387" s="7"/>
      <c r="G387" s="7"/>
      <c r="H387" s="7"/>
      <c r="I387" s="7"/>
      <c r="J387" s="202"/>
      <c r="K387" s="202"/>
      <c r="L387" s="132"/>
      <c r="M387" s="7"/>
      <c r="N387" s="7"/>
      <c r="O387" s="7"/>
    </row>
    <row r="388" spans="1:15" ht="15.75" customHeight="1">
      <c r="A388" s="7"/>
      <c r="B388" s="7"/>
      <c r="C388" s="7"/>
      <c r="D388" s="7"/>
      <c r="E388" s="132"/>
      <c r="F388" s="7"/>
      <c r="G388" s="7"/>
      <c r="H388" s="7"/>
      <c r="I388" s="7"/>
      <c r="J388" s="202"/>
      <c r="K388" s="202"/>
      <c r="L388" s="132"/>
      <c r="M388" s="7"/>
      <c r="N388" s="7"/>
      <c r="O388" s="7"/>
    </row>
    <row r="389" spans="1:15" ht="15.75" customHeight="1">
      <c r="A389" s="7"/>
      <c r="B389" s="7"/>
      <c r="C389" s="7"/>
      <c r="D389" s="7"/>
      <c r="E389" s="132"/>
      <c r="F389" s="7"/>
      <c r="G389" s="7"/>
      <c r="H389" s="7"/>
      <c r="I389" s="7"/>
      <c r="J389" s="202"/>
      <c r="K389" s="202"/>
      <c r="L389" s="132"/>
      <c r="M389" s="7"/>
      <c r="N389" s="7"/>
      <c r="O389" s="7"/>
    </row>
    <row r="390" spans="1:15" ht="15.75" customHeight="1">
      <c r="A390" s="7"/>
      <c r="B390" s="7"/>
      <c r="C390" s="7"/>
      <c r="D390" s="7"/>
      <c r="E390" s="132"/>
      <c r="F390" s="7"/>
      <c r="G390" s="7"/>
      <c r="H390" s="7"/>
      <c r="I390" s="7"/>
      <c r="J390" s="202"/>
      <c r="K390" s="202"/>
      <c r="L390" s="132"/>
      <c r="M390" s="7"/>
      <c r="N390" s="7"/>
      <c r="O390" s="7"/>
    </row>
    <row r="391" spans="1:15" ht="15.75" customHeight="1">
      <c r="A391" s="7"/>
      <c r="B391" s="7"/>
      <c r="C391" s="7"/>
      <c r="D391" s="7"/>
      <c r="E391" s="132"/>
      <c r="F391" s="7"/>
      <c r="G391" s="7"/>
      <c r="H391" s="7"/>
      <c r="I391" s="7"/>
      <c r="J391" s="202"/>
      <c r="K391" s="202"/>
      <c r="L391" s="132"/>
      <c r="M391" s="7"/>
      <c r="N391" s="7"/>
      <c r="O391" s="7"/>
    </row>
    <row r="392" spans="1:15" ht="15.75" customHeight="1">
      <c r="A392" s="7"/>
      <c r="B392" s="7"/>
      <c r="C392" s="7"/>
      <c r="D392" s="7"/>
      <c r="E392" s="132"/>
      <c r="F392" s="7"/>
      <c r="G392" s="7"/>
      <c r="H392" s="7"/>
      <c r="I392" s="7"/>
      <c r="J392" s="202"/>
      <c r="K392" s="202"/>
      <c r="L392" s="132"/>
      <c r="M392" s="7"/>
      <c r="N392" s="7"/>
      <c r="O392" s="7"/>
    </row>
    <row r="393" spans="1:15" ht="15.75" customHeight="1">
      <c r="A393" s="7"/>
      <c r="B393" s="7"/>
      <c r="C393" s="7"/>
      <c r="D393" s="7"/>
      <c r="E393" s="132"/>
      <c r="F393" s="7"/>
      <c r="G393" s="7"/>
      <c r="H393" s="7"/>
      <c r="I393" s="7"/>
      <c r="J393" s="202"/>
      <c r="K393" s="202"/>
      <c r="L393" s="132"/>
      <c r="M393" s="7"/>
      <c r="N393" s="7"/>
      <c r="O393" s="7"/>
    </row>
    <row r="394" spans="1:15" ht="15.75" customHeight="1">
      <c r="A394" s="7"/>
      <c r="B394" s="7"/>
      <c r="C394" s="7"/>
      <c r="D394" s="7"/>
      <c r="E394" s="132"/>
      <c r="F394" s="7"/>
      <c r="G394" s="7"/>
      <c r="H394" s="7"/>
      <c r="I394" s="7"/>
      <c r="J394" s="202"/>
      <c r="K394" s="202"/>
      <c r="L394" s="132"/>
      <c r="M394" s="7"/>
      <c r="N394" s="7"/>
      <c r="O394" s="7"/>
    </row>
    <row r="395" spans="1:15" ht="15.75" customHeight="1">
      <c r="A395" s="7"/>
      <c r="B395" s="7"/>
      <c r="C395" s="7"/>
      <c r="D395" s="7"/>
      <c r="E395" s="132"/>
      <c r="F395" s="7"/>
      <c r="G395" s="7"/>
      <c r="H395" s="7"/>
      <c r="I395" s="7"/>
      <c r="J395" s="202"/>
      <c r="K395" s="202"/>
      <c r="L395" s="132"/>
      <c r="M395" s="7"/>
      <c r="N395" s="7"/>
      <c r="O395" s="7"/>
    </row>
    <row r="396" spans="1:15" ht="15.75" customHeight="1">
      <c r="A396" s="7"/>
      <c r="B396" s="7"/>
      <c r="C396" s="7"/>
      <c r="D396" s="7"/>
      <c r="E396" s="132"/>
      <c r="F396" s="7"/>
      <c r="G396" s="7"/>
      <c r="H396" s="7"/>
      <c r="I396" s="7"/>
      <c r="J396" s="202"/>
      <c r="K396" s="202"/>
      <c r="L396" s="132"/>
      <c r="M396" s="7"/>
      <c r="N396" s="7"/>
      <c r="O396" s="7"/>
    </row>
    <row r="397" spans="1:15" ht="15.75" customHeight="1">
      <c r="A397" s="7"/>
      <c r="B397" s="7"/>
      <c r="C397" s="7"/>
      <c r="D397" s="7"/>
      <c r="E397" s="132"/>
      <c r="F397" s="7"/>
      <c r="G397" s="7"/>
      <c r="H397" s="7"/>
      <c r="I397" s="7"/>
      <c r="J397" s="202"/>
      <c r="K397" s="202"/>
      <c r="L397" s="132"/>
      <c r="M397" s="7"/>
      <c r="N397" s="7"/>
      <c r="O397" s="7"/>
    </row>
    <row r="398" spans="1:15" ht="15.75" customHeight="1">
      <c r="A398" s="7"/>
      <c r="B398" s="7"/>
      <c r="C398" s="7"/>
      <c r="D398" s="7"/>
      <c r="E398" s="132"/>
      <c r="F398" s="7"/>
      <c r="G398" s="7"/>
      <c r="H398" s="7"/>
      <c r="I398" s="7"/>
      <c r="J398" s="202"/>
      <c r="K398" s="202"/>
      <c r="L398" s="132"/>
      <c r="M398" s="7"/>
      <c r="N398" s="7"/>
      <c r="O398" s="7"/>
    </row>
    <row r="399" spans="1:15" ht="15.75" customHeight="1">
      <c r="A399" s="7"/>
      <c r="B399" s="7"/>
      <c r="C399" s="7"/>
      <c r="D399" s="7"/>
      <c r="E399" s="132"/>
      <c r="F399" s="7"/>
      <c r="G399" s="7"/>
      <c r="H399" s="7"/>
      <c r="I399" s="7"/>
      <c r="J399" s="202"/>
      <c r="K399" s="202"/>
      <c r="L399" s="132"/>
      <c r="M399" s="7"/>
      <c r="N399" s="7"/>
      <c r="O399" s="7"/>
    </row>
    <row r="400" spans="1:15" ht="15.75" customHeight="1">
      <c r="A400" s="7"/>
      <c r="B400" s="7"/>
      <c r="C400" s="7"/>
      <c r="D400" s="7"/>
      <c r="E400" s="132"/>
      <c r="F400" s="7"/>
      <c r="G400" s="7"/>
      <c r="H400" s="7"/>
      <c r="I400" s="7"/>
      <c r="J400" s="202"/>
      <c r="K400" s="202"/>
      <c r="L400" s="132"/>
      <c r="M400" s="7"/>
      <c r="N400" s="7"/>
      <c r="O400" s="7"/>
    </row>
    <row r="401" spans="1:15" ht="15.75" customHeight="1">
      <c r="A401" s="7"/>
      <c r="B401" s="7"/>
      <c r="C401" s="7"/>
      <c r="D401" s="7"/>
      <c r="E401" s="132"/>
      <c r="F401" s="7"/>
      <c r="G401" s="7"/>
      <c r="H401" s="7"/>
      <c r="I401" s="7"/>
      <c r="J401" s="202"/>
      <c r="K401" s="202"/>
      <c r="L401" s="132"/>
      <c r="M401" s="7"/>
      <c r="N401" s="7"/>
      <c r="O401" s="7"/>
    </row>
    <row r="402" spans="1:15" ht="15.75" customHeight="1">
      <c r="A402" s="7"/>
      <c r="B402" s="7"/>
      <c r="C402" s="7"/>
      <c r="D402" s="7"/>
      <c r="E402" s="132"/>
      <c r="F402" s="7"/>
      <c r="G402" s="7"/>
      <c r="H402" s="7"/>
      <c r="I402" s="7"/>
      <c r="J402" s="202"/>
      <c r="K402" s="202"/>
      <c r="L402" s="132"/>
      <c r="M402" s="7"/>
      <c r="N402" s="7"/>
      <c r="O402" s="7"/>
    </row>
    <row r="403" spans="1:15" ht="15.75" customHeight="1">
      <c r="A403" s="7"/>
      <c r="B403" s="7"/>
      <c r="C403" s="7"/>
      <c r="D403" s="7"/>
      <c r="E403" s="132"/>
      <c r="F403" s="7"/>
      <c r="G403" s="7"/>
      <c r="H403" s="7"/>
      <c r="I403" s="7"/>
      <c r="J403" s="202"/>
      <c r="K403" s="202"/>
      <c r="L403" s="132"/>
      <c r="M403" s="7"/>
      <c r="N403" s="7"/>
      <c r="O403" s="7"/>
    </row>
    <row r="404" spans="1:15" ht="15.75" customHeight="1">
      <c r="A404" s="7"/>
      <c r="B404" s="7"/>
      <c r="C404" s="7"/>
      <c r="D404" s="7"/>
      <c r="E404" s="132"/>
      <c r="F404" s="7"/>
      <c r="G404" s="7"/>
      <c r="H404" s="7"/>
      <c r="I404" s="7"/>
      <c r="J404" s="202"/>
      <c r="K404" s="202"/>
      <c r="L404" s="132"/>
      <c r="M404" s="7"/>
      <c r="N404" s="7"/>
      <c r="O404" s="7"/>
    </row>
    <row r="405" spans="1:15" ht="15.75" customHeight="1">
      <c r="A405" s="7"/>
      <c r="B405" s="7"/>
      <c r="C405" s="7"/>
      <c r="D405" s="7"/>
      <c r="E405" s="132"/>
      <c r="F405" s="7"/>
      <c r="G405" s="7"/>
      <c r="H405" s="7"/>
      <c r="I405" s="7"/>
      <c r="J405" s="202"/>
      <c r="K405" s="202"/>
      <c r="L405" s="132"/>
      <c r="M405" s="7"/>
      <c r="N405" s="7"/>
      <c r="O405" s="7"/>
    </row>
    <row r="406" spans="1:15" ht="15.75" customHeight="1">
      <c r="A406" s="7"/>
      <c r="B406" s="7"/>
      <c r="C406" s="7"/>
      <c r="D406" s="7"/>
      <c r="E406" s="132"/>
      <c r="F406" s="7"/>
      <c r="G406" s="7"/>
      <c r="H406" s="7"/>
      <c r="I406" s="7"/>
      <c r="J406" s="202"/>
      <c r="K406" s="202"/>
      <c r="L406" s="132"/>
      <c r="M406" s="7"/>
      <c r="N406" s="7"/>
      <c r="O406" s="7"/>
    </row>
    <row r="407" spans="1:15" ht="15.75" customHeight="1">
      <c r="A407" s="7"/>
      <c r="B407" s="7"/>
      <c r="C407" s="7"/>
      <c r="D407" s="7"/>
      <c r="E407" s="132"/>
      <c r="F407" s="7"/>
      <c r="G407" s="7"/>
      <c r="H407" s="7"/>
      <c r="I407" s="7"/>
      <c r="J407" s="202"/>
      <c r="K407" s="202"/>
      <c r="L407" s="132"/>
      <c r="M407" s="7"/>
      <c r="N407" s="7"/>
      <c r="O407" s="7"/>
    </row>
    <row r="408" spans="1:15" ht="15.75" customHeight="1">
      <c r="A408" s="7"/>
      <c r="B408" s="7"/>
      <c r="C408" s="7"/>
      <c r="D408" s="7"/>
      <c r="E408" s="132"/>
      <c r="F408" s="7"/>
      <c r="G408" s="7"/>
      <c r="H408" s="7"/>
      <c r="I408" s="7"/>
      <c r="J408" s="202"/>
      <c r="K408" s="202"/>
      <c r="L408" s="132"/>
      <c r="M408" s="7"/>
      <c r="N408" s="7"/>
      <c r="O408" s="7"/>
    </row>
    <row r="409" spans="1:15" ht="15.75" customHeight="1">
      <c r="A409" s="7"/>
      <c r="B409" s="7"/>
      <c r="C409" s="7"/>
      <c r="D409" s="7"/>
      <c r="E409" s="132"/>
      <c r="F409" s="7"/>
      <c r="G409" s="7"/>
      <c r="H409" s="7"/>
      <c r="I409" s="7"/>
      <c r="J409" s="202"/>
      <c r="K409" s="202"/>
      <c r="L409" s="132"/>
      <c r="M409" s="7"/>
      <c r="N409" s="7"/>
      <c r="O409" s="7"/>
    </row>
    <row r="410" spans="1:15" ht="15.75" customHeight="1">
      <c r="A410" s="7"/>
      <c r="B410" s="7"/>
      <c r="C410" s="7"/>
      <c r="D410" s="7"/>
      <c r="E410" s="132"/>
      <c r="F410" s="7"/>
      <c r="G410" s="7"/>
      <c r="H410" s="7"/>
      <c r="I410" s="7"/>
      <c r="J410" s="202"/>
      <c r="K410" s="202"/>
      <c r="L410" s="132"/>
      <c r="M410" s="7"/>
      <c r="N410" s="7"/>
      <c r="O410" s="7"/>
    </row>
    <row r="411" spans="1:15" ht="15.75" customHeight="1">
      <c r="A411" s="7"/>
      <c r="B411" s="7"/>
      <c r="C411" s="7"/>
      <c r="D411" s="7"/>
      <c r="E411" s="132"/>
      <c r="F411" s="7"/>
      <c r="G411" s="7"/>
      <c r="H411" s="7"/>
      <c r="I411" s="7"/>
      <c r="J411" s="202"/>
      <c r="K411" s="202"/>
      <c r="L411" s="132"/>
      <c r="M411" s="7"/>
      <c r="N411" s="7"/>
      <c r="O411" s="7"/>
    </row>
    <row r="412" spans="1:15" ht="15.75" customHeight="1">
      <c r="A412" s="7"/>
      <c r="B412" s="7"/>
      <c r="C412" s="7"/>
      <c r="D412" s="7"/>
      <c r="E412" s="132"/>
      <c r="F412" s="7"/>
      <c r="G412" s="7"/>
      <c r="H412" s="7"/>
      <c r="I412" s="7"/>
      <c r="J412" s="202"/>
      <c r="K412" s="202"/>
      <c r="L412" s="132"/>
      <c r="M412" s="7"/>
      <c r="N412" s="7"/>
      <c r="O412" s="7"/>
    </row>
    <row r="413" spans="1:15" ht="15.75" customHeight="1">
      <c r="A413" s="7"/>
      <c r="B413" s="7"/>
      <c r="C413" s="7"/>
      <c r="D413" s="7"/>
      <c r="E413" s="132"/>
      <c r="F413" s="7"/>
      <c r="G413" s="7"/>
      <c r="H413" s="7"/>
      <c r="I413" s="7"/>
      <c r="J413" s="202"/>
      <c r="K413" s="202"/>
      <c r="L413" s="132"/>
      <c r="M413" s="7"/>
      <c r="N413" s="7"/>
      <c r="O413" s="7"/>
    </row>
    <row r="414" spans="1:15" ht="15.75" customHeight="1">
      <c r="A414" s="7"/>
      <c r="B414" s="7"/>
      <c r="C414" s="7"/>
      <c r="D414" s="7"/>
      <c r="E414" s="132"/>
      <c r="F414" s="7"/>
      <c r="G414" s="7"/>
      <c r="H414" s="7"/>
      <c r="I414" s="7"/>
      <c r="J414" s="202"/>
      <c r="K414" s="202"/>
      <c r="L414" s="132"/>
      <c r="M414" s="7"/>
      <c r="N414" s="7"/>
      <c r="O414" s="7"/>
    </row>
    <row r="415" spans="1:15" ht="15.75" customHeight="1">
      <c r="A415" s="7"/>
      <c r="B415" s="7"/>
      <c r="C415" s="7"/>
      <c r="D415" s="7"/>
      <c r="E415" s="132"/>
      <c r="F415" s="7"/>
      <c r="G415" s="7"/>
      <c r="H415" s="7"/>
      <c r="I415" s="7"/>
      <c r="J415" s="202"/>
      <c r="K415" s="202"/>
      <c r="L415" s="132"/>
      <c r="M415" s="7"/>
      <c r="N415" s="7"/>
      <c r="O415" s="7"/>
    </row>
    <row r="416" spans="1:15" ht="15.75" customHeight="1">
      <c r="A416" s="7"/>
      <c r="B416" s="7"/>
      <c r="C416" s="7"/>
      <c r="D416" s="7"/>
      <c r="E416" s="132"/>
      <c r="F416" s="7"/>
      <c r="G416" s="7"/>
      <c r="H416" s="7"/>
      <c r="I416" s="7"/>
      <c r="J416" s="202"/>
      <c r="K416" s="202"/>
      <c r="L416" s="132"/>
      <c r="M416" s="7"/>
      <c r="N416" s="7"/>
      <c r="O416" s="7"/>
    </row>
    <row r="417" spans="1:15" ht="15.75" customHeight="1">
      <c r="A417" s="7"/>
      <c r="B417" s="7"/>
      <c r="C417" s="7"/>
      <c r="D417" s="7"/>
      <c r="E417" s="132"/>
      <c r="F417" s="7"/>
      <c r="G417" s="7"/>
      <c r="H417" s="7"/>
      <c r="I417" s="7"/>
      <c r="J417" s="202"/>
      <c r="K417" s="202"/>
      <c r="L417" s="132"/>
      <c r="M417" s="7"/>
      <c r="N417" s="7"/>
      <c r="O417" s="7"/>
    </row>
    <row r="418" spans="1:15" ht="15.75" customHeight="1">
      <c r="A418" s="7"/>
      <c r="B418" s="7"/>
      <c r="C418" s="7"/>
      <c r="D418" s="7"/>
      <c r="E418" s="132"/>
      <c r="F418" s="7"/>
      <c r="G418" s="7"/>
      <c r="H418" s="7"/>
      <c r="I418" s="7"/>
      <c r="J418" s="202"/>
      <c r="K418" s="202"/>
      <c r="L418" s="132"/>
      <c r="M418" s="7"/>
      <c r="N418" s="7"/>
      <c r="O418" s="7"/>
    </row>
    <row r="419" spans="1:15" ht="15.75" customHeight="1">
      <c r="A419" s="7"/>
      <c r="B419" s="7"/>
      <c r="C419" s="7"/>
      <c r="D419" s="7"/>
      <c r="E419" s="132"/>
      <c r="F419" s="7"/>
      <c r="G419" s="7"/>
      <c r="H419" s="7"/>
      <c r="I419" s="7"/>
      <c r="J419" s="202"/>
      <c r="K419" s="202"/>
      <c r="L419" s="132"/>
      <c r="M419" s="7"/>
      <c r="N419" s="7"/>
      <c r="O419" s="7"/>
    </row>
    <row r="420" spans="1:15" ht="15.75" customHeight="1">
      <c r="A420" s="7"/>
      <c r="B420" s="7"/>
      <c r="C420" s="7"/>
      <c r="D420" s="7"/>
      <c r="E420" s="132"/>
      <c r="F420" s="7"/>
      <c r="G420" s="7"/>
      <c r="H420" s="7"/>
      <c r="I420" s="7"/>
      <c r="J420" s="202"/>
      <c r="K420" s="202"/>
      <c r="L420" s="132"/>
      <c r="M420" s="7"/>
      <c r="N420" s="7"/>
      <c r="O420" s="7"/>
    </row>
    <row r="421" spans="1:15" ht="15.75" customHeight="1">
      <c r="A421" s="7"/>
      <c r="B421" s="7"/>
      <c r="C421" s="7"/>
      <c r="D421" s="7"/>
      <c r="E421" s="132"/>
      <c r="F421" s="7"/>
      <c r="G421" s="7"/>
      <c r="H421" s="7"/>
      <c r="I421" s="7"/>
      <c r="J421" s="202"/>
      <c r="K421" s="202"/>
      <c r="L421" s="132"/>
      <c r="M421" s="7"/>
      <c r="N421" s="7"/>
      <c r="O421" s="7"/>
    </row>
    <row r="422" spans="1:15" ht="15.75" customHeight="1">
      <c r="A422" s="7"/>
      <c r="B422" s="7"/>
      <c r="C422" s="7"/>
      <c r="D422" s="7"/>
      <c r="E422" s="132"/>
      <c r="F422" s="7"/>
      <c r="G422" s="7"/>
      <c r="H422" s="7"/>
      <c r="I422" s="7"/>
      <c r="J422" s="202"/>
      <c r="K422" s="202"/>
      <c r="L422" s="132"/>
      <c r="M422" s="7"/>
      <c r="N422" s="7"/>
      <c r="O422" s="7"/>
    </row>
    <row r="423" spans="1:15" ht="15.75" customHeight="1">
      <c r="A423" s="7"/>
      <c r="B423" s="7"/>
      <c r="C423" s="7"/>
      <c r="D423" s="7"/>
      <c r="E423" s="132"/>
      <c r="F423" s="7"/>
      <c r="G423" s="7"/>
      <c r="H423" s="7"/>
      <c r="I423" s="7"/>
      <c r="J423" s="202"/>
      <c r="K423" s="202"/>
      <c r="L423" s="132"/>
      <c r="M423" s="7"/>
      <c r="N423" s="7"/>
      <c r="O423" s="7"/>
    </row>
    <row r="424" spans="1:15" ht="15.75" customHeight="1">
      <c r="A424" s="7"/>
      <c r="B424" s="7"/>
      <c r="C424" s="7"/>
      <c r="D424" s="7"/>
      <c r="E424" s="132"/>
      <c r="F424" s="7"/>
      <c r="G424" s="7"/>
      <c r="H424" s="7"/>
      <c r="I424" s="7"/>
      <c r="J424" s="202"/>
      <c r="K424" s="202"/>
      <c r="L424" s="132"/>
      <c r="M424" s="7"/>
      <c r="N424" s="7"/>
      <c r="O424" s="7"/>
    </row>
    <row r="425" spans="1:15" ht="15.75" customHeight="1">
      <c r="A425" s="7"/>
      <c r="B425" s="7"/>
      <c r="C425" s="7"/>
      <c r="D425" s="7"/>
      <c r="E425" s="132"/>
      <c r="F425" s="7"/>
      <c r="G425" s="7"/>
      <c r="H425" s="7"/>
      <c r="I425" s="7"/>
      <c r="J425" s="202"/>
      <c r="K425" s="202"/>
      <c r="L425" s="132"/>
      <c r="M425" s="7"/>
      <c r="N425" s="7"/>
      <c r="O425" s="7"/>
    </row>
    <row r="426" spans="1:15" ht="15.75" customHeight="1">
      <c r="A426" s="7"/>
      <c r="B426" s="7"/>
      <c r="C426" s="7"/>
      <c r="D426" s="7"/>
      <c r="E426" s="132"/>
      <c r="F426" s="7"/>
      <c r="G426" s="7"/>
      <c r="H426" s="7"/>
      <c r="I426" s="7"/>
      <c r="J426" s="202"/>
      <c r="K426" s="202"/>
      <c r="L426" s="132"/>
      <c r="M426" s="7"/>
      <c r="N426" s="7"/>
      <c r="O426" s="7"/>
    </row>
    <row r="427" spans="1:15" ht="15.75" customHeight="1">
      <c r="A427" s="7"/>
      <c r="B427" s="7"/>
      <c r="C427" s="7"/>
      <c r="D427" s="7"/>
      <c r="E427" s="132"/>
      <c r="F427" s="7"/>
      <c r="G427" s="7"/>
      <c r="H427" s="7"/>
      <c r="I427" s="7"/>
      <c r="J427" s="202"/>
      <c r="K427" s="202"/>
      <c r="L427" s="132"/>
      <c r="M427" s="7"/>
      <c r="N427" s="7"/>
      <c r="O427" s="7"/>
    </row>
    <row r="428" spans="1:15" ht="15.75" customHeight="1">
      <c r="A428" s="7"/>
      <c r="B428" s="7"/>
      <c r="C428" s="7"/>
      <c r="D428" s="7"/>
      <c r="E428" s="132"/>
      <c r="F428" s="7"/>
      <c r="G428" s="7"/>
      <c r="H428" s="7"/>
      <c r="I428" s="7"/>
      <c r="J428" s="202"/>
      <c r="K428" s="202"/>
      <c r="L428" s="132"/>
      <c r="M428" s="7"/>
      <c r="N428" s="7"/>
      <c r="O428" s="7"/>
    </row>
    <row r="429" spans="1:15" ht="15.75" customHeight="1">
      <c r="A429" s="7"/>
      <c r="B429" s="7"/>
      <c r="C429" s="7"/>
      <c r="D429" s="7"/>
      <c r="E429" s="132"/>
      <c r="F429" s="7"/>
      <c r="G429" s="7"/>
      <c r="H429" s="7"/>
      <c r="I429" s="7"/>
      <c r="J429" s="202"/>
      <c r="K429" s="202"/>
      <c r="L429" s="132"/>
      <c r="M429" s="7"/>
      <c r="N429" s="7"/>
      <c r="O429" s="7"/>
    </row>
    <row r="430" spans="1:15" ht="15.75" customHeight="1">
      <c r="A430" s="7"/>
      <c r="B430" s="7"/>
      <c r="C430" s="7"/>
      <c r="D430" s="7"/>
      <c r="E430" s="132"/>
      <c r="F430" s="7"/>
      <c r="G430" s="7"/>
      <c r="H430" s="7"/>
      <c r="I430" s="7"/>
      <c r="J430" s="202"/>
      <c r="K430" s="202"/>
      <c r="L430" s="132"/>
      <c r="M430" s="7"/>
      <c r="N430" s="7"/>
      <c r="O430" s="7"/>
    </row>
    <row r="431" spans="1:15" ht="15.75" customHeight="1">
      <c r="A431" s="7"/>
      <c r="B431" s="7"/>
      <c r="C431" s="7"/>
      <c r="D431" s="7"/>
      <c r="E431" s="132"/>
      <c r="F431" s="7"/>
      <c r="G431" s="7"/>
      <c r="H431" s="7"/>
      <c r="I431" s="7"/>
      <c r="J431" s="202"/>
      <c r="K431" s="202"/>
      <c r="L431" s="132"/>
      <c r="M431" s="7"/>
      <c r="N431" s="7"/>
      <c r="O431" s="7"/>
    </row>
    <row r="432" spans="1:15" ht="15.75" customHeight="1">
      <c r="A432" s="7"/>
      <c r="B432" s="7"/>
      <c r="C432" s="7"/>
      <c r="D432" s="7"/>
      <c r="E432" s="132"/>
      <c r="F432" s="7"/>
      <c r="G432" s="7"/>
      <c r="H432" s="7"/>
      <c r="I432" s="7"/>
      <c r="J432" s="202"/>
      <c r="K432" s="202"/>
      <c r="L432" s="132"/>
      <c r="M432" s="7"/>
      <c r="N432" s="7"/>
      <c r="O432" s="7"/>
    </row>
    <row r="433" spans="1:15" ht="15.75" customHeight="1">
      <c r="A433" s="7"/>
      <c r="B433" s="7"/>
      <c r="C433" s="7"/>
      <c r="D433" s="7"/>
      <c r="E433" s="132"/>
      <c r="F433" s="7"/>
      <c r="G433" s="7"/>
      <c r="H433" s="7"/>
      <c r="I433" s="7"/>
      <c r="J433" s="202"/>
      <c r="K433" s="202"/>
      <c r="L433" s="132"/>
      <c r="M433" s="7"/>
      <c r="N433" s="7"/>
      <c r="O433" s="7"/>
    </row>
    <row r="434" spans="1:15" ht="15.75" customHeight="1">
      <c r="A434" s="7"/>
      <c r="B434" s="7"/>
      <c r="C434" s="7"/>
      <c r="D434" s="7"/>
      <c r="E434" s="132"/>
      <c r="F434" s="7"/>
      <c r="G434" s="7"/>
      <c r="H434" s="7"/>
      <c r="I434" s="7"/>
      <c r="J434" s="202"/>
      <c r="K434" s="202"/>
      <c r="L434" s="132"/>
      <c r="M434" s="7"/>
      <c r="N434" s="7"/>
      <c r="O434" s="7"/>
    </row>
    <row r="435" spans="1:15" ht="15.75" customHeight="1">
      <c r="A435" s="7"/>
      <c r="B435" s="7"/>
      <c r="C435" s="7"/>
      <c r="D435" s="7"/>
      <c r="E435" s="132"/>
      <c r="F435" s="7"/>
      <c r="G435" s="7"/>
      <c r="H435" s="7"/>
      <c r="I435" s="7"/>
      <c r="J435" s="202"/>
      <c r="K435" s="202"/>
      <c r="L435" s="132"/>
      <c r="M435" s="7"/>
      <c r="N435" s="7"/>
      <c r="O435" s="7"/>
    </row>
    <row r="436" spans="1:15" ht="15.75" customHeight="1">
      <c r="A436" s="7"/>
      <c r="B436" s="7"/>
      <c r="C436" s="7"/>
      <c r="D436" s="7"/>
      <c r="E436" s="132"/>
      <c r="F436" s="7"/>
      <c r="G436" s="7"/>
      <c r="H436" s="7"/>
      <c r="I436" s="7"/>
      <c r="J436" s="202"/>
      <c r="K436" s="202"/>
      <c r="L436" s="132"/>
      <c r="M436" s="7"/>
      <c r="N436" s="7"/>
      <c r="O436" s="7"/>
    </row>
    <row r="437" spans="1:15" ht="15.75" customHeight="1">
      <c r="A437" s="7"/>
      <c r="B437" s="7"/>
      <c r="C437" s="7"/>
      <c r="D437" s="7"/>
      <c r="E437" s="132"/>
      <c r="F437" s="7"/>
      <c r="G437" s="7"/>
      <c r="H437" s="7"/>
      <c r="I437" s="7"/>
      <c r="J437" s="202"/>
      <c r="K437" s="202"/>
      <c r="L437" s="132"/>
      <c r="M437" s="7"/>
      <c r="N437" s="7"/>
      <c r="O437" s="7"/>
    </row>
    <row r="438" spans="1:15" ht="15.75" customHeight="1">
      <c r="A438" s="7"/>
      <c r="B438" s="7"/>
      <c r="C438" s="7"/>
      <c r="D438" s="7"/>
      <c r="E438" s="132"/>
      <c r="F438" s="7"/>
      <c r="G438" s="7"/>
      <c r="H438" s="7"/>
      <c r="I438" s="7"/>
      <c r="J438" s="202"/>
      <c r="K438" s="202"/>
      <c r="L438" s="132"/>
      <c r="M438" s="7"/>
      <c r="N438" s="7"/>
      <c r="O438" s="7"/>
    </row>
    <row r="439" spans="1:15" ht="15.75" customHeight="1">
      <c r="A439" s="7"/>
      <c r="B439" s="7"/>
      <c r="C439" s="7"/>
      <c r="D439" s="7"/>
      <c r="E439" s="132"/>
      <c r="F439" s="7"/>
      <c r="G439" s="7"/>
      <c r="H439" s="7"/>
      <c r="I439" s="7"/>
      <c r="J439" s="202"/>
      <c r="K439" s="202"/>
      <c r="L439" s="132"/>
      <c r="M439" s="7"/>
      <c r="N439" s="7"/>
      <c r="O439" s="7"/>
    </row>
    <row r="440" spans="1:15" ht="15.75" customHeight="1">
      <c r="A440" s="7"/>
      <c r="B440" s="7"/>
      <c r="C440" s="7"/>
      <c r="D440" s="7"/>
      <c r="E440" s="132"/>
      <c r="F440" s="7"/>
      <c r="G440" s="7"/>
      <c r="H440" s="7"/>
      <c r="I440" s="7"/>
      <c r="J440" s="202"/>
      <c r="K440" s="202"/>
      <c r="L440" s="132"/>
      <c r="M440" s="7"/>
      <c r="N440" s="7"/>
      <c r="O440" s="7"/>
    </row>
    <row r="441" spans="1:15" ht="15.75" customHeight="1">
      <c r="A441" s="7"/>
      <c r="B441" s="7"/>
      <c r="C441" s="7"/>
      <c r="D441" s="7"/>
      <c r="E441" s="132"/>
      <c r="F441" s="7"/>
      <c r="G441" s="7"/>
      <c r="H441" s="7"/>
      <c r="I441" s="7"/>
      <c r="J441" s="202"/>
      <c r="K441" s="202"/>
      <c r="L441" s="132"/>
      <c r="M441" s="7"/>
      <c r="N441" s="7"/>
      <c r="O441" s="7"/>
    </row>
    <row r="442" spans="1:15" ht="15.75" customHeight="1">
      <c r="A442" s="7"/>
      <c r="B442" s="7"/>
      <c r="C442" s="7"/>
      <c r="D442" s="7"/>
      <c r="E442" s="132"/>
      <c r="F442" s="7"/>
      <c r="G442" s="7"/>
      <c r="H442" s="7"/>
      <c r="I442" s="7"/>
      <c r="J442" s="202"/>
      <c r="K442" s="202"/>
      <c r="L442" s="132"/>
      <c r="M442" s="7"/>
      <c r="N442" s="7"/>
      <c r="O442" s="7"/>
    </row>
    <row r="443" spans="1:15" ht="15.75" customHeight="1">
      <c r="A443" s="7"/>
      <c r="B443" s="7"/>
      <c r="C443" s="7"/>
      <c r="D443" s="7"/>
      <c r="E443" s="132"/>
      <c r="F443" s="7"/>
      <c r="G443" s="7"/>
      <c r="H443" s="7"/>
      <c r="I443" s="7"/>
      <c r="J443" s="202"/>
      <c r="K443" s="202"/>
      <c r="L443" s="132"/>
      <c r="M443" s="7"/>
      <c r="N443" s="7"/>
      <c r="O443" s="7"/>
    </row>
    <row r="444" spans="1:15" ht="15.75" customHeight="1">
      <c r="A444" s="7"/>
      <c r="B444" s="7"/>
      <c r="C444" s="7"/>
      <c r="D444" s="7"/>
      <c r="E444" s="132"/>
      <c r="F444" s="7"/>
      <c r="G444" s="7"/>
      <c r="H444" s="7"/>
      <c r="I444" s="7"/>
      <c r="J444" s="202"/>
      <c r="K444" s="202"/>
      <c r="L444" s="132"/>
      <c r="M444" s="7"/>
      <c r="N444" s="7"/>
      <c r="O444" s="7"/>
    </row>
    <row r="445" spans="1:15" ht="15.75" customHeight="1">
      <c r="A445" s="7"/>
      <c r="B445" s="7"/>
      <c r="C445" s="7"/>
      <c r="D445" s="7"/>
      <c r="E445" s="132"/>
      <c r="F445" s="7"/>
      <c r="G445" s="7"/>
      <c r="H445" s="7"/>
      <c r="I445" s="7"/>
      <c r="J445" s="202"/>
      <c r="K445" s="202"/>
      <c r="L445" s="132"/>
      <c r="M445" s="7"/>
      <c r="N445" s="7"/>
      <c r="O445" s="7"/>
    </row>
    <row r="446" spans="1:15" ht="15.75" customHeight="1">
      <c r="A446" s="7"/>
      <c r="B446" s="7"/>
      <c r="C446" s="7"/>
      <c r="D446" s="7"/>
      <c r="E446" s="132"/>
      <c r="F446" s="7"/>
      <c r="G446" s="7"/>
      <c r="H446" s="7"/>
      <c r="I446" s="7"/>
      <c r="J446" s="202"/>
      <c r="K446" s="202"/>
      <c r="L446" s="132"/>
      <c r="M446" s="7"/>
      <c r="N446" s="7"/>
      <c r="O446" s="7"/>
    </row>
    <row r="447" spans="1:15" ht="15.75" customHeight="1">
      <c r="A447" s="7"/>
      <c r="B447" s="7"/>
      <c r="C447" s="7"/>
      <c r="D447" s="7"/>
      <c r="E447" s="132"/>
      <c r="F447" s="7"/>
      <c r="G447" s="7"/>
      <c r="H447" s="7"/>
      <c r="I447" s="7"/>
      <c r="J447" s="202"/>
      <c r="K447" s="202"/>
      <c r="L447" s="132"/>
      <c r="M447" s="7"/>
      <c r="N447" s="7"/>
      <c r="O447" s="7"/>
    </row>
    <row r="448" spans="1:15" ht="15.75" customHeight="1">
      <c r="A448" s="7"/>
      <c r="B448" s="7"/>
      <c r="C448" s="7"/>
      <c r="D448" s="7"/>
      <c r="E448" s="132"/>
      <c r="F448" s="7"/>
      <c r="G448" s="7"/>
      <c r="H448" s="7"/>
      <c r="I448" s="7"/>
      <c r="J448" s="202"/>
      <c r="K448" s="202"/>
      <c r="L448" s="132"/>
      <c r="M448" s="7"/>
      <c r="N448" s="7"/>
      <c r="O448" s="7"/>
    </row>
    <row r="449" spans="1:15" ht="15.75" customHeight="1">
      <c r="A449" s="7"/>
      <c r="B449" s="7"/>
      <c r="C449" s="7"/>
      <c r="D449" s="7"/>
      <c r="E449" s="132"/>
      <c r="F449" s="7"/>
      <c r="G449" s="7"/>
      <c r="H449" s="7"/>
      <c r="I449" s="7"/>
      <c r="J449" s="202"/>
      <c r="K449" s="202"/>
      <c r="L449" s="132"/>
      <c r="M449" s="7"/>
      <c r="N449" s="7"/>
      <c r="O449" s="7"/>
    </row>
    <row r="450" spans="1:15" ht="15.75" customHeight="1">
      <c r="A450" s="7"/>
      <c r="B450" s="7"/>
      <c r="C450" s="7"/>
      <c r="D450" s="7"/>
      <c r="E450" s="132"/>
      <c r="F450" s="7"/>
      <c r="G450" s="7"/>
      <c r="H450" s="7"/>
      <c r="I450" s="7"/>
      <c r="J450" s="202"/>
      <c r="K450" s="202"/>
      <c r="L450" s="132"/>
      <c r="M450" s="7"/>
      <c r="N450" s="7"/>
      <c r="O450" s="7"/>
    </row>
    <row r="451" spans="1:15" ht="15.75" customHeight="1">
      <c r="A451" s="7"/>
      <c r="B451" s="7"/>
      <c r="C451" s="7"/>
      <c r="D451" s="7"/>
      <c r="E451" s="132"/>
      <c r="F451" s="7"/>
      <c r="G451" s="7"/>
      <c r="H451" s="7"/>
      <c r="I451" s="7"/>
      <c r="J451" s="202"/>
      <c r="K451" s="202"/>
      <c r="L451" s="132"/>
      <c r="M451" s="7"/>
      <c r="N451" s="7"/>
      <c r="O451" s="7"/>
    </row>
    <row r="452" spans="1:15" ht="15.75" customHeight="1">
      <c r="A452" s="7"/>
      <c r="B452" s="7"/>
      <c r="C452" s="7"/>
      <c r="D452" s="7"/>
      <c r="E452" s="132"/>
      <c r="F452" s="7"/>
      <c r="G452" s="7"/>
      <c r="H452" s="7"/>
      <c r="I452" s="7"/>
      <c r="J452" s="202"/>
      <c r="K452" s="202"/>
      <c r="L452" s="132"/>
      <c r="M452" s="7"/>
      <c r="N452" s="7"/>
      <c r="O452" s="7"/>
    </row>
    <row r="453" spans="1:15" ht="15.75" customHeight="1">
      <c r="A453" s="7"/>
      <c r="B453" s="7"/>
      <c r="C453" s="7"/>
      <c r="D453" s="7"/>
      <c r="E453" s="132"/>
      <c r="F453" s="7"/>
      <c r="G453" s="7"/>
      <c r="H453" s="7"/>
      <c r="I453" s="7"/>
      <c r="J453" s="202"/>
      <c r="K453" s="202"/>
      <c r="L453" s="132"/>
      <c r="M453" s="7"/>
      <c r="N453" s="7"/>
      <c r="O453" s="7"/>
    </row>
    <row r="454" spans="1:15" ht="15.75" customHeight="1">
      <c r="A454" s="7"/>
      <c r="B454" s="7"/>
      <c r="C454" s="7"/>
      <c r="D454" s="7"/>
      <c r="E454" s="132"/>
      <c r="F454" s="7"/>
      <c r="G454" s="7"/>
      <c r="H454" s="7"/>
      <c r="I454" s="7"/>
      <c r="J454" s="202"/>
      <c r="K454" s="202"/>
      <c r="L454" s="132"/>
      <c r="M454" s="7"/>
      <c r="N454" s="7"/>
      <c r="O454" s="7"/>
    </row>
    <row r="455" spans="1:15" ht="15.75" customHeight="1">
      <c r="A455" s="7"/>
      <c r="B455" s="7"/>
      <c r="C455" s="7"/>
      <c r="D455" s="7"/>
      <c r="E455" s="132"/>
      <c r="F455" s="7"/>
      <c r="G455" s="7"/>
      <c r="H455" s="7"/>
      <c r="I455" s="7"/>
      <c r="J455" s="202"/>
      <c r="K455" s="202"/>
      <c r="L455" s="132"/>
      <c r="M455" s="7"/>
      <c r="N455" s="7"/>
      <c r="O455" s="7"/>
    </row>
    <row r="456" spans="1:15" ht="15.75" customHeight="1">
      <c r="A456" s="7"/>
      <c r="B456" s="7"/>
      <c r="C456" s="7"/>
      <c r="D456" s="7"/>
      <c r="E456" s="132"/>
      <c r="F456" s="7"/>
      <c r="G456" s="7"/>
      <c r="H456" s="7"/>
      <c r="I456" s="7"/>
      <c r="J456" s="202"/>
      <c r="K456" s="202"/>
      <c r="L456" s="132"/>
      <c r="M456" s="7"/>
      <c r="N456" s="7"/>
      <c r="O456" s="7"/>
    </row>
    <row r="457" spans="1:15" ht="15.75" customHeight="1">
      <c r="A457" s="7"/>
      <c r="B457" s="7"/>
      <c r="C457" s="7"/>
      <c r="D457" s="7"/>
      <c r="E457" s="132"/>
      <c r="F457" s="7"/>
      <c r="G457" s="7"/>
      <c r="H457" s="7"/>
      <c r="I457" s="7"/>
      <c r="J457" s="202"/>
      <c r="K457" s="202"/>
      <c r="L457" s="132"/>
      <c r="M457" s="7"/>
      <c r="N457" s="7"/>
      <c r="O457" s="7"/>
    </row>
    <row r="458" spans="1:15" ht="15.75" customHeight="1">
      <c r="A458" s="7"/>
      <c r="B458" s="7"/>
      <c r="C458" s="7"/>
      <c r="D458" s="7"/>
      <c r="E458" s="132"/>
      <c r="F458" s="7"/>
      <c r="G458" s="7"/>
      <c r="H458" s="7"/>
      <c r="I458" s="7"/>
      <c r="J458" s="202"/>
      <c r="K458" s="202"/>
      <c r="L458" s="132"/>
      <c r="M458" s="7"/>
      <c r="N458" s="7"/>
      <c r="O458" s="7"/>
    </row>
    <row r="459" spans="1:15" ht="15.75" customHeight="1">
      <c r="A459" s="7"/>
      <c r="B459" s="7"/>
      <c r="C459" s="7"/>
      <c r="D459" s="7"/>
      <c r="E459" s="132"/>
      <c r="F459" s="7"/>
      <c r="G459" s="7"/>
      <c r="H459" s="7"/>
      <c r="I459" s="7"/>
      <c r="J459" s="202"/>
      <c r="K459" s="202"/>
      <c r="L459" s="132"/>
      <c r="M459" s="7"/>
      <c r="N459" s="7"/>
      <c r="O459" s="7"/>
    </row>
    <row r="460" spans="1:15" ht="15.75" customHeight="1">
      <c r="A460" s="7"/>
      <c r="B460" s="7"/>
      <c r="C460" s="7"/>
      <c r="D460" s="7"/>
      <c r="E460" s="132"/>
      <c r="F460" s="7"/>
      <c r="G460" s="7"/>
      <c r="H460" s="7"/>
      <c r="I460" s="7"/>
      <c r="J460" s="202"/>
      <c r="K460" s="202"/>
      <c r="L460" s="132"/>
      <c r="M460" s="7"/>
      <c r="N460" s="7"/>
      <c r="O460" s="7"/>
    </row>
    <row r="461" spans="1:15" ht="15.75" customHeight="1">
      <c r="A461" s="7"/>
      <c r="B461" s="7"/>
      <c r="C461" s="7"/>
      <c r="D461" s="7"/>
      <c r="E461" s="132"/>
      <c r="F461" s="7"/>
      <c r="G461" s="7"/>
      <c r="H461" s="7"/>
      <c r="I461" s="7"/>
      <c r="J461" s="202"/>
      <c r="K461" s="202"/>
      <c r="L461" s="132"/>
      <c r="M461" s="7"/>
      <c r="N461" s="7"/>
      <c r="O461" s="7"/>
    </row>
    <row r="462" spans="1:15" ht="15.75" customHeight="1">
      <c r="A462" s="7"/>
      <c r="B462" s="7"/>
      <c r="C462" s="7"/>
      <c r="D462" s="7"/>
      <c r="E462" s="132"/>
      <c r="F462" s="7"/>
      <c r="G462" s="7"/>
      <c r="H462" s="7"/>
      <c r="I462" s="7"/>
      <c r="J462" s="202"/>
      <c r="K462" s="202"/>
      <c r="L462" s="132"/>
      <c r="M462" s="7"/>
      <c r="N462" s="7"/>
      <c r="O462" s="7"/>
    </row>
    <row r="463" spans="1:15" ht="15.75" customHeight="1">
      <c r="A463" s="7"/>
      <c r="B463" s="7"/>
      <c r="C463" s="7"/>
      <c r="D463" s="7"/>
      <c r="E463" s="132"/>
      <c r="F463" s="7"/>
      <c r="G463" s="7"/>
      <c r="H463" s="7"/>
      <c r="I463" s="7"/>
      <c r="J463" s="202"/>
      <c r="K463" s="202"/>
      <c r="L463" s="132"/>
      <c r="M463" s="7"/>
      <c r="N463" s="7"/>
      <c r="O463" s="7"/>
    </row>
    <row r="464" spans="1:15" ht="15.75" customHeight="1">
      <c r="A464" s="7"/>
      <c r="B464" s="7"/>
      <c r="C464" s="7"/>
      <c r="D464" s="7"/>
      <c r="E464" s="132"/>
      <c r="F464" s="7"/>
      <c r="G464" s="7"/>
      <c r="H464" s="7"/>
      <c r="I464" s="7"/>
      <c r="J464" s="202"/>
      <c r="K464" s="202"/>
      <c r="L464" s="132"/>
      <c r="M464" s="7"/>
      <c r="N464" s="7"/>
      <c r="O464" s="7"/>
    </row>
    <row r="465" spans="1:15" ht="15.75" customHeight="1">
      <c r="A465" s="7"/>
      <c r="B465" s="7"/>
      <c r="C465" s="7"/>
      <c r="D465" s="7"/>
      <c r="E465" s="132"/>
      <c r="F465" s="7"/>
      <c r="G465" s="7"/>
      <c r="H465" s="7"/>
      <c r="I465" s="7"/>
      <c r="J465" s="202"/>
      <c r="K465" s="202"/>
      <c r="L465" s="132"/>
      <c r="M465" s="7"/>
      <c r="N465" s="7"/>
      <c r="O465" s="7"/>
    </row>
    <row r="466" spans="1:15" ht="15.75" customHeight="1">
      <c r="A466" s="7"/>
      <c r="B466" s="7"/>
      <c r="C466" s="7"/>
      <c r="D466" s="7"/>
      <c r="E466" s="132"/>
      <c r="F466" s="7"/>
      <c r="G466" s="7"/>
      <c r="H466" s="7"/>
      <c r="I466" s="7"/>
      <c r="J466" s="202"/>
      <c r="K466" s="202"/>
      <c r="L466" s="132"/>
      <c r="M466" s="7"/>
      <c r="N466" s="7"/>
      <c r="O466" s="7"/>
    </row>
    <row r="467" spans="1:15" ht="15.75" customHeight="1">
      <c r="A467" s="7"/>
      <c r="B467" s="7"/>
      <c r="C467" s="7"/>
      <c r="D467" s="7"/>
      <c r="E467" s="132"/>
      <c r="F467" s="7"/>
      <c r="G467" s="7"/>
      <c r="H467" s="7"/>
      <c r="I467" s="7"/>
      <c r="J467" s="202"/>
      <c r="K467" s="202"/>
      <c r="L467" s="132"/>
      <c r="M467" s="7"/>
      <c r="N467" s="7"/>
      <c r="O467" s="7"/>
    </row>
    <row r="468" spans="1:15" ht="15.75" customHeight="1">
      <c r="A468" s="7"/>
      <c r="B468" s="7"/>
      <c r="C468" s="7"/>
      <c r="D468" s="7"/>
      <c r="E468" s="132"/>
      <c r="F468" s="7"/>
      <c r="G468" s="7"/>
      <c r="H468" s="7"/>
      <c r="I468" s="7"/>
      <c r="J468" s="202"/>
      <c r="K468" s="202"/>
      <c r="L468" s="132"/>
      <c r="M468" s="7"/>
      <c r="N468" s="7"/>
      <c r="O468" s="7"/>
    </row>
    <row r="469" spans="1:15" ht="15.75" customHeight="1">
      <c r="A469" s="7"/>
      <c r="B469" s="7"/>
      <c r="C469" s="7"/>
      <c r="D469" s="7"/>
      <c r="E469" s="132"/>
      <c r="F469" s="7"/>
      <c r="G469" s="7"/>
      <c r="H469" s="7"/>
      <c r="I469" s="7"/>
      <c r="J469" s="202"/>
      <c r="K469" s="202"/>
      <c r="L469" s="132"/>
      <c r="M469" s="7"/>
      <c r="N469" s="7"/>
      <c r="O469" s="7"/>
    </row>
    <row r="470" spans="1:15" ht="15.75" customHeight="1">
      <c r="A470" s="7"/>
      <c r="B470" s="7"/>
      <c r="C470" s="7"/>
      <c r="D470" s="7"/>
      <c r="E470" s="132"/>
      <c r="F470" s="7"/>
      <c r="G470" s="7"/>
      <c r="H470" s="7"/>
      <c r="I470" s="7"/>
      <c r="J470" s="202"/>
      <c r="K470" s="202"/>
      <c r="L470" s="132"/>
      <c r="M470" s="7"/>
      <c r="N470" s="7"/>
      <c r="O470" s="7"/>
    </row>
    <row r="471" spans="1:15" ht="15.75" customHeight="1">
      <c r="A471" s="7"/>
      <c r="B471" s="7"/>
      <c r="C471" s="7"/>
      <c r="D471" s="7"/>
      <c r="E471" s="132"/>
      <c r="F471" s="7"/>
      <c r="G471" s="7"/>
      <c r="H471" s="7"/>
      <c r="I471" s="7"/>
      <c r="J471" s="202"/>
      <c r="K471" s="202"/>
      <c r="L471" s="132"/>
      <c r="M471" s="7"/>
      <c r="N471" s="7"/>
      <c r="O471" s="7"/>
    </row>
    <row r="472" spans="1:15" ht="15.75" customHeight="1">
      <c r="A472" s="7"/>
      <c r="B472" s="7"/>
      <c r="C472" s="7"/>
      <c r="D472" s="7"/>
      <c r="E472" s="132"/>
      <c r="F472" s="7"/>
      <c r="G472" s="7"/>
      <c r="H472" s="7"/>
      <c r="I472" s="7"/>
      <c r="J472" s="202"/>
      <c r="K472" s="202"/>
      <c r="L472" s="132"/>
      <c r="M472" s="7"/>
      <c r="N472" s="7"/>
      <c r="O472" s="7"/>
    </row>
    <row r="473" spans="1:15" ht="15.75" customHeight="1">
      <c r="A473" s="7"/>
      <c r="B473" s="7"/>
      <c r="C473" s="7"/>
      <c r="D473" s="7"/>
      <c r="E473" s="132"/>
      <c r="F473" s="7"/>
      <c r="G473" s="7"/>
      <c r="H473" s="7"/>
      <c r="I473" s="7"/>
      <c r="J473" s="202"/>
      <c r="K473" s="202"/>
      <c r="L473" s="132"/>
      <c r="M473" s="7"/>
      <c r="N473" s="7"/>
      <c r="O473" s="7"/>
    </row>
    <row r="474" spans="1:15" ht="15.75" customHeight="1">
      <c r="A474" s="7"/>
      <c r="B474" s="7"/>
      <c r="C474" s="7"/>
      <c r="D474" s="7"/>
      <c r="E474" s="132"/>
      <c r="F474" s="7"/>
      <c r="G474" s="7"/>
      <c r="H474" s="7"/>
      <c r="I474" s="7"/>
      <c r="J474" s="202"/>
      <c r="K474" s="202"/>
      <c r="L474" s="132"/>
      <c r="M474" s="7"/>
      <c r="N474" s="7"/>
      <c r="O474" s="7"/>
    </row>
    <row r="475" spans="1:15" ht="15.75" customHeight="1">
      <c r="A475" s="7"/>
      <c r="B475" s="7"/>
      <c r="C475" s="7"/>
      <c r="D475" s="7"/>
      <c r="E475" s="132"/>
      <c r="F475" s="7"/>
      <c r="G475" s="7"/>
      <c r="H475" s="7"/>
      <c r="I475" s="7"/>
      <c r="J475" s="202"/>
      <c r="K475" s="202"/>
      <c r="L475" s="132"/>
      <c r="M475" s="7"/>
      <c r="N475" s="7"/>
      <c r="O475" s="7"/>
    </row>
    <row r="476" spans="1:15" ht="15.75" customHeight="1">
      <c r="A476" s="7"/>
      <c r="B476" s="7"/>
      <c r="C476" s="7"/>
      <c r="D476" s="7"/>
      <c r="E476" s="132"/>
      <c r="F476" s="7"/>
      <c r="G476" s="7"/>
      <c r="H476" s="7"/>
      <c r="I476" s="7"/>
      <c r="J476" s="202"/>
      <c r="K476" s="202"/>
      <c r="L476" s="132"/>
      <c r="M476" s="7"/>
      <c r="N476" s="7"/>
      <c r="O476" s="7"/>
    </row>
    <row r="477" spans="1:15" ht="15.75" customHeight="1">
      <c r="A477" s="7"/>
      <c r="B477" s="7"/>
      <c r="C477" s="7"/>
      <c r="D477" s="7"/>
      <c r="E477" s="132"/>
      <c r="F477" s="7"/>
      <c r="G477" s="7"/>
      <c r="H477" s="7"/>
      <c r="I477" s="7"/>
      <c r="J477" s="202"/>
      <c r="K477" s="202"/>
      <c r="L477" s="132"/>
      <c r="M477" s="7"/>
      <c r="N477" s="7"/>
      <c r="O477" s="7"/>
    </row>
    <row r="478" spans="1:15" ht="15.75" customHeight="1">
      <c r="A478" s="7"/>
      <c r="B478" s="7"/>
      <c r="C478" s="7"/>
      <c r="D478" s="7"/>
      <c r="E478" s="132"/>
      <c r="F478" s="7"/>
      <c r="G478" s="7"/>
      <c r="H478" s="7"/>
      <c r="I478" s="7"/>
      <c r="J478" s="202"/>
      <c r="K478" s="202"/>
      <c r="L478" s="132"/>
      <c r="M478" s="7"/>
      <c r="N478" s="7"/>
      <c r="O478" s="7"/>
    </row>
    <row r="479" spans="1:15" ht="15.75" customHeight="1">
      <c r="A479" s="7"/>
      <c r="B479" s="7"/>
      <c r="C479" s="7"/>
      <c r="D479" s="7"/>
      <c r="E479" s="132"/>
      <c r="F479" s="7"/>
      <c r="G479" s="7"/>
      <c r="H479" s="7"/>
      <c r="I479" s="7"/>
      <c r="J479" s="202"/>
      <c r="K479" s="202"/>
      <c r="L479" s="132"/>
      <c r="M479" s="7"/>
      <c r="N479" s="7"/>
      <c r="O479" s="7"/>
    </row>
    <row r="480" spans="1:15" ht="15.75" customHeight="1">
      <c r="A480" s="7"/>
      <c r="B480" s="7"/>
      <c r="C480" s="7"/>
      <c r="D480" s="7"/>
      <c r="E480" s="132"/>
      <c r="F480" s="7"/>
      <c r="G480" s="7"/>
      <c r="H480" s="7"/>
      <c r="I480" s="7"/>
      <c r="J480" s="202"/>
      <c r="K480" s="202"/>
      <c r="L480" s="132"/>
      <c r="M480" s="7"/>
      <c r="N480" s="7"/>
      <c r="O480" s="7"/>
    </row>
    <row r="481" spans="1:15" ht="15.75" customHeight="1">
      <c r="A481" s="7"/>
      <c r="B481" s="7"/>
      <c r="C481" s="7"/>
      <c r="D481" s="7"/>
      <c r="E481" s="132"/>
      <c r="F481" s="7"/>
      <c r="G481" s="7"/>
      <c r="H481" s="7"/>
      <c r="I481" s="7"/>
      <c r="J481" s="202"/>
      <c r="K481" s="202"/>
      <c r="L481" s="132"/>
      <c r="M481" s="7"/>
      <c r="N481" s="7"/>
      <c r="O481" s="7"/>
    </row>
    <row r="482" spans="1:15" ht="15.75" customHeight="1">
      <c r="A482" s="7"/>
      <c r="B482" s="7"/>
      <c r="C482" s="7"/>
      <c r="D482" s="7"/>
      <c r="E482" s="132"/>
      <c r="F482" s="7"/>
      <c r="G482" s="7"/>
      <c r="H482" s="7"/>
      <c r="I482" s="7"/>
      <c r="J482" s="202"/>
      <c r="K482" s="202"/>
      <c r="L482" s="132"/>
      <c r="M482" s="7"/>
      <c r="N482" s="7"/>
      <c r="O482" s="7"/>
    </row>
    <row r="483" spans="1:15" ht="15.75" customHeight="1">
      <c r="A483" s="7"/>
      <c r="B483" s="7"/>
      <c r="C483" s="7"/>
      <c r="D483" s="7"/>
      <c r="E483" s="132"/>
      <c r="F483" s="7"/>
      <c r="G483" s="7"/>
      <c r="H483" s="7"/>
      <c r="I483" s="7"/>
      <c r="J483" s="202"/>
      <c r="K483" s="202"/>
      <c r="L483" s="132"/>
      <c r="M483" s="7"/>
      <c r="N483" s="7"/>
      <c r="O483" s="7"/>
    </row>
    <row r="484" spans="1:15" ht="15.75" customHeight="1">
      <c r="A484" s="7"/>
      <c r="B484" s="7"/>
      <c r="C484" s="7"/>
      <c r="D484" s="7"/>
      <c r="E484" s="132"/>
      <c r="F484" s="7"/>
      <c r="G484" s="7"/>
      <c r="H484" s="7"/>
      <c r="I484" s="7"/>
      <c r="J484" s="202"/>
      <c r="K484" s="202"/>
      <c r="L484" s="132"/>
      <c r="M484" s="7"/>
      <c r="N484" s="7"/>
      <c r="O484" s="7"/>
    </row>
    <row r="485" spans="1:15" ht="15.75" customHeight="1">
      <c r="A485" s="7"/>
      <c r="B485" s="7"/>
      <c r="C485" s="7"/>
      <c r="D485" s="7"/>
      <c r="E485" s="132"/>
      <c r="F485" s="7"/>
      <c r="G485" s="7"/>
      <c r="H485" s="7"/>
      <c r="I485" s="7"/>
      <c r="J485" s="202"/>
      <c r="K485" s="202"/>
      <c r="L485" s="132"/>
      <c r="M485" s="7"/>
      <c r="N485" s="7"/>
      <c r="O485" s="7"/>
    </row>
    <row r="486" spans="1:15" ht="15.75" customHeight="1">
      <c r="A486" s="7"/>
      <c r="B486" s="7"/>
      <c r="C486" s="7"/>
      <c r="D486" s="7"/>
      <c r="E486" s="132"/>
      <c r="F486" s="7"/>
      <c r="G486" s="7"/>
      <c r="H486" s="7"/>
      <c r="I486" s="7"/>
      <c r="J486" s="202"/>
      <c r="K486" s="202"/>
      <c r="L486" s="132"/>
      <c r="M486" s="7"/>
      <c r="N486" s="7"/>
      <c r="O486" s="7"/>
    </row>
    <row r="487" spans="1:15" ht="15.75" customHeight="1">
      <c r="A487" s="7"/>
      <c r="B487" s="7"/>
      <c r="C487" s="7"/>
      <c r="D487" s="7"/>
      <c r="E487" s="132"/>
      <c r="F487" s="7"/>
      <c r="G487" s="7"/>
      <c r="H487" s="7"/>
      <c r="I487" s="7"/>
      <c r="J487" s="202"/>
      <c r="K487" s="202"/>
      <c r="L487" s="132"/>
      <c r="M487" s="7"/>
      <c r="N487" s="7"/>
      <c r="O487" s="7"/>
    </row>
    <row r="488" spans="1:15" ht="15.75" customHeight="1">
      <c r="A488" s="7"/>
      <c r="B488" s="7"/>
      <c r="C488" s="7"/>
      <c r="D488" s="7"/>
      <c r="E488" s="132"/>
      <c r="F488" s="7"/>
      <c r="G488" s="7"/>
      <c r="H488" s="7"/>
      <c r="I488" s="7"/>
      <c r="J488" s="202"/>
      <c r="K488" s="202"/>
      <c r="L488" s="132"/>
      <c r="M488" s="7"/>
      <c r="N488" s="7"/>
      <c r="O488" s="7"/>
    </row>
    <row r="489" spans="1:15" ht="15.75" customHeight="1">
      <c r="A489" s="7"/>
      <c r="B489" s="7"/>
      <c r="C489" s="7"/>
      <c r="D489" s="7"/>
      <c r="E489" s="132"/>
      <c r="F489" s="7"/>
      <c r="G489" s="7"/>
      <c r="H489" s="7"/>
      <c r="I489" s="7"/>
      <c r="J489" s="202"/>
      <c r="K489" s="202"/>
      <c r="L489" s="132"/>
      <c r="M489" s="7"/>
      <c r="N489" s="7"/>
      <c r="O489" s="7"/>
    </row>
    <row r="490" spans="1:15" ht="15.75" customHeight="1">
      <c r="A490" s="7"/>
      <c r="B490" s="7"/>
      <c r="C490" s="7"/>
      <c r="D490" s="7"/>
      <c r="E490" s="132"/>
      <c r="F490" s="7"/>
      <c r="G490" s="7"/>
      <c r="H490" s="7"/>
      <c r="I490" s="7"/>
      <c r="J490" s="202"/>
      <c r="K490" s="202"/>
      <c r="L490" s="132"/>
      <c r="M490" s="7"/>
      <c r="N490" s="7"/>
      <c r="O490" s="7"/>
    </row>
    <row r="491" spans="1:15" ht="15.75" customHeight="1">
      <c r="A491" s="7"/>
      <c r="B491" s="7"/>
      <c r="C491" s="7"/>
      <c r="D491" s="7"/>
      <c r="E491" s="132"/>
      <c r="F491" s="7"/>
      <c r="G491" s="7"/>
      <c r="H491" s="7"/>
      <c r="I491" s="7"/>
      <c r="J491" s="202"/>
      <c r="K491" s="202"/>
      <c r="L491" s="132"/>
      <c r="M491" s="7"/>
      <c r="N491" s="7"/>
      <c r="O491" s="7"/>
    </row>
    <row r="492" spans="1:15" ht="15.75" customHeight="1">
      <c r="A492" s="7"/>
      <c r="B492" s="7"/>
      <c r="C492" s="7"/>
      <c r="D492" s="7"/>
      <c r="E492" s="132"/>
      <c r="F492" s="7"/>
      <c r="G492" s="7"/>
      <c r="H492" s="7"/>
      <c r="I492" s="7"/>
      <c r="J492" s="202"/>
      <c r="K492" s="202"/>
      <c r="L492" s="132"/>
      <c r="M492" s="7"/>
      <c r="N492" s="7"/>
      <c r="O492" s="7"/>
    </row>
    <row r="493" spans="1:15" ht="15.75" customHeight="1">
      <c r="A493" s="7"/>
      <c r="B493" s="7"/>
      <c r="C493" s="7"/>
      <c r="D493" s="7"/>
      <c r="E493" s="132"/>
      <c r="F493" s="7"/>
      <c r="G493" s="7"/>
      <c r="H493" s="7"/>
      <c r="I493" s="7"/>
      <c r="J493" s="202"/>
      <c r="K493" s="202"/>
      <c r="L493" s="132"/>
      <c r="M493" s="7"/>
      <c r="N493" s="7"/>
      <c r="O493" s="7"/>
    </row>
    <row r="494" spans="1:15" ht="15.75" customHeight="1">
      <c r="A494" s="7"/>
      <c r="B494" s="7"/>
      <c r="C494" s="7"/>
      <c r="D494" s="7"/>
      <c r="E494" s="132"/>
      <c r="F494" s="7"/>
      <c r="G494" s="7"/>
      <c r="H494" s="7"/>
      <c r="I494" s="7"/>
      <c r="J494" s="202"/>
      <c r="K494" s="202"/>
      <c r="L494" s="132"/>
      <c r="M494" s="7"/>
      <c r="N494" s="7"/>
      <c r="O494" s="7"/>
    </row>
    <row r="495" spans="1:15" ht="15.75" customHeight="1">
      <c r="A495" s="7"/>
      <c r="B495" s="7"/>
      <c r="C495" s="7"/>
      <c r="D495" s="7"/>
      <c r="E495" s="132"/>
      <c r="F495" s="7"/>
      <c r="G495" s="7"/>
      <c r="H495" s="7"/>
      <c r="I495" s="7"/>
      <c r="J495" s="202"/>
      <c r="K495" s="202"/>
      <c r="L495" s="132"/>
      <c r="M495" s="7"/>
      <c r="N495" s="7"/>
      <c r="O495" s="7"/>
    </row>
    <row r="496" spans="1:15" ht="15.75" customHeight="1">
      <c r="A496" s="7"/>
      <c r="B496" s="7"/>
      <c r="C496" s="7"/>
      <c r="D496" s="7"/>
      <c r="E496" s="132"/>
      <c r="F496" s="7"/>
      <c r="G496" s="7"/>
      <c r="H496" s="7"/>
      <c r="I496" s="7"/>
      <c r="J496" s="202"/>
      <c r="K496" s="202"/>
      <c r="L496" s="132"/>
      <c r="M496" s="7"/>
      <c r="N496" s="7"/>
      <c r="O496" s="7"/>
    </row>
    <row r="497" spans="1:15" ht="15.75" customHeight="1">
      <c r="A497" s="7"/>
      <c r="B497" s="7"/>
      <c r="C497" s="7"/>
      <c r="D497" s="7"/>
      <c r="E497" s="132"/>
      <c r="F497" s="7"/>
      <c r="G497" s="7"/>
      <c r="H497" s="7"/>
      <c r="I497" s="7"/>
      <c r="J497" s="202"/>
      <c r="K497" s="202"/>
      <c r="L497" s="132"/>
      <c r="M497" s="7"/>
      <c r="N497" s="7"/>
      <c r="O497" s="7"/>
    </row>
    <row r="498" spans="1:15" ht="15.75" customHeight="1">
      <c r="A498" s="7"/>
      <c r="B498" s="7"/>
      <c r="C498" s="7"/>
      <c r="D498" s="7"/>
      <c r="E498" s="132"/>
      <c r="F498" s="7"/>
      <c r="G498" s="7"/>
      <c r="H498" s="7"/>
      <c r="I498" s="7"/>
      <c r="J498" s="202"/>
      <c r="K498" s="202"/>
      <c r="L498" s="132"/>
      <c r="M498" s="7"/>
      <c r="N498" s="7"/>
      <c r="O498" s="7"/>
    </row>
    <row r="499" spans="1:15" ht="15.75" customHeight="1">
      <c r="A499" s="7"/>
      <c r="B499" s="7"/>
      <c r="C499" s="7"/>
      <c r="D499" s="7"/>
      <c r="E499" s="132"/>
      <c r="F499" s="7"/>
      <c r="G499" s="7"/>
      <c r="H499" s="7"/>
      <c r="I499" s="7"/>
      <c r="J499" s="202"/>
      <c r="K499" s="202"/>
      <c r="L499" s="132"/>
      <c r="M499" s="7"/>
      <c r="N499" s="7"/>
      <c r="O499" s="7"/>
    </row>
    <row r="500" spans="1:15" ht="15.75" customHeight="1">
      <c r="A500" s="7"/>
      <c r="B500" s="7"/>
      <c r="C500" s="7"/>
      <c r="D500" s="7"/>
      <c r="E500" s="132"/>
      <c r="F500" s="7"/>
      <c r="G500" s="7"/>
      <c r="H500" s="7"/>
      <c r="I500" s="7"/>
      <c r="J500" s="202"/>
      <c r="K500" s="202"/>
      <c r="L500" s="132"/>
      <c r="M500" s="7"/>
      <c r="N500" s="7"/>
      <c r="O500" s="7"/>
    </row>
    <row r="501" spans="1:15" ht="15.75" customHeight="1">
      <c r="A501" s="7"/>
      <c r="B501" s="7"/>
      <c r="C501" s="7"/>
      <c r="D501" s="7"/>
      <c r="E501" s="132"/>
      <c r="F501" s="7"/>
      <c r="G501" s="7"/>
      <c r="H501" s="7"/>
      <c r="I501" s="7"/>
      <c r="J501" s="202"/>
      <c r="K501" s="202"/>
      <c r="L501" s="132"/>
      <c r="M501" s="7"/>
      <c r="N501" s="7"/>
      <c r="O501" s="7"/>
    </row>
    <row r="502" spans="1:15" ht="15.75" customHeight="1">
      <c r="A502" s="7"/>
      <c r="B502" s="7"/>
      <c r="C502" s="7"/>
      <c r="D502" s="7"/>
      <c r="E502" s="132"/>
      <c r="F502" s="7"/>
      <c r="G502" s="7"/>
      <c r="H502" s="7"/>
      <c r="I502" s="7"/>
      <c r="J502" s="202"/>
      <c r="K502" s="202"/>
      <c r="L502" s="132"/>
      <c r="M502" s="7"/>
      <c r="N502" s="7"/>
      <c r="O502" s="7"/>
    </row>
    <row r="503" spans="1:15" ht="15.75" customHeight="1">
      <c r="A503" s="7"/>
      <c r="B503" s="7"/>
      <c r="C503" s="7"/>
      <c r="D503" s="7"/>
      <c r="E503" s="132"/>
      <c r="F503" s="7"/>
      <c r="G503" s="7"/>
      <c r="H503" s="7"/>
      <c r="I503" s="7"/>
      <c r="J503" s="202"/>
      <c r="K503" s="202"/>
      <c r="L503" s="132"/>
      <c r="M503" s="7"/>
      <c r="N503" s="7"/>
      <c r="O503" s="7"/>
    </row>
    <row r="504" spans="1:15" ht="15.75" customHeight="1">
      <c r="A504" s="7"/>
      <c r="B504" s="7"/>
      <c r="C504" s="7"/>
      <c r="D504" s="7"/>
      <c r="E504" s="132"/>
      <c r="F504" s="7"/>
      <c r="G504" s="7"/>
      <c r="H504" s="7"/>
      <c r="I504" s="7"/>
      <c r="J504" s="202"/>
      <c r="K504" s="202"/>
      <c r="L504" s="132"/>
      <c r="M504" s="7"/>
      <c r="N504" s="7"/>
      <c r="O504" s="7"/>
    </row>
    <row r="505" spans="1:15" ht="15.75" customHeight="1">
      <c r="A505" s="7"/>
      <c r="B505" s="7"/>
      <c r="C505" s="7"/>
      <c r="D505" s="7"/>
      <c r="E505" s="132"/>
      <c r="F505" s="7"/>
      <c r="G505" s="7"/>
      <c r="H505" s="7"/>
      <c r="I505" s="7"/>
      <c r="J505" s="202"/>
      <c r="K505" s="202"/>
      <c r="L505" s="132"/>
      <c r="M505" s="7"/>
      <c r="N505" s="7"/>
      <c r="O505" s="7"/>
    </row>
    <row r="506" spans="1:15" ht="15.75" customHeight="1">
      <c r="A506" s="7"/>
      <c r="B506" s="7"/>
      <c r="C506" s="7"/>
      <c r="D506" s="7"/>
      <c r="E506" s="132"/>
      <c r="F506" s="7"/>
      <c r="G506" s="7"/>
      <c r="H506" s="7"/>
      <c r="I506" s="7"/>
      <c r="J506" s="202"/>
      <c r="K506" s="202"/>
      <c r="L506" s="132"/>
      <c r="M506" s="7"/>
      <c r="N506" s="7"/>
      <c r="O506" s="7"/>
    </row>
    <row r="507" spans="1:15" ht="15.75" customHeight="1">
      <c r="A507" s="7"/>
      <c r="B507" s="7"/>
      <c r="C507" s="7"/>
      <c r="D507" s="7"/>
      <c r="E507" s="132"/>
      <c r="F507" s="7"/>
      <c r="G507" s="7"/>
      <c r="H507" s="7"/>
      <c r="I507" s="7"/>
      <c r="J507" s="202"/>
      <c r="K507" s="202"/>
      <c r="L507" s="132"/>
      <c r="M507" s="7"/>
      <c r="N507" s="7"/>
      <c r="O507" s="7"/>
    </row>
    <row r="508" spans="1:15" ht="15.75" customHeight="1">
      <c r="A508" s="7"/>
      <c r="B508" s="7"/>
      <c r="C508" s="7"/>
      <c r="D508" s="7"/>
      <c r="E508" s="132"/>
      <c r="F508" s="7"/>
      <c r="G508" s="7"/>
      <c r="H508" s="7"/>
      <c r="I508" s="7"/>
      <c r="J508" s="202"/>
      <c r="K508" s="202"/>
      <c r="L508" s="132"/>
      <c r="M508" s="7"/>
      <c r="N508" s="7"/>
      <c r="O508" s="7"/>
    </row>
    <row r="509" spans="1:15" ht="15.75" customHeight="1">
      <c r="A509" s="7"/>
      <c r="B509" s="7"/>
      <c r="C509" s="7"/>
      <c r="D509" s="7"/>
      <c r="E509" s="132"/>
      <c r="F509" s="7"/>
      <c r="G509" s="7"/>
      <c r="H509" s="7"/>
      <c r="I509" s="7"/>
      <c r="J509" s="202"/>
      <c r="K509" s="202"/>
      <c r="L509" s="132"/>
      <c r="M509" s="7"/>
      <c r="N509" s="7"/>
      <c r="O509" s="7"/>
    </row>
    <row r="510" spans="1:15" ht="15.75" customHeight="1">
      <c r="A510" s="7"/>
      <c r="B510" s="7"/>
      <c r="C510" s="7"/>
      <c r="D510" s="7"/>
      <c r="E510" s="132"/>
      <c r="F510" s="7"/>
      <c r="G510" s="7"/>
      <c r="H510" s="7"/>
      <c r="I510" s="7"/>
      <c r="J510" s="202"/>
      <c r="K510" s="202"/>
      <c r="L510" s="132"/>
      <c r="M510" s="7"/>
      <c r="N510" s="7"/>
      <c r="O510" s="7"/>
    </row>
    <row r="511" spans="1:15" ht="15.75" customHeight="1">
      <c r="A511" s="7"/>
      <c r="B511" s="7"/>
      <c r="C511" s="7"/>
      <c r="D511" s="7"/>
      <c r="E511" s="132"/>
      <c r="F511" s="7"/>
      <c r="G511" s="7"/>
      <c r="H511" s="7"/>
      <c r="I511" s="7"/>
      <c r="J511" s="202"/>
      <c r="K511" s="202"/>
      <c r="L511" s="132"/>
      <c r="M511" s="7"/>
      <c r="N511" s="7"/>
      <c r="O511" s="7"/>
    </row>
    <row r="512" spans="1:15" ht="15.75" customHeight="1">
      <c r="A512" s="7"/>
      <c r="B512" s="7"/>
      <c r="C512" s="7"/>
      <c r="D512" s="7"/>
      <c r="E512" s="132"/>
      <c r="F512" s="7"/>
      <c r="G512" s="7"/>
      <c r="H512" s="7"/>
      <c r="I512" s="7"/>
      <c r="J512" s="202"/>
      <c r="K512" s="202"/>
      <c r="L512" s="132"/>
      <c r="M512" s="7"/>
      <c r="N512" s="7"/>
      <c r="O512" s="7"/>
    </row>
    <row r="513" spans="1:15" ht="15.75" customHeight="1">
      <c r="A513" s="7"/>
      <c r="B513" s="7"/>
      <c r="C513" s="7"/>
      <c r="D513" s="7"/>
      <c r="E513" s="132"/>
      <c r="F513" s="7"/>
      <c r="G513" s="7"/>
      <c r="H513" s="7"/>
      <c r="I513" s="7"/>
      <c r="J513" s="202"/>
      <c r="K513" s="202"/>
      <c r="L513" s="132"/>
      <c r="M513" s="7"/>
      <c r="N513" s="7"/>
      <c r="O513" s="7"/>
    </row>
    <row r="514" spans="1:15" ht="15.75" customHeight="1">
      <c r="A514" s="7"/>
      <c r="B514" s="7"/>
      <c r="C514" s="7"/>
      <c r="D514" s="7"/>
      <c r="E514" s="132"/>
      <c r="F514" s="7"/>
      <c r="G514" s="7"/>
      <c r="H514" s="7"/>
      <c r="I514" s="7"/>
      <c r="J514" s="202"/>
      <c r="K514" s="202"/>
      <c r="L514" s="132"/>
      <c r="M514" s="7"/>
      <c r="N514" s="7"/>
      <c r="O514" s="7"/>
    </row>
    <row r="515" spans="1:15" ht="15.75" customHeight="1">
      <c r="A515" s="7"/>
      <c r="B515" s="7"/>
      <c r="C515" s="7"/>
      <c r="D515" s="7"/>
      <c r="E515" s="132"/>
      <c r="F515" s="7"/>
      <c r="G515" s="7"/>
      <c r="H515" s="7"/>
      <c r="I515" s="7"/>
      <c r="J515" s="202"/>
      <c r="K515" s="202"/>
      <c r="L515" s="132"/>
      <c r="M515" s="7"/>
      <c r="N515" s="7"/>
      <c r="O515" s="7"/>
    </row>
    <row r="516" spans="1:15" ht="15.75" customHeight="1">
      <c r="A516" s="7"/>
      <c r="B516" s="7"/>
      <c r="C516" s="7"/>
      <c r="D516" s="7"/>
      <c r="E516" s="132"/>
      <c r="F516" s="7"/>
      <c r="G516" s="7"/>
      <c r="H516" s="7"/>
      <c r="I516" s="7"/>
      <c r="J516" s="202"/>
      <c r="K516" s="202"/>
      <c r="L516" s="132"/>
      <c r="M516" s="7"/>
      <c r="N516" s="7"/>
      <c r="O516" s="7"/>
    </row>
    <row r="517" spans="1:15" ht="15.75" customHeight="1">
      <c r="A517" s="7"/>
      <c r="B517" s="7"/>
      <c r="C517" s="7"/>
      <c r="D517" s="7"/>
      <c r="E517" s="132"/>
      <c r="F517" s="7"/>
      <c r="G517" s="7"/>
      <c r="H517" s="7"/>
      <c r="I517" s="7"/>
      <c r="J517" s="202"/>
      <c r="K517" s="202"/>
      <c r="L517" s="132"/>
      <c r="M517" s="7"/>
      <c r="N517" s="7"/>
      <c r="O517" s="7"/>
    </row>
    <row r="518" spans="1:15" ht="15.75" customHeight="1">
      <c r="A518" s="7"/>
      <c r="B518" s="7"/>
      <c r="C518" s="7"/>
      <c r="D518" s="7"/>
      <c r="E518" s="132"/>
      <c r="F518" s="7"/>
      <c r="G518" s="7"/>
      <c r="H518" s="7"/>
      <c r="I518" s="7"/>
      <c r="J518" s="202"/>
      <c r="K518" s="202"/>
      <c r="L518" s="132"/>
      <c r="M518" s="7"/>
      <c r="N518" s="7"/>
      <c r="O518" s="7"/>
    </row>
    <row r="519" spans="1:15" ht="15.75" customHeight="1">
      <c r="A519" s="7"/>
      <c r="B519" s="7"/>
      <c r="C519" s="7"/>
      <c r="D519" s="7"/>
      <c r="E519" s="132"/>
      <c r="F519" s="7"/>
      <c r="G519" s="7"/>
      <c r="H519" s="7"/>
      <c r="I519" s="7"/>
      <c r="J519" s="202"/>
      <c r="K519" s="202"/>
      <c r="L519" s="132"/>
      <c r="M519" s="7"/>
      <c r="N519" s="7"/>
      <c r="O519" s="7"/>
    </row>
    <row r="520" spans="1:15" ht="15.75" customHeight="1">
      <c r="A520" s="7"/>
      <c r="B520" s="7"/>
      <c r="C520" s="7"/>
      <c r="D520" s="7"/>
      <c r="E520" s="132"/>
      <c r="F520" s="7"/>
      <c r="G520" s="7"/>
      <c r="H520" s="7"/>
      <c r="I520" s="7"/>
      <c r="J520" s="202"/>
      <c r="K520" s="202"/>
      <c r="L520" s="132"/>
      <c r="M520" s="7"/>
      <c r="N520" s="7"/>
      <c r="O520" s="7"/>
    </row>
    <row r="521" spans="1:15" ht="15.75" customHeight="1">
      <c r="A521" s="7"/>
      <c r="B521" s="7"/>
      <c r="C521" s="7"/>
      <c r="D521" s="7"/>
      <c r="E521" s="132"/>
      <c r="F521" s="7"/>
      <c r="G521" s="7"/>
      <c r="H521" s="7"/>
      <c r="I521" s="7"/>
      <c r="J521" s="202"/>
      <c r="K521" s="202"/>
      <c r="L521" s="132"/>
      <c r="M521" s="7"/>
      <c r="N521" s="7"/>
      <c r="O521" s="7"/>
    </row>
    <row r="522" spans="1:15" ht="15.75" customHeight="1">
      <c r="A522" s="7"/>
      <c r="B522" s="7"/>
      <c r="C522" s="7"/>
      <c r="D522" s="7"/>
      <c r="E522" s="132"/>
      <c r="F522" s="7"/>
      <c r="G522" s="7"/>
      <c r="H522" s="7"/>
      <c r="I522" s="7"/>
      <c r="J522" s="202"/>
      <c r="K522" s="202"/>
      <c r="L522" s="132"/>
      <c r="M522" s="7"/>
      <c r="N522" s="7"/>
      <c r="O522" s="7"/>
    </row>
    <row r="523" spans="1:15" ht="15.75" customHeight="1">
      <c r="A523" s="7"/>
      <c r="B523" s="7"/>
      <c r="C523" s="7"/>
      <c r="D523" s="7"/>
      <c r="E523" s="132"/>
      <c r="F523" s="7"/>
      <c r="G523" s="7"/>
      <c r="H523" s="7"/>
      <c r="I523" s="7"/>
      <c r="J523" s="202"/>
      <c r="K523" s="202"/>
      <c r="L523" s="132"/>
      <c r="M523" s="7"/>
      <c r="N523" s="7"/>
      <c r="O523" s="7"/>
    </row>
    <row r="524" spans="1:15" ht="15.75" customHeight="1">
      <c r="A524" s="7"/>
      <c r="B524" s="7"/>
      <c r="C524" s="7"/>
      <c r="D524" s="7"/>
      <c r="E524" s="132"/>
      <c r="F524" s="7"/>
      <c r="G524" s="7"/>
      <c r="H524" s="7"/>
      <c r="I524" s="7"/>
      <c r="J524" s="202"/>
      <c r="K524" s="202"/>
      <c r="L524" s="132"/>
      <c r="M524" s="7"/>
      <c r="N524" s="7"/>
      <c r="O524" s="7"/>
    </row>
    <row r="525" spans="1:15" ht="15.75" customHeight="1">
      <c r="A525" s="7"/>
      <c r="B525" s="7"/>
      <c r="C525" s="7"/>
      <c r="D525" s="7"/>
      <c r="E525" s="132"/>
      <c r="F525" s="7"/>
      <c r="G525" s="7"/>
      <c r="H525" s="7"/>
      <c r="I525" s="7"/>
      <c r="J525" s="202"/>
      <c r="K525" s="202"/>
      <c r="L525" s="132"/>
      <c r="M525" s="7"/>
      <c r="N525" s="7"/>
      <c r="O525" s="7"/>
    </row>
    <row r="526" spans="1:15" ht="15.75" customHeight="1">
      <c r="A526" s="7"/>
      <c r="B526" s="7"/>
      <c r="C526" s="7"/>
      <c r="D526" s="7"/>
      <c r="E526" s="132"/>
      <c r="F526" s="7"/>
      <c r="G526" s="7"/>
      <c r="H526" s="7"/>
      <c r="I526" s="7"/>
      <c r="J526" s="202"/>
      <c r="K526" s="202"/>
      <c r="L526" s="132"/>
      <c r="M526" s="7"/>
      <c r="N526" s="7"/>
      <c r="O526" s="7"/>
    </row>
    <row r="527" spans="1:15" ht="15.75" customHeight="1">
      <c r="A527" s="7"/>
      <c r="B527" s="7"/>
      <c r="C527" s="7"/>
      <c r="D527" s="7"/>
      <c r="E527" s="132"/>
      <c r="F527" s="7"/>
      <c r="G527" s="7"/>
      <c r="H527" s="7"/>
      <c r="I527" s="7"/>
      <c r="J527" s="202"/>
      <c r="K527" s="202"/>
      <c r="L527" s="132"/>
      <c r="M527" s="7"/>
      <c r="N527" s="7"/>
      <c r="O527" s="7"/>
    </row>
    <row r="528" spans="1:15" ht="15.75" customHeight="1">
      <c r="A528" s="7"/>
      <c r="B528" s="7"/>
      <c r="C528" s="7"/>
      <c r="D528" s="7"/>
      <c r="E528" s="132"/>
      <c r="F528" s="7"/>
      <c r="G528" s="7"/>
      <c r="H528" s="7"/>
      <c r="I528" s="7"/>
      <c r="J528" s="202"/>
      <c r="K528" s="202"/>
      <c r="L528" s="132"/>
      <c r="M528" s="7"/>
      <c r="N528" s="7"/>
      <c r="O528" s="7"/>
    </row>
    <row r="529" spans="1:15" ht="15.75" customHeight="1">
      <c r="A529" s="7"/>
      <c r="B529" s="7"/>
      <c r="C529" s="7"/>
      <c r="D529" s="7"/>
      <c r="E529" s="132"/>
      <c r="F529" s="7"/>
      <c r="G529" s="7"/>
      <c r="H529" s="7"/>
      <c r="I529" s="7"/>
      <c r="J529" s="202"/>
      <c r="K529" s="202"/>
      <c r="L529" s="132"/>
      <c r="M529" s="7"/>
      <c r="N529" s="7"/>
      <c r="O529" s="7"/>
    </row>
    <row r="530" spans="1:15" ht="15.75" customHeight="1">
      <c r="A530" s="7"/>
      <c r="B530" s="7"/>
      <c r="C530" s="7"/>
      <c r="D530" s="7"/>
      <c r="E530" s="132"/>
      <c r="F530" s="7"/>
      <c r="G530" s="7"/>
      <c r="H530" s="7"/>
      <c r="I530" s="7"/>
      <c r="J530" s="202"/>
      <c r="K530" s="202"/>
      <c r="L530" s="132"/>
      <c r="M530" s="7"/>
      <c r="N530" s="7"/>
      <c r="O530" s="7"/>
    </row>
    <row r="531" spans="1:15" ht="15.75" customHeight="1">
      <c r="A531" s="7"/>
      <c r="B531" s="7"/>
      <c r="C531" s="7"/>
      <c r="D531" s="7"/>
      <c r="E531" s="132"/>
      <c r="F531" s="7"/>
      <c r="G531" s="7"/>
      <c r="H531" s="7"/>
      <c r="I531" s="7"/>
      <c r="J531" s="202"/>
      <c r="K531" s="202"/>
      <c r="L531" s="132"/>
      <c r="M531" s="7"/>
      <c r="N531" s="7"/>
      <c r="O531" s="7"/>
    </row>
    <row r="532" spans="1:15" ht="15.75" customHeight="1">
      <c r="A532" s="7"/>
      <c r="B532" s="7"/>
      <c r="C532" s="7"/>
      <c r="D532" s="7"/>
      <c r="E532" s="132"/>
      <c r="F532" s="7"/>
      <c r="G532" s="7"/>
      <c r="H532" s="7"/>
      <c r="I532" s="7"/>
      <c r="J532" s="202"/>
      <c r="K532" s="202"/>
      <c r="L532" s="132"/>
      <c r="M532" s="7"/>
      <c r="N532" s="7"/>
      <c r="O532" s="7"/>
    </row>
    <row r="533" spans="1:15" ht="15.75" customHeight="1">
      <c r="A533" s="7"/>
      <c r="B533" s="7"/>
      <c r="C533" s="7"/>
      <c r="D533" s="7"/>
      <c r="E533" s="132"/>
      <c r="F533" s="7"/>
      <c r="G533" s="7"/>
      <c r="H533" s="7"/>
      <c r="I533" s="7"/>
      <c r="J533" s="202"/>
      <c r="K533" s="202"/>
      <c r="L533" s="132"/>
      <c r="M533" s="7"/>
      <c r="N533" s="7"/>
      <c r="O533" s="7"/>
    </row>
    <row r="534" spans="1:15" ht="15.75" customHeight="1">
      <c r="A534" s="7"/>
      <c r="B534" s="7"/>
      <c r="C534" s="7"/>
      <c r="D534" s="7"/>
      <c r="E534" s="132"/>
      <c r="F534" s="7"/>
      <c r="G534" s="7"/>
      <c r="H534" s="7"/>
      <c r="I534" s="7"/>
      <c r="J534" s="202"/>
      <c r="K534" s="202"/>
      <c r="L534" s="132"/>
      <c r="M534" s="7"/>
      <c r="N534" s="7"/>
      <c r="O534" s="7"/>
    </row>
    <row r="535" spans="1:15" ht="15.75" customHeight="1">
      <c r="A535" s="7"/>
      <c r="B535" s="7"/>
      <c r="C535" s="7"/>
      <c r="D535" s="7"/>
      <c r="E535" s="132"/>
      <c r="F535" s="7"/>
      <c r="G535" s="7"/>
      <c r="H535" s="7"/>
      <c r="I535" s="7"/>
      <c r="J535" s="202"/>
      <c r="K535" s="202"/>
      <c r="L535" s="132"/>
      <c r="M535" s="7"/>
      <c r="N535" s="7"/>
      <c r="O535" s="7"/>
    </row>
    <row r="536" spans="1:15" ht="15.75" customHeight="1">
      <c r="A536" s="7"/>
      <c r="B536" s="7"/>
      <c r="C536" s="7"/>
      <c r="D536" s="7"/>
      <c r="E536" s="132"/>
      <c r="F536" s="7"/>
      <c r="G536" s="7"/>
      <c r="H536" s="7"/>
      <c r="I536" s="7"/>
      <c r="J536" s="202"/>
      <c r="K536" s="202"/>
      <c r="L536" s="132"/>
      <c r="M536" s="7"/>
      <c r="N536" s="7"/>
      <c r="O536" s="7"/>
    </row>
    <row r="537" spans="1:15" ht="15.75" customHeight="1">
      <c r="A537" s="7"/>
      <c r="B537" s="7"/>
      <c r="C537" s="7"/>
      <c r="D537" s="7"/>
      <c r="E537" s="132"/>
      <c r="F537" s="7"/>
      <c r="G537" s="7"/>
      <c r="H537" s="7"/>
      <c r="I537" s="7"/>
      <c r="J537" s="202"/>
      <c r="K537" s="202"/>
      <c r="L537" s="132"/>
      <c r="M537" s="7"/>
      <c r="N537" s="7"/>
      <c r="O537" s="7"/>
    </row>
    <row r="538" spans="1:15" ht="15.75" customHeight="1">
      <c r="A538" s="7"/>
      <c r="B538" s="7"/>
      <c r="C538" s="7"/>
      <c r="D538" s="7"/>
      <c r="E538" s="132"/>
      <c r="F538" s="7"/>
      <c r="G538" s="7"/>
      <c r="H538" s="7"/>
      <c r="I538" s="7"/>
      <c r="J538" s="202"/>
      <c r="K538" s="202"/>
      <c r="L538" s="132"/>
      <c r="M538" s="7"/>
      <c r="N538" s="7"/>
      <c r="O538" s="7"/>
    </row>
    <row r="539" spans="1:15" ht="15.75" customHeight="1">
      <c r="A539" s="7"/>
      <c r="B539" s="7"/>
      <c r="C539" s="7"/>
      <c r="D539" s="7"/>
      <c r="E539" s="132"/>
      <c r="F539" s="7"/>
      <c r="G539" s="7"/>
      <c r="H539" s="7"/>
      <c r="I539" s="7"/>
      <c r="J539" s="202"/>
      <c r="K539" s="202"/>
      <c r="L539" s="132"/>
      <c r="M539" s="7"/>
      <c r="N539" s="7"/>
      <c r="O539" s="7"/>
    </row>
    <row r="540" spans="1:15" ht="15.75" customHeight="1">
      <c r="A540" s="7"/>
      <c r="B540" s="7"/>
      <c r="C540" s="7"/>
      <c r="D540" s="7"/>
      <c r="E540" s="132"/>
      <c r="F540" s="7"/>
      <c r="G540" s="7"/>
      <c r="H540" s="7"/>
      <c r="I540" s="7"/>
      <c r="J540" s="202"/>
      <c r="K540" s="202"/>
      <c r="L540" s="132"/>
      <c r="M540" s="7"/>
      <c r="N540" s="7"/>
      <c r="O540" s="7"/>
    </row>
    <row r="541" spans="1:15" ht="15.75" customHeight="1">
      <c r="A541" s="7"/>
      <c r="B541" s="7"/>
      <c r="C541" s="7"/>
      <c r="D541" s="7"/>
      <c r="E541" s="132"/>
      <c r="F541" s="7"/>
      <c r="G541" s="7"/>
      <c r="H541" s="7"/>
      <c r="I541" s="7"/>
      <c r="J541" s="202"/>
      <c r="K541" s="202"/>
      <c r="L541" s="132"/>
      <c r="M541" s="7"/>
      <c r="N541" s="7"/>
      <c r="O541" s="7"/>
    </row>
    <row r="542" spans="1:15" ht="15.75" customHeight="1">
      <c r="A542" s="7"/>
      <c r="B542" s="7"/>
      <c r="C542" s="7"/>
      <c r="D542" s="7"/>
      <c r="E542" s="132"/>
      <c r="F542" s="7"/>
      <c r="G542" s="7"/>
      <c r="H542" s="7"/>
      <c r="I542" s="7"/>
      <c r="J542" s="202"/>
      <c r="K542" s="202"/>
      <c r="L542" s="132"/>
      <c r="M542" s="7"/>
      <c r="N542" s="7"/>
      <c r="O542" s="7"/>
    </row>
    <row r="543" spans="1:15" ht="15.75" customHeight="1">
      <c r="A543" s="7"/>
      <c r="B543" s="7"/>
      <c r="C543" s="7"/>
      <c r="D543" s="7"/>
      <c r="E543" s="132"/>
      <c r="F543" s="7"/>
      <c r="G543" s="7"/>
      <c r="H543" s="7"/>
      <c r="I543" s="7"/>
      <c r="J543" s="202"/>
      <c r="K543" s="202"/>
      <c r="L543" s="132"/>
      <c r="M543" s="7"/>
      <c r="N543" s="7"/>
      <c r="O543" s="7"/>
    </row>
    <row r="544" spans="1:15" ht="15.75" customHeight="1">
      <c r="A544" s="7"/>
      <c r="B544" s="7"/>
      <c r="C544" s="7"/>
      <c r="D544" s="7"/>
      <c r="E544" s="132"/>
      <c r="F544" s="7"/>
      <c r="G544" s="7"/>
      <c r="H544" s="7"/>
      <c r="I544" s="7"/>
      <c r="J544" s="202"/>
      <c r="K544" s="202"/>
      <c r="L544" s="132"/>
      <c r="M544" s="7"/>
      <c r="N544" s="7"/>
      <c r="O544" s="7"/>
    </row>
    <row r="545" spans="1:15" ht="15.75" customHeight="1">
      <c r="A545" s="7"/>
      <c r="B545" s="7"/>
      <c r="C545" s="7"/>
      <c r="D545" s="7"/>
      <c r="E545" s="132"/>
      <c r="F545" s="7"/>
      <c r="G545" s="7"/>
      <c r="H545" s="7"/>
      <c r="I545" s="7"/>
      <c r="J545" s="202"/>
      <c r="K545" s="202"/>
      <c r="L545" s="132"/>
      <c r="M545" s="7"/>
      <c r="N545" s="7"/>
      <c r="O545" s="7"/>
    </row>
    <row r="546" spans="1:15" ht="15.75" customHeight="1">
      <c r="A546" s="7"/>
      <c r="B546" s="7"/>
      <c r="C546" s="7"/>
      <c r="D546" s="7"/>
      <c r="E546" s="132"/>
      <c r="F546" s="7"/>
      <c r="G546" s="7"/>
      <c r="H546" s="7"/>
      <c r="I546" s="7"/>
      <c r="J546" s="202"/>
      <c r="K546" s="202"/>
      <c r="L546" s="132"/>
      <c r="M546" s="7"/>
      <c r="N546" s="7"/>
      <c r="O546" s="7"/>
    </row>
    <row r="547" spans="1:15" ht="15.75" customHeight="1">
      <c r="A547" s="7"/>
      <c r="B547" s="7"/>
      <c r="C547" s="7"/>
      <c r="D547" s="7"/>
      <c r="E547" s="132"/>
      <c r="F547" s="7"/>
      <c r="G547" s="7"/>
      <c r="H547" s="7"/>
      <c r="I547" s="7"/>
      <c r="J547" s="202"/>
      <c r="K547" s="202"/>
      <c r="L547" s="132"/>
      <c r="M547" s="7"/>
      <c r="N547" s="7"/>
      <c r="O547" s="7"/>
    </row>
    <row r="548" spans="1:15" ht="15.75" customHeight="1">
      <c r="A548" s="7"/>
      <c r="B548" s="7"/>
      <c r="C548" s="7"/>
      <c r="D548" s="7"/>
      <c r="E548" s="132"/>
      <c r="F548" s="7"/>
      <c r="G548" s="7"/>
      <c r="H548" s="7"/>
      <c r="I548" s="7"/>
      <c r="J548" s="202"/>
      <c r="K548" s="202"/>
      <c r="L548" s="132"/>
      <c r="M548" s="7"/>
      <c r="N548" s="7"/>
      <c r="O548" s="7"/>
    </row>
    <row r="549" spans="1:15" ht="15.75" customHeight="1">
      <c r="A549" s="7"/>
      <c r="B549" s="7"/>
      <c r="C549" s="7"/>
      <c r="D549" s="7"/>
      <c r="E549" s="132"/>
      <c r="F549" s="7"/>
      <c r="G549" s="7"/>
      <c r="H549" s="7"/>
      <c r="I549" s="7"/>
      <c r="J549" s="202"/>
      <c r="K549" s="202"/>
      <c r="L549" s="132"/>
      <c r="M549" s="7"/>
      <c r="N549" s="7"/>
      <c r="O549" s="7"/>
    </row>
    <row r="550" spans="1:15" ht="15.75" customHeight="1">
      <c r="A550" s="7"/>
      <c r="B550" s="7"/>
      <c r="C550" s="7"/>
      <c r="D550" s="7"/>
      <c r="E550" s="132"/>
      <c r="F550" s="7"/>
      <c r="G550" s="7"/>
      <c r="H550" s="7"/>
      <c r="I550" s="7"/>
      <c r="J550" s="202"/>
      <c r="K550" s="202"/>
      <c r="L550" s="132"/>
      <c r="M550" s="7"/>
      <c r="N550" s="7"/>
      <c r="O550" s="7"/>
    </row>
    <row r="551" spans="1:15" ht="15.75" customHeight="1">
      <c r="A551" s="7"/>
      <c r="B551" s="7"/>
      <c r="C551" s="7"/>
      <c r="D551" s="7"/>
      <c r="E551" s="132"/>
      <c r="F551" s="7"/>
      <c r="G551" s="7"/>
      <c r="H551" s="7"/>
      <c r="I551" s="7"/>
      <c r="J551" s="202"/>
      <c r="K551" s="202"/>
      <c r="L551" s="132"/>
      <c r="M551" s="7"/>
      <c r="N551" s="7"/>
      <c r="O551" s="7"/>
    </row>
    <row r="552" spans="1:15" ht="15.75" customHeight="1">
      <c r="A552" s="7"/>
      <c r="B552" s="7"/>
      <c r="C552" s="7"/>
      <c r="D552" s="7"/>
      <c r="E552" s="132"/>
      <c r="F552" s="7"/>
      <c r="G552" s="7"/>
      <c r="H552" s="7"/>
      <c r="I552" s="7"/>
      <c r="J552" s="202"/>
      <c r="K552" s="202"/>
      <c r="L552" s="132"/>
      <c r="M552" s="7"/>
      <c r="N552" s="7"/>
      <c r="O552" s="7"/>
    </row>
    <row r="553" spans="1:15" ht="15.75" customHeight="1">
      <c r="A553" s="7"/>
      <c r="B553" s="7"/>
      <c r="C553" s="7"/>
      <c r="D553" s="7"/>
      <c r="E553" s="132"/>
      <c r="F553" s="7"/>
      <c r="G553" s="7"/>
      <c r="H553" s="7"/>
      <c r="I553" s="7"/>
      <c r="J553" s="202"/>
      <c r="K553" s="202"/>
      <c r="L553" s="132"/>
      <c r="M553" s="7"/>
      <c r="N553" s="7"/>
      <c r="O553" s="7"/>
    </row>
    <row r="554" spans="1:15" ht="15.75" customHeight="1">
      <c r="A554" s="7"/>
      <c r="B554" s="7"/>
      <c r="C554" s="7"/>
      <c r="D554" s="7"/>
      <c r="E554" s="132"/>
      <c r="F554" s="7"/>
      <c r="G554" s="7"/>
      <c r="H554" s="7"/>
      <c r="I554" s="7"/>
      <c r="J554" s="202"/>
      <c r="K554" s="202"/>
      <c r="L554" s="132"/>
      <c r="M554" s="7"/>
      <c r="N554" s="7"/>
      <c r="O554" s="7"/>
    </row>
    <row r="555" spans="1:15" ht="15.75" customHeight="1">
      <c r="A555" s="7"/>
      <c r="B555" s="7"/>
      <c r="C555" s="7"/>
      <c r="D555" s="7"/>
      <c r="E555" s="132"/>
      <c r="F555" s="7"/>
      <c r="G555" s="7"/>
      <c r="H555" s="7"/>
      <c r="I555" s="7"/>
      <c r="J555" s="202"/>
      <c r="K555" s="202"/>
      <c r="L555" s="132"/>
      <c r="M555" s="7"/>
      <c r="N555" s="7"/>
      <c r="O555" s="7"/>
    </row>
    <row r="556" spans="1:15" ht="15.75" customHeight="1">
      <c r="A556" s="7"/>
      <c r="B556" s="7"/>
      <c r="C556" s="7"/>
      <c r="D556" s="7"/>
      <c r="E556" s="132"/>
      <c r="F556" s="7"/>
      <c r="G556" s="7"/>
      <c r="H556" s="7"/>
      <c r="I556" s="7"/>
      <c r="J556" s="202"/>
      <c r="K556" s="202"/>
      <c r="L556" s="132"/>
      <c r="M556" s="7"/>
      <c r="N556" s="7"/>
      <c r="O556" s="7"/>
    </row>
    <row r="557" spans="1:15" ht="15.75" customHeight="1">
      <c r="A557" s="7"/>
      <c r="B557" s="7"/>
      <c r="C557" s="7"/>
      <c r="D557" s="7"/>
      <c r="E557" s="132"/>
      <c r="F557" s="7"/>
      <c r="G557" s="7"/>
      <c r="H557" s="7"/>
      <c r="I557" s="7"/>
      <c r="J557" s="202"/>
      <c r="K557" s="202"/>
      <c r="L557" s="132"/>
      <c r="M557" s="7"/>
      <c r="N557" s="7"/>
      <c r="O557" s="7"/>
    </row>
    <row r="558" spans="1:15" ht="15.75" customHeight="1">
      <c r="A558" s="7"/>
      <c r="B558" s="7"/>
      <c r="C558" s="7"/>
      <c r="D558" s="7"/>
      <c r="E558" s="132"/>
      <c r="F558" s="7"/>
      <c r="G558" s="7"/>
      <c r="H558" s="7"/>
      <c r="I558" s="7"/>
      <c r="J558" s="202"/>
      <c r="K558" s="202"/>
      <c r="L558" s="132"/>
      <c r="M558" s="7"/>
      <c r="N558" s="7"/>
      <c r="O558" s="7"/>
    </row>
    <row r="559" spans="1:15" ht="15.75" customHeight="1">
      <c r="A559" s="7"/>
      <c r="B559" s="7"/>
      <c r="C559" s="7"/>
      <c r="D559" s="7"/>
      <c r="E559" s="132"/>
      <c r="F559" s="7"/>
      <c r="G559" s="7"/>
      <c r="H559" s="7"/>
      <c r="I559" s="7"/>
      <c r="J559" s="202"/>
      <c r="K559" s="202"/>
      <c r="L559" s="132"/>
      <c r="M559" s="7"/>
      <c r="N559" s="7"/>
      <c r="O559" s="7"/>
    </row>
    <row r="560" spans="1:15" ht="15.75" customHeight="1">
      <c r="A560" s="7"/>
      <c r="B560" s="7"/>
      <c r="C560" s="7"/>
      <c r="D560" s="7"/>
      <c r="E560" s="132"/>
      <c r="F560" s="7"/>
      <c r="G560" s="7"/>
      <c r="H560" s="7"/>
      <c r="I560" s="7"/>
      <c r="J560" s="202"/>
      <c r="K560" s="202"/>
      <c r="L560" s="132"/>
      <c r="M560" s="7"/>
      <c r="N560" s="7"/>
      <c r="O560" s="7"/>
    </row>
    <row r="561" spans="1:15" ht="15.75" customHeight="1">
      <c r="A561" s="7"/>
      <c r="B561" s="7"/>
      <c r="C561" s="7"/>
      <c r="D561" s="7"/>
      <c r="E561" s="132"/>
      <c r="F561" s="7"/>
      <c r="G561" s="7"/>
      <c r="H561" s="7"/>
      <c r="I561" s="7"/>
      <c r="J561" s="202"/>
      <c r="K561" s="202"/>
      <c r="L561" s="132"/>
      <c r="M561" s="7"/>
      <c r="N561" s="7"/>
      <c r="O561" s="7"/>
    </row>
    <row r="562" spans="1:15" ht="15.75" customHeight="1">
      <c r="A562" s="7"/>
      <c r="B562" s="7"/>
      <c r="C562" s="7"/>
      <c r="D562" s="7"/>
      <c r="E562" s="132"/>
      <c r="F562" s="7"/>
      <c r="G562" s="7"/>
      <c r="H562" s="7"/>
      <c r="I562" s="7"/>
      <c r="J562" s="202"/>
      <c r="K562" s="202"/>
      <c r="L562" s="132"/>
      <c r="M562" s="7"/>
      <c r="N562" s="7"/>
      <c r="O562" s="7"/>
    </row>
    <row r="563" spans="1:15" ht="15.75" customHeight="1">
      <c r="A563" s="7"/>
      <c r="B563" s="7"/>
      <c r="C563" s="7"/>
      <c r="D563" s="7"/>
      <c r="E563" s="132"/>
      <c r="F563" s="7"/>
      <c r="G563" s="7"/>
      <c r="H563" s="7"/>
      <c r="I563" s="7"/>
      <c r="J563" s="202"/>
      <c r="K563" s="202"/>
      <c r="L563" s="132"/>
      <c r="M563" s="7"/>
      <c r="N563" s="7"/>
      <c r="O563" s="7"/>
    </row>
    <row r="564" spans="1:15" ht="15.75" customHeight="1">
      <c r="A564" s="7"/>
      <c r="B564" s="7"/>
      <c r="C564" s="7"/>
      <c r="D564" s="7"/>
      <c r="E564" s="132"/>
      <c r="F564" s="7"/>
      <c r="G564" s="7"/>
      <c r="H564" s="7"/>
      <c r="I564" s="7"/>
      <c r="J564" s="202"/>
      <c r="K564" s="202"/>
      <c r="L564" s="132"/>
      <c r="M564" s="7"/>
      <c r="N564" s="7"/>
      <c r="O564" s="7"/>
    </row>
    <row r="565" spans="1:15" ht="15.75" customHeight="1">
      <c r="A565" s="7"/>
      <c r="B565" s="7"/>
      <c r="C565" s="7"/>
      <c r="D565" s="7"/>
      <c r="E565" s="132"/>
      <c r="F565" s="7"/>
      <c r="G565" s="7"/>
      <c r="H565" s="7"/>
      <c r="I565" s="7"/>
      <c r="J565" s="202"/>
      <c r="K565" s="202"/>
      <c r="L565" s="132"/>
      <c r="M565" s="7"/>
      <c r="N565" s="7"/>
      <c r="O565" s="7"/>
    </row>
    <row r="566" spans="1:15" ht="15.75" customHeight="1">
      <c r="A566" s="7"/>
      <c r="B566" s="7"/>
      <c r="C566" s="7"/>
      <c r="D566" s="7"/>
      <c r="E566" s="132"/>
      <c r="F566" s="7"/>
      <c r="G566" s="7"/>
      <c r="H566" s="7"/>
      <c r="I566" s="7"/>
      <c r="J566" s="202"/>
      <c r="K566" s="202"/>
      <c r="L566" s="132"/>
      <c r="M566" s="7"/>
      <c r="N566" s="7"/>
      <c r="O566" s="7"/>
    </row>
    <row r="567" spans="1:15" ht="15.75" customHeight="1">
      <c r="A567" s="7"/>
      <c r="B567" s="7"/>
      <c r="C567" s="7"/>
      <c r="D567" s="7"/>
      <c r="E567" s="132"/>
      <c r="F567" s="7"/>
      <c r="G567" s="7"/>
      <c r="H567" s="7"/>
      <c r="I567" s="7"/>
      <c r="J567" s="202"/>
      <c r="K567" s="202"/>
      <c r="L567" s="132"/>
      <c r="M567" s="7"/>
      <c r="N567" s="7"/>
      <c r="O567" s="7"/>
    </row>
    <row r="568" spans="1:15" ht="15.75" customHeight="1">
      <c r="A568" s="7"/>
      <c r="B568" s="7"/>
      <c r="C568" s="7"/>
      <c r="D568" s="7"/>
      <c r="E568" s="132"/>
      <c r="F568" s="7"/>
      <c r="G568" s="7"/>
      <c r="H568" s="7"/>
      <c r="I568" s="7"/>
      <c r="J568" s="202"/>
      <c r="K568" s="202"/>
      <c r="L568" s="132"/>
      <c r="M568" s="7"/>
      <c r="N568" s="7"/>
      <c r="O568" s="7"/>
    </row>
    <row r="569" spans="1:15" ht="15.75" customHeight="1">
      <c r="A569" s="7"/>
      <c r="B569" s="7"/>
      <c r="C569" s="7"/>
      <c r="D569" s="7"/>
      <c r="E569" s="132"/>
      <c r="F569" s="7"/>
      <c r="G569" s="7"/>
      <c r="H569" s="7"/>
      <c r="I569" s="7"/>
      <c r="J569" s="202"/>
      <c r="K569" s="202"/>
      <c r="L569" s="132"/>
      <c r="M569" s="7"/>
      <c r="N569" s="7"/>
      <c r="O569" s="7"/>
    </row>
    <row r="570" spans="1:15" ht="15.75" customHeight="1">
      <c r="A570" s="7"/>
      <c r="B570" s="7"/>
      <c r="C570" s="7"/>
      <c r="D570" s="7"/>
      <c r="E570" s="132"/>
      <c r="F570" s="7"/>
      <c r="G570" s="7"/>
      <c r="H570" s="7"/>
      <c r="I570" s="7"/>
      <c r="J570" s="202"/>
      <c r="K570" s="202"/>
      <c r="L570" s="132"/>
      <c r="M570" s="7"/>
      <c r="N570" s="7"/>
      <c r="O570" s="7"/>
    </row>
    <row r="571" spans="1:15" ht="15.75" customHeight="1">
      <c r="A571" s="7"/>
      <c r="B571" s="7"/>
      <c r="C571" s="7"/>
      <c r="D571" s="7"/>
      <c r="E571" s="132"/>
      <c r="F571" s="7"/>
      <c r="G571" s="7"/>
      <c r="H571" s="7"/>
      <c r="I571" s="7"/>
      <c r="J571" s="202"/>
      <c r="K571" s="202"/>
      <c r="L571" s="132"/>
      <c r="M571" s="7"/>
      <c r="N571" s="7"/>
      <c r="O571" s="7"/>
    </row>
    <row r="572" spans="1:15" ht="15.75" customHeight="1">
      <c r="A572" s="7"/>
      <c r="B572" s="7"/>
      <c r="C572" s="7"/>
      <c r="D572" s="7"/>
      <c r="E572" s="132"/>
      <c r="F572" s="7"/>
      <c r="G572" s="7"/>
      <c r="H572" s="7"/>
      <c r="I572" s="7"/>
      <c r="J572" s="202"/>
      <c r="K572" s="202"/>
      <c r="L572" s="132"/>
      <c r="M572" s="7"/>
      <c r="N572" s="7"/>
      <c r="O572" s="7"/>
    </row>
    <row r="573" spans="1:15" ht="15.75" customHeight="1">
      <c r="A573" s="7"/>
      <c r="B573" s="7"/>
      <c r="C573" s="7"/>
      <c r="D573" s="7"/>
      <c r="E573" s="132"/>
      <c r="F573" s="7"/>
      <c r="G573" s="7"/>
      <c r="H573" s="7"/>
      <c r="I573" s="7"/>
      <c r="J573" s="202"/>
      <c r="K573" s="202"/>
      <c r="L573" s="132"/>
      <c r="M573" s="7"/>
      <c r="N573" s="7"/>
      <c r="O573" s="7"/>
    </row>
    <row r="574" spans="1:15" ht="15.75" customHeight="1">
      <c r="A574" s="7"/>
      <c r="B574" s="7"/>
      <c r="C574" s="7"/>
      <c r="D574" s="7"/>
      <c r="E574" s="132"/>
      <c r="F574" s="7"/>
      <c r="G574" s="7"/>
      <c r="H574" s="7"/>
      <c r="I574" s="7"/>
      <c r="J574" s="202"/>
      <c r="K574" s="202"/>
      <c r="L574" s="132"/>
      <c r="M574" s="7"/>
      <c r="N574" s="7"/>
      <c r="O574" s="7"/>
    </row>
    <row r="575" spans="1:15" ht="15.75" customHeight="1">
      <c r="A575" s="7"/>
      <c r="B575" s="7"/>
      <c r="C575" s="7"/>
      <c r="D575" s="7"/>
      <c r="E575" s="132"/>
      <c r="F575" s="7"/>
      <c r="G575" s="7"/>
      <c r="H575" s="7"/>
      <c r="I575" s="7"/>
      <c r="J575" s="202"/>
      <c r="K575" s="202"/>
      <c r="L575" s="132"/>
      <c r="M575" s="7"/>
      <c r="N575" s="7"/>
      <c r="O575" s="7"/>
    </row>
    <row r="576" spans="1:15" ht="15.75" customHeight="1">
      <c r="A576" s="7"/>
      <c r="B576" s="7"/>
      <c r="C576" s="7"/>
      <c r="D576" s="7"/>
      <c r="E576" s="132"/>
      <c r="F576" s="7"/>
      <c r="G576" s="7"/>
      <c r="H576" s="7"/>
      <c r="I576" s="7"/>
      <c r="J576" s="202"/>
      <c r="K576" s="202"/>
      <c r="L576" s="132"/>
      <c r="M576" s="7"/>
      <c r="N576" s="7"/>
      <c r="O576" s="7"/>
    </row>
    <row r="577" spans="1:15" ht="15.75" customHeight="1">
      <c r="A577" s="7"/>
      <c r="B577" s="7"/>
      <c r="C577" s="7"/>
      <c r="D577" s="7"/>
      <c r="E577" s="132"/>
      <c r="F577" s="7"/>
      <c r="G577" s="7"/>
      <c r="H577" s="7"/>
      <c r="I577" s="7"/>
      <c r="J577" s="202"/>
      <c r="K577" s="202"/>
      <c r="L577" s="132"/>
      <c r="M577" s="7"/>
      <c r="N577" s="7"/>
      <c r="O577" s="7"/>
    </row>
    <row r="578" spans="1:15" ht="15.75" customHeight="1">
      <c r="A578" s="7"/>
      <c r="B578" s="7"/>
      <c r="C578" s="7"/>
      <c r="D578" s="7"/>
      <c r="E578" s="132"/>
      <c r="F578" s="7"/>
      <c r="G578" s="7"/>
      <c r="H578" s="7"/>
      <c r="I578" s="7"/>
      <c r="J578" s="202"/>
      <c r="K578" s="202"/>
      <c r="L578" s="132"/>
      <c r="M578" s="7"/>
      <c r="N578" s="7"/>
      <c r="O578" s="7"/>
    </row>
    <row r="579" spans="1:15" ht="15.75" customHeight="1">
      <c r="A579" s="7"/>
      <c r="B579" s="7"/>
      <c r="C579" s="7"/>
      <c r="D579" s="7"/>
      <c r="E579" s="132"/>
      <c r="F579" s="7"/>
      <c r="G579" s="7"/>
      <c r="H579" s="7"/>
      <c r="I579" s="7"/>
      <c r="J579" s="202"/>
      <c r="K579" s="202"/>
      <c r="L579" s="132"/>
      <c r="M579" s="7"/>
      <c r="N579" s="7"/>
      <c r="O579" s="7"/>
    </row>
    <row r="580" spans="1:15" ht="15.75" customHeight="1">
      <c r="A580" s="7"/>
      <c r="B580" s="7"/>
      <c r="C580" s="7"/>
      <c r="D580" s="7"/>
      <c r="E580" s="132"/>
      <c r="F580" s="7"/>
      <c r="G580" s="7"/>
      <c r="H580" s="7"/>
      <c r="I580" s="7"/>
      <c r="J580" s="202"/>
      <c r="K580" s="202"/>
      <c r="L580" s="132"/>
      <c r="M580" s="7"/>
      <c r="N580" s="7"/>
      <c r="O580" s="7"/>
    </row>
    <row r="581" spans="1:15" ht="15.75" customHeight="1">
      <c r="A581" s="7"/>
      <c r="B581" s="7"/>
      <c r="C581" s="7"/>
      <c r="D581" s="7"/>
      <c r="E581" s="132"/>
      <c r="F581" s="7"/>
      <c r="G581" s="7"/>
      <c r="H581" s="7"/>
      <c r="I581" s="7"/>
      <c r="J581" s="202"/>
      <c r="K581" s="202"/>
      <c r="L581" s="132"/>
      <c r="M581" s="7"/>
      <c r="N581" s="7"/>
      <c r="O581" s="7"/>
    </row>
    <row r="582" spans="1:15" ht="15.75" customHeight="1">
      <c r="A582" s="7"/>
      <c r="B582" s="7"/>
      <c r="C582" s="7"/>
      <c r="D582" s="7"/>
      <c r="E582" s="132"/>
      <c r="F582" s="7"/>
      <c r="G582" s="7"/>
      <c r="H582" s="7"/>
      <c r="I582" s="7"/>
      <c r="J582" s="202"/>
      <c r="K582" s="202"/>
      <c r="L582" s="132"/>
      <c r="M582" s="7"/>
      <c r="N582" s="7"/>
      <c r="O582" s="7"/>
    </row>
    <row r="583" spans="1:15" ht="15.75" customHeight="1">
      <c r="A583" s="7"/>
      <c r="B583" s="7"/>
      <c r="C583" s="7"/>
      <c r="D583" s="7"/>
      <c r="E583" s="132"/>
      <c r="F583" s="7"/>
      <c r="G583" s="7"/>
      <c r="H583" s="7"/>
      <c r="I583" s="7"/>
      <c r="J583" s="202"/>
      <c r="K583" s="202"/>
      <c r="L583" s="132"/>
      <c r="M583" s="7"/>
      <c r="N583" s="7"/>
      <c r="O583" s="7"/>
    </row>
    <row r="584" spans="1:15" ht="15.75" customHeight="1">
      <c r="A584" s="7"/>
      <c r="B584" s="7"/>
      <c r="C584" s="7"/>
      <c r="D584" s="7"/>
      <c r="E584" s="132"/>
      <c r="F584" s="7"/>
      <c r="G584" s="7"/>
      <c r="H584" s="7"/>
      <c r="I584" s="7"/>
      <c r="J584" s="202"/>
      <c r="K584" s="202"/>
      <c r="L584" s="132"/>
      <c r="M584" s="7"/>
      <c r="N584" s="7"/>
      <c r="O584" s="7"/>
    </row>
    <row r="585" spans="1:15" ht="15.75" customHeight="1">
      <c r="A585" s="7"/>
      <c r="B585" s="7"/>
      <c r="C585" s="7"/>
      <c r="D585" s="7"/>
      <c r="E585" s="132"/>
      <c r="F585" s="7"/>
      <c r="G585" s="7"/>
      <c r="H585" s="7"/>
      <c r="I585" s="7"/>
      <c r="J585" s="202"/>
      <c r="K585" s="202"/>
      <c r="L585" s="132"/>
      <c r="M585" s="7"/>
      <c r="N585" s="7"/>
      <c r="O585" s="7"/>
    </row>
    <row r="586" spans="1:15" ht="15.75" customHeight="1">
      <c r="A586" s="7"/>
      <c r="B586" s="7"/>
      <c r="C586" s="7"/>
      <c r="D586" s="7"/>
      <c r="E586" s="132"/>
      <c r="F586" s="7"/>
      <c r="G586" s="7"/>
      <c r="H586" s="7"/>
      <c r="I586" s="7"/>
      <c r="J586" s="202"/>
      <c r="K586" s="202"/>
      <c r="L586" s="132"/>
      <c r="M586" s="7"/>
      <c r="N586" s="7"/>
      <c r="O586" s="7"/>
    </row>
    <row r="587" spans="1:15" ht="15.75" customHeight="1">
      <c r="A587" s="7"/>
      <c r="B587" s="7"/>
      <c r="C587" s="7"/>
      <c r="D587" s="7"/>
      <c r="E587" s="132"/>
      <c r="F587" s="7"/>
      <c r="G587" s="7"/>
      <c r="H587" s="7"/>
      <c r="I587" s="7"/>
      <c r="J587" s="202"/>
      <c r="K587" s="202"/>
      <c r="L587" s="132"/>
      <c r="M587" s="7"/>
      <c r="N587" s="7"/>
      <c r="O587" s="7"/>
    </row>
    <row r="588" spans="1:15" ht="15.75" customHeight="1">
      <c r="A588" s="7"/>
      <c r="B588" s="7"/>
      <c r="C588" s="7"/>
      <c r="D588" s="7"/>
      <c r="E588" s="132"/>
      <c r="F588" s="7"/>
      <c r="G588" s="7"/>
      <c r="H588" s="7"/>
      <c r="I588" s="7"/>
      <c r="J588" s="202"/>
      <c r="K588" s="202"/>
      <c r="L588" s="132"/>
      <c r="M588" s="7"/>
      <c r="N588" s="7"/>
      <c r="O588" s="7"/>
    </row>
    <row r="589" spans="1:15" ht="15.75" customHeight="1">
      <c r="A589" s="7"/>
      <c r="B589" s="7"/>
      <c r="C589" s="7"/>
      <c r="D589" s="7"/>
      <c r="E589" s="132"/>
      <c r="F589" s="7"/>
      <c r="G589" s="7"/>
      <c r="H589" s="7"/>
      <c r="I589" s="7"/>
      <c r="J589" s="202"/>
      <c r="K589" s="202"/>
      <c r="L589" s="132"/>
      <c r="M589" s="7"/>
      <c r="N589" s="7"/>
      <c r="O589" s="7"/>
    </row>
    <row r="590" spans="1:15" ht="15.75" customHeight="1">
      <c r="A590" s="7"/>
      <c r="B590" s="7"/>
      <c r="C590" s="7"/>
      <c r="D590" s="7"/>
      <c r="E590" s="132"/>
      <c r="F590" s="7"/>
      <c r="G590" s="7"/>
      <c r="H590" s="7"/>
      <c r="I590" s="7"/>
      <c r="J590" s="202"/>
      <c r="K590" s="202"/>
      <c r="L590" s="132"/>
      <c r="M590" s="7"/>
      <c r="N590" s="7"/>
      <c r="O590" s="7"/>
    </row>
    <row r="591" spans="1:15" ht="15.75" customHeight="1">
      <c r="A591" s="7"/>
      <c r="B591" s="7"/>
      <c r="C591" s="7"/>
      <c r="D591" s="7"/>
      <c r="E591" s="132"/>
      <c r="F591" s="7"/>
      <c r="G591" s="7"/>
      <c r="H591" s="7"/>
      <c r="I591" s="7"/>
      <c r="J591" s="202"/>
      <c r="K591" s="202"/>
      <c r="L591" s="132"/>
      <c r="M591" s="7"/>
      <c r="N591" s="7"/>
      <c r="O591" s="7"/>
    </row>
    <row r="592" spans="1:15" ht="15.75" customHeight="1">
      <c r="A592" s="7"/>
      <c r="B592" s="7"/>
      <c r="C592" s="7"/>
      <c r="D592" s="7"/>
      <c r="E592" s="132"/>
      <c r="F592" s="7"/>
      <c r="G592" s="7"/>
      <c r="H592" s="7"/>
      <c r="I592" s="7"/>
      <c r="J592" s="202"/>
      <c r="K592" s="202"/>
      <c r="L592" s="132"/>
      <c r="M592" s="7"/>
      <c r="N592" s="7"/>
      <c r="O592" s="7"/>
    </row>
    <row r="593" spans="1:15" ht="15.75" customHeight="1">
      <c r="A593" s="7"/>
      <c r="B593" s="7"/>
      <c r="C593" s="7"/>
      <c r="D593" s="7"/>
      <c r="E593" s="132"/>
      <c r="F593" s="7"/>
      <c r="G593" s="7"/>
      <c r="H593" s="7"/>
      <c r="I593" s="7"/>
      <c r="J593" s="202"/>
      <c r="K593" s="202"/>
      <c r="L593" s="132"/>
      <c r="M593" s="7"/>
      <c r="N593" s="7"/>
      <c r="O593" s="7"/>
    </row>
    <row r="594" spans="1:15" ht="15.75" customHeight="1">
      <c r="A594" s="7"/>
      <c r="B594" s="7"/>
      <c r="C594" s="7"/>
      <c r="D594" s="7"/>
      <c r="E594" s="132"/>
      <c r="F594" s="7"/>
      <c r="G594" s="7"/>
      <c r="H594" s="7"/>
      <c r="I594" s="7"/>
      <c r="J594" s="202"/>
      <c r="K594" s="202"/>
      <c r="L594" s="132"/>
      <c r="M594" s="7"/>
      <c r="N594" s="7"/>
      <c r="O594" s="7"/>
    </row>
    <row r="595" spans="1:15" ht="15.75" customHeight="1">
      <c r="A595" s="7"/>
      <c r="B595" s="7"/>
      <c r="C595" s="7"/>
      <c r="D595" s="7"/>
      <c r="E595" s="132"/>
      <c r="F595" s="7"/>
      <c r="G595" s="7"/>
      <c r="H595" s="7"/>
      <c r="I595" s="7"/>
      <c r="J595" s="202"/>
      <c r="K595" s="202"/>
      <c r="L595" s="132"/>
      <c r="M595" s="7"/>
      <c r="N595" s="7"/>
      <c r="O595" s="7"/>
    </row>
    <row r="596" spans="1:15" ht="15.75" customHeight="1">
      <c r="A596" s="7"/>
      <c r="B596" s="7"/>
      <c r="C596" s="7"/>
      <c r="D596" s="7"/>
      <c r="E596" s="132"/>
      <c r="F596" s="7"/>
      <c r="G596" s="7"/>
      <c r="H596" s="7"/>
      <c r="I596" s="7"/>
      <c r="J596" s="202"/>
      <c r="K596" s="202"/>
      <c r="L596" s="132"/>
      <c r="M596" s="7"/>
      <c r="N596" s="7"/>
      <c r="O596" s="7"/>
    </row>
    <row r="597" spans="1:15" ht="15.75" customHeight="1">
      <c r="A597" s="7"/>
      <c r="B597" s="7"/>
      <c r="C597" s="7"/>
      <c r="D597" s="7"/>
      <c r="E597" s="132"/>
      <c r="F597" s="7"/>
      <c r="G597" s="7"/>
      <c r="H597" s="7"/>
      <c r="I597" s="7"/>
      <c r="J597" s="202"/>
      <c r="K597" s="202"/>
      <c r="L597" s="132"/>
      <c r="M597" s="7"/>
      <c r="N597" s="7"/>
      <c r="O597" s="7"/>
    </row>
    <row r="598" spans="1:15" ht="15.75" customHeight="1">
      <c r="A598" s="7"/>
      <c r="B598" s="7"/>
      <c r="C598" s="7"/>
      <c r="D598" s="7"/>
      <c r="E598" s="132"/>
      <c r="F598" s="7"/>
      <c r="G598" s="7"/>
      <c r="H598" s="7"/>
      <c r="I598" s="7"/>
      <c r="J598" s="202"/>
      <c r="K598" s="202"/>
      <c r="L598" s="132"/>
      <c r="M598" s="7"/>
      <c r="N598" s="7"/>
      <c r="O598" s="7"/>
    </row>
    <row r="599" spans="1:15" ht="15.75" customHeight="1">
      <c r="A599" s="7"/>
      <c r="B599" s="7"/>
      <c r="C599" s="7"/>
      <c r="D599" s="7"/>
      <c r="E599" s="132"/>
      <c r="F599" s="7"/>
      <c r="G599" s="7"/>
      <c r="H599" s="7"/>
      <c r="I599" s="7"/>
      <c r="J599" s="202"/>
      <c r="K599" s="202"/>
      <c r="L599" s="132"/>
      <c r="M599" s="7"/>
      <c r="N599" s="7"/>
      <c r="O599" s="7"/>
    </row>
    <row r="600" spans="1:15" ht="15.75" customHeight="1">
      <c r="A600" s="7"/>
      <c r="B600" s="7"/>
      <c r="C600" s="7"/>
      <c r="D600" s="7"/>
      <c r="E600" s="132"/>
      <c r="F600" s="7"/>
      <c r="G600" s="7"/>
      <c r="H600" s="7"/>
      <c r="I600" s="7"/>
      <c r="J600" s="202"/>
      <c r="K600" s="202"/>
      <c r="L600" s="132"/>
      <c r="M600" s="7"/>
      <c r="N600" s="7"/>
      <c r="O600" s="7"/>
    </row>
    <row r="601" spans="1:15" ht="15.75" customHeight="1">
      <c r="A601" s="7"/>
      <c r="B601" s="7"/>
      <c r="C601" s="7"/>
      <c r="D601" s="7"/>
      <c r="E601" s="132"/>
      <c r="F601" s="7"/>
      <c r="G601" s="7"/>
      <c r="H601" s="7"/>
      <c r="I601" s="7"/>
      <c r="J601" s="202"/>
      <c r="K601" s="202"/>
      <c r="L601" s="132"/>
      <c r="M601" s="7"/>
      <c r="N601" s="7"/>
      <c r="O601" s="7"/>
    </row>
    <row r="602" spans="1:15" ht="15.75" customHeight="1">
      <c r="A602" s="7"/>
      <c r="B602" s="7"/>
      <c r="C602" s="7"/>
      <c r="D602" s="7"/>
      <c r="E602" s="132"/>
      <c r="F602" s="7"/>
      <c r="G602" s="7"/>
      <c r="H602" s="7"/>
      <c r="I602" s="7"/>
      <c r="J602" s="202"/>
      <c r="K602" s="202"/>
      <c r="L602" s="132"/>
      <c r="M602" s="7"/>
      <c r="N602" s="7"/>
      <c r="O602" s="7"/>
    </row>
    <row r="603" spans="1:15" ht="15.75" customHeight="1">
      <c r="A603" s="7"/>
      <c r="B603" s="7"/>
      <c r="C603" s="7"/>
      <c r="D603" s="7"/>
      <c r="E603" s="132"/>
      <c r="F603" s="7"/>
      <c r="G603" s="7"/>
      <c r="H603" s="7"/>
      <c r="I603" s="7"/>
      <c r="J603" s="202"/>
      <c r="K603" s="202"/>
      <c r="L603" s="132"/>
      <c r="M603" s="7"/>
      <c r="N603" s="7"/>
      <c r="O603" s="7"/>
    </row>
    <row r="604" spans="1:15" ht="15.75" customHeight="1">
      <c r="A604" s="7"/>
      <c r="B604" s="7"/>
      <c r="C604" s="7"/>
      <c r="D604" s="7"/>
      <c r="E604" s="132"/>
      <c r="F604" s="7"/>
      <c r="G604" s="7"/>
      <c r="H604" s="7"/>
      <c r="I604" s="7"/>
      <c r="J604" s="202"/>
      <c r="K604" s="202"/>
      <c r="L604" s="132"/>
      <c r="M604" s="7"/>
      <c r="N604" s="7"/>
      <c r="O604" s="7"/>
    </row>
    <row r="605" spans="1:15" ht="15.75" customHeight="1">
      <c r="A605" s="7"/>
      <c r="B605" s="7"/>
      <c r="C605" s="7"/>
      <c r="D605" s="7"/>
      <c r="E605" s="132"/>
      <c r="F605" s="7"/>
      <c r="G605" s="7"/>
      <c r="H605" s="7"/>
      <c r="I605" s="7"/>
      <c r="J605" s="202"/>
      <c r="K605" s="202"/>
      <c r="L605" s="132"/>
      <c r="M605" s="7"/>
      <c r="N605" s="7"/>
      <c r="O605" s="7"/>
    </row>
    <row r="606" spans="1:15" ht="15.75" customHeight="1">
      <c r="A606" s="7"/>
      <c r="B606" s="7"/>
      <c r="C606" s="7"/>
      <c r="D606" s="7"/>
      <c r="E606" s="132"/>
      <c r="F606" s="7"/>
      <c r="G606" s="7"/>
      <c r="H606" s="7"/>
      <c r="I606" s="7"/>
      <c r="J606" s="202"/>
      <c r="K606" s="202"/>
      <c r="L606" s="132"/>
      <c r="M606" s="7"/>
      <c r="N606" s="7"/>
      <c r="O606" s="7"/>
    </row>
    <row r="607" spans="1:15" ht="15.75" customHeight="1">
      <c r="A607" s="7"/>
      <c r="B607" s="7"/>
      <c r="C607" s="7"/>
      <c r="D607" s="7"/>
      <c r="E607" s="132"/>
      <c r="F607" s="7"/>
      <c r="G607" s="7"/>
      <c r="H607" s="7"/>
      <c r="I607" s="7"/>
      <c r="J607" s="202"/>
      <c r="K607" s="202"/>
      <c r="L607" s="132"/>
      <c r="M607" s="7"/>
      <c r="N607" s="7"/>
      <c r="O607" s="7"/>
    </row>
    <row r="608" spans="1:15" ht="15.75" customHeight="1">
      <c r="A608" s="7"/>
      <c r="B608" s="7"/>
      <c r="C608" s="7"/>
      <c r="D608" s="7"/>
      <c r="E608" s="132"/>
      <c r="F608" s="7"/>
      <c r="G608" s="7"/>
      <c r="H608" s="7"/>
      <c r="I608" s="7"/>
      <c r="J608" s="202"/>
      <c r="K608" s="202"/>
      <c r="L608" s="132"/>
      <c r="M608" s="7"/>
      <c r="N608" s="7"/>
      <c r="O608" s="7"/>
    </row>
    <row r="609" spans="1:15" ht="15.75" customHeight="1">
      <c r="A609" s="7"/>
      <c r="B609" s="7"/>
      <c r="C609" s="7"/>
      <c r="D609" s="7"/>
      <c r="E609" s="132"/>
      <c r="F609" s="7"/>
      <c r="G609" s="7"/>
      <c r="H609" s="7"/>
      <c r="I609" s="7"/>
      <c r="J609" s="202"/>
      <c r="K609" s="202"/>
      <c r="L609" s="132"/>
      <c r="M609" s="7"/>
      <c r="N609" s="7"/>
      <c r="O609" s="7"/>
    </row>
    <row r="610" spans="1:15" ht="15.75" customHeight="1">
      <c r="A610" s="7"/>
      <c r="B610" s="7"/>
      <c r="C610" s="7"/>
      <c r="D610" s="7"/>
      <c r="E610" s="132"/>
      <c r="F610" s="7"/>
      <c r="G610" s="7"/>
      <c r="H610" s="7"/>
      <c r="I610" s="7"/>
      <c r="J610" s="202"/>
      <c r="K610" s="202"/>
      <c r="L610" s="132"/>
      <c r="M610" s="7"/>
      <c r="N610" s="7"/>
      <c r="O610" s="7"/>
    </row>
    <row r="611" spans="1:15" ht="15.75" customHeight="1">
      <c r="A611" s="7"/>
      <c r="B611" s="7"/>
      <c r="C611" s="7"/>
      <c r="D611" s="7"/>
      <c r="E611" s="132"/>
      <c r="F611" s="7"/>
      <c r="G611" s="7"/>
      <c r="H611" s="7"/>
      <c r="I611" s="7"/>
      <c r="J611" s="202"/>
      <c r="K611" s="202"/>
      <c r="L611" s="132"/>
      <c r="M611" s="7"/>
      <c r="N611" s="7"/>
      <c r="O611" s="7"/>
    </row>
    <row r="612" spans="1:15" ht="15.75" customHeight="1">
      <c r="A612" s="7"/>
      <c r="B612" s="7"/>
      <c r="C612" s="7"/>
      <c r="D612" s="7"/>
      <c r="E612" s="132"/>
      <c r="F612" s="7"/>
      <c r="G612" s="7"/>
      <c r="H612" s="7"/>
      <c r="I612" s="7"/>
      <c r="J612" s="202"/>
      <c r="K612" s="202"/>
      <c r="L612" s="132"/>
      <c r="M612" s="7"/>
      <c r="N612" s="7"/>
      <c r="O612" s="7"/>
    </row>
    <row r="613" spans="1:15" ht="15.75" customHeight="1">
      <c r="A613" s="7"/>
      <c r="B613" s="7"/>
      <c r="C613" s="7"/>
      <c r="D613" s="7"/>
      <c r="E613" s="132"/>
      <c r="F613" s="7"/>
      <c r="G613" s="7"/>
      <c r="H613" s="7"/>
      <c r="I613" s="7"/>
      <c r="J613" s="202"/>
      <c r="K613" s="202"/>
      <c r="L613" s="132"/>
      <c r="M613" s="7"/>
      <c r="N613" s="7"/>
      <c r="O613" s="7"/>
    </row>
    <row r="614" spans="1:15" ht="15.75" customHeight="1">
      <c r="A614" s="7"/>
      <c r="B614" s="7"/>
      <c r="C614" s="7"/>
      <c r="D614" s="7"/>
      <c r="E614" s="132"/>
      <c r="F614" s="7"/>
      <c r="G614" s="7"/>
      <c r="H614" s="7"/>
      <c r="I614" s="7"/>
      <c r="J614" s="202"/>
      <c r="K614" s="202"/>
      <c r="L614" s="132"/>
      <c r="M614" s="7"/>
      <c r="N614" s="7"/>
      <c r="O614" s="7"/>
    </row>
    <row r="615" spans="1:15" ht="15.75" customHeight="1">
      <c r="A615" s="7"/>
      <c r="B615" s="7"/>
      <c r="C615" s="7"/>
      <c r="D615" s="7"/>
      <c r="E615" s="132"/>
      <c r="F615" s="7"/>
      <c r="G615" s="7"/>
      <c r="H615" s="7"/>
      <c r="I615" s="7"/>
      <c r="J615" s="202"/>
      <c r="K615" s="202"/>
      <c r="L615" s="132"/>
      <c r="M615" s="7"/>
      <c r="N615" s="7"/>
      <c r="O615" s="7"/>
    </row>
    <row r="616" spans="1:15" ht="15.75" customHeight="1">
      <c r="A616" s="7"/>
      <c r="B616" s="7"/>
      <c r="C616" s="7"/>
      <c r="D616" s="7"/>
      <c r="E616" s="132"/>
      <c r="F616" s="7"/>
      <c r="G616" s="7"/>
      <c r="H616" s="7"/>
      <c r="I616" s="7"/>
      <c r="J616" s="202"/>
      <c r="K616" s="202"/>
      <c r="L616" s="132"/>
      <c r="M616" s="7"/>
      <c r="N616" s="7"/>
      <c r="O616" s="7"/>
    </row>
    <row r="617" spans="1:15" ht="15.75" customHeight="1">
      <c r="A617" s="7"/>
      <c r="B617" s="7"/>
      <c r="C617" s="7"/>
      <c r="D617" s="7"/>
      <c r="E617" s="132"/>
      <c r="F617" s="7"/>
      <c r="G617" s="7"/>
      <c r="H617" s="7"/>
      <c r="I617" s="7"/>
      <c r="J617" s="202"/>
      <c r="K617" s="202"/>
      <c r="L617" s="132"/>
      <c r="M617" s="7"/>
      <c r="N617" s="7"/>
      <c r="O617" s="7"/>
    </row>
    <row r="618" spans="1:15" ht="15.75" customHeight="1">
      <c r="A618" s="7"/>
      <c r="B618" s="7"/>
      <c r="C618" s="7"/>
      <c r="D618" s="7"/>
      <c r="E618" s="132"/>
      <c r="F618" s="7"/>
      <c r="G618" s="7"/>
      <c r="H618" s="7"/>
      <c r="I618" s="7"/>
      <c r="J618" s="202"/>
      <c r="K618" s="202"/>
      <c r="L618" s="132"/>
      <c r="M618" s="7"/>
      <c r="N618" s="7"/>
      <c r="O618" s="7"/>
    </row>
    <row r="619" spans="1:15" ht="15.75" customHeight="1">
      <c r="A619" s="7"/>
      <c r="B619" s="7"/>
      <c r="C619" s="7"/>
      <c r="D619" s="7"/>
      <c r="E619" s="132"/>
      <c r="F619" s="7"/>
      <c r="G619" s="7"/>
      <c r="H619" s="7"/>
      <c r="I619" s="7"/>
      <c r="J619" s="202"/>
      <c r="K619" s="202"/>
      <c r="L619" s="132"/>
      <c r="M619" s="7"/>
      <c r="N619" s="7"/>
      <c r="O619" s="7"/>
    </row>
    <row r="620" spans="1:15" ht="15.75" customHeight="1">
      <c r="A620" s="7"/>
      <c r="B620" s="7"/>
      <c r="C620" s="7"/>
      <c r="D620" s="7"/>
      <c r="E620" s="132"/>
      <c r="F620" s="7"/>
      <c r="G620" s="7"/>
      <c r="H620" s="7"/>
      <c r="I620" s="7"/>
      <c r="J620" s="202"/>
      <c r="K620" s="202"/>
      <c r="L620" s="132"/>
      <c r="M620" s="7"/>
      <c r="N620" s="7"/>
      <c r="O620" s="7"/>
    </row>
    <row r="621" spans="1:15" ht="15.75" customHeight="1">
      <c r="A621" s="7"/>
      <c r="B621" s="7"/>
      <c r="C621" s="7"/>
      <c r="D621" s="7"/>
      <c r="E621" s="132"/>
      <c r="F621" s="7"/>
      <c r="G621" s="7"/>
      <c r="H621" s="7"/>
      <c r="I621" s="7"/>
      <c r="J621" s="202"/>
      <c r="K621" s="202"/>
      <c r="L621" s="132"/>
      <c r="M621" s="7"/>
      <c r="N621" s="7"/>
      <c r="O621" s="7"/>
    </row>
    <row r="622" spans="1:15" ht="15.75" customHeight="1">
      <c r="A622" s="7"/>
      <c r="B622" s="7"/>
      <c r="C622" s="7"/>
      <c r="D622" s="7"/>
      <c r="E622" s="132"/>
      <c r="F622" s="7"/>
      <c r="G622" s="7"/>
      <c r="H622" s="7"/>
      <c r="I622" s="7"/>
      <c r="J622" s="202"/>
      <c r="K622" s="202"/>
      <c r="L622" s="132"/>
      <c r="M622" s="7"/>
      <c r="N622" s="7"/>
      <c r="O622" s="7"/>
    </row>
    <row r="623" spans="1:15" ht="15.75" customHeight="1">
      <c r="A623" s="7"/>
      <c r="B623" s="7"/>
      <c r="C623" s="7"/>
      <c r="D623" s="7"/>
      <c r="E623" s="132"/>
      <c r="F623" s="7"/>
      <c r="G623" s="7"/>
      <c r="H623" s="7"/>
      <c r="I623" s="7"/>
      <c r="J623" s="202"/>
      <c r="K623" s="202"/>
      <c r="L623" s="132"/>
      <c r="M623" s="7"/>
      <c r="N623" s="7"/>
      <c r="O623" s="7"/>
    </row>
    <row r="624" spans="1:15" ht="15.75" customHeight="1">
      <c r="A624" s="7"/>
      <c r="B624" s="7"/>
      <c r="C624" s="7"/>
      <c r="D624" s="7"/>
      <c r="E624" s="132"/>
      <c r="F624" s="7"/>
      <c r="G624" s="7"/>
      <c r="H624" s="7"/>
      <c r="I624" s="7"/>
      <c r="J624" s="202"/>
      <c r="K624" s="202"/>
      <c r="L624" s="132"/>
      <c r="M624" s="7"/>
      <c r="N624" s="7"/>
      <c r="O624" s="7"/>
    </row>
    <row r="625" spans="1:15" ht="15.75" customHeight="1">
      <c r="A625" s="7"/>
      <c r="B625" s="7"/>
      <c r="C625" s="7"/>
      <c r="D625" s="7"/>
      <c r="E625" s="132"/>
      <c r="F625" s="7"/>
      <c r="G625" s="7"/>
      <c r="H625" s="7"/>
      <c r="I625" s="7"/>
      <c r="J625" s="202"/>
      <c r="K625" s="202"/>
      <c r="L625" s="132"/>
      <c r="M625" s="7"/>
      <c r="N625" s="7"/>
      <c r="O625" s="7"/>
    </row>
    <row r="626" spans="1:15" ht="15.75" customHeight="1">
      <c r="A626" s="7"/>
      <c r="B626" s="7"/>
      <c r="C626" s="7"/>
      <c r="D626" s="7"/>
      <c r="E626" s="132"/>
      <c r="F626" s="7"/>
      <c r="G626" s="7"/>
      <c r="H626" s="7"/>
      <c r="I626" s="7"/>
      <c r="J626" s="202"/>
      <c r="K626" s="202"/>
      <c r="L626" s="132"/>
      <c r="M626" s="7"/>
      <c r="N626" s="7"/>
      <c r="O626" s="7"/>
    </row>
    <row r="627" spans="1:15" ht="15.75" customHeight="1">
      <c r="A627" s="7"/>
      <c r="B627" s="7"/>
      <c r="C627" s="7"/>
      <c r="D627" s="7"/>
      <c r="E627" s="132"/>
      <c r="F627" s="7"/>
      <c r="G627" s="7"/>
      <c r="H627" s="7"/>
      <c r="I627" s="7"/>
      <c r="J627" s="202"/>
      <c r="K627" s="202"/>
      <c r="L627" s="132"/>
      <c r="M627" s="7"/>
      <c r="N627" s="7"/>
      <c r="O627" s="7"/>
    </row>
    <row r="628" spans="1:15" ht="15.75" customHeight="1">
      <c r="A628" s="7"/>
      <c r="B628" s="7"/>
      <c r="C628" s="7"/>
      <c r="D628" s="7"/>
      <c r="E628" s="132"/>
      <c r="F628" s="7"/>
      <c r="G628" s="7"/>
      <c r="H628" s="7"/>
      <c r="I628" s="7"/>
      <c r="J628" s="202"/>
      <c r="K628" s="202"/>
      <c r="L628" s="132"/>
      <c r="M628" s="7"/>
      <c r="N628" s="7"/>
      <c r="O628" s="7"/>
    </row>
    <row r="629" spans="1:15" ht="15.75" customHeight="1">
      <c r="A629" s="7"/>
      <c r="B629" s="7"/>
      <c r="C629" s="7"/>
      <c r="D629" s="7"/>
      <c r="E629" s="132"/>
      <c r="F629" s="7"/>
      <c r="G629" s="7"/>
      <c r="H629" s="7"/>
      <c r="I629" s="7"/>
      <c r="J629" s="202"/>
      <c r="K629" s="202"/>
      <c r="L629" s="132"/>
      <c r="M629" s="7"/>
      <c r="N629" s="7"/>
      <c r="O629" s="7"/>
    </row>
    <row r="630" spans="1:15" ht="15.75" customHeight="1">
      <c r="A630" s="7"/>
      <c r="B630" s="7"/>
      <c r="C630" s="7"/>
      <c r="D630" s="7"/>
      <c r="E630" s="132"/>
      <c r="F630" s="7"/>
      <c r="G630" s="7"/>
      <c r="H630" s="7"/>
      <c r="I630" s="7"/>
      <c r="J630" s="202"/>
      <c r="K630" s="202"/>
      <c r="L630" s="132"/>
      <c r="M630" s="7"/>
      <c r="N630" s="7"/>
      <c r="O630" s="7"/>
    </row>
    <row r="631" spans="1:15" ht="15.75" customHeight="1">
      <c r="A631" s="7"/>
      <c r="B631" s="7"/>
      <c r="C631" s="7"/>
      <c r="D631" s="7"/>
      <c r="E631" s="132"/>
      <c r="F631" s="7"/>
      <c r="G631" s="7"/>
      <c r="H631" s="7"/>
      <c r="I631" s="7"/>
      <c r="J631" s="202"/>
      <c r="K631" s="202"/>
      <c r="L631" s="132"/>
      <c r="M631" s="7"/>
      <c r="N631" s="7"/>
      <c r="O631" s="7"/>
    </row>
    <row r="632" spans="1:15" ht="15.75" customHeight="1">
      <c r="A632" s="7"/>
      <c r="B632" s="7"/>
      <c r="C632" s="7"/>
      <c r="D632" s="7"/>
      <c r="E632" s="132"/>
      <c r="F632" s="7"/>
      <c r="G632" s="7"/>
      <c r="H632" s="7"/>
      <c r="I632" s="7"/>
      <c r="J632" s="202"/>
      <c r="K632" s="202"/>
      <c r="L632" s="132"/>
      <c r="M632" s="7"/>
      <c r="N632" s="7"/>
      <c r="O632" s="7"/>
    </row>
    <row r="633" spans="1:15" ht="15.75" customHeight="1">
      <c r="A633" s="7"/>
      <c r="B633" s="7"/>
      <c r="C633" s="7"/>
      <c r="D633" s="7"/>
      <c r="E633" s="132"/>
      <c r="F633" s="7"/>
      <c r="G633" s="7"/>
      <c r="H633" s="7"/>
      <c r="I633" s="7"/>
      <c r="J633" s="202"/>
      <c r="K633" s="202"/>
      <c r="L633" s="132"/>
      <c r="M633" s="7"/>
      <c r="N633" s="7"/>
      <c r="O633" s="7"/>
    </row>
    <row r="634" spans="1:15" ht="15.75" customHeight="1">
      <c r="A634" s="7"/>
      <c r="B634" s="7"/>
      <c r="C634" s="7"/>
      <c r="D634" s="7"/>
      <c r="E634" s="132"/>
      <c r="F634" s="7"/>
      <c r="G634" s="7"/>
      <c r="H634" s="7"/>
      <c r="I634" s="7"/>
      <c r="J634" s="202"/>
      <c r="K634" s="202"/>
      <c r="L634" s="132"/>
      <c r="M634" s="7"/>
      <c r="N634" s="7"/>
      <c r="O634" s="7"/>
    </row>
    <row r="635" spans="1:15" ht="15.75" customHeight="1">
      <c r="A635" s="7"/>
      <c r="B635" s="7"/>
      <c r="C635" s="7"/>
      <c r="D635" s="7"/>
      <c r="E635" s="132"/>
      <c r="F635" s="7"/>
      <c r="G635" s="7"/>
      <c r="H635" s="7"/>
      <c r="I635" s="7"/>
      <c r="J635" s="202"/>
      <c r="K635" s="202"/>
      <c r="L635" s="132"/>
      <c r="M635" s="7"/>
      <c r="N635" s="7"/>
      <c r="O635" s="7"/>
    </row>
    <row r="636" spans="1:15" ht="15.75" customHeight="1">
      <c r="A636" s="7"/>
      <c r="B636" s="7"/>
      <c r="C636" s="7"/>
      <c r="D636" s="7"/>
      <c r="E636" s="132"/>
      <c r="F636" s="7"/>
      <c r="G636" s="7"/>
      <c r="H636" s="7"/>
      <c r="I636" s="7"/>
      <c r="J636" s="202"/>
      <c r="K636" s="202"/>
      <c r="L636" s="132"/>
      <c r="M636" s="7"/>
      <c r="N636" s="7"/>
      <c r="O636" s="7"/>
    </row>
    <row r="637" spans="1:15" ht="15.75" customHeight="1">
      <c r="A637" s="7"/>
      <c r="B637" s="7"/>
      <c r="C637" s="7"/>
      <c r="D637" s="7"/>
      <c r="E637" s="132"/>
      <c r="F637" s="7"/>
      <c r="G637" s="7"/>
      <c r="H637" s="7"/>
      <c r="I637" s="7"/>
      <c r="J637" s="202"/>
      <c r="K637" s="202"/>
      <c r="L637" s="132"/>
      <c r="M637" s="7"/>
      <c r="N637" s="7"/>
      <c r="O637" s="7"/>
    </row>
    <row r="638" spans="1:15" ht="15.75" customHeight="1">
      <c r="A638" s="7"/>
      <c r="B638" s="7"/>
      <c r="C638" s="7"/>
      <c r="D638" s="7"/>
      <c r="E638" s="132"/>
      <c r="F638" s="7"/>
      <c r="G638" s="7"/>
      <c r="H638" s="7"/>
      <c r="I638" s="7"/>
      <c r="J638" s="202"/>
      <c r="K638" s="202"/>
      <c r="L638" s="132"/>
      <c r="M638" s="7"/>
      <c r="N638" s="7"/>
      <c r="O638" s="7"/>
    </row>
    <row r="639" spans="1:15" ht="15.75" customHeight="1">
      <c r="A639" s="7"/>
      <c r="B639" s="7"/>
      <c r="C639" s="7"/>
      <c r="D639" s="7"/>
      <c r="E639" s="132"/>
      <c r="F639" s="7"/>
      <c r="G639" s="7"/>
      <c r="H639" s="7"/>
      <c r="I639" s="7"/>
      <c r="J639" s="202"/>
      <c r="K639" s="202"/>
      <c r="L639" s="132"/>
      <c r="M639" s="7"/>
      <c r="N639" s="7"/>
      <c r="O639" s="7"/>
    </row>
    <row r="640" spans="1:15" ht="15.75" customHeight="1">
      <c r="A640" s="7"/>
      <c r="B640" s="7"/>
      <c r="C640" s="7"/>
      <c r="D640" s="7"/>
      <c r="E640" s="132"/>
      <c r="F640" s="7"/>
      <c r="G640" s="7"/>
      <c r="H640" s="7"/>
      <c r="I640" s="7"/>
      <c r="J640" s="202"/>
      <c r="K640" s="202"/>
      <c r="L640" s="132"/>
      <c r="M640" s="7"/>
      <c r="N640" s="7"/>
      <c r="O640" s="7"/>
    </row>
    <row r="641" spans="1:15" ht="15.75" customHeight="1">
      <c r="A641" s="7"/>
      <c r="B641" s="7"/>
      <c r="C641" s="7"/>
      <c r="D641" s="7"/>
      <c r="E641" s="132"/>
      <c r="F641" s="7"/>
      <c r="G641" s="7"/>
      <c r="H641" s="7"/>
      <c r="I641" s="7"/>
      <c r="J641" s="202"/>
      <c r="K641" s="202"/>
      <c r="L641" s="132"/>
      <c r="M641" s="7"/>
      <c r="N641" s="7"/>
      <c r="O641" s="7"/>
    </row>
    <row r="642" spans="1:15" ht="15.75" customHeight="1">
      <c r="A642" s="7"/>
      <c r="B642" s="7"/>
      <c r="C642" s="7"/>
      <c r="D642" s="7"/>
      <c r="E642" s="132"/>
      <c r="F642" s="7"/>
      <c r="G642" s="7"/>
      <c r="H642" s="7"/>
      <c r="I642" s="7"/>
      <c r="J642" s="202"/>
      <c r="K642" s="202"/>
      <c r="L642" s="132"/>
      <c r="M642" s="7"/>
      <c r="N642" s="7"/>
      <c r="O642" s="7"/>
    </row>
    <row r="643" spans="1:15" ht="15.75" customHeight="1">
      <c r="A643" s="7"/>
      <c r="B643" s="7"/>
      <c r="C643" s="7"/>
      <c r="D643" s="7"/>
      <c r="E643" s="132"/>
      <c r="F643" s="7"/>
      <c r="G643" s="7"/>
      <c r="H643" s="7"/>
      <c r="I643" s="7"/>
      <c r="J643" s="202"/>
      <c r="K643" s="202"/>
      <c r="L643" s="132"/>
      <c r="M643" s="7"/>
      <c r="N643" s="7"/>
      <c r="O643" s="7"/>
    </row>
    <row r="644" spans="1:15" ht="15.75" customHeight="1">
      <c r="A644" s="7"/>
      <c r="B644" s="7"/>
      <c r="C644" s="7"/>
      <c r="D644" s="7"/>
      <c r="E644" s="132"/>
      <c r="F644" s="7"/>
      <c r="G644" s="7"/>
      <c r="H644" s="7"/>
      <c r="I644" s="7"/>
      <c r="J644" s="202"/>
      <c r="K644" s="202"/>
      <c r="L644" s="132"/>
      <c r="M644" s="7"/>
      <c r="N644" s="7"/>
      <c r="O644" s="7"/>
    </row>
    <row r="645" spans="1:15" ht="15.75" customHeight="1">
      <c r="A645" s="7"/>
      <c r="B645" s="7"/>
      <c r="C645" s="7"/>
      <c r="D645" s="7"/>
      <c r="E645" s="132"/>
      <c r="F645" s="7"/>
      <c r="G645" s="7"/>
      <c r="H645" s="7"/>
      <c r="I645" s="7"/>
      <c r="J645" s="202"/>
      <c r="K645" s="202"/>
      <c r="L645" s="132"/>
      <c r="M645" s="7"/>
      <c r="N645" s="7"/>
      <c r="O645" s="7"/>
    </row>
    <row r="646" spans="1:15" ht="15.75" customHeight="1">
      <c r="A646" s="7"/>
      <c r="B646" s="7"/>
      <c r="C646" s="7"/>
      <c r="D646" s="7"/>
      <c r="E646" s="132"/>
      <c r="F646" s="7"/>
      <c r="G646" s="7"/>
      <c r="H646" s="7"/>
      <c r="I646" s="7"/>
      <c r="J646" s="202"/>
      <c r="K646" s="202"/>
      <c r="L646" s="132"/>
      <c r="M646" s="7"/>
      <c r="N646" s="7"/>
      <c r="O646" s="7"/>
    </row>
    <row r="647" spans="1:15" ht="15.75" customHeight="1">
      <c r="A647" s="7"/>
      <c r="B647" s="7"/>
      <c r="C647" s="7"/>
      <c r="D647" s="7"/>
      <c r="E647" s="132"/>
      <c r="F647" s="7"/>
      <c r="G647" s="7"/>
      <c r="H647" s="7"/>
      <c r="I647" s="7"/>
      <c r="J647" s="202"/>
      <c r="K647" s="202"/>
      <c r="L647" s="132"/>
      <c r="M647" s="7"/>
      <c r="N647" s="7"/>
      <c r="O647" s="7"/>
    </row>
    <row r="648" spans="1:15" ht="15.75" customHeight="1">
      <c r="A648" s="7"/>
      <c r="B648" s="7"/>
      <c r="C648" s="7"/>
      <c r="D648" s="7"/>
      <c r="E648" s="132"/>
      <c r="F648" s="7"/>
      <c r="G648" s="7"/>
      <c r="H648" s="7"/>
      <c r="I648" s="7"/>
      <c r="J648" s="202"/>
      <c r="K648" s="202"/>
      <c r="L648" s="132"/>
      <c r="M648" s="7"/>
      <c r="N648" s="7"/>
      <c r="O648" s="7"/>
    </row>
    <row r="649" spans="1:15" ht="15.75" customHeight="1">
      <c r="A649" s="7"/>
      <c r="B649" s="7"/>
      <c r="C649" s="7"/>
      <c r="D649" s="7"/>
      <c r="E649" s="132"/>
      <c r="F649" s="7"/>
      <c r="G649" s="7"/>
      <c r="H649" s="7"/>
      <c r="I649" s="7"/>
      <c r="J649" s="202"/>
      <c r="K649" s="202"/>
      <c r="L649" s="132"/>
      <c r="M649" s="7"/>
      <c r="N649" s="7"/>
      <c r="O649" s="7"/>
    </row>
    <row r="650" spans="1:15" ht="15.75" customHeight="1">
      <c r="A650" s="7"/>
      <c r="B650" s="7"/>
      <c r="C650" s="7"/>
      <c r="D650" s="7"/>
      <c r="E650" s="132"/>
      <c r="F650" s="7"/>
      <c r="G650" s="7"/>
      <c r="H650" s="7"/>
      <c r="I650" s="7"/>
      <c r="J650" s="202"/>
      <c r="K650" s="202"/>
      <c r="L650" s="132"/>
      <c r="M650" s="7"/>
      <c r="N650" s="7"/>
      <c r="O650" s="7"/>
    </row>
    <row r="651" spans="1:15" ht="15.75" customHeight="1">
      <c r="A651" s="7"/>
      <c r="B651" s="7"/>
      <c r="C651" s="7"/>
      <c r="D651" s="7"/>
      <c r="E651" s="132"/>
      <c r="F651" s="7"/>
      <c r="G651" s="7"/>
      <c r="H651" s="7"/>
      <c r="I651" s="7"/>
      <c r="J651" s="202"/>
      <c r="K651" s="202"/>
      <c r="L651" s="132"/>
      <c r="M651" s="7"/>
      <c r="N651" s="7"/>
      <c r="O651" s="7"/>
    </row>
    <row r="652" spans="1:15" ht="15.75" customHeight="1">
      <c r="A652" s="7"/>
      <c r="B652" s="7"/>
      <c r="C652" s="7"/>
      <c r="D652" s="7"/>
      <c r="E652" s="132"/>
      <c r="F652" s="7"/>
      <c r="G652" s="7"/>
      <c r="H652" s="7"/>
      <c r="I652" s="7"/>
      <c r="J652" s="202"/>
      <c r="K652" s="202"/>
      <c r="L652" s="132"/>
      <c r="M652" s="7"/>
      <c r="N652" s="7"/>
      <c r="O652" s="7"/>
    </row>
    <row r="653" spans="1:15" ht="15.75" customHeight="1">
      <c r="A653" s="7"/>
      <c r="B653" s="7"/>
      <c r="C653" s="7"/>
      <c r="D653" s="7"/>
      <c r="E653" s="132"/>
      <c r="F653" s="7"/>
      <c r="G653" s="7"/>
      <c r="H653" s="7"/>
      <c r="I653" s="7"/>
      <c r="J653" s="202"/>
      <c r="K653" s="202"/>
      <c r="L653" s="132"/>
      <c r="M653" s="7"/>
      <c r="N653" s="7"/>
      <c r="O653" s="7"/>
    </row>
    <row r="654" spans="1:15" ht="15.75" customHeight="1">
      <c r="A654" s="7"/>
      <c r="B654" s="7"/>
      <c r="C654" s="7"/>
      <c r="D654" s="7"/>
      <c r="E654" s="132"/>
      <c r="F654" s="7"/>
      <c r="G654" s="7"/>
      <c r="H654" s="7"/>
      <c r="I654" s="7"/>
      <c r="J654" s="202"/>
      <c r="K654" s="202"/>
      <c r="L654" s="132"/>
      <c r="M654" s="7"/>
      <c r="N654" s="7"/>
      <c r="O654" s="7"/>
    </row>
    <row r="655" spans="1:15" ht="15.75" customHeight="1">
      <c r="A655" s="7"/>
      <c r="B655" s="7"/>
      <c r="C655" s="7"/>
      <c r="D655" s="7"/>
      <c r="E655" s="132"/>
      <c r="F655" s="7"/>
      <c r="G655" s="7"/>
      <c r="H655" s="7"/>
      <c r="I655" s="7"/>
      <c r="J655" s="202"/>
      <c r="K655" s="202"/>
      <c r="L655" s="132"/>
      <c r="M655" s="7"/>
      <c r="N655" s="7"/>
      <c r="O655" s="7"/>
    </row>
    <row r="656" spans="1:15" ht="15.75" customHeight="1">
      <c r="A656" s="7"/>
      <c r="B656" s="7"/>
      <c r="C656" s="7"/>
      <c r="D656" s="7"/>
      <c r="E656" s="132"/>
      <c r="F656" s="7"/>
      <c r="G656" s="7"/>
      <c r="H656" s="7"/>
      <c r="I656" s="7"/>
      <c r="J656" s="202"/>
      <c r="K656" s="202"/>
      <c r="L656" s="132"/>
      <c r="M656" s="7"/>
      <c r="N656" s="7"/>
      <c r="O656" s="7"/>
    </row>
    <row r="657" spans="1:15" ht="15.75" customHeight="1">
      <c r="A657" s="7"/>
      <c r="B657" s="7"/>
      <c r="C657" s="7"/>
      <c r="D657" s="7"/>
      <c r="E657" s="132"/>
      <c r="F657" s="7"/>
      <c r="G657" s="7"/>
      <c r="H657" s="7"/>
      <c r="I657" s="7"/>
      <c r="J657" s="202"/>
      <c r="K657" s="202"/>
      <c r="L657" s="132"/>
      <c r="M657" s="7"/>
      <c r="N657" s="7"/>
      <c r="O657" s="7"/>
    </row>
    <row r="658" spans="1:15" ht="15.75" customHeight="1">
      <c r="A658" s="7"/>
      <c r="B658" s="7"/>
      <c r="C658" s="7"/>
      <c r="D658" s="7"/>
      <c r="E658" s="132"/>
      <c r="F658" s="7"/>
      <c r="G658" s="7"/>
      <c r="H658" s="7"/>
      <c r="I658" s="7"/>
      <c r="J658" s="202"/>
      <c r="K658" s="202"/>
      <c r="L658" s="132"/>
      <c r="M658" s="7"/>
      <c r="N658" s="7"/>
      <c r="O658" s="7"/>
    </row>
    <row r="659" spans="1:15" ht="15.75" customHeight="1">
      <c r="A659" s="7"/>
      <c r="B659" s="7"/>
      <c r="C659" s="7"/>
      <c r="D659" s="7"/>
      <c r="E659" s="132"/>
      <c r="F659" s="7"/>
      <c r="G659" s="7"/>
      <c r="H659" s="7"/>
      <c r="I659" s="7"/>
      <c r="J659" s="202"/>
      <c r="K659" s="202"/>
      <c r="L659" s="132"/>
      <c r="M659" s="7"/>
      <c r="N659" s="7"/>
      <c r="O659" s="7"/>
    </row>
    <row r="660" spans="1:15" ht="15.75" customHeight="1">
      <c r="A660" s="7"/>
      <c r="B660" s="7"/>
      <c r="C660" s="7"/>
      <c r="D660" s="7"/>
      <c r="E660" s="132"/>
      <c r="F660" s="7"/>
      <c r="G660" s="7"/>
      <c r="H660" s="7"/>
      <c r="I660" s="7"/>
      <c r="J660" s="202"/>
      <c r="K660" s="202"/>
      <c r="L660" s="132"/>
      <c r="M660" s="7"/>
      <c r="N660" s="7"/>
      <c r="O660" s="7"/>
    </row>
    <row r="661" spans="1:15" ht="15.75" customHeight="1">
      <c r="A661" s="7"/>
      <c r="B661" s="7"/>
      <c r="C661" s="7"/>
      <c r="D661" s="7"/>
      <c r="E661" s="132"/>
      <c r="F661" s="7"/>
      <c r="G661" s="7"/>
      <c r="H661" s="7"/>
      <c r="I661" s="7"/>
      <c r="J661" s="202"/>
      <c r="K661" s="202"/>
      <c r="L661" s="132"/>
      <c r="M661" s="7"/>
      <c r="N661" s="7"/>
      <c r="O661" s="7"/>
    </row>
    <row r="662" spans="1:15" ht="15.75" customHeight="1">
      <c r="A662" s="7"/>
      <c r="B662" s="7"/>
      <c r="C662" s="7"/>
      <c r="D662" s="7"/>
      <c r="E662" s="132"/>
      <c r="F662" s="7"/>
      <c r="G662" s="7"/>
      <c r="H662" s="7"/>
      <c r="I662" s="7"/>
      <c r="J662" s="202"/>
      <c r="K662" s="202"/>
      <c r="L662" s="132"/>
      <c r="M662" s="7"/>
      <c r="N662" s="7"/>
      <c r="O662" s="7"/>
    </row>
    <row r="663" spans="1:15" ht="15.75" customHeight="1">
      <c r="A663" s="7"/>
      <c r="B663" s="7"/>
      <c r="C663" s="7"/>
      <c r="D663" s="7"/>
      <c r="E663" s="132"/>
      <c r="F663" s="7"/>
      <c r="G663" s="7"/>
      <c r="H663" s="7"/>
      <c r="I663" s="7"/>
      <c r="J663" s="202"/>
      <c r="K663" s="202"/>
      <c r="L663" s="132"/>
      <c r="M663" s="7"/>
      <c r="N663" s="7"/>
      <c r="O663" s="7"/>
    </row>
    <row r="664" spans="1:15" ht="15.75" customHeight="1">
      <c r="A664" s="7"/>
      <c r="B664" s="7"/>
      <c r="C664" s="7"/>
      <c r="D664" s="7"/>
      <c r="E664" s="132"/>
      <c r="F664" s="7"/>
      <c r="G664" s="7"/>
      <c r="H664" s="7"/>
      <c r="I664" s="7"/>
      <c r="J664" s="202"/>
      <c r="K664" s="202"/>
      <c r="L664" s="132"/>
      <c r="M664" s="7"/>
      <c r="N664" s="7"/>
      <c r="O664" s="7"/>
    </row>
    <row r="665" spans="1:15" ht="15.75" customHeight="1">
      <c r="A665" s="7"/>
      <c r="B665" s="7"/>
      <c r="C665" s="7"/>
      <c r="D665" s="7"/>
      <c r="E665" s="132"/>
      <c r="F665" s="7"/>
      <c r="G665" s="7"/>
      <c r="H665" s="7"/>
      <c r="I665" s="7"/>
      <c r="J665" s="202"/>
      <c r="K665" s="202"/>
      <c r="L665" s="132"/>
      <c r="M665" s="7"/>
      <c r="N665" s="7"/>
      <c r="O665" s="7"/>
    </row>
    <row r="666" spans="1:15" ht="15.75" customHeight="1">
      <c r="A666" s="7"/>
      <c r="B666" s="7"/>
      <c r="C666" s="7"/>
      <c r="D666" s="7"/>
      <c r="E666" s="132"/>
      <c r="F666" s="7"/>
      <c r="G666" s="7"/>
      <c r="H666" s="7"/>
      <c r="I666" s="7"/>
      <c r="J666" s="202"/>
      <c r="K666" s="202"/>
      <c r="L666" s="132"/>
      <c r="M666" s="7"/>
      <c r="N666" s="7"/>
      <c r="O666" s="7"/>
    </row>
    <row r="667" spans="1:15" ht="15.75" customHeight="1">
      <c r="A667" s="7"/>
      <c r="B667" s="7"/>
      <c r="C667" s="7"/>
      <c r="D667" s="7"/>
      <c r="E667" s="132"/>
      <c r="F667" s="7"/>
      <c r="G667" s="7"/>
      <c r="H667" s="7"/>
      <c r="I667" s="7"/>
      <c r="J667" s="202"/>
      <c r="K667" s="202"/>
      <c r="L667" s="132"/>
      <c r="M667" s="7"/>
      <c r="N667" s="7"/>
      <c r="O667" s="7"/>
    </row>
    <row r="668" spans="1:15" ht="15.75" customHeight="1">
      <c r="A668" s="7"/>
      <c r="B668" s="7"/>
      <c r="C668" s="7"/>
      <c r="D668" s="7"/>
      <c r="E668" s="132"/>
      <c r="F668" s="7"/>
      <c r="G668" s="7"/>
      <c r="H668" s="7"/>
      <c r="I668" s="7"/>
      <c r="J668" s="202"/>
      <c r="K668" s="202"/>
      <c r="L668" s="132"/>
      <c r="M668" s="7"/>
      <c r="N668" s="7"/>
      <c r="O668" s="7"/>
    </row>
    <row r="669" spans="1:15" ht="15.75" customHeight="1">
      <c r="A669" s="7"/>
      <c r="B669" s="7"/>
      <c r="C669" s="7"/>
      <c r="D669" s="7"/>
      <c r="E669" s="132"/>
      <c r="F669" s="7"/>
      <c r="G669" s="7"/>
      <c r="H669" s="7"/>
      <c r="I669" s="7"/>
      <c r="J669" s="202"/>
      <c r="K669" s="202"/>
      <c r="L669" s="132"/>
      <c r="M669" s="7"/>
      <c r="N669" s="7"/>
      <c r="O669" s="7"/>
    </row>
    <row r="670" spans="1:15" ht="15.75" customHeight="1">
      <c r="A670" s="7"/>
      <c r="B670" s="7"/>
      <c r="C670" s="7"/>
      <c r="D670" s="7"/>
      <c r="E670" s="132"/>
      <c r="F670" s="7"/>
      <c r="G670" s="7"/>
      <c r="H670" s="7"/>
      <c r="I670" s="7"/>
      <c r="J670" s="202"/>
      <c r="K670" s="202"/>
      <c r="L670" s="132"/>
      <c r="M670" s="7"/>
      <c r="N670" s="7"/>
      <c r="O670" s="7"/>
    </row>
    <row r="671" spans="1:15" ht="15.75" customHeight="1">
      <c r="A671" s="7"/>
      <c r="B671" s="7"/>
      <c r="C671" s="7"/>
      <c r="D671" s="7"/>
      <c r="E671" s="132"/>
      <c r="F671" s="7"/>
      <c r="G671" s="7"/>
      <c r="H671" s="7"/>
      <c r="I671" s="7"/>
      <c r="J671" s="202"/>
      <c r="K671" s="202"/>
      <c r="L671" s="132"/>
      <c r="M671" s="7"/>
      <c r="N671" s="7"/>
      <c r="O671" s="7"/>
    </row>
    <row r="672" spans="1:15" ht="15.75" customHeight="1">
      <c r="A672" s="7"/>
      <c r="B672" s="7"/>
      <c r="C672" s="7"/>
      <c r="D672" s="7"/>
      <c r="E672" s="132"/>
      <c r="F672" s="7"/>
      <c r="G672" s="7"/>
      <c r="H672" s="7"/>
      <c r="I672" s="7"/>
      <c r="J672" s="202"/>
      <c r="K672" s="202"/>
      <c r="L672" s="132"/>
      <c r="M672" s="7"/>
      <c r="N672" s="7"/>
      <c r="O672" s="7"/>
    </row>
    <row r="673" spans="1:15" ht="15.75" customHeight="1">
      <c r="A673" s="7"/>
      <c r="B673" s="7"/>
      <c r="C673" s="7"/>
      <c r="D673" s="7"/>
      <c r="E673" s="132"/>
      <c r="F673" s="7"/>
      <c r="G673" s="7"/>
      <c r="H673" s="7"/>
      <c r="I673" s="7"/>
      <c r="J673" s="202"/>
      <c r="K673" s="202"/>
      <c r="L673" s="132"/>
      <c r="M673" s="7"/>
      <c r="N673" s="7"/>
      <c r="O673" s="7"/>
    </row>
    <row r="674" spans="1:15" ht="15.75" customHeight="1">
      <c r="A674" s="7"/>
      <c r="B674" s="7"/>
      <c r="C674" s="7"/>
      <c r="D674" s="7"/>
      <c r="E674" s="132"/>
      <c r="F674" s="7"/>
      <c r="G674" s="7"/>
      <c r="H674" s="7"/>
      <c r="I674" s="7"/>
      <c r="J674" s="202"/>
      <c r="K674" s="202"/>
      <c r="L674" s="132"/>
      <c r="M674" s="7"/>
      <c r="N674" s="7"/>
      <c r="O674" s="7"/>
    </row>
    <row r="675" spans="1:15" ht="15.75" customHeight="1">
      <c r="A675" s="7"/>
      <c r="B675" s="7"/>
      <c r="C675" s="7"/>
      <c r="D675" s="7"/>
      <c r="E675" s="132"/>
      <c r="F675" s="7"/>
      <c r="G675" s="7"/>
      <c r="H675" s="7"/>
      <c r="I675" s="7"/>
      <c r="J675" s="202"/>
      <c r="K675" s="202"/>
      <c r="L675" s="132"/>
      <c r="M675" s="7"/>
      <c r="N675" s="7"/>
      <c r="O675" s="7"/>
    </row>
    <row r="676" spans="1:15" ht="15.75" customHeight="1">
      <c r="A676" s="7"/>
      <c r="B676" s="7"/>
      <c r="C676" s="7"/>
      <c r="D676" s="7"/>
      <c r="E676" s="132"/>
      <c r="F676" s="7"/>
      <c r="G676" s="7"/>
      <c r="H676" s="7"/>
      <c r="I676" s="7"/>
      <c r="J676" s="202"/>
      <c r="K676" s="202"/>
      <c r="L676" s="132"/>
      <c r="M676" s="7"/>
      <c r="N676" s="7"/>
      <c r="O676" s="7"/>
    </row>
    <row r="677" spans="1:15" ht="15.75" customHeight="1">
      <c r="A677" s="7"/>
      <c r="B677" s="7"/>
      <c r="C677" s="7"/>
      <c r="D677" s="7"/>
      <c r="E677" s="132"/>
      <c r="F677" s="7"/>
      <c r="G677" s="7"/>
      <c r="H677" s="7"/>
      <c r="I677" s="7"/>
      <c r="J677" s="202"/>
      <c r="K677" s="202"/>
      <c r="L677" s="132"/>
      <c r="M677" s="7"/>
      <c r="N677" s="7"/>
      <c r="O677" s="7"/>
    </row>
    <row r="678" spans="1:15" ht="15.75" customHeight="1">
      <c r="A678" s="7"/>
      <c r="B678" s="7"/>
      <c r="C678" s="7"/>
      <c r="D678" s="7"/>
      <c r="E678" s="132"/>
      <c r="F678" s="7"/>
      <c r="G678" s="7"/>
      <c r="H678" s="7"/>
      <c r="I678" s="7"/>
      <c r="J678" s="202"/>
      <c r="K678" s="202"/>
      <c r="L678" s="132"/>
      <c r="M678" s="7"/>
      <c r="N678" s="7"/>
      <c r="O678" s="7"/>
    </row>
    <row r="679" spans="1:15" ht="15.75" customHeight="1">
      <c r="A679" s="7"/>
      <c r="B679" s="7"/>
      <c r="C679" s="7"/>
      <c r="D679" s="7"/>
      <c r="E679" s="132"/>
      <c r="F679" s="7"/>
      <c r="G679" s="7"/>
      <c r="H679" s="7"/>
      <c r="I679" s="7"/>
      <c r="J679" s="202"/>
      <c r="K679" s="202"/>
      <c r="L679" s="132"/>
      <c r="M679" s="7"/>
      <c r="N679" s="7"/>
      <c r="O679" s="7"/>
    </row>
    <row r="680" spans="1:15" ht="15.75" customHeight="1">
      <c r="A680" s="7"/>
      <c r="B680" s="7"/>
      <c r="C680" s="7"/>
      <c r="D680" s="7"/>
      <c r="E680" s="132"/>
      <c r="F680" s="7"/>
      <c r="G680" s="7"/>
      <c r="H680" s="7"/>
      <c r="I680" s="7"/>
      <c r="J680" s="202"/>
      <c r="K680" s="202"/>
      <c r="L680" s="132"/>
      <c r="M680" s="7"/>
      <c r="N680" s="7"/>
      <c r="O680" s="7"/>
    </row>
    <row r="681" spans="1:15" ht="15.75" customHeight="1">
      <c r="A681" s="7"/>
      <c r="B681" s="7"/>
      <c r="C681" s="7"/>
      <c r="D681" s="7"/>
      <c r="E681" s="132"/>
      <c r="F681" s="7"/>
      <c r="G681" s="7"/>
      <c r="H681" s="7"/>
      <c r="I681" s="7"/>
      <c r="J681" s="202"/>
      <c r="K681" s="202"/>
      <c r="L681" s="132"/>
      <c r="M681" s="7"/>
      <c r="N681" s="7"/>
      <c r="O681" s="7"/>
    </row>
    <row r="682" spans="1:15" ht="15.75" customHeight="1">
      <c r="A682" s="7"/>
      <c r="B682" s="7"/>
      <c r="C682" s="7"/>
      <c r="D682" s="7"/>
      <c r="E682" s="132"/>
      <c r="F682" s="7"/>
      <c r="G682" s="7"/>
      <c r="H682" s="7"/>
      <c r="I682" s="7"/>
      <c r="J682" s="202"/>
      <c r="K682" s="202"/>
      <c r="L682" s="132"/>
      <c r="M682" s="7"/>
      <c r="N682" s="7"/>
      <c r="O682" s="7"/>
    </row>
    <row r="683" spans="1:15" ht="15.75" customHeight="1">
      <c r="A683" s="7"/>
      <c r="B683" s="7"/>
      <c r="C683" s="7"/>
      <c r="D683" s="7"/>
      <c r="E683" s="132"/>
      <c r="F683" s="7"/>
      <c r="G683" s="7"/>
      <c r="H683" s="7"/>
      <c r="I683" s="7"/>
      <c r="J683" s="202"/>
      <c r="K683" s="202"/>
      <c r="L683" s="132"/>
      <c r="M683" s="7"/>
      <c r="N683" s="7"/>
      <c r="O683" s="7"/>
    </row>
    <row r="684" spans="1:15" ht="15.75" customHeight="1">
      <c r="A684" s="7"/>
      <c r="B684" s="7"/>
      <c r="C684" s="7"/>
      <c r="D684" s="7"/>
      <c r="E684" s="132"/>
      <c r="F684" s="7"/>
      <c r="G684" s="7"/>
      <c r="H684" s="7"/>
      <c r="I684" s="7"/>
      <c r="J684" s="202"/>
      <c r="K684" s="202"/>
      <c r="L684" s="132"/>
      <c r="M684" s="7"/>
      <c r="N684" s="7"/>
      <c r="O684" s="7"/>
    </row>
    <row r="685" spans="1:15" ht="15.75" customHeight="1">
      <c r="A685" s="7"/>
      <c r="B685" s="7"/>
      <c r="C685" s="7"/>
      <c r="D685" s="7"/>
      <c r="E685" s="132"/>
      <c r="F685" s="7"/>
      <c r="G685" s="7"/>
      <c r="H685" s="7"/>
      <c r="I685" s="7"/>
      <c r="J685" s="202"/>
      <c r="K685" s="202"/>
      <c r="L685" s="132"/>
      <c r="M685" s="7"/>
      <c r="N685" s="7"/>
      <c r="O685" s="7"/>
    </row>
    <row r="686" spans="1:15" ht="15.75" customHeight="1">
      <c r="A686" s="7"/>
      <c r="B686" s="7"/>
      <c r="C686" s="7"/>
      <c r="D686" s="7"/>
      <c r="E686" s="132"/>
      <c r="F686" s="7"/>
      <c r="G686" s="7"/>
      <c r="H686" s="7"/>
      <c r="I686" s="7"/>
      <c r="J686" s="202"/>
      <c r="K686" s="202"/>
      <c r="L686" s="132"/>
      <c r="M686" s="7"/>
      <c r="N686" s="7"/>
      <c r="O686" s="7"/>
    </row>
    <row r="687" spans="1:15" ht="15.75" customHeight="1">
      <c r="A687" s="7"/>
      <c r="B687" s="7"/>
      <c r="C687" s="7"/>
      <c r="D687" s="7"/>
      <c r="E687" s="132"/>
      <c r="F687" s="7"/>
      <c r="G687" s="7"/>
      <c r="H687" s="7"/>
      <c r="I687" s="7"/>
      <c r="J687" s="202"/>
      <c r="K687" s="202"/>
      <c r="L687" s="132"/>
      <c r="M687" s="7"/>
      <c r="N687" s="7"/>
      <c r="O687" s="7"/>
    </row>
    <row r="688" spans="1:15" ht="15.75" customHeight="1">
      <c r="A688" s="7"/>
      <c r="B688" s="7"/>
      <c r="C688" s="7"/>
      <c r="D688" s="7"/>
      <c r="E688" s="132"/>
      <c r="F688" s="7"/>
      <c r="G688" s="7"/>
      <c r="H688" s="7"/>
      <c r="I688" s="7"/>
      <c r="J688" s="202"/>
      <c r="K688" s="202"/>
      <c r="L688" s="132"/>
      <c r="M688" s="7"/>
      <c r="N688" s="7"/>
      <c r="O688" s="7"/>
    </row>
    <row r="689" spans="1:15" ht="15.75" customHeight="1">
      <c r="A689" s="7"/>
      <c r="B689" s="7"/>
      <c r="C689" s="7"/>
      <c r="D689" s="7"/>
      <c r="E689" s="132"/>
      <c r="F689" s="7"/>
      <c r="G689" s="7"/>
      <c r="H689" s="7"/>
      <c r="I689" s="7"/>
      <c r="J689" s="202"/>
      <c r="K689" s="202"/>
      <c r="L689" s="132"/>
      <c r="M689" s="7"/>
      <c r="N689" s="7"/>
      <c r="O689" s="7"/>
    </row>
    <row r="690" spans="1:15" ht="15.75" customHeight="1">
      <c r="A690" s="7"/>
      <c r="B690" s="7"/>
      <c r="C690" s="7"/>
      <c r="D690" s="7"/>
      <c r="E690" s="132"/>
      <c r="F690" s="7"/>
      <c r="G690" s="7"/>
      <c r="H690" s="7"/>
      <c r="I690" s="7"/>
      <c r="J690" s="202"/>
      <c r="K690" s="202"/>
      <c r="L690" s="132"/>
      <c r="M690" s="7"/>
      <c r="N690" s="7"/>
      <c r="O690" s="7"/>
    </row>
    <row r="691" spans="1:15" ht="15.75" customHeight="1">
      <c r="A691" s="7"/>
      <c r="B691" s="7"/>
      <c r="C691" s="7"/>
      <c r="D691" s="7"/>
      <c r="E691" s="132"/>
      <c r="F691" s="7"/>
      <c r="G691" s="7"/>
      <c r="H691" s="7"/>
      <c r="I691" s="7"/>
      <c r="J691" s="202"/>
      <c r="K691" s="202"/>
      <c r="L691" s="132"/>
      <c r="M691" s="7"/>
      <c r="N691" s="7"/>
      <c r="O691" s="7"/>
    </row>
    <row r="692" spans="1:15" ht="15.75" customHeight="1">
      <c r="A692" s="7"/>
      <c r="B692" s="7"/>
      <c r="C692" s="7"/>
      <c r="D692" s="7"/>
      <c r="E692" s="132"/>
      <c r="F692" s="7"/>
      <c r="G692" s="7"/>
      <c r="H692" s="7"/>
      <c r="I692" s="7"/>
      <c r="J692" s="202"/>
      <c r="K692" s="202"/>
      <c r="L692" s="132"/>
      <c r="M692" s="7"/>
      <c r="N692" s="7"/>
      <c r="O692" s="7"/>
    </row>
    <row r="693" spans="1:15" ht="15.75" customHeight="1">
      <c r="A693" s="7"/>
      <c r="B693" s="7"/>
      <c r="C693" s="7"/>
      <c r="D693" s="7"/>
      <c r="E693" s="132"/>
      <c r="F693" s="7"/>
      <c r="G693" s="7"/>
      <c r="H693" s="7"/>
      <c r="I693" s="7"/>
      <c r="J693" s="202"/>
      <c r="K693" s="202"/>
      <c r="L693" s="132"/>
      <c r="M693" s="7"/>
      <c r="N693" s="7"/>
      <c r="O693" s="7"/>
    </row>
    <row r="694" spans="1:15" ht="15.75" customHeight="1">
      <c r="A694" s="7"/>
      <c r="B694" s="7"/>
      <c r="C694" s="7"/>
      <c r="D694" s="7"/>
      <c r="E694" s="132"/>
      <c r="F694" s="7"/>
      <c r="G694" s="7"/>
      <c r="H694" s="7"/>
      <c r="I694" s="7"/>
      <c r="J694" s="202"/>
      <c r="K694" s="202"/>
      <c r="L694" s="132"/>
      <c r="M694" s="7"/>
      <c r="N694" s="7"/>
      <c r="O694" s="7"/>
    </row>
    <row r="695" spans="1:15" ht="15.75" customHeight="1">
      <c r="A695" s="7"/>
      <c r="B695" s="7"/>
      <c r="C695" s="7"/>
      <c r="D695" s="7"/>
      <c r="E695" s="132"/>
      <c r="F695" s="7"/>
      <c r="G695" s="7"/>
      <c r="H695" s="7"/>
      <c r="I695" s="7"/>
      <c r="J695" s="202"/>
      <c r="K695" s="202"/>
      <c r="L695" s="132"/>
      <c r="M695" s="7"/>
      <c r="N695" s="7"/>
      <c r="O695" s="7"/>
    </row>
    <row r="696" spans="1:15" ht="15.75" customHeight="1">
      <c r="A696" s="7"/>
      <c r="B696" s="7"/>
      <c r="C696" s="7"/>
      <c r="D696" s="7"/>
      <c r="E696" s="132"/>
      <c r="F696" s="7"/>
      <c r="G696" s="7"/>
      <c r="H696" s="7"/>
      <c r="I696" s="7"/>
      <c r="J696" s="202"/>
      <c r="K696" s="202"/>
      <c r="L696" s="132"/>
      <c r="M696" s="7"/>
      <c r="N696" s="7"/>
      <c r="O696" s="7"/>
    </row>
    <row r="697" spans="1:15" ht="15.75" customHeight="1">
      <c r="A697" s="7"/>
      <c r="B697" s="7"/>
      <c r="C697" s="7"/>
      <c r="D697" s="7"/>
      <c r="E697" s="132"/>
      <c r="F697" s="7"/>
      <c r="G697" s="7"/>
      <c r="H697" s="7"/>
      <c r="I697" s="7"/>
      <c r="J697" s="202"/>
      <c r="K697" s="202"/>
      <c r="L697" s="132"/>
      <c r="M697" s="7"/>
      <c r="N697" s="7"/>
      <c r="O697" s="7"/>
    </row>
    <row r="698" spans="1:15" ht="15.75" customHeight="1">
      <c r="A698" s="7"/>
      <c r="B698" s="7"/>
      <c r="C698" s="7"/>
      <c r="D698" s="7"/>
      <c r="E698" s="132"/>
      <c r="F698" s="7"/>
      <c r="G698" s="7"/>
      <c r="H698" s="7"/>
      <c r="I698" s="7"/>
      <c r="J698" s="202"/>
      <c r="K698" s="202"/>
      <c r="L698" s="132"/>
      <c r="M698" s="7"/>
      <c r="N698" s="7"/>
      <c r="O698" s="7"/>
    </row>
    <row r="699" spans="1:15" ht="15.75" customHeight="1">
      <c r="A699" s="7"/>
      <c r="B699" s="7"/>
      <c r="C699" s="7"/>
      <c r="D699" s="7"/>
      <c r="E699" s="132"/>
      <c r="F699" s="7"/>
      <c r="G699" s="7"/>
      <c r="H699" s="7"/>
      <c r="I699" s="7"/>
      <c r="J699" s="202"/>
      <c r="K699" s="202"/>
      <c r="L699" s="132"/>
      <c r="M699" s="7"/>
      <c r="N699" s="7"/>
      <c r="O699" s="7"/>
    </row>
    <row r="700" spans="1:15" ht="15.75" customHeight="1">
      <c r="A700" s="7"/>
      <c r="B700" s="7"/>
      <c r="C700" s="7"/>
      <c r="D700" s="7"/>
      <c r="E700" s="132"/>
      <c r="F700" s="7"/>
      <c r="G700" s="7"/>
      <c r="H700" s="7"/>
      <c r="I700" s="7"/>
      <c r="J700" s="202"/>
      <c r="K700" s="202"/>
      <c r="L700" s="132"/>
      <c r="M700" s="7"/>
      <c r="N700" s="7"/>
      <c r="O700" s="7"/>
    </row>
    <row r="701" spans="1:15" ht="15.75" customHeight="1">
      <c r="A701" s="7"/>
      <c r="B701" s="7"/>
      <c r="C701" s="7"/>
      <c r="D701" s="7"/>
      <c r="E701" s="132"/>
      <c r="F701" s="7"/>
      <c r="G701" s="7"/>
      <c r="H701" s="7"/>
      <c r="I701" s="7"/>
      <c r="J701" s="202"/>
      <c r="K701" s="202"/>
      <c r="L701" s="132"/>
      <c r="M701" s="7"/>
      <c r="N701" s="7"/>
      <c r="O701" s="7"/>
    </row>
    <row r="702" spans="1:15" ht="15.75" customHeight="1">
      <c r="A702" s="7"/>
      <c r="B702" s="7"/>
      <c r="C702" s="7"/>
      <c r="D702" s="7"/>
      <c r="E702" s="132"/>
      <c r="F702" s="7"/>
      <c r="G702" s="7"/>
      <c r="H702" s="7"/>
      <c r="I702" s="7"/>
      <c r="J702" s="202"/>
      <c r="K702" s="202"/>
      <c r="L702" s="132"/>
      <c r="M702" s="7"/>
      <c r="N702" s="7"/>
      <c r="O702" s="7"/>
    </row>
    <row r="703" spans="1:15" ht="15.75" customHeight="1">
      <c r="A703" s="7"/>
      <c r="B703" s="7"/>
      <c r="C703" s="7"/>
      <c r="D703" s="7"/>
      <c r="E703" s="132"/>
      <c r="F703" s="7"/>
      <c r="G703" s="7"/>
      <c r="H703" s="7"/>
      <c r="I703" s="7"/>
      <c r="J703" s="202"/>
      <c r="K703" s="202"/>
      <c r="L703" s="132"/>
      <c r="M703" s="7"/>
      <c r="N703" s="7"/>
      <c r="O703" s="7"/>
    </row>
    <row r="704" spans="1:15" ht="15.75" customHeight="1">
      <c r="A704" s="7"/>
      <c r="B704" s="7"/>
      <c r="C704" s="7"/>
      <c r="D704" s="7"/>
      <c r="E704" s="132"/>
      <c r="F704" s="7"/>
      <c r="G704" s="7"/>
      <c r="H704" s="7"/>
      <c r="I704" s="7"/>
      <c r="J704" s="202"/>
      <c r="K704" s="202"/>
      <c r="L704" s="132"/>
      <c r="M704" s="7"/>
      <c r="N704" s="7"/>
      <c r="O704" s="7"/>
    </row>
    <row r="705" spans="1:15" ht="15.75" customHeight="1">
      <c r="A705" s="7"/>
      <c r="B705" s="7"/>
      <c r="C705" s="7"/>
      <c r="D705" s="7"/>
      <c r="E705" s="132"/>
      <c r="F705" s="7"/>
      <c r="G705" s="7"/>
      <c r="H705" s="7"/>
      <c r="I705" s="7"/>
      <c r="J705" s="202"/>
      <c r="K705" s="202"/>
      <c r="L705" s="132"/>
      <c r="M705" s="7"/>
      <c r="N705" s="7"/>
      <c r="O705" s="7"/>
    </row>
    <row r="706" spans="1:15" ht="15.75" customHeight="1">
      <c r="A706" s="7"/>
      <c r="B706" s="7"/>
      <c r="C706" s="7"/>
      <c r="D706" s="7"/>
      <c r="E706" s="132"/>
      <c r="F706" s="7"/>
      <c r="G706" s="7"/>
      <c r="H706" s="7"/>
      <c r="I706" s="7"/>
      <c r="J706" s="202"/>
      <c r="K706" s="202"/>
      <c r="L706" s="132"/>
      <c r="M706" s="7"/>
      <c r="N706" s="7"/>
      <c r="O706" s="7"/>
    </row>
    <row r="707" spans="1:15" ht="15.75" customHeight="1">
      <c r="A707" s="7"/>
      <c r="B707" s="7"/>
      <c r="C707" s="7"/>
      <c r="D707" s="7"/>
      <c r="E707" s="132"/>
      <c r="F707" s="7"/>
      <c r="G707" s="7"/>
      <c r="H707" s="7"/>
      <c r="I707" s="7"/>
      <c r="J707" s="202"/>
      <c r="K707" s="202"/>
      <c r="L707" s="132"/>
      <c r="M707" s="7"/>
      <c r="N707" s="7"/>
      <c r="O707" s="7"/>
    </row>
    <row r="708" spans="1:15" ht="15.75" customHeight="1">
      <c r="A708" s="7"/>
      <c r="B708" s="7"/>
      <c r="C708" s="7"/>
      <c r="D708" s="7"/>
      <c r="E708" s="132"/>
      <c r="F708" s="7"/>
      <c r="G708" s="7"/>
      <c r="H708" s="7"/>
      <c r="I708" s="7"/>
      <c r="J708" s="202"/>
      <c r="K708" s="202"/>
      <c r="L708" s="132"/>
      <c r="M708" s="7"/>
      <c r="N708" s="7"/>
      <c r="O708" s="7"/>
    </row>
    <row r="709" spans="1:15" ht="15.75" customHeight="1">
      <c r="A709" s="7"/>
      <c r="B709" s="7"/>
      <c r="C709" s="7"/>
      <c r="D709" s="7"/>
      <c r="E709" s="132"/>
      <c r="F709" s="7"/>
      <c r="G709" s="7"/>
      <c r="H709" s="7"/>
      <c r="I709" s="7"/>
      <c r="J709" s="202"/>
      <c r="K709" s="202"/>
      <c r="L709" s="132"/>
      <c r="M709" s="7"/>
      <c r="N709" s="7"/>
      <c r="O709" s="7"/>
    </row>
    <row r="710" spans="1:15" ht="15.75" customHeight="1">
      <c r="A710" s="7"/>
      <c r="B710" s="7"/>
      <c r="C710" s="7"/>
      <c r="D710" s="7"/>
      <c r="E710" s="132"/>
      <c r="F710" s="7"/>
      <c r="G710" s="7"/>
      <c r="H710" s="7"/>
      <c r="I710" s="7"/>
      <c r="J710" s="202"/>
      <c r="K710" s="202"/>
      <c r="L710" s="132"/>
      <c r="M710" s="7"/>
      <c r="N710" s="7"/>
      <c r="O710" s="7"/>
    </row>
    <row r="711" spans="1:15" ht="15.75" customHeight="1">
      <c r="A711" s="7"/>
      <c r="B711" s="7"/>
      <c r="C711" s="7"/>
      <c r="D711" s="7"/>
      <c r="E711" s="132"/>
      <c r="F711" s="7"/>
      <c r="G711" s="7"/>
      <c r="H711" s="7"/>
      <c r="I711" s="7"/>
      <c r="J711" s="202"/>
      <c r="K711" s="202"/>
      <c r="L711" s="132"/>
      <c r="M711" s="7"/>
      <c r="N711" s="7"/>
      <c r="O711" s="7"/>
    </row>
    <row r="712" spans="1:15" ht="15.75" customHeight="1">
      <c r="A712" s="7"/>
      <c r="B712" s="7"/>
      <c r="C712" s="7"/>
      <c r="D712" s="7"/>
      <c r="E712" s="132"/>
      <c r="F712" s="7"/>
      <c r="G712" s="7"/>
      <c r="H712" s="7"/>
      <c r="I712" s="7"/>
      <c r="J712" s="202"/>
      <c r="K712" s="202"/>
      <c r="L712" s="132"/>
      <c r="M712" s="7"/>
      <c r="N712" s="7"/>
      <c r="O712" s="7"/>
    </row>
    <row r="713" spans="1:15" ht="15.75" customHeight="1">
      <c r="A713" s="7"/>
      <c r="B713" s="7"/>
      <c r="C713" s="7"/>
      <c r="D713" s="7"/>
      <c r="E713" s="132"/>
      <c r="F713" s="7"/>
      <c r="G713" s="7"/>
      <c r="H713" s="7"/>
      <c r="I713" s="7"/>
      <c r="J713" s="202"/>
      <c r="K713" s="202"/>
      <c r="L713" s="132"/>
      <c r="M713" s="7"/>
      <c r="N713" s="7"/>
      <c r="O713" s="7"/>
    </row>
    <row r="714" spans="1:15" ht="15.75" customHeight="1">
      <c r="A714" s="7"/>
      <c r="B714" s="7"/>
      <c r="C714" s="7"/>
      <c r="D714" s="7"/>
      <c r="E714" s="132"/>
      <c r="F714" s="7"/>
      <c r="G714" s="7"/>
      <c r="H714" s="7"/>
      <c r="I714" s="7"/>
      <c r="J714" s="202"/>
      <c r="K714" s="202"/>
      <c r="L714" s="132"/>
      <c r="M714" s="7"/>
      <c r="N714" s="7"/>
      <c r="O714" s="7"/>
    </row>
    <row r="715" spans="1:15" ht="15.75" customHeight="1">
      <c r="A715" s="7"/>
      <c r="B715" s="7"/>
      <c r="C715" s="7"/>
      <c r="D715" s="7"/>
      <c r="E715" s="132"/>
      <c r="F715" s="7"/>
      <c r="G715" s="7"/>
      <c r="H715" s="7"/>
      <c r="I715" s="7"/>
      <c r="J715" s="202"/>
      <c r="K715" s="202"/>
      <c r="L715" s="132"/>
      <c r="M715" s="7"/>
      <c r="N715" s="7"/>
      <c r="O715" s="7"/>
    </row>
    <row r="716" spans="1:15" ht="15.75" customHeight="1">
      <c r="A716" s="7"/>
      <c r="B716" s="7"/>
      <c r="C716" s="7"/>
      <c r="D716" s="7"/>
      <c r="E716" s="132"/>
      <c r="F716" s="7"/>
      <c r="G716" s="7"/>
      <c r="H716" s="7"/>
      <c r="I716" s="7"/>
      <c r="J716" s="202"/>
      <c r="K716" s="202"/>
      <c r="L716" s="132"/>
      <c r="M716" s="7"/>
      <c r="N716" s="7"/>
      <c r="O716" s="7"/>
    </row>
    <row r="717" spans="1:15" ht="15.75" customHeight="1">
      <c r="A717" s="7"/>
      <c r="B717" s="7"/>
      <c r="C717" s="7"/>
      <c r="D717" s="7"/>
      <c r="E717" s="132"/>
      <c r="F717" s="7"/>
      <c r="G717" s="7"/>
      <c r="H717" s="7"/>
      <c r="I717" s="7"/>
      <c r="J717" s="202"/>
      <c r="K717" s="202"/>
      <c r="L717" s="132"/>
      <c r="M717" s="7"/>
      <c r="N717" s="7"/>
      <c r="O717" s="7"/>
    </row>
    <row r="718" spans="1:15" ht="15.75" customHeight="1">
      <c r="A718" s="7"/>
      <c r="B718" s="7"/>
      <c r="C718" s="7"/>
      <c r="D718" s="7"/>
      <c r="E718" s="132"/>
      <c r="F718" s="7"/>
      <c r="G718" s="7"/>
      <c r="H718" s="7"/>
      <c r="I718" s="7"/>
      <c r="J718" s="202"/>
      <c r="K718" s="202"/>
      <c r="L718" s="132"/>
      <c r="M718" s="7"/>
      <c r="N718" s="7"/>
      <c r="O718" s="7"/>
    </row>
    <row r="719" spans="1:15" ht="15.75" customHeight="1">
      <c r="A719" s="7"/>
      <c r="B719" s="7"/>
      <c r="C719" s="7"/>
      <c r="D719" s="7"/>
      <c r="E719" s="132"/>
      <c r="F719" s="7"/>
      <c r="G719" s="7"/>
      <c r="H719" s="7"/>
      <c r="I719" s="7"/>
      <c r="J719" s="202"/>
      <c r="K719" s="202"/>
      <c r="L719" s="132"/>
      <c r="M719" s="7"/>
      <c r="N719" s="7"/>
      <c r="O719" s="7"/>
    </row>
    <row r="720" spans="1:15" ht="15.75" customHeight="1">
      <c r="A720" s="7"/>
      <c r="B720" s="7"/>
      <c r="C720" s="7"/>
      <c r="D720" s="7"/>
      <c r="E720" s="132"/>
      <c r="F720" s="7"/>
      <c r="G720" s="7"/>
      <c r="H720" s="7"/>
      <c r="I720" s="7"/>
      <c r="J720" s="202"/>
      <c r="K720" s="202"/>
      <c r="L720" s="132"/>
      <c r="M720" s="7"/>
      <c r="N720" s="7"/>
      <c r="O720" s="7"/>
    </row>
    <row r="721" spans="1:15" ht="15.75" customHeight="1">
      <c r="A721" s="7"/>
      <c r="B721" s="7"/>
      <c r="C721" s="7"/>
      <c r="D721" s="7"/>
      <c r="E721" s="132"/>
      <c r="F721" s="7"/>
      <c r="G721" s="7"/>
      <c r="H721" s="7"/>
      <c r="I721" s="7"/>
      <c r="J721" s="202"/>
      <c r="K721" s="202"/>
      <c r="L721" s="132"/>
      <c r="M721" s="7"/>
      <c r="N721" s="7"/>
      <c r="O721" s="7"/>
    </row>
    <row r="722" spans="1:15" ht="15.75" customHeight="1">
      <c r="A722" s="7"/>
      <c r="B722" s="7"/>
      <c r="C722" s="7"/>
      <c r="D722" s="7"/>
      <c r="E722" s="132"/>
      <c r="F722" s="7"/>
      <c r="G722" s="7"/>
      <c r="H722" s="7"/>
      <c r="I722" s="7"/>
      <c r="J722" s="202"/>
      <c r="K722" s="202"/>
      <c r="L722" s="132"/>
      <c r="M722" s="7"/>
      <c r="N722" s="7"/>
      <c r="O722" s="7"/>
    </row>
    <row r="723" spans="1:15" ht="15.75" customHeight="1">
      <c r="A723" s="7"/>
      <c r="B723" s="7"/>
      <c r="C723" s="7"/>
      <c r="D723" s="7"/>
      <c r="E723" s="132"/>
      <c r="F723" s="7"/>
      <c r="G723" s="7"/>
      <c r="H723" s="7"/>
      <c r="I723" s="7"/>
      <c r="J723" s="202"/>
      <c r="K723" s="202"/>
      <c r="L723" s="132"/>
      <c r="M723" s="7"/>
      <c r="N723" s="7"/>
      <c r="O723" s="7"/>
    </row>
    <row r="724" spans="1:15" ht="15.75" customHeight="1">
      <c r="A724" s="7"/>
      <c r="B724" s="7"/>
      <c r="C724" s="7"/>
      <c r="D724" s="7"/>
      <c r="E724" s="132"/>
      <c r="F724" s="7"/>
      <c r="G724" s="7"/>
      <c r="H724" s="7"/>
      <c r="I724" s="7"/>
      <c r="J724" s="202"/>
      <c r="K724" s="202"/>
      <c r="L724" s="132"/>
      <c r="M724" s="7"/>
      <c r="N724" s="7"/>
      <c r="O724" s="7"/>
    </row>
    <row r="725" spans="1:15" ht="15.75" customHeight="1">
      <c r="A725" s="7"/>
      <c r="B725" s="7"/>
      <c r="C725" s="7"/>
      <c r="D725" s="7"/>
      <c r="E725" s="132"/>
      <c r="F725" s="7"/>
      <c r="G725" s="7"/>
      <c r="H725" s="7"/>
      <c r="I725" s="7"/>
      <c r="J725" s="202"/>
      <c r="K725" s="202"/>
      <c r="L725" s="132"/>
      <c r="M725" s="7"/>
      <c r="N725" s="7"/>
      <c r="O725" s="7"/>
    </row>
    <row r="726" spans="1:15" ht="15.75" customHeight="1">
      <c r="A726" s="7"/>
      <c r="B726" s="7"/>
      <c r="C726" s="7"/>
      <c r="D726" s="7"/>
      <c r="E726" s="132"/>
      <c r="F726" s="7"/>
      <c r="G726" s="7"/>
      <c r="H726" s="7"/>
      <c r="I726" s="7"/>
      <c r="J726" s="202"/>
      <c r="K726" s="202"/>
      <c r="L726" s="132"/>
      <c r="M726" s="7"/>
      <c r="N726" s="7"/>
      <c r="O726" s="7"/>
    </row>
    <row r="727" spans="1:15" ht="15.75" customHeight="1">
      <c r="A727" s="7"/>
      <c r="B727" s="7"/>
      <c r="C727" s="7"/>
      <c r="D727" s="7"/>
      <c r="E727" s="132"/>
      <c r="F727" s="7"/>
      <c r="G727" s="7"/>
      <c r="H727" s="7"/>
      <c r="I727" s="7"/>
      <c r="J727" s="202"/>
      <c r="K727" s="202"/>
      <c r="L727" s="132"/>
      <c r="M727" s="7"/>
      <c r="N727" s="7"/>
      <c r="O727" s="7"/>
    </row>
    <row r="728" spans="1:15" ht="15.75" customHeight="1">
      <c r="A728" s="7"/>
      <c r="B728" s="7"/>
      <c r="C728" s="7"/>
      <c r="D728" s="7"/>
      <c r="E728" s="132"/>
      <c r="F728" s="7"/>
      <c r="G728" s="7"/>
      <c r="H728" s="7"/>
      <c r="I728" s="7"/>
      <c r="J728" s="202"/>
      <c r="K728" s="202"/>
      <c r="L728" s="132"/>
      <c r="M728" s="7"/>
      <c r="N728" s="7"/>
      <c r="O728" s="7"/>
    </row>
    <row r="729" spans="1:15" ht="15.75" customHeight="1">
      <c r="A729" s="7"/>
      <c r="B729" s="7"/>
      <c r="C729" s="7"/>
      <c r="D729" s="7"/>
      <c r="E729" s="132"/>
      <c r="F729" s="7"/>
      <c r="G729" s="7"/>
      <c r="H729" s="7"/>
      <c r="I729" s="7"/>
      <c r="J729" s="202"/>
      <c r="K729" s="202"/>
      <c r="L729" s="132"/>
      <c r="M729" s="7"/>
      <c r="N729" s="7"/>
      <c r="O729" s="7"/>
    </row>
    <row r="730" spans="1:15" ht="15.75" customHeight="1">
      <c r="A730" s="7"/>
      <c r="B730" s="7"/>
      <c r="C730" s="7"/>
      <c r="D730" s="7"/>
      <c r="E730" s="132"/>
      <c r="F730" s="7"/>
      <c r="G730" s="7"/>
      <c r="H730" s="7"/>
      <c r="I730" s="7"/>
      <c r="J730" s="202"/>
      <c r="K730" s="202"/>
      <c r="L730" s="132"/>
      <c r="M730" s="7"/>
      <c r="N730" s="7"/>
      <c r="O730" s="7"/>
    </row>
    <row r="731" spans="1:15" ht="15.75" customHeight="1">
      <c r="A731" s="7"/>
      <c r="B731" s="7"/>
      <c r="C731" s="7"/>
      <c r="D731" s="7"/>
      <c r="E731" s="132"/>
      <c r="F731" s="7"/>
      <c r="G731" s="7"/>
      <c r="H731" s="7"/>
      <c r="I731" s="7"/>
      <c r="J731" s="202"/>
      <c r="K731" s="202"/>
      <c r="L731" s="132"/>
      <c r="M731" s="7"/>
      <c r="N731" s="7"/>
      <c r="O731" s="7"/>
    </row>
    <row r="732" spans="1:15" ht="15.75" customHeight="1">
      <c r="A732" s="7"/>
      <c r="B732" s="7"/>
      <c r="C732" s="7"/>
      <c r="D732" s="7"/>
      <c r="E732" s="132"/>
      <c r="F732" s="7"/>
      <c r="G732" s="7"/>
      <c r="H732" s="7"/>
      <c r="I732" s="7"/>
      <c r="J732" s="202"/>
      <c r="K732" s="202"/>
      <c r="L732" s="132"/>
      <c r="M732" s="7"/>
      <c r="N732" s="7"/>
      <c r="O732" s="7"/>
    </row>
    <row r="733" spans="1:15" ht="15.75" customHeight="1">
      <c r="A733" s="7"/>
      <c r="B733" s="7"/>
      <c r="C733" s="7"/>
      <c r="D733" s="7"/>
      <c r="E733" s="132"/>
      <c r="F733" s="7"/>
      <c r="G733" s="7"/>
      <c r="H733" s="7"/>
      <c r="I733" s="7"/>
      <c r="J733" s="202"/>
      <c r="K733" s="202"/>
      <c r="L733" s="132"/>
      <c r="M733" s="7"/>
      <c r="N733" s="7"/>
      <c r="O733" s="7"/>
    </row>
    <row r="734" spans="1:15" ht="15.75" customHeight="1">
      <c r="A734" s="7"/>
      <c r="B734" s="7"/>
      <c r="C734" s="7"/>
      <c r="D734" s="7"/>
      <c r="E734" s="132"/>
      <c r="F734" s="7"/>
      <c r="G734" s="7"/>
      <c r="H734" s="7"/>
      <c r="I734" s="7"/>
      <c r="J734" s="202"/>
      <c r="K734" s="202"/>
      <c r="L734" s="132"/>
      <c r="M734" s="7"/>
      <c r="N734" s="7"/>
      <c r="O734" s="7"/>
    </row>
    <row r="735" spans="1:15" ht="15.75" customHeight="1">
      <c r="A735" s="7"/>
      <c r="B735" s="7"/>
      <c r="C735" s="7"/>
      <c r="D735" s="7"/>
      <c r="E735" s="132"/>
      <c r="F735" s="7"/>
      <c r="G735" s="7"/>
      <c r="H735" s="7"/>
      <c r="I735" s="7"/>
      <c r="J735" s="202"/>
      <c r="K735" s="202"/>
      <c r="L735" s="132"/>
      <c r="M735" s="7"/>
      <c r="N735" s="7"/>
      <c r="O735" s="7"/>
    </row>
    <row r="736" spans="1:15" ht="15.75" customHeight="1">
      <c r="A736" s="7"/>
      <c r="B736" s="7"/>
      <c r="C736" s="7"/>
      <c r="D736" s="7"/>
      <c r="E736" s="132"/>
      <c r="F736" s="7"/>
      <c r="G736" s="7"/>
      <c r="H736" s="7"/>
      <c r="I736" s="7"/>
      <c r="J736" s="202"/>
      <c r="K736" s="202"/>
      <c r="L736" s="132"/>
      <c r="M736" s="7"/>
      <c r="N736" s="7"/>
      <c r="O736" s="7"/>
    </row>
    <row r="737" spans="1:15" ht="15.75" customHeight="1">
      <c r="A737" s="7"/>
      <c r="B737" s="7"/>
      <c r="C737" s="7"/>
      <c r="D737" s="7"/>
      <c r="E737" s="132"/>
      <c r="F737" s="7"/>
      <c r="G737" s="7"/>
      <c r="H737" s="7"/>
      <c r="I737" s="7"/>
      <c r="J737" s="202"/>
      <c r="K737" s="202"/>
      <c r="L737" s="132"/>
      <c r="M737" s="7"/>
      <c r="N737" s="7"/>
      <c r="O737" s="7"/>
    </row>
    <row r="738" spans="1:15" ht="15.75" customHeight="1">
      <c r="A738" s="7"/>
      <c r="B738" s="7"/>
      <c r="C738" s="7"/>
      <c r="D738" s="7"/>
      <c r="E738" s="132"/>
      <c r="F738" s="7"/>
      <c r="G738" s="7"/>
      <c r="H738" s="7"/>
      <c r="I738" s="7"/>
      <c r="J738" s="202"/>
      <c r="K738" s="202"/>
      <c r="L738" s="132"/>
      <c r="M738" s="7"/>
      <c r="N738" s="7"/>
      <c r="O738" s="7"/>
    </row>
    <row r="739" spans="1:15" ht="15.75" customHeight="1">
      <c r="A739" s="7"/>
      <c r="B739" s="7"/>
      <c r="C739" s="7"/>
      <c r="D739" s="7"/>
      <c r="E739" s="132"/>
      <c r="F739" s="7"/>
      <c r="G739" s="7"/>
      <c r="H739" s="7"/>
      <c r="I739" s="7"/>
      <c r="J739" s="202"/>
      <c r="K739" s="202"/>
      <c r="L739" s="132"/>
      <c r="M739" s="7"/>
      <c r="N739" s="7"/>
      <c r="O739" s="7"/>
    </row>
    <row r="740" spans="1:15" ht="15.75" customHeight="1">
      <c r="A740" s="7"/>
      <c r="B740" s="7"/>
      <c r="C740" s="7"/>
      <c r="D740" s="7"/>
      <c r="E740" s="132"/>
      <c r="F740" s="7"/>
      <c r="G740" s="7"/>
      <c r="H740" s="7"/>
      <c r="I740" s="7"/>
      <c r="J740" s="202"/>
      <c r="K740" s="202"/>
      <c r="L740" s="132"/>
      <c r="M740" s="7"/>
      <c r="N740" s="7"/>
      <c r="O740" s="7"/>
    </row>
    <row r="741" spans="1:15" ht="15.75" customHeight="1">
      <c r="A741" s="7"/>
      <c r="B741" s="7"/>
      <c r="C741" s="7"/>
      <c r="D741" s="7"/>
      <c r="E741" s="132"/>
      <c r="F741" s="7"/>
      <c r="G741" s="7"/>
      <c r="H741" s="7"/>
      <c r="I741" s="7"/>
      <c r="J741" s="202"/>
      <c r="K741" s="202"/>
      <c r="L741" s="132"/>
      <c r="M741" s="7"/>
      <c r="N741" s="7"/>
      <c r="O741" s="7"/>
    </row>
    <row r="742" spans="1:15" ht="15.75" customHeight="1">
      <c r="A742" s="7"/>
      <c r="B742" s="7"/>
      <c r="C742" s="7"/>
      <c r="D742" s="7"/>
      <c r="E742" s="132"/>
      <c r="F742" s="7"/>
      <c r="G742" s="7"/>
      <c r="H742" s="7"/>
      <c r="I742" s="7"/>
      <c r="J742" s="202"/>
      <c r="K742" s="202"/>
      <c r="L742" s="132"/>
      <c r="M742" s="7"/>
      <c r="N742" s="7"/>
      <c r="O742" s="7"/>
    </row>
    <row r="743" spans="1:15" ht="15.75" customHeight="1">
      <c r="A743" s="7"/>
      <c r="B743" s="7"/>
      <c r="C743" s="7"/>
      <c r="D743" s="7"/>
      <c r="E743" s="132"/>
      <c r="F743" s="7"/>
      <c r="G743" s="7"/>
      <c r="H743" s="7"/>
      <c r="I743" s="7"/>
      <c r="J743" s="202"/>
      <c r="K743" s="202"/>
      <c r="L743" s="132"/>
      <c r="M743" s="7"/>
      <c r="N743" s="7"/>
      <c r="O743" s="7"/>
    </row>
    <row r="744" spans="1:15" ht="15.75" customHeight="1">
      <c r="A744" s="7"/>
      <c r="B744" s="7"/>
      <c r="C744" s="7"/>
      <c r="D744" s="7"/>
      <c r="E744" s="132"/>
      <c r="F744" s="7"/>
      <c r="G744" s="7"/>
      <c r="H744" s="7"/>
      <c r="I744" s="7"/>
      <c r="J744" s="202"/>
      <c r="K744" s="202"/>
      <c r="L744" s="132"/>
      <c r="M744" s="7"/>
      <c r="N744" s="7"/>
      <c r="O744" s="7"/>
    </row>
    <row r="745" spans="1:15" ht="15.75" customHeight="1">
      <c r="A745" s="7"/>
      <c r="B745" s="7"/>
      <c r="C745" s="7"/>
      <c r="D745" s="7"/>
      <c r="E745" s="132"/>
      <c r="F745" s="7"/>
      <c r="G745" s="7"/>
      <c r="H745" s="7"/>
      <c r="I745" s="7"/>
      <c r="J745" s="202"/>
      <c r="K745" s="202"/>
      <c r="L745" s="132"/>
      <c r="M745" s="7"/>
      <c r="N745" s="7"/>
      <c r="O745" s="7"/>
    </row>
    <row r="746" spans="1:15" ht="15.75" customHeight="1">
      <c r="A746" s="7"/>
      <c r="B746" s="7"/>
      <c r="C746" s="7"/>
      <c r="D746" s="7"/>
      <c r="E746" s="132"/>
      <c r="F746" s="7"/>
      <c r="G746" s="7"/>
      <c r="H746" s="7"/>
      <c r="I746" s="7"/>
      <c r="J746" s="202"/>
      <c r="K746" s="202"/>
      <c r="L746" s="132"/>
      <c r="M746" s="7"/>
      <c r="N746" s="7"/>
      <c r="O746" s="7"/>
    </row>
    <row r="747" spans="1:15" ht="15.75" customHeight="1">
      <c r="A747" s="7"/>
      <c r="B747" s="7"/>
      <c r="C747" s="7"/>
      <c r="D747" s="7"/>
      <c r="E747" s="132"/>
      <c r="F747" s="7"/>
      <c r="G747" s="7"/>
      <c r="H747" s="7"/>
      <c r="I747" s="7"/>
      <c r="J747" s="202"/>
      <c r="K747" s="202"/>
      <c r="L747" s="132"/>
      <c r="M747" s="7"/>
      <c r="N747" s="7"/>
      <c r="O747" s="7"/>
    </row>
    <row r="748" spans="1:15" ht="15.75" customHeight="1">
      <c r="A748" s="7"/>
      <c r="B748" s="7"/>
      <c r="C748" s="7"/>
      <c r="D748" s="7"/>
      <c r="E748" s="132"/>
      <c r="F748" s="7"/>
      <c r="G748" s="7"/>
      <c r="H748" s="7"/>
      <c r="I748" s="7"/>
      <c r="J748" s="202"/>
      <c r="K748" s="202"/>
      <c r="L748" s="132"/>
      <c r="M748" s="7"/>
      <c r="N748" s="7"/>
      <c r="O748" s="7"/>
    </row>
    <row r="749" spans="1:15" ht="15.75" customHeight="1">
      <c r="A749" s="7"/>
      <c r="B749" s="7"/>
      <c r="C749" s="7"/>
      <c r="D749" s="7"/>
      <c r="E749" s="132"/>
      <c r="F749" s="7"/>
      <c r="G749" s="7"/>
      <c r="H749" s="7"/>
      <c r="I749" s="7"/>
      <c r="J749" s="202"/>
      <c r="K749" s="202"/>
      <c r="L749" s="132"/>
      <c r="M749" s="7"/>
      <c r="N749" s="7"/>
      <c r="O749" s="7"/>
    </row>
    <row r="750" spans="1:15" ht="15.75" customHeight="1">
      <c r="A750" s="7"/>
      <c r="B750" s="7"/>
      <c r="C750" s="7"/>
      <c r="D750" s="7"/>
      <c r="E750" s="132"/>
      <c r="F750" s="7"/>
      <c r="G750" s="7"/>
      <c r="H750" s="7"/>
      <c r="I750" s="7"/>
      <c r="J750" s="202"/>
      <c r="K750" s="202"/>
      <c r="L750" s="132"/>
      <c r="M750" s="7"/>
      <c r="N750" s="7"/>
      <c r="O750" s="7"/>
    </row>
    <row r="751" spans="1:15" ht="15.75" customHeight="1">
      <c r="A751" s="7"/>
      <c r="B751" s="7"/>
      <c r="C751" s="7"/>
      <c r="D751" s="7"/>
      <c r="E751" s="132"/>
      <c r="F751" s="7"/>
      <c r="G751" s="7"/>
      <c r="H751" s="7"/>
      <c r="I751" s="7"/>
      <c r="J751" s="202"/>
      <c r="K751" s="202"/>
      <c r="L751" s="132"/>
      <c r="M751" s="7"/>
      <c r="N751" s="7"/>
      <c r="O751" s="7"/>
    </row>
    <row r="752" spans="1:15" ht="15.75" customHeight="1">
      <c r="A752" s="7"/>
      <c r="B752" s="7"/>
      <c r="C752" s="7"/>
      <c r="D752" s="7"/>
      <c r="E752" s="132"/>
      <c r="F752" s="7"/>
      <c r="G752" s="7"/>
      <c r="H752" s="7"/>
      <c r="I752" s="7"/>
      <c r="J752" s="202"/>
      <c r="K752" s="202"/>
      <c r="L752" s="132"/>
      <c r="M752" s="7"/>
      <c r="N752" s="7"/>
      <c r="O752" s="7"/>
    </row>
    <row r="753" spans="1:15" ht="15.75" customHeight="1">
      <c r="A753" s="7"/>
      <c r="B753" s="7"/>
      <c r="C753" s="7"/>
      <c r="D753" s="7"/>
      <c r="E753" s="132"/>
      <c r="F753" s="7"/>
      <c r="G753" s="7"/>
      <c r="H753" s="7"/>
      <c r="I753" s="7"/>
      <c r="J753" s="202"/>
      <c r="K753" s="202"/>
      <c r="L753" s="132"/>
      <c r="M753" s="7"/>
      <c r="N753" s="7"/>
      <c r="O753" s="7"/>
    </row>
    <row r="754" spans="1:15" ht="15.75" customHeight="1">
      <c r="A754" s="7"/>
      <c r="B754" s="7"/>
      <c r="C754" s="7"/>
      <c r="D754" s="7"/>
      <c r="E754" s="132"/>
      <c r="F754" s="7"/>
      <c r="G754" s="7"/>
      <c r="H754" s="7"/>
      <c r="I754" s="7"/>
      <c r="J754" s="202"/>
      <c r="K754" s="202"/>
      <c r="L754" s="132"/>
      <c r="M754" s="7"/>
      <c r="N754" s="7"/>
      <c r="O754" s="7"/>
    </row>
    <row r="755" spans="1:15" ht="15.75" customHeight="1">
      <c r="A755" s="7"/>
      <c r="B755" s="7"/>
      <c r="C755" s="7"/>
      <c r="D755" s="7"/>
      <c r="E755" s="132"/>
      <c r="F755" s="7"/>
      <c r="G755" s="7"/>
      <c r="H755" s="7"/>
      <c r="I755" s="7"/>
      <c r="J755" s="202"/>
      <c r="K755" s="202"/>
      <c r="L755" s="132"/>
      <c r="M755" s="7"/>
      <c r="N755" s="7"/>
      <c r="O755" s="7"/>
    </row>
    <row r="756" spans="1:15" ht="15.75" customHeight="1">
      <c r="A756" s="7"/>
      <c r="B756" s="7"/>
      <c r="C756" s="7"/>
      <c r="D756" s="7"/>
      <c r="E756" s="132"/>
      <c r="F756" s="7"/>
      <c r="G756" s="7"/>
      <c r="H756" s="7"/>
      <c r="I756" s="7"/>
      <c r="J756" s="202"/>
      <c r="K756" s="202"/>
      <c r="L756" s="132"/>
      <c r="M756" s="7"/>
      <c r="N756" s="7"/>
      <c r="O756" s="7"/>
    </row>
    <row r="757" spans="1:15" ht="15.75" customHeight="1">
      <c r="A757" s="7"/>
      <c r="B757" s="7"/>
      <c r="C757" s="7"/>
      <c r="D757" s="7"/>
      <c r="E757" s="132"/>
      <c r="F757" s="7"/>
      <c r="G757" s="7"/>
      <c r="H757" s="7"/>
      <c r="I757" s="7"/>
      <c r="J757" s="202"/>
      <c r="K757" s="202"/>
      <c r="L757" s="132"/>
      <c r="M757" s="7"/>
      <c r="N757" s="7"/>
      <c r="O757" s="7"/>
    </row>
    <row r="758" spans="1:15" ht="15.75" customHeight="1">
      <c r="A758" s="7"/>
      <c r="B758" s="7"/>
      <c r="C758" s="7"/>
      <c r="D758" s="7"/>
      <c r="E758" s="132"/>
      <c r="F758" s="7"/>
      <c r="G758" s="7"/>
      <c r="H758" s="7"/>
      <c r="I758" s="7"/>
      <c r="J758" s="202"/>
      <c r="K758" s="202"/>
      <c r="L758" s="132"/>
      <c r="M758" s="7"/>
      <c r="N758" s="7"/>
      <c r="O758" s="7"/>
    </row>
    <row r="759" spans="1:15" ht="15.75" customHeight="1">
      <c r="A759" s="7"/>
      <c r="B759" s="7"/>
      <c r="C759" s="7"/>
      <c r="D759" s="7"/>
      <c r="E759" s="132"/>
      <c r="F759" s="7"/>
      <c r="G759" s="7"/>
      <c r="H759" s="7"/>
      <c r="I759" s="7"/>
      <c r="J759" s="202"/>
      <c r="K759" s="202"/>
      <c r="L759" s="132"/>
      <c r="M759" s="7"/>
      <c r="N759" s="7"/>
      <c r="O759" s="7"/>
    </row>
    <row r="760" spans="1:15" ht="15.75" customHeight="1">
      <c r="A760" s="7"/>
      <c r="B760" s="7"/>
      <c r="C760" s="7"/>
      <c r="D760" s="7"/>
      <c r="E760" s="132"/>
      <c r="F760" s="7"/>
      <c r="G760" s="7"/>
      <c r="H760" s="7"/>
      <c r="I760" s="7"/>
      <c r="J760" s="202"/>
      <c r="K760" s="202"/>
      <c r="L760" s="132"/>
      <c r="M760" s="7"/>
      <c r="N760" s="7"/>
      <c r="O760" s="7"/>
    </row>
    <row r="761" spans="1:15" ht="15.75" customHeight="1">
      <c r="A761" s="7"/>
      <c r="B761" s="7"/>
      <c r="C761" s="7"/>
      <c r="D761" s="7"/>
      <c r="E761" s="132"/>
      <c r="F761" s="7"/>
      <c r="G761" s="7"/>
      <c r="H761" s="7"/>
      <c r="I761" s="7"/>
      <c r="J761" s="202"/>
      <c r="K761" s="202"/>
      <c r="L761" s="132"/>
      <c r="M761" s="7"/>
      <c r="N761" s="7"/>
      <c r="O761" s="7"/>
    </row>
    <row r="762" spans="1:15" ht="15.75" customHeight="1">
      <c r="A762" s="7"/>
      <c r="B762" s="7"/>
      <c r="C762" s="7"/>
      <c r="D762" s="7"/>
      <c r="E762" s="132"/>
      <c r="F762" s="7"/>
      <c r="G762" s="7"/>
      <c r="H762" s="7"/>
      <c r="I762" s="7"/>
      <c r="J762" s="202"/>
      <c r="K762" s="202"/>
      <c r="L762" s="132"/>
      <c r="M762" s="7"/>
      <c r="N762" s="7"/>
      <c r="O762" s="7"/>
    </row>
    <row r="763" spans="1:15" ht="15.75" customHeight="1">
      <c r="A763" s="7"/>
      <c r="B763" s="7"/>
      <c r="C763" s="7"/>
      <c r="D763" s="7"/>
      <c r="E763" s="132"/>
      <c r="F763" s="7"/>
      <c r="G763" s="7"/>
      <c r="H763" s="7"/>
      <c r="I763" s="7"/>
      <c r="J763" s="202"/>
      <c r="K763" s="202"/>
      <c r="L763" s="132"/>
      <c r="M763" s="7"/>
      <c r="N763" s="7"/>
      <c r="O763" s="7"/>
    </row>
    <row r="764" spans="1:15" ht="15.75" customHeight="1">
      <c r="A764" s="7"/>
      <c r="B764" s="7"/>
      <c r="C764" s="7"/>
      <c r="D764" s="7"/>
      <c r="E764" s="132"/>
      <c r="F764" s="7"/>
      <c r="G764" s="7"/>
      <c r="H764" s="7"/>
      <c r="I764" s="7"/>
      <c r="J764" s="202"/>
      <c r="K764" s="202"/>
      <c r="L764" s="132"/>
      <c r="M764" s="7"/>
      <c r="N764" s="7"/>
      <c r="O764" s="7"/>
    </row>
    <row r="765" spans="1:15" ht="15.75" customHeight="1">
      <c r="A765" s="7"/>
      <c r="B765" s="7"/>
      <c r="C765" s="7"/>
      <c r="D765" s="7"/>
      <c r="E765" s="132"/>
      <c r="F765" s="7"/>
      <c r="G765" s="7"/>
      <c r="H765" s="7"/>
      <c r="I765" s="7"/>
      <c r="J765" s="202"/>
      <c r="K765" s="202"/>
      <c r="L765" s="132"/>
      <c r="M765" s="7"/>
      <c r="N765" s="7"/>
      <c r="O765" s="7"/>
    </row>
    <row r="766" spans="1:15" ht="15.75" customHeight="1">
      <c r="A766" s="7"/>
      <c r="B766" s="7"/>
      <c r="C766" s="7"/>
      <c r="D766" s="7"/>
      <c r="E766" s="132"/>
      <c r="F766" s="7"/>
      <c r="G766" s="7"/>
      <c r="H766" s="7"/>
      <c r="I766" s="7"/>
      <c r="J766" s="202"/>
      <c r="K766" s="202"/>
      <c r="L766" s="132"/>
      <c r="M766" s="7"/>
      <c r="N766" s="7"/>
      <c r="O766" s="7"/>
    </row>
    <row r="767" spans="1:15" ht="15.75" customHeight="1">
      <c r="A767" s="7"/>
      <c r="B767" s="7"/>
      <c r="C767" s="7"/>
      <c r="D767" s="7"/>
      <c r="E767" s="132"/>
      <c r="F767" s="7"/>
      <c r="G767" s="7"/>
      <c r="H767" s="7"/>
      <c r="I767" s="7"/>
      <c r="J767" s="202"/>
      <c r="K767" s="202"/>
      <c r="L767" s="132"/>
      <c r="M767" s="7"/>
      <c r="N767" s="7"/>
      <c r="O767" s="7"/>
    </row>
    <row r="768" spans="1:15" ht="15.75" customHeight="1">
      <c r="A768" s="7"/>
      <c r="B768" s="7"/>
      <c r="C768" s="7"/>
      <c r="D768" s="7"/>
      <c r="E768" s="132"/>
      <c r="F768" s="7"/>
      <c r="G768" s="7"/>
      <c r="H768" s="7"/>
      <c r="I768" s="7"/>
      <c r="J768" s="202"/>
      <c r="K768" s="202"/>
      <c r="L768" s="132"/>
      <c r="M768" s="7"/>
      <c r="N768" s="7"/>
      <c r="O768" s="7"/>
    </row>
    <row r="769" spans="1:15" ht="15.75" customHeight="1">
      <c r="A769" s="7"/>
      <c r="B769" s="7"/>
      <c r="C769" s="7"/>
      <c r="D769" s="7"/>
      <c r="E769" s="132"/>
      <c r="F769" s="7"/>
      <c r="G769" s="7"/>
      <c r="H769" s="7"/>
      <c r="I769" s="7"/>
      <c r="J769" s="202"/>
      <c r="K769" s="202"/>
      <c r="L769" s="132"/>
      <c r="M769" s="7"/>
      <c r="N769" s="7"/>
      <c r="O769" s="7"/>
    </row>
    <row r="770" spans="1:15" ht="15.75" customHeight="1">
      <c r="A770" s="7"/>
      <c r="B770" s="7"/>
      <c r="C770" s="7"/>
      <c r="D770" s="7"/>
      <c r="E770" s="132"/>
      <c r="F770" s="7"/>
      <c r="G770" s="7"/>
      <c r="H770" s="7"/>
      <c r="I770" s="7"/>
      <c r="J770" s="202"/>
      <c r="K770" s="202"/>
      <c r="L770" s="132"/>
      <c r="M770" s="7"/>
      <c r="N770" s="7"/>
      <c r="O770" s="7"/>
    </row>
    <row r="771" spans="1:15" ht="15.75" customHeight="1">
      <c r="A771" s="7"/>
      <c r="B771" s="7"/>
      <c r="C771" s="7"/>
      <c r="D771" s="7"/>
      <c r="E771" s="132"/>
      <c r="F771" s="7"/>
      <c r="G771" s="7"/>
      <c r="H771" s="7"/>
      <c r="I771" s="7"/>
      <c r="J771" s="202"/>
      <c r="K771" s="202"/>
      <c r="L771" s="132"/>
      <c r="M771" s="7"/>
      <c r="N771" s="7"/>
      <c r="O771" s="7"/>
    </row>
    <row r="772" spans="1:15" ht="15.75" customHeight="1">
      <c r="A772" s="7"/>
      <c r="B772" s="7"/>
      <c r="C772" s="7"/>
      <c r="D772" s="7"/>
      <c r="E772" s="132"/>
      <c r="F772" s="7"/>
      <c r="G772" s="7"/>
      <c r="H772" s="7"/>
      <c r="I772" s="7"/>
      <c r="J772" s="202"/>
      <c r="K772" s="202"/>
      <c r="L772" s="132"/>
      <c r="M772" s="7"/>
      <c r="N772" s="7"/>
      <c r="O772" s="7"/>
    </row>
    <row r="773" spans="1:15" ht="15.75" customHeight="1">
      <c r="A773" s="7"/>
      <c r="B773" s="7"/>
      <c r="C773" s="7"/>
      <c r="D773" s="7"/>
      <c r="E773" s="132"/>
      <c r="F773" s="7"/>
      <c r="G773" s="7"/>
      <c r="H773" s="7"/>
      <c r="I773" s="7"/>
      <c r="J773" s="202"/>
      <c r="K773" s="202"/>
      <c r="L773" s="132"/>
      <c r="M773" s="7"/>
      <c r="N773" s="7"/>
      <c r="O773" s="7"/>
    </row>
    <row r="774" spans="1:15" ht="15.75" customHeight="1">
      <c r="A774" s="7"/>
      <c r="B774" s="7"/>
      <c r="C774" s="7"/>
      <c r="D774" s="7"/>
      <c r="E774" s="132"/>
      <c r="F774" s="7"/>
      <c r="G774" s="7"/>
      <c r="H774" s="7"/>
      <c r="I774" s="7"/>
      <c r="J774" s="202"/>
      <c r="K774" s="202"/>
      <c r="L774" s="132"/>
      <c r="M774" s="7"/>
      <c r="N774" s="7"/>
      <c r="O774" s="7"/>
    </row>
    <row r="775" spans="1:15" ht="15.75" customHeight="1">
      <c r="A775" s="7"/>
      <c r="B775" s="7"/>
      <c r="C775" s="7"/>
      <c r="D775" s="7"/>
      <c r="E775" s="132"/>
      <c r="F775" s="7"/>
      <c r="G775" s="7"/>
      <c r="H775" s="7"/>
      <c r="I775" s="7"/>
      <c r="J775" s="202"/>
      <c r="K775" s="202"/>
      <c r="L775" s="132"/>
      <c r="M775" s="7"/>
      <c r="N775" s="7"/>
      <c r="O775" s="7"/>
    </row>
    <row r="776" spans="1:15" ht="15.75" customHeight="1">
      <c r="A776" s="7"/>
      <c r="B776" s="7"/>
      <c r="C776" s="7"/>
      <c r="D776" s="7"/>
      <c r="E776" s="132"/>
      <c r="F776" s="7"/>
      <c r="G776" s="7"/>
      <c r="H776" s="7"/>
      <c r="I776" s="7"/>
      <c r="J776" s="202"/>
      <c r="K776" s="202"/>
      <c r="L776" s="132"/>
      <c r="M776" s="7"/>
      <c r="N776" s="7"/>
      <c r="O776" s="7"/>
    </row>
    <row r="777" spans="1:15" ht="15.75" customHeight="1">
      <c r="A777" s="7"/>
      <c r="B777" s="7"/>
      <c r="C777" s="7"/>
      <c r="D777" s="7"/>
      <c r="E777" s="132"/>
      <c r="F777" s="7"/>
      <c r="G777" s="7"/>
      <c r="H777" s="7"/>
      <c r="I777" s="7"/>
      <c r="J777" s="202"/>
      <c r="K777" s="202"/>
      <c r="L777" s="132"/>
      <c r="M777" s="7"/>
      <c r="N777" s="7"/>
      <c r="O777" s="7"/>
    </row>
    <row r="778" spans="1:15" ht="15.75" customHeight="1">
      <c r="A778" s="7"/>
      <c r="B778" s="7"/>
      <c r="C778" s="7"/>
      <c r="D778" s="7"/>
      <c r="E778" s="132"/>
      <c r="F778" s="7"/>
      <c r="G778" s="7"/>
      <c r="H778" s="7"/>
      <c r="I778" s="7"/>
      <c r="J778" s="202"/>
      <c r="K778" s="202"/>
      <c r="L778" s="132"/>
      <c r="M778" s="7"/>
      <c r="N778" s="7"/>
      <c r="O778" s="7"/>
    </row>
    <row r="779" spans="1:15" ht="15.75" customHeight="1">
      <c r="A779" s="7"/>
      <c r="B779" s="7"/>
      <c r="C779" s="7"/>
      <c r="D779" s="7"/>
      <c r="E779" s="132"/>
      <c r="F779" s="7"/>
      <c r="G779" s="7"/>
      <c r="H779" s="7"/>
      <c r="I779" s="7"/>
      <c r="J779" s="202"/>
      <c r="K779" s="202"/>
      <c r="L779" s="132"/>
      <c r="M779" s="7"/>
      <c r="N779" s="7"/>
      <c r="O779" s="7"/>
    </row>
    <row r="780" spans="1:15" ht="15.75" customHeight="1">
      <c r="A780" s="7"/>
      <c r="B780" s="7"/>
      <c r="C780" s="7"/>
      <c r="D780" s="7"/>
      <c r="E780" s="132"/>
      <c r="F780" s="7"/>
      <c r="G780" s="7"/>
      <c r="H780" s="7"/>
      <c r="I780" s="7"/>
      <c r="J780" s="202"/>
      <c r="K780" s="202"/>
      <c r="L780" s="132"/>
      <c r="M780" s="7"/>
      <c r="N780" s="7"/>
      <c r="O780" s="7"/>
    </row>
    <row r="781" spans="1:15" ht="15.75" customHeight="1">
      <c r="A781" s="7"/>
      <c r="B781" s="7"/>
      <c r="C781" s="7"/>
      <c r="D781" s="7"/>
      <c r="E781" s="132"/>
      <c r="F781" s="7"/>
      <c r="G781" s="7"/>
      <c r="H781" s="7"/>
      <c r="I781" s="7"/>
      <c r="J781" s="202"/>
      <c r="K781" s="202"/>
      <c r="L781" s="132"/>
      <c r="M781" s="7"/>
      <c r="N781" s="7"/>
      <c r="O781" s="7"/>
    </row>
    <row r="782" spans="1:15" ht="15.75" customHeight="1">
      <c r="A782" s="7"/>
      <c r="B782" s="7"/>
      <c r="C782" s="7"/>
      <c r="D782" s="7"/>
      <c r="E782" s="132"/>
      <c r="F782" s="7"/>
      <c r="G782" s="7"/>
      <c r="H782" s="7"/>
      <c r="I782" s="7"/>
      <c r="J782" s="202"/>
      <c r="K782" s="202"/>
      <c r="L782" s="132"/>
      <c r="M782" s="7"/>
      <c r="N782" s="7"/>
      <c r="O782" s="7"/>
    </row>
    <row r="783" spans="1:15" ht="15.75" customHeight="1">
      <c r="A783" s="7"/>
      <c r="B783" s="7"/>
      <c r="C783" s="7"/>
      <c r="D783" s="7"/>
      <c r="E783" s="132"/>
      <c r="F783" s="7"/>
      <c r="G783" s="7"/>
      <c r="H783" s="7"/>
      <c r="I783" s="7"/>
      <c r="J783" s="202"/>
      <c r="K783" s="202"/>
      <c r="L783" s="132"/>
      <c r="M783" s="7"/>
      <c r="N783" s="7"/>
      <c r="O783" s="7"/>
    </row>
    <row r="784" spans="1:15" ht="15.75" customHeight="1">
      <c r="A784" s="7"/>
      <c r="B784" s="7"/>
      <c r="C784" s="7"/>
      <c r="D784" s="7"/>
      <c r="E784" s="132"/>
      <c r="F784" s="7"/>
      <c r="G784" s="7"/>
      <c r="H784" s="7"/>
      <c r="I784" s="7"/>
      <c r="J784" s="202"/>
      <c r="K784" s="202"/>
      <c r="L784" s="132"/>
      <c r="M784" s="7"/>
      <c r="N784" s="7"/>
      <c r="O784" s="7"/>
    </row>
    <row r="785" spans="1:15" ht="15.75" customHeight="1">
      <c r="A785" s="7"/>
      <c r="B785" s="7"/>
      <c r="C785" s="7"/>
      <c r="D785" s="7"/>
      <c r="E785" s="132"/>
      <c r="F785" s="7"/>
      <c r="G785" s="7"/>
      <c r="H785" s="7"/>
      <c r="I785" s="7"/>
      <c r="J785" s="202"/>
      <c r="K785" s="202"/>
      <c r="L785" s="132"/>
      <c r="M785" s="7"/>
      <c r="N785" s="7"/>
      <c r="O785" s="7"/>
    </row>
    <row r="786" spans="1:15" ht="15.75" customHeight="1">
      <c r="A786" s="7"/>
      <c r="B786" s="7"/>
      <c r="C786" s="7"/>
      <c r="D786" s="7"/>
      <c r="E786" s="132"/>
      <c r="F786" s="7"/>
      <c r="G786" s="7"/>
      <c r="H786" s="7"/>
      <c r="I786" s="7"/>
      <c r="J786" s="202"/>
      <c r="K786" s="202"/>
      <c r="L786" s="132"/>
      <c r="M786" s="7"/>
      <c r="N786" s="7"/>
      <c r="O786" s="7"/>
    </row>
    <row r="787" spans="1:15" ht="15.75" customHeight="1">
      <c r="A787" s="7"/>
      <c r="B787" s="7"/>
      <c r="C787" s="7"/>
      <c r="D787" s="7"/>
      <c r="E787" s="132"/>
      <c r="F787" s="7"/>
      <c r="G787" s="7"/>
      <c r="H787" s="7"/>
      <c r="I787" s="7"/>
      <c r="J787" s="202"/>
      <c r="K787" s="202"/>
      <c r="L787" s="132"/>
      <c r="M787" s="7"/>
      <c r="N787" s="7"/>
      <c r="O787" s="7"/>
    </row>
    <row r="788" spans="1:15" ht="15.75" customHeight="1">
      <c r="A788" s="7"/>
      <c r="B788" s="7"/>
      <c r="C788" s="7"/>
      <c r="D788" s="7"/>
      <c r="E788" s="132"/>
      <c r="F788" s="7"/>
      <c r="G788" s="7"/>
      <c r="H788" s="7"/>
      <c r="I788" s="7"/>
      <c r="J788" s="202"/>
      <c r="K788" s="202"/>
      <c r="L788" s="132"/>
      <c r="M788" s="7"/>
      <c r="N788" s="7"/>
      <c r="O788" s="7"/>
    </row>
    <row r="789" spans="1:15" ht="15.75" customHeight="1">
      <c r="A789" s="7"/>
      <c r="B789" s="7"/>
      <c r="C789" s="7"/>
      <c r="D789" s="7"/>
      <c r="E789" s="132"/>
      <c r="F789" s="7"/>
      <c r="G789" s="7"/>
      <c r="H789" s="7"/>
      <c r="I789" s="7"/>
      <c r="J789" s="202"/>
      <c r="K789" s="202"/>
      <c r="L789" s="132"/>
      <c r="M789" s="7"/>
      <c r="N789" s="7"/>
      <c r="O789" s="7"/>
    </row>
    <row r="790" spans="1:15" ht="15.75" customHeight="1">
      <c r="A790" s="7"/>
      <c r="B790" s="7"/>
      <c r="C790" s="7"/>
      <c r="D790" s="7"/>
      <c r="E790" s="132"/>
      <c r="F790" s="7"/>
      <c r="G790" s="7"/>
      <c r="H790" s="7"/>
      <c r="I790" s="7"/>
      <c r="J790" s="202"/>
      <c r="K790" s="202"/>
      <c r="L790" s="132"/>
      <c r="M790" s="7"/>
      <c r="N790" s="7"/>
      <c r="O790" s="7"/>
    </row>
    <row r="791" spans="1:15" ht="15.75" customHeight="1">
      <c r="A791" s="7"/>
      <c r="B791" s="7"/>
      <c r="C791" s="7"/>
      <c r="D791" s="7"/>
      <c r="E791" s="132"/>
      <c r="F791" s="7"/>
      <c r="G791" s="7"/>
      <c r="H791" s="7"/>
      <c r="I791" s="7"/>
      <c r="J791" s="202"/>
      <c r="K791" s="202"/>
      <c r="L791" s="132"/>
      <c r="M791" s="7"/>
      <c r="N791" s="7"/>
      <c r="O791" s="7"/>
    </row>
    <row r="792" spans="1:15" ht="15.75" customHeight="1">
      <c r="A792" s="7"/>
      <c r="B792" s="7"/>
      <c r="C792" s="7"/>
      <c r="D792" s="7"/>
      <c r="E792" s="132"/>
      <c r="F792" s="7"/>
      <c r="G792" s="7"/>
      <c r="H792" s="7"/>
      <c r="I792" s="7"/>
      <c r="J792" s="202"/>
      <c r="K792" s="202"/>
      <c r="L792" s="132"/>
      <c r="M792" s="7"/>
      <c r="N792" s="7"/>
      <c r="O792" s="7"/>
    </row>
    <row r="793" spans="1:15" ht="15.75" customHeight="1">
      <c r="A793" s="7"/>
      <c r="B793" s="7"/>
      <c r="C793" s="7"/>
      <c r="D793" s="7"/>
      <c r="E793" s="132"/>
      <c r="F793" s="7"/>
      <c r="G793" s="7"/>
      <c r="H793" s="7"/>
      <c r="I793" s="7"/>
      <c r="J793" s="202"/>
      <c r="K793" s="202"/>
      <c r="L793" s="132"/>
      <c r="M793" s="7"/>
      <c r="N793" s="7"/>
      <c r="O793" s="7"/>
    </row>
    <row r="794" spans="1:15" ht="15.75" customHeight="1">
      <c r="A794" s="7"/>
      <c r="B794" s="7"/>
      <c r="C794" s="7"/>
      <c r="D794" s="7"/>
      <c r="E794" s="132"/>
      <c r="F794" s="7"/>
      <c r="G794" s="7"/>
      <c r="H794" s="7"/>
      <c r="I794" s="7"/>
      <c r="J794" s="202"/>
      <c r="K794" s="202"/>
      <c r="L794" s="132"/>
      <c r="M794" s="7"/>
      <c r="N794" s="7"/>
      <c r="O794" s="7"/>
    </row>
    <row r="795" spans="1:15" ht="15.75" customHeight="1">
      <c r="A795" s="7"/>
      <c r="B795" s="7"/>
      <c r="C795" s="7"/>
      <c r="D795" s="7"/>
      <c r="E795" s="132"/>
      <c r="F795" s="7"/>
      <c r="G795" s="7"/>
      <c r="H795" s="7"/>
      <c r="I795" s="7"/>
      <c r="J795" s="202"/>
      <c r="K795" s="202"/>
      <c r="L795" s="132"/>
      <c r="M795" s="7"/>
      <c r="N795" s="7"/>
      <c r="O795" s="7"/>
    </row>
    <row r="796" spans="1:15" ht="15.75" customHeight="1">
      <c r="A796" s="7"/>
      <c r="B796" s="7"/>
      <c r="C796" s="7"/>
      <c r="D796" s="7"/>
      <c r="E796" s="132"/>
      <c r="F796" s="7"/>
      <c r="G796" s="7"/>
      <c r="H796" s="7"/>
      <c r="I796" s="7"/>
      <c r="J796" s="202"/>
      <c r="K796" s="202"/>
      <c r="L796" s="132"/>
      <c r="M796" s="7"/>
      <c r="N796" s="7"/>
      <c r="O796" s="7"/>
    </row>
    <row r="797" spans="1:15" ht="15.75" customHeight="1">
      <c r="A797" s="7"/>
      <c r="B797" s="7"/>
      <c r="C797" s="7"/>
      <c r="D797" s="7"/>
      <c r="E797" s="132"/>
      <c r="F797" s="7"/>
      <c r="G797" s="7"/>
      <c r="H797" s="7"/>
      <c r="I797" s="7"/>
      <c r="J797" s="202"/>
      <c r="K797" s="202"/>
      <c r="L797" s="132"/>
      <c r="M797" s="7"/>
      <c r="N797" s="7"/>
      <c r="O797" s="7"/>
    </row>
    <row r="798" spans="1:15" ht="15.75" customHeight="1">
      <c r="A798" s="7"/>
      <c r="B798" s="7"/>
      <c r="C798" s="7"/>
      <c r="D798" s="7"/>
      <c r="E798" s="132"/>
      <c r="F798" s="7"/>
      <c r="G798" s="7"/>
      <c r="H798" s="7"/>
      <c r="I798" s="7"/>
      <c r="J798" s="202"/>
      <c r="K798" s="202"/>
      <c r="L798" s="132"/>
      <c r="M798" s="7"/>
      <c r="N798" s="7"/>
      <c r="O798" s="7"/>
    </row>
    <row r="799" spans="1:15" ht="15.75" customHeight="1">
      <c r="A799" s="7"/>
      <c r="B799" s="7"/>
      <c r="C799" s="7"/>
      <c r="D799" s="7"/>
      <c r="E799" s="132"/>
      <c r="F799" s="7"/>
      <c r="G799" s="7"/>
      <c r="H799" s="7"/>
      <c r="I799" s="7"/>
      <c r="J799" s="202"/>
      <c r="K799" s="202"/>
      <c r="L799" s="132"/>
      <c r="M799" s="7"/>
      <c r="N799" s="7"/>
      <c r="O799" s="7"/>
    </row>
    <row r="800" spans="1:15" ht="15.75" customHeight="1">
      <c r="A800" s="7"/>
      <c r="B800" s="7"/>
      <c r="C800" s="7"/>
      <c r="D800" s="7"/>
      <c r="E800" s="132"/>
      <c r="F800" s="7"/>
      <c r="G800" s="7"/>
      <c r="H800" s="7"/>
      <c r="I800" s="7"/>
      <c r="J800" s="202"/>
      <c r="K800" s="202"/>
      <c r="L800" s="132"/>
      <c r="M800" s="7"/>
      <c r="N800" s="7"/>
      <c r="O800" s="7"/>
    </row>
    <row r="801" spans="1:15" ht="15.75" customHeight="1">
      <c r="A801" s="7"/>
      <c r="B801" s="7"/>
      <c r="C801" s="7"/>
      <c r="D801" s="7"/>
      <c r="E801" s="132"/>
      <c r="F801" s="7"/>
      <c r="G801" s="7"/>
      <c r="H801" s="7"/>
      <c r="I801" s="7"/>
      <c r="J801" s="202"/>
      <c r="K801" s="202"/>
      <c r="L801" s="132"/>
      <c r="M801" s="7"/>
      <c r="N801" s="7"/>
      <c r="O801" s="7"/>
    </row>
    <row r="802" spans="1:15" ht="15.75" customHeight="1">
      <c r="A802" s="7"/>
      <c r="B802" s="7"/>
      <c r="C802" s="7"/>
      <c r="D802" s="7"/>
      <c r="E802" s="132"/>
      <c r="F802" s="7"/>
      <c r="G802" s="7"/>
      <c r="H802" s="7"/>
      <c r="I802" s="7"/>
      <c r="J802" s="202"/>
      <c r="K802" s="202"/>
      <c r="L802" s="132"/>
      <c r="M802" s="7"/>
      <c r="N802" s="7"/>
      <c r="O802" s="7"/>
    </row>
    <row r="803" spans="1:15" ht="15.75" customHeight="1">
      <c r="A803" s="7"/>
      <c r="B803" s="7"/>
      <c r="C803" s="7"/>
      <c r="D803" s="7"/>
      <c r="E803" s="132"/>
      <c r="F803" s="7"/>
      <c r="G803" s="7"/>
      <c r="H803" s="7"/>
      <c r="I803" s="7"/>
      <c r="J803" s="202"/>
      <c r="K803" s="202"/>
      <c r="L803" s="132"/>
      <c r="M803" s="7"/>
      <c r="N803" s="7"/>
      <c r="O803" s="7"/>
    </row>
    <row r="804" spans="1:15" ht="15.75" customHeight="1">
      <c r="A804" s="7"/>
      <c r="B804" s="7"/>
      <c r="C804" s="7"/>
      <c r="D804" s="7"/>
      <c r="E804" s="132"/>
      <c r="F804" s="7"/>
      <c r="G804" s="7"/>
      <c r="H804" s="7"/>
      <c r="I804" s="7"/>
      <c r="J804" s="202"/>
      <c r="K804" s="202"/>
      <c r="L804" s="132"/>
      <c r="M804" s="7"/>
      <c r="N804" s="7"/>
      <c r="O804" s="7"/>
    </row>
    <row r="805" spans="1:15" ht="15.75" customHeight="1">
      <c r="A805" s="7"/>
      <c r="B805" s="7"/>
      <c r="C805" s="7"/>
      <c r="D805" s="7"/>
      <c r="E805" s="132"/>
      <c r="F805" s="7"/>
      <c r="G805" s="7"/>
      <c r="H805" s="7"/>
      <c r="I805" s="7"/>
      <c r="J805" s="202"/>
      <c r="K805" s="202"/>
      <c r="L805" s="132"/>
      <c r="M805" s="7"/>
      <c r="N805" s="7"/>
      <c r="O805" s="7"/>
    </row>
    <row r="806" spans="1:15" ht="15.75" customHeight="1">
      <c r="A806" s="7"/>
      <c r="B806" s="7"/>
      <c r="C806" s="7"/>
      <c r="D806" s="7"/>
      <c r="E806" s="132"/>
      <c r="F806" s="7"/>
      <c r="G806" s="7"/>
      <c r="H806" s="7"/>
      <c r="I806" s="7"/>
      <c r="J806" s="202"/>
      <c r="K806" s="202"/>
      <c r="L806" s="132"/>
      <c r="M806" s="7"/>
      <c r="N806" s="7"/>
      <c r="O806" s="7"/>
    </row>
    <row r="807" spans="1:15" ht="15.75" customHeight="1">
      <c r="A807" s="7"/>
      <c r="B807" s="7"/>
      <c r="C807" s="7"/>
      <c r="D807" s="7"/>
      <c r="E807" s="132"/>
      <c r="F807" s="7"/>
      <c r="G807" s="7"/>
      <c r="H807" s="7"/>
      <c r="I807" s="7"/>
      <c r="J807" s="202"/>
      <c r="K807" s="202"/>
      <c r="L807" s="132"/>
      <c r="M807" s="7"/>
      <c r="N807" s="7"/>
      <c r="O807" s="7"/>
    </row>
    <row r="808" spans="1:15" ht="15.75" customHeight="1">
      <c r="A808" s="7"/>
      <c r="B808" s="7"/>
      <c r="C808" s="7"/>
      <c r="D808" s="7"/>
      <c r="E808" s="132"/>
      <c r="F808" s="7"/>
      <c r="G808" s="7"/>
      <c r="H808" s="7"/>
      <c r="I808" s="7"/>
      <c r="J808" s="202"/>
      <c r="K808" s="202"/>
      <c r="L808" s="132"/>
      <c r="M808" s="7"/>
      <c r="N808" s="7"/>
      <c r="O808" s="7"/>
    </row>
    <row r="809" spans="1:15" ht="15.75" customHeight="1">
      <c r="A809" s="7"/>
      <c r="B809" s="7"/>
      <c r="C809" s="7"/>
      <c r="D809" s="7"/>
      <c r="E809" s="132"/>
      <c r="F809" s="7"/>
      <c r="G809" s="7"/>
      <c r="H809" s="7"/>
      <c r="I809" s="7"/>
      <c r="J809" s="202"/>
      <c r="K809" s="202"/>
      <c r="L809" s="132"/>
      <c r="M809" s="7"/>
      <c r="N809" s="7"/>
      <c r="O809" s="7"/>
    </row>
    <row r="810" spans="1:15" ht="15.75" customHeight="1">
      <c r="A810" s="7"/>
      <c r="B810" s="7"/>
      <c r="C810" s="7"/>
      <c r="D810" s="7"/>
      <c r="E810" s="132"/>
      <c r="F810" s="7"/>
      <c r="G810" s="7"/>
      <c r="H810" s="7"/>
      <c r="I810" s="7"/>
      <c r="J810" s="202"/>
      <c r="K810" s="202"/>
      <c r="L810" s="132"/>
      <c r="M810" s="7"/>
      <c r="N810" s="7"/>
      <c r="O810" s="7"/>
    </row>
    <row r="811" spans="1:15" ht="15.75" customHeight="1">
      <c r="A811" s="7"/>
      <c r="B811" s="7"/>
      <c r="C811" s="7"/>
      <c r="D811" s="7"/>
      <c r="E811" s="132"/>
      <c r="F811" s="7"/>
      <c r="G811" s="7"/>
      <c r="H811" s="7"/>
      <c r="I811" s="7"/>
      <c r="J811" s="202"/>
      <c r="K811" s="202"/>
      <c r="L811" s="132"/>
      <c r="M811" s="7"/>
      <c r="N811" s="7"/>
      <c r="O811" s="7"/>
    </row>
    <row r="812" spans="1:15" ht="15.75" customHeight="1">
      <c r="A812" s="7"/>
      <c r="B812" s="7"/>
      <c r="C812" s="7"/>
      <c r="D812" s="7"/>
      <c r="E812" s="132"/>
      <c r="F812" s="7"/>
      <c r="G812" s="7"/>
      <c r="H812" s="7"/>
      <c r="I812" s="7"/>
      <c r="J812" s="202"/>
      <c r="K812" s="202"/>
      <c r="L812" s="132"/>
      <c r="M812" s="7"/>
      <c r="N812" s="7"/>
      <c r="O812" s="7"/>
    </row>
    <row r="813" spans="1:15" ht="15.75" customHeight="1">
      <c r="A813" s="7"/>
      <c r="B813" s="7"/>
      <c r="C813" s="7"/>
      <c r="D813" s="7"/>
      <c r="E813" s="132"/>
      <c r="F813" s="7"/>
      <c r="G813" s="7"/>
      <c r="H813" s="7"/>
      <c r="I813" s="7"/>
      <c r="J813" s="202"/>
      <c r="K813" s="202"/>
      <c r="L813" s="132"/>
      <c r="M813" s="7"/>
      <c r="N813" s="7"/>
      <c r="O813" s="7"/>
    </row>
    <row r="814" spans="1:15" ht="15.75" customHeight="1">
      <c r="A814" s="7"/>
      <c r="B814" s="7"/>
      <c r="C814" s="7"/>
      <c r="D814" s="7"/>
      <c r="E814" s="132"/>
      <c r="F814" s="7"/>
      <c r="G814" s="7"/>
      <c r="H814" s="7"/>
      <c r="I814" s="7"/>
      <c r="J814" s="202"/>
      <c r="K814" s="202"/>
      <c r="L814" s="132"/>
      <c r="M814" s="7"/>
      <c r="N814" s="7"/>
      <c r="O814" s="7"/>
    </row>
    <row r="815" spans="1:15" ht="15.75" customHeight="1">
      <c r="A815" s="7"/>
      <c r="B815" s="7"/>
      <c r="C815" s="7"/>
      <c r="D815" s="7"/>
      <c r="E815" s="132"/>
      <c r="F815" s="7"/>
      <c r="G815" s="7"/>
      <c r="H815" s="7"/>
      <c r="I815" s="7"/>
      <c r="J815" s="202"/>
      <c r="K815" s="202"/>
      <c r="L815" s="132"/>
      <c r="M815" s="7"/>
      <c r="N815" s="7"/>
      <c r="O815" s="7"/>
    </row>
    <row r="816" spans="1:15" ht="15.75" customHeight="1">
      <c r="A816" s="7"/>
      <c r="B816" s="7"/>
      <c r="C816" s="7"/>
      <c r="D816" s="7"/>
      <c r="E816" s="132"/>
      <c r="F816" s="7"/>
      <c r="G816" s="7"/>
      <c r="H816" s="7"/>
      <c r="I816" s="7"/>
      <c r="J816" s="202"/>
      <c r="K816" s="202"/>
      <c r="L816" s="132"/>
      <c r="M816" s="7"/>
      <c r="N816" s="7"/>
      <c r="O816" s="7"/>
    </row>
    <row r="817" spans="1:15" ht="15.75" customHeight="1">
      <c r="A817" s="7"/>
      <c r="B817" s="7"/>
      <c r="C817" s="7"/>
      <c r="D817" s="7"/>
      <c r="E817" s="132"/>
      <c r="F817" s="7"/>
      <c r="G817" s="7"/>
      <c r="H817" s="7"/>
      <c r="I817" s="7"/>
      <c r="J817" s="202"/>
      <c r="K817" s="202"/>
      <c r="L817" s="132"/>
      <c r="M817" s="7"/>
      <c r="N817" s="7"/>
      <c r="O817" s="7"/>
    </row>
    <row r="818" spans="1:15" ht="15.75" customHeight="1">
      <c r="A818" s="7"/>
      <c r="B818" s="7"/>
      <c r="C818" s="7"/>
      <c r="D818" s="7"/>
      <c r="E818" s="132"/>
      <c r="F818" s="7"/>
      <c r="G818" s="7"/>
      <c r="H818" s="7"/>
      <c r="I818" s="7"/>
      <c r="J818" s="202"/>
      <c r="K818" s="202"/>
      <c r="L818" s="132"/>
      <c r="M818" s="7"/>
      <c r="N818" s="7"/>
      <c r="O818" s="7"/>
    </row>
    <row r="819" spans="1:15" ht="15.75" customHeight="1">
      <c r="A819" s="7"/>
      <c r="B819" s="7"/>
      <c r="C819" s="7"/>
      <c r="D819" s="7"/>
      <c r="E819" s="132"/>
      <c r="F819" s="7"/>
      <c r="G819" s="7"/>
      <c r="H819" s="7"/>
      <c r="I819" s="7"/>
      <c r="J819" s="202"/>
      <c r="K819" s="202"/>
      <c r="L819" s="132"/>
      <c r="M819" s="7"/>
      <c r="N819" s="7"/>
      <c r="O819" s="7"/>
    </row>
    <row r="820" spans="1:15" ht="15.75" customHeight="1">
      <c r="A820" s="7"/>
      <c r="B820" s="7"/>
      <c r="C820" s="7"/>
      <c r="D820" s="7"/>
      <c r="E820" s="132"/>
      <c r="F820" s="7"/>
      <c r="G820" s="7"/>
      <c r="H820" s="7"/>
      <c r="I820" s="7"/>
      <c r="J820" s="202"/>
      <c r="K820" s="202"/>
      <c r="L820" s="132"/>
      <c r="M820" s="7"/>
      <c r="N820" s="7"/>
      <c r="O820" s="7"/>
    </row>
    <row r="821" spans="1:15" ht="15.75" customHeight="1">
      <c r="A821" s="7"/>
      <c r="B821" s="7"/>
      <c r="C821" s="7"/>
      <c r="D821" s="7"/>
      <c r="E821" s="132"/>
      <c r="F821" s="7"/>
      <c r="G821" s="7"/>
      <c r="H821" s="7"/>
      <c r="I821" s="7"/>
      <c r="J821" s="202"/>
      <c r="K821" s="202"/>
      <c r="L821" s="132"/>
      <c r="M821" s="7"/>
      <c r="N821" s="7"/>
      <c r="O821" s="7"/>
    </row>
    <row r="822" spans="1:15" ht="15.75" customHeight="1">
      <c r="A822" s="7"/>
      <c r="B822" s="7"/>
      <c r="C822" s="7"/>
      <c r="D822" s="7"/>
      <c r="E822" s="132"/>
      <c r="F822" s="7"/>
      <c r="G822" s="7"/>
      <c r="H822" s="7"/>
      <c r="I822" s="7"/>
      <c r="J822" s="202"/>
      <c r="K822" s="202"/>
      <c r="L822" s="132"/>
      <c r="M822" s="7"/>
      <c r="N822" s="7"/>
      <c r="O822" s="7"/>
    </row>
    <row r="823" spans="1:15" ht="15.75" customHeight="1">
      <c r="A823" s="7"/>
      <c r="B823" s="7"/>
      <c r="C823" s="7"/>
      <c r="D823" s="7"/>
      <c r="E823" s="132"/>
      <c r="F823" s="7"/>
      <c r="G823" s="7"/>
      <c r="H823" s="7"/>
      <c r="I823" s="7"/>
      <c r="J823" s="202"/>
      <c r="K823" s="202"/>
      <c r="L823" s="132"/>
      <c r="M823" s="7"/>
      <c r="N823" s="7"/>
      <c r="O823" s="7"/>
    </row>
    <row r="824" spans="1:15" ht="15.75" customHeight="1">
      <c r="A824" s="7"/>
      <c r="B824" s="7"/>
      <c r="C824" s="7"/>
      <c r="D824" s="7"/>
      <c r="E824" s="132"/>
      <c r="F824" s="7"/>
      <c r="G824" s="7"/>
      <c r="H824" s="7"/>
      <c r="I824" s="7"/>
      <c r="J824" s="202"/>
      <c r="K824" s="202"/>
      <c r="L824" s="132"/>
      <c r="M824" s="7"/>
      <c r="N824" s="7"/>
      <c r="O824" s="7"/>
    </row>
    <row r="825" spans="1:15" ht="15.75" customHeight="1">
      <c r="A825" s="7"/>
      <c r="B825" s="7"/>
      <c r="C825" s="7"/>
      <c r="D825" s="7"/>
      <c r="E825" s="132"/>
      <c r="F825" s="7"/>
      <c r="G825" s="7"/>
      <c r="H825" s="7"/>
      <c r="I825" s="7"/>
      <c r="J825" s="202"/>
      <c r="K825" s="202"/>
      <c r="L825" s="132"/>
      <c r="M825" s="7"/>
      <c r="N825" s="7"/>
      <c r="O825" s="7"/>
    </row>
    <row r="826" spans="1:15" ht="15.75" customHeight="1">
      <c r="A826" s="7"/>
      <c r="B826" s="7"/>
      <c r="C826" s="7"/>
      <c r="D826" s="7"/>
      <c r="E826" s="132"/>
      <c r="F826" s="7"/>
      <c r="G826" s="7"/>
      <c r="H826" s="7"/>
      <c r="I826" s="7"/>
      <c r="J826" s="202"/>
      <c r="K826" s="202"/>
      <c r="L826" s="132"/>
      <c r="M826" s="7"/>
      <c r="N826" s="7"/>
      <c r="O826" s="7"/>
    </row>
    <row r="827" spans="1:15" ht="15.75" customHeight="1">
      <c r="A827" s="7"/>
      <c r="B827" s="7"/>
      <c r="C827" s="7"/>
      <c r="D827" s="7"/>
      <c r="E827" s="132"/>
      <c r="F827" s="7"/>
      <c r="G827" s="7"/>
      <c r="H827" s="7"/>
      <c r="I827" s="7"/>
      <c r="J827" s="202"/>
      <c r="K827" s="202"/>
      <c r="L827" s="132"/>
      <c r="M827" s="7"/>
      <c r="N827" s="7"/>
      <c r="O827" s="7"/>
    </row>
    <row r="828" spans="1:15" ht="15.75" customHeight="1">
      <c r="A828" s="7"/>
      <c r="B828" s="7"/>
      <c r="C828" s="7"/>
      <c r="D828" s="7"/>
      <c r="E828" s="132"/>
      <c r="F828" s="7"/>
      <c r="G828" s="7"/>
      <c r="H828" s="7"/>
      <c r="I828" s="7"/>
      <c r="J828" s="202"/>
      <c r="K828" s="202"/>
      <c r="L828" s="132"/>
      <c r="M828" s="7"/>
      <c r="N828" s="7"/>
      <c r="O828" s="7"/>
    </row>
    <row r="829" spans="1:15" ht="15.75" customHeight="1">
      <c r="A829" s="7"/>
      <c r="B829" s="7"/>
      <c r="C829" s="7"/>
      <c r="D829" s="7"/>
      <c r="E829" s="132"/>
      <c r="F829" s="7"/>
      <c r="G829" s="7"/>
      <c r="H829" s="7"/>
      <c r="I829" s="7"/>
      <c r="J829" s="202"/>
      <c r="K829" s="202"/>
      <c r="L829" s="132"/>
      <c r="M829" s="7"/>
      <c r="N829" s="7"/>
      <c r="O829" s="7"/>
    </row>
    <row r="830" spans="1:15" ht="15.75" customHeight="1">
      <c r="A830" s="7"/>
      <c r="B830" s="7"/>
      <c r="C830" s="7"/>
      <c r="D830" s="7"/>
      <c r="E830" s="132"/>
      <c r="F830" s="7"/>
      <c r="G830" s="7"/>
      <c r="H830" s="7"/>
      <c r="I830" s="7"/>
      <c r="J830" s="202"/>
      <c r="K830" s="202"/>
      <c r="L830" s="132"/>
      <c r="M830" s="7"/>
      <c r="N830" s="7"/>
      <c r="O830" s="7"/>
    </row>
    <row r="831" spans="1:15" ht="15.75" customHeight="1">
      <c r="A831" s="7"/>
      <c r="B831" s="7"/>
      <c r="C831" s="7"/>
      <c r="D831" s="7"/>
      <c r="E831" s="132"/>
      <c r="F831" s="7"/>
      <c r="G831" s="7"/>
      <c r="H831" s="7"/>
      <c r="I831" s="7"/>
      <c r="J831" s="202"/>
      <c r="K831" s="202"/>
      <c r="L831" s="132"/>
      <c r="M831" s="7"/>
      <c r="N831" s="7"/>
      <c r="O831" s="7"/>
    </row>
    <row r="832" spans="1:15" ht="15.75" customHeight="1">
      <c r="A832" s="7"/>
      <c r="B832" s="7"/>
      <c r="C832" s="7"/>
      <c r="D832" s="7"/>
      <c r="E832" s="132"/>
      <c r="F832" s="7"/>
      <c r="G832" s="7"/>
      <c r="H832" s="7"/>
      <c r="I832" s="7"/>
      <c r="J832" s="202"/>
      <c r="K832" s="202"/>
      <c r="L832" s="132"/>
      <c r="M832" s="7"/>
      <c r="N832" s="7"/>
      <c r="O832" s="7"/>
    </row>
    <row r="833" spans="1:15" ht="15.75" customHeight="1">
      <c r="A833" s="7"/>
      <c r="B833" s="7"/>
      <c r="C833" s="7"/>
      <c r="D833" s="7"/>
      <c r="E833" s="132"/>
      <c r="F833" s="7"/>
      <c r="G833" s="7"/>
      <c r="H833" s="7"/>
      <c r="I833" s="7"/>
      <c r="J833" s="202"/>
      <c r="K833" s="202"/>
      <c r="L833" s="132"/>
      <c r="M833" s="7"/>
      <c r="N833" s="7"/>
      <c r="O833" s="7"/>
    </row>
    <row r="834" spans="1:15" ht="15.75" customHeight="1">
      <c r="A834" s="7"/>
      <c r="B834" s="7"/>
      <c r="C834" s="7"/>
      <c r="D834" s="7"/>
      <c r="E834" s="132"/>
      <c r="F834" s="7"/>
      <c r="G834" s="7"/>
      <c r="H834" s="7"/>
      <c r="I834" s="7"/>
      <c r="J834" s="202"/>
      <c r="K834" s="202"/>
      <c r="L834" s="132"/>
      <c r="M834" s="7"/>
      <c r="N834" s="7"/>
      <c r="O834" s="7"/>
    </row>
    <row r="835" spans="1:15" ht="15.75" customHeight="1">
      <c r="A835" s="7"/>
      <c r="B835" s="7"/>
      <c r="C835" s="7"/>
      <c r="D835" s="7"/>
      <c r="E835" s="132"/>
      <c r="F835" s="7"/>
      <c r="G835" s="7"/>
      <c r="H835" s="7"/>
      <c r="I835" s="7"/>
      <c r="J835" s="202"/>
      <c r="K835" s="202"/>
      <c r="L835" s="132"/>
      <c r="M835" s="7"/>
      <c r="N835" s="7"/>
      <c r="O835" s="7"/>
    </row>
    <row r="836" spans="1:15" ht="15.75" customHeight="1">
      <c r="A836" s="7"/>
      <c r="B836" s="7"/>
      <c r="C836" s="7"/>
      <c r="D836" s="7"/>
      <c r="E836" s="132"/>
      <c r="F836" s="7"/>
      <c r="G836" s="7"/>
      <c r="H836" s="7"/>
      <c r="I836" s="7"/>
      <c r="J836" s="202"/>
      <c r="K836" s="202"/>
      <c r="L836" s="132"/>
      <c r="M836" s="7"/>
      <c r="N836" s="7"/>
      <c r="O836" s="7"/>
    </row>
    <row r="837" spans="1:15" ht="15.75" customHeight="1">
      <c r="A837" s="7"/>
      <c r="B837" s="7"/>
      <c r="C837" s="7"/>
      <c r="D837" s="7"/>
      <c r="E837" s="132"/>
      <c r="F837" s="7"/>
      <c r="G837" s="7"/>
      <c r="H837" s="7"/>
      <c r="I837" s="7"/>
      <c r="J837" s="202"/>
      <c r="K837" s="202"/>
      <c r="L837" s="132"/>
      <c r="M837" s="7"/>
      <c r="N837" s="7"/>
      <c r="O837" s="7"/>
    </row>
    <row r="838" spans="1:15" ht="15.75" customHeight="1">
      <c r="A838" s="7"/>
      <c r="B838" s="7"/>
      <c r="C838" s="7"/>
      <c r="D838" s="7"/>
      <c r="E838" s="132"/>
      <c r="F838" s="7"/>
      <c r="G838" s="7"/>
      <c r="H838" s="7"/>
      <c r="I838" s="7"/>
      <c r="J838" s="202"/>
      <c r="K838" s="202"/>
      <c r="L838" s="132"/>
      <c r="M838" s="7"/>
      <c r="N838" s="7"/>
      <c r="O838" s="7"/>
    </row>
    <row r="839" spans="1:15" ht="15.75" customHeight="1">
      <c r="A839" s="7"/>
      <c r="B839" s="7"/>
      <c r="C839" s="7"/>
      <c r="D839" s="7"/>
      <c r="E839" s="132"/>
      <c r="F839" s="7"/>
      <c r="G839" s="7"/>
      <c r="H839" s="7"/>
      <c r="I839" s="7"/>
      <c r="J839" s="202"/>
      <c r="K839" s="202"/>
      <c r="L839" s="132"/>
      <c r="M839" s="7"/>
      <c r="N839" s="7"/>
      <c r="O839" s="7"/>
    </row>
    <row r="840" spans="1:15" ht="15.75" customHeight="1">
      <c r="A840" s="7"/>
      <c r="B840" s="7"/>
      <c r="C840" s="7"/>
      <c r="D840" s="7"/>
      <c r="E840" s="132"/>
      <c r="F840" s="7"/>
      <c r="G840" s="7"/>
      <c r="H840" s="7"/>
      <c r="I840" s="7"/>
      <c r="J840" s="202"/>
      <c r="K840" s="202"/>
      <c r="L840" s="132"/>
      <c r="M840" s="7"/>
      <c r="N840" s="7"/>
      <c r="O840" s="7"/>
    </row>
    <row r="841" spans="1:15" ht="15.75" customHeight="1">
      <c r="A841" s="7"/>
      <c r="B841" s="7"/>
      <c r="C841" s="7"/>
      <c r="D841" s="7"/>
      <c r="E841" s="132"/>
      <c r="F841" s="7"/>
      <c r="G841" s="7"/>
      <c r="H841" s="7"/>
      <c r="I841" s="7"/>
      <c r="J841" s="202"/>
      <c r="K841" s="202"/>
      <c r="L841" s="132"/>
      <c r="M841" s="7"/>
      <c r="N841" s="7"/>
      <c r="O841" s="7"/>
    </row>
    <row r="842" spans="1:15" ht="15.75" customHeight="1">
      <c r="A842" s="7"/>
      <c r="B842" s="7"/>
      <c r="C842" s="7"/>
      <c r="D842" s="7"/>
      <c r="E842" s="132"/>
      <c r="F842" s="7"/>
      <c r="G842" s="7"/>
      <c r="H842" s="7"/>
      <c r="I842" s="7"/>
      <c r="J842" s="202"/>
      <c r="K842" s="202"/>
      <c r="L842" s="132"/>
      <c r="M842" s="7"/>
      <c r="N842" s="7"/>
      <c r="O842" s="7"/>
    </row>
    <row r="843" spans="1:15" ht="15.75" customHeight="1">
      <c r="A843" s="7"/>
      <c r="B843" s="7"/>
      <c r="C843" s="7"/>
      <c r="D843" s="7"/>
      <c r="E843" s="132"/>
      <c r="F843" s="7"/>
      <c r="G843" s="7"/>
      <c r="H843" s="7"/>
      <c r="I843" s="7"/>
      <c r="J843" s="202"/>
      <c r="K843" s="202"/>
      <c r="L843" s="132"/>
      <c r="M843" s="7"/>
      <c r="N843" s="7"/>
      <c r="O843" s="7"/>
    </row>
    <row r="844" spans="1:15" ht="15.75" customHeight="1">
      <c r="A844" s="7"/>
      <c r="B844" s="7"/>
      <c r="C844" s="7"/>
      <c r="D844" s="7"/>
      <c r="E844" s="132"/>
      <c r="F844" s="7"/>
      <c r="G844" s="7"/>
      <c r="H844" s="7"/>
      <c r="I844" s="7"/>
      <c r="J844" s="202"/>
      <c r="K844" s="202"/>
      <c r="L844" s="132"/>
      <c r="M844" s="7"/>
      <c r="N844" s="7"/>
      <c r="O844" s="7"/>
    </row>
    <row r="845" spans="1:15" ht="15.75" customHeight="1">
      <c r="A845" s="7"/>
      <c r="B845" s="7"/>
      <c r="C845" s="7"/>
      <c r="D845" s="7"/>
      <c r="E845" s="132"/>
      <c r="F845" s="7"/>
      <c r="G845" s="7"/>
      <c r="H845" s="7"/>
      <c r="I845" s="7"/>
      <c r="J845" s="202"/>
      <c r="K845" s="202"/>
      <c r="L845" s="132"/>
      <c r="M845" s="7"/>
      <c r="N845" s="7"/>
      <c r="O845" s="7"/>
    </row>
    <row r="846" spans="1:15" ht="15.75" customHeight="1">
      <c r="A846" s="7"/>
      <c r="B846" s="7"/>
      <c r="C846" s="7"/>
      <c r="D846" s="7"/>
      <c r="E846" s="132"/>
      <c r="F846" s="7"/>
      <c r="G846" s="7"/>
      <c r="H846" s="7"/>
      <c r="I846" s="7"/>
      <c r="J846" s="202"/>
      <c r="K846" s="202"/>
      <c r="L846" s="132"/>
      <c r="M846" s="7"/>
      <c r="N846" s="7"/>
      <c r="O846" s="7"/>
    </row>
    <row r="847" spans="1:15" ht="15.75" customHeight="1">
      <c r="A847" s="7"/>
      <c r="B847" s="7"/>
      <c r="C847" s="7"/>
      <c r="D847" s="7"/>
      <c r="E847" s="132"/>
      <c r="F847" s="7"/>
      <c r="G847" s="7"/>
      <c r="H847" s="7"/>
      <c r="I847" s="7"/>
      <c r="J847" s="202"/>
      <c r="K847" s="202"/>
      <c r="L847" s="132"/>
      <c r="M847" s="7"/>
      <c r="N847" s="7"/>
      <c r="O847" s="7"/>
    </row>
    <row r="848" spans="1:15" ht="15.75" customHeight="1">
      <c r="A848" s="7"/>
      <c r="B848" s="7"/>
      <c r="C848" s="7"/>
      <c r="D848" s="7"/>
      <c r="E848" s="132"/>
      <c r="F848" s="7"/>
      <c r="G848" s="7"/>
      <c r="H848" s="7"/>
      <c r="I848" s="7"/>
      <c r="J848" s="202"/>
      <c r="K848" s="202"/>
      <c r="L848" s="132"/>
      <c r="M848" s="7"/>
      <c r="N848" s="7"/>
      <c r="O848" s="7"/>
    </row>
    <row r="849" spans="1:15" ht="15.75" customHeight="1">
      <c r="A849" s="7"/>
      <c r="B849" s="7"/>
      <c r="C849" s="7"/>
      <c r="D849" s="7"/>
      <c r="E849" s="132"/>
      <c r="F849" s="7"/>
      <c r="G849" s="7"/>
      <c r="H849" s="7"/>
      <c r="I849" s="7"/>
      <c r="J849" s="202"/>
      <c r="K849" s="202"/>
      <c r="L849" s="132"/>
      <c r="M849" s="7"/>
      <c r="N849" s="7"/>
      <c r="O849" s="7"/>
    </row>
    <row r="850" spans="1:15" ht="15.75" customHeight="1">
      <c r="A850" s="7"/>
      <c r="B850" s="7"/>
      <c r="C850" s="7"/>
      <c r="D850" s="7"/>
      <c r="E850" s="132"/>
      <c r="F850" s="7"/>
      <c r="G850" s="7"/>
      <c r="H850" s="7"/>
      <c r="I850" s="7"/>
      <c r="J850" s="202"/>
      <c r="K850" s="202"/>
      <c r="L850" s="132"/>
      <c r="M850" s="7"/>
      <c r="N850" s="7"/>
      <c r="O850" s="7"/>
    </row>
    <row r="851" spans="1:15" ht="15.75" customHeight="1">
      <c r="A851" s="7"/>
      <c r="B851" s="7"/>
      <c r="C851" s="7"/>
      <c r="D851" s="7"/>
      <c r="E851" s="132"/>
      <c r="F851" s="7"/>
      <c r="G851" s="7"/>
      <c r="H851" s="7"/>
      <c r="I851" s="7"/>
      <c r="J851" s="202"/>
      <c r="K851" s="202"/>
      <c r="L851" s="132"/>
      <c r="M851" s="7"/>
      <c r="N851" s="7"/>
      <c r="O851" s="7"/>
    </row>
    <row r="852" spans="1:15" ht="15.75" customHeight="1">
      <c r="A852" s="7"/>
      <c r="B852" s="7"/>
      <c r="C852" s="7"/>
      <c r="D852" s="7"/>
      <c r="E852" s="132"/>
      <c r="F852" s="7"/>
      <c r="G852" s="7"/>
      <c r="H852" s="7"/>
      <c r="I852" s="7"/>
      <c r="J852" s="202"/>
      <c r="K852" s="202"/>
      <c r="L852" s="132"/>
      <c r="M852" s="7"/>
      <c r="N852" s="7"/>
      <c r="O852" s="7"/>
    </row>
    <row r="853" spans="1:15" ht="15.75" customHeight="1">
      <c r="A853" s="7"/>
      <c r="B853" s="7"/>
      <c r="C853" s="7"/>
      <c r="D853" s="7"/>
      <c r="E853" s="132"/>
      <c r="F853" s="7"/>
      <c r="G853" s="7"/>
      <c r="H853" s="7"/>
      <c r="I853" s="7"/>
      <c r="J853" s="202"/>
      <c r="K853" s="202"/>
      <c r="L853" s="132"/>
      <c r="M853" s="7"/>
      <c r="N853" s="7"/>
      <c r="O853" s="7"/>
    </row>
    <row r="854" spans="1:15" ht="15.75" customHeight="1">
      <c r="A854" s="7"/>
      <c r="B854" s="7"/>
      <c r="C854" s="7"/>
      <c r="D854" s="7"/>
      <c r="E854" s="132"/>
      <c r="F854" s="7"/>
      <c r="G854" s="7"/>
      <c r="H854" s="7"/>
      <c r="I854" s="7"/>
      <c r="J854" s="202"/>
      <c r="K854" s="202"/>
      <c r="L854" s="132"/>
      <c r="M854" s="7"/>
      <c r="N854" s="7"/>
      <c r="O854" s="7"/>
    </row>
    <row r="855" spans="1:15" ht="15.75" customHeight="1">
      <c r="A855" s="7"/>
      <c r="B855" s="7"/>
      <c r="C855" s="7"/>
      <c r="D855" s="7"/>
      <c r="E855" s="132"/>
      <c r="F855" s="7"/>
      <c r="G855" s="7"/>
      <c r="H855" s="7"/>
      <c r="I855" s="7"/>
      <c r="J855" s="202"/>
      <c r="K855" s="202"/>
      <c r="L855" s="132"/>
      <c r="M855" s="7"/>
      <c r="N855" s="7"/>
      <c r="O855" s="7"/>
    </row>
    <row r="856" spans="1:15" ht="15.75" customHeight="1">
      <c r="A856" s="7"/>
      <c r="B856" s="7"/>
      <c r="C856" s="7"/>
      <c r="D856" s="7"/>
      <c r="E856" s="132"/>
      <c r="F856" s="7"/>
      <c r="G856" s="7"/>
      <c r="H856" s="7"/>
      <c r="I856" s="7"/>
      <c r="J856" s="202"/>
      <c r="K856" s="202"/>
      <c r="L856" s="132"/>
      <c r="M856" s="7"/>
      <c r="N856" s="7"/>
      <c r="O856" s="7"/>
    </row>
    <row r="857" spans="1:15" ht="15.75" customHeight="1">
      <c r="A857" s="7"/>
      <c r="B857" s="7"/>
      <c r="C857" s="7"/>
      <c r="D857" s="7"/>
      <c r="E857" s="132"/>
      <c r="F857" s="7"/>
      <c r="G857" s="7"/>
      <c r="H857" s="7"/>
      <c r="I857" s="7"/>
      <c r="J857" s="202"/>
      <c r="K857" s="202"/>
      <c r="L857" s="132"/>
      <c r="M857" s="7"/>
      <c r="N857" s="7"/>
      <c r="O857" s="7"/>
    </row>
    <row r="858" spans="1:15" ht="15.75" customHeight="1">
      <c r="A858" s="7"/>
      <c r="B858" s="7"/>
      <c r="C858" s="7"/>
      <c r="D858" s="7"/>
      <c r="E858" s="132"/>
      <c r="F858" s="7"/>
      <c r="G858" s="7"/>
      <c r="H858" s="7"/>
      <c r="I858" s="7"/>
      <c r="J858" s="202"/>
      <c r="K858" s="202"/>
      <c r="L858" s="132"/>
      <c r="M858" s="7"/>
      <c r="N858" s="7"/>
      <c r="O858" s="7"/>
    </row>
    <row r="859" spans="1:15" ht="15.75" customHeight="1">
      <c r="A859" s="7"/>
      <c r="B859" s="7"/>
      <c r="C859" s="7"/>
      <c r="D859" s="7"/>
      <c r="E859" s="132"/>
      <c r="F859" s="7"/>
      <c r="G859" s="7"/>
      <c r="H859" s="7"/>
      <c r="I859" s="7"/>
      <c r="J859" s="202"/>
      <c r="K859" s="202"/>
      <c r="L859" s="132"/>
      <c r="M859" s="7"/>
      <c r="N859" s="7"/>
      <c r="O859" s="7"/>
    </row>
    <row r="860" spans="1:15" ht="15.75" customHeight="1">
      <c r="A860" s="7"/>
      <c r="B860" s="7"/>
      <c r="C860" s="7"/>
      <c r="D860" s="7"/>
      <c r="E860" s="132"/>
      <c r="F860" s="7"/>
      <c r="G860" s="7"/>
      <c r="H860" s="7"/>
      <c r="I860" s="7"/>
      <c r="J860" s="202"/>
      <c r="K860" s="202"/>
      <c r="L860" s="132"/>
      <c r="M860" s="7"/>
      <c r="N860" s="7"/>
      <c r="O860" s="7"/>
    </row>
    <row r="861" spans="1:15" ht="15.75" customHeight="1">
      <c r="A861" s="7"/>
      <c r="B861" s="7"/>
      <c r="C861" s="7"/>
      <c r="D861" s="7"/>
      <c r="E861" s="132"/>
      <c r="F861" s="7"/>
      <c r="G861" s="7"/>
      <c r="H861" s="7"/>
      <c r="I861" s="7"/>
      <c r="J861" s="202"/>
      <c r="K861" s="202"/>
      <c r="L861" s="132"/>
      <c r="M861" s="7"/>
      <c r="N861" s="7"/>
      <c r="O861" s="7"/>
    </row>
    <row r="862" spans="1:15" ht="15.75" customHeight="1">
      <c r="A862" s="7"/>
      <c r="B862" s="7"/>
      <c r="C862" s="7"/>
      <c r="D862" s="7"/>
      <c r="E862" s="132"/>
      <c r="F862" s="7"/>
      <c r="G862" s="7"/>
      <c r="H862" s="7"/>
      <c r="I862" s="7"/>
      <c r="J862" s="202"/>
      <c r="K862" s="202"/>
      <c r="L862" s="132"/>
      <c r="M862" s="7"/>
      <c r="N862" s="7"/>
      <c r="O862" s="7"/>
    </row>
    <row r="863" spans="1:15" ht="15.75" customHeight="1">
      <c r="A863" s="7"/>
      <c r="B863" s="7"/>
      <c r="C863" s="7"/>
      <c r="D863" s="7"/>
      <c r="E863" s="132"/>
      <c r="F863" s="7"/>
      <c r="G863" s="7"/>
      <c r="H863" s="7"/>
      <c r="I863" s="7"/>
      <c r="J863" s="202"/>
      <c r="K863" s="202"/>
      <c r="L863" s="132"/>
      <c r="M863" s="7"/>
      <c r="N863" s="7"/>
      <c r="O863" s="7"/>
    </row>
    <row r="864" spans="1:15" ht="15.75" customHeight="1">
      <c r="A864" s="7"/>
      <c r="B864" s="7"/>
      <c r="C864" s="7"/>
      <c r="D864" s="7"/>
      <c r="E864" s="132"/>
      <c r="F864" s="7"/>
      <c r="G864" s="7"/>
      <c r="H864" s="7"/>
      <c r="I864" s="7"/>
      <c r="J864" s="202"/>
      <c r="K864" s="202"/>
      <c r="L864" s="132"/>
      <c r="M864" s="7"/>
      <c r="N864" s="7"/>
      <c r="O864" s="7"/>
    </row>
    <row r="865" spans="1:15" ht="15.75" customHeight="1">
      <c r="A865" s="7"/>
      <c r="B865" s="7"/>
      <c r="C865" s="7"/>
      <c r="D865" s="7"/>
      <c r="E865" s="132"/>
      <c r="F865" s="7"/>
      <c r="G865" s="7"/>
      <c r="H865" s="7"/>
      <c r="I865" s="7"/>
      <c r="J865" s="202"/>
      <c r="K865" s="202"/>
      <c r="L865" s="132"/>
      <c r="M865" s="7"/>
      <c r="N865" s="7"/>
      <c r="O865" s="7"/>
    </row>
    <row r="866" spans="1:15" ht="15.75" customHeight="1">
      <c r="A866" s="7"/>
      <c r="B866" s="7"/>
      <c r="C866" s="7"/>
      <c r="D866" s="7"/>
      <c r="E866" s="132"/>
      <c r="F866" s="7"/>
      <c r="G866" s="7"/>
      <c r="H866" s="7"/>
      <c r="I866" s="7"/>
      <c r="J866" s="202"/>
      <c r="K866" s="202"/>
      <c r="L866" s="132"/>
      <c r="M866" s="7"/>
      <c r="N866" s="7"/>
      <c r="O866" s="7"/>
    </row>
    <row r="867" spans="1:15" ht="15.75" customHeight="1">
      <c r="A867" s="7"/>
      <c r="B867" s="7"/>
      <c r="C867" s="7"/>
      <c r="D867" s="7"/>
      <c r="E867" s="132"/>
      <c r="F867" s="7"/>
      <c r="G867" s="7"/>
      <c r="H867" s="7"/>
      <c r="I867" s="7"/>
      <c r="J867" s="202"/>
      <c r="K867" s="202"/>
      <c r="L867" s="132"/>
      <c r="M867" s="7"/>
      <c r="N867" s="7"/>
      <c r="O867" s="7"/>
    </row>
    <row r="868" spans="1:15" ht="15.75" customHeight="1">
      <c r="A868" s="7"/>
      <c r="B868" s="7"/>
      <c r="C868" s="7"/>
      <c r="D868" s="7"/>
      <c r="E868" s="132"/>
      <c r="F868" s="7"/>
      <c r="G868" s="7"/>
      <c r="H868" s="7"/>
      <c r="I868" s="7"/>
      <c r="J868" s="202"/>
      <c r="K868" s="202"/>
      <c r="L868" s="132"/>
      <c r="M868" s="7"/>
      <c r="N868" s="7"/>
      <c r="O868" s="7"/>
    </row>
    <row r="869" spans="1:15" ht="15.75" customHeight="1">
      <c r="A869" s="7"/>
      <c r="B869" s="7"/>
      <c r="C869" s="7"/>
      <c r="D869" s="7"/>
      <c r="E869" s="132"/>
      <c r="F869" s="7"/>
      <c r="G869" s="7"/>
      <c r="H869" s="7"/>
      <c r="I869" s="7"/>
      <c r="J869" s="202"/>
      <c r="K869" s="202"/>
      <c r="L869" s="132"/>
      <c r="M869" s="7"/>
      <c r="N869" s="7"/>
      <c r="O869" s="7"/>
    </row>
    <row r="870" spans="1:15" ht="15.75" customHeight="1">
      <c r="A870" s="7"/>
      <c r="B870" s="7"/>
      <c r="C870" s="7"/>
      <c r="D870" s="7"/>
      <c r="E870" s="132"/>
      <c r="F870" s="7"/>
      <c r="G870" s="7"/>
      <c r="H870" s="7"/>
      <c r="I870" s="7"/>
      <c r="J870" s="202"/>
      <c r="K870" s="202"/>
      <c r="L870" s="132"/>
      <c r="M870" s="7"/>
      <c r="N870" s="7"/>
      <c r="O870" s="7"/>
    </row>
    <row r="871" spans="1:15" ht="15.75" customHeight="1">
      <c r="A871" s="7"/>
      <c r="B871" s="7"/>
      <c r="C871" s="7"/>
      <c r="D871" s="7"/>
      <c r="E871" s="132"/>
      <c r="F871" s="7"/>
      <c r="G871" s="7"/>
      <c r="H871" s="7"/>
      <c r="I871" s="7"/>
      <c r="J871" s="202"/>
      <c r="K871" s="202"/>
      <c r="L871" s="132"/>
      <c r="M871" s="7"/>
      <c r="N871" s="7"/>
      <c r="O871" s="7"/>
    </row>
    <row r="872" spans="1:15" ht="15.75" customHeight="1">
      <c r="A872" s="7"/>
      <c r="B872" s="7"/>
      <c r="C872" s="7"/>
      <c r="D872" s="7"/>
      <c r="E872" s="132"/>
      <c r="F872" s="7"/>
      <c r="G872" s="7"/>
      <c r="H872" s="7"/>
      <c r="I872" s="7"/>
      <c r="J872" s="202"/>
      <c r="K872" s="202"/>
      <c r="L872" s="132"/>
      <c r="M872" s="7"/>
      <c r="N872" s="7"/>
      <c r="O872" s="7"/>
    </row>
    <row r="873" spans="1:15" ht="15.75" customHeight="1">
      <c r="A873" s="7"/>
      <c r="B873" s="7"/>
      <c r="C873" s="7"/>
      <c r="D873" s="7"/>
      <c r="E873" s="132"/>
      <c r="F873" s="7"/>
      <c r="G873" s="7"/>
      <c r="H873" s="7"/>
      <c r="I873" s="7"/>
      <c r="J873" s="202"/>
      <c r="K873" s="202"/>
      <c r="L873" s="132"/>
      <c r="M873" s="7"/>
      <c r="N873" s="7"/>
      <c r="O873" s="7"/>
    </row>
    <row r="874" spans="1:15" ht="15.75" customHeight="1">
      <c r="A874" s="7"/>
      <c r="B874" s="7"/>
      <c r="C874" s="7"/>
      <c r="D874" s="7"/>
      <c r="E874" s="132"/>
      <c r="F874" s="7"/>
      <c r="G874" s="7"/>
      <c r="H874" s="7"/>
      <c r="I874" s="7"/>
      <c r="J874" s="202"/>
      <c r="K874" s="202"/>
      <c r="L874" s="132"/>
      <c r="M874" s="7"/>
      <c r="N874" s="7"/>
      <c r="O874" s="7"/>
    </row>
    <row r="875" spans="1:15" ht="15.75" customHeight="1">
      <c r="A875" s="7"/>
      <c r="B875" s="7"/>
      <c r="C875" s="7"/>
      <c r="D875" s="7"/>
      <c r="E875" s="132"/>
      <c r="F875" s="7"/>
      <c r="G875" s="7"/>
      <c r="H875" s="7"/>
      <c r="I875" s="7"/>
      <c r="J875" s="202"/>
      <c r="K875" s="202"/>
      <c r="L875" s="132"/>
      <c r="M875" s="7"/>
      <c r="N875" s="7"/>
      <c r="O875" s="7"/>
    </row>
    <row r="876" spans="1:15" ht="15.75" customHeight="1">
      <c r="A876" s="7"/>
      <c r="B876" s="7"/>
      <c r="C876" s="7"/>
      <c r="D876" s="7"/>
      <c r="E876" s="132"/>
      <c r="F876" s="7"/>
      <c r="G876" s="7"/>
      <c r="H876" s="7"/>
      <c r="I876" s="7"/>
      <c r="J876" s="202"/>
      <c r="K876" s="202"/>
      <c r="L876" s="132"/>
      <c r="M876" s="7"/>
      <c r="N876" s="7"/>
      <c r="O876" s="7"/>
    </row>
    <row r="877" spans="1:15" ht="15.75" customHeight="1">
      <c r="A877" s="7"/>
      <c r="B877" s="7"/>
      <c r="C877" s="7"/>
      <c r="D877" s="7"/>
      <c r="E877" s="132"/>
      <c r="F877" s="7"/>
      <c r="G877" s="7"/>
      <c r="H877" s="7"/>
      <c r="I877" s="7"/>
      <c r="J877" s="202"/>
      <c r="K877" s="202"/>
      <c r="L877" s="132"/>
      <c r="M877" s="7"/>
      <c r="N877" s="7"/>
      <c r="O877" s="7"/>
    </row>
    <row r="878" spans="1:15" ht="15.75" customHeight="1">
      <c r="A878" s="7"/>
      <c r="B878" s="7"/>
      <c r="C878" s="7"/>
      <c r="D878" s="7"/>
      <c r="E878" s="132"/>
      <c r="F878" s="7"/>
      <c r="G878" s="7"/>
      <c r="H878" s="7"/>
      <c r="I878" s="7"/>
      <c r="J878" s="202"/>
      <c r="K878" s="202"/>
      <c r="L878" s="132"/>
      <c r="M878" s="7"/>
      <c r="N878" s="7"/>
      <c r="O878" s="7"/>
    </row>
    <row r="879" spans="1:15" ht="15.75" customHeight="1">
      <c r="A879" s="7"/>
      <c r="B879" s="7"/>
      <c r="C879" s="7"/>
      <c r="D879" s="7"/>
      <c r="E879" s="132"/>
      <c r="F879" s="7"/>
      <c r="G879" s="7"/>
      <c r="H879" s="7"/>
      <c r="I879" s="7"/>
      <c r="J879" s="202"/>
      <c r="K879" s="202"/>
      <c r="L879" s="132"/>
      <c r="M879" s="7"/>
      <c r="N879" s="7"/>
      <c r="O879" s="7"/>
    </row>
    <row r="880" spans="1:15" ht="15.75" customHeight="1">
      <c r="A880" s="7"/>
      <c r="B880" s="7"/>
      <c r="C880" s="7"/>
      <c r="D880" s="7"/>
      <c r="E880" s="132"/>
      <c r="F880" s="7"/>
      <c r="G880" s="7"/>
      <c r="H880" s="7"/>
      <c r="I880" s="7"/>
      <c r="J880" s="202"/>
      <c r="K880" s="202"/>
      <c r="L880" s="132"/>
      <c r="M880" s="7"/>
      <c r="N880" s="7"/>
      <c r="O880" s="7"/>
    </row>
    <row r="881" spans="1:15" ht="15.75" customHeight="1">
      <c r="A881" s="7"/>
      <c r="B881" s="7"/>
      <c r="C881" s="7"/>
      <c r="D881" s="7"/>
      <c r="E881" s="132"/>
      <c r="F881" s="7"/>
      <c r="G881" s="7"/>
      <c r="H881" s="7"/>
      <c r="I881" s="7"/>
      <c r="J881" s="202"/>
      <c r="K881" s="202"/>
      <c r="L881" s="132"/>
      <c r="M881" s="7"/>
      <c r="N881" s="7"/>
      <c r="O881" s="7"/>
    </row>
    <row r="882" spans="1:15" ht="15.75" customHeight="1">
      <c r="A882" s="7"/>
      <c r="B882" s="7"/>
      <c r="C882" s="7"/>
      <c r="D882" s="7"/>
      <c r="E882" s="132"/>
      <c r="F882" s="7"/>
      <c r="G882" s="7"/>
      <c r="H882" s="7"/>
      <c r="I882" s="7"/>
      <c r="J882" s="202"/>
      <c r="K882" s="202"/>
      <c r="L882" s="132"/>
      <c r="M882" s="7"/>
      <c r="N882" s="7"/>
      <c r="O882" s="7"/>
    </row>
    <row r="883" spans="1:15" ht="15.75" customHeight="1">
      <c r="A883" s="7"/>
      <c r="B883" s="7"/>
      <c r="C883" s="7"/>
      <c r="D883" s="7"/>
      <c r="E883" s="132"/>
      <c r="F883" s="7"/>
      <c r="G883" s="7"/>
      <c r="H883" s="7"/>
      <c r="I883" s="7"/>
      <c r="J883" s="202"/>
      <c r="K883" s="202"/>
      <c r="L883" s="132"/>
      <c r="M883" s="7"/>
      <c r="N883" s="7"/>
      <c r="O883" s="7"/>
    </row>
    <row r="884" spans="1:15" ht="15.75" customHeight="1">
      <c r="A884" s="7"/>
      <c r="B884" s="7"/>
      <c r="C884" s="7"/>
      <c r="D884" s="7"/>
      <c r="E884" s="132"/>
      <c r="F884" s="7"/>
      <c r="G884" s="7"/>
      <c r="H884" s="7"/>
      <c r="I884" s="7"/>
      <c r="J884" s="202"/>
      <c r="K884" s="202"/>
      <c r="L884" s="132"/>
      <c r="M884" s="7"/>
      <c r="N884" s="7"/>
      <c r="O884" s="7"/>
    </row>
    <row r="885" spans="1:15" ht="15.75" customHeight="1">
      <c r="A885" s="7"/>
      <c r="B885" s="7"/>
      <c r="C885" s="7"/>
      <c r="D885" s="7"/>
      <c r="E885" s="132"/>
      <c r="F885" s="7"/>
      <c r="G885" s="7"/>
      <c r="H885" s="7"/>
      <c r="I885" s="7"/>
      <c r="J885" s="202"/>
      <c r="K885" s="202"/>
      <c r="L885" s="132"/>
      <c r="M885" s="7"/>
      <c r="N885" s="7"/>
      <c r="O885" s="7"/>
    </row>
    <row r="886" spans="1:15" ht="15.75" customHeight="1">
      <c r="A886" s="7"/>
      <c r="B886" s="7"/>
      <c r="C886" s="7"/>
      <c r="D886" s="7"/>
      <c r="E886" s="132"/>
      <c r="F886" s="7"/>
      <c r="G886" s="7"/>
      <c r="H886" s="7"/>
      <c r="I886" s="7"/>
      <c r="J886" s="202"/>
      <c r="K886" s="202"/>
      <c r="L886" s="132"/>
      <c r="M886" s="7"/>
      <c r="N886" s="7"/>
      <c r="O886" s="7"/>
    </row>
    <row r="887" spans="1:15" ht="15.75" customHeight="1">
      <c r="A887" s="7"/>
      <c r="B887" s="7"/>
      <c r="C887" s="7"/>
      <c r="D887" s="7"/>
      <c r="E887" s="132"/>
      <c r="F887" s="7"/>
      <c r="G887" s="7"/>
      <c r="H887" s="7"/>
      <c r="I887" s="7"/>
      <c r="J887" s="202"/>
      <c r="K887" s="202"/>
      <c r="L887" s="132"/>
      <c r="M887" s="7"/>
      <c r="N887" s="7"/>
      <c r="O887" s="7"/>
    </row>
    <row r="888" spans="1:15" ht="15.75" customHeight="1">
      <c r="A888" s="7"/>
      <c r="B888" s="7"/>
      <c r="C888" s="7"/>
      <c r="D888" s="7"/>
      <c r="E888" s="132"/>
      <c r="F888" s="7"/>
      <c r="G888" s="7"/>
      <c r="H888" s="7"/>
      <c r="I888" s="7"/>
      <c r="J888" s="202"/>
      <c r="K888" s="202"/>
      <c r="L888" s="132"/>
      <c r="M888" s="7"/>
      <c r="N888" s="7"/>
      <c r="O888" s="7"/>
    </row>
    <row r="889" spans="1:15" ht="15.75" customHeight="1">
      <c r="A889" s="7"/>
      <c r="B889" s="7"/>
      <c r="C889" s="7"/>
      <c r="D889" s="7"/>
      <c r="E889" s="132"/>
      <c r="F889" s="7"/>
      <c r="G889" s="7"/>
      <c r="H889" s="7"/>
      <c r="I889" s="7"/>
      <c r="J889" s="202"/>
      <c r="K889" s="202"/>
      <c r="L889" s="132"/>
      <c r="M889" s="7"/>
      <c r="N889" s="7"/>
      <c r="O889" s="7"/>
    </row>
    <row r="890" spans="1:15" ht="15.75" customHeight="1">
      <c r="A890" s="7"/>
      <c r="B890" s="7"/>
      <c r="C890" s="7"/>
      <c r="D890" s="7"/>
      <c r="E890" s="132"/>
      <c r="F890" s="7"/>
      <c r="G890" s="7"/>
      <c r="H890" s="7"/>
      <c r="I890" s="7"/>
      <c r="J890" s="202"/>
      <c r="K890" s="202"/>
      <c r="L890" s="132"/>
      <c r="M890" s="7"/>
      <c r="N890" s="7"/>
      <c r="O890" s="7"/>
    </row>
    <row r="891" spans="1:15" ht="15.75" customHeight="1">
      <c r="A891" s="7"/>
      <c r="B891" s="7"/>
      <c r="C891" s="7"/>
      <c r="D891" s="7"/>
      <c r="E891" s="132"/>
      <c r="F891" s="7"/>
      <c r="G891" s="7"/>
      <c r="H891" s="7"/>
      <c r="I891" s="7"/>
      <c r="J891" s="202"/>
      <c r="K891" s="202"/>
      <c r="L891" s="132"/>
      <c r="M891" s="7"/>
      <c r="N891" s="7"/>
      <c r="O891" s="7"/>
    </row>
    <row r="892" spans="1:15" ht="15.75" customHeight="1">
      <c r="A892" s="7"/>
      <c r="B892" s="7"/>
      <c r="C892" s="7"/>
      <c r="D892" s="7"/>
      <c r="E892" s="132"/>
      <c r="F892" s="7"/>
      <c r="G892" s="7"/>
      <c r="H892" s="7"/>
      <c r="I892" s="7"/>
      <c r="J892" s="202"/>
      <c r="K892" s="202"/>
      <c r="L892" s="132"/>
      <c r="M892" s="7"/>
      <c r="N892" s="7"/>
      <c r="O892" s="7"/>
    </row>
    <row r="893" spans="1:15" ht="15.75" customHeight="1">
      <c r="A893" s="7"/>
      <c r="B893" s="7"/>
      <c r="C893" s="7"/>
      <c r="D893" s="7"/>
      <c r="E893" s="132"/>
      <c r="F893" s="7"/>
      <c r="G893" s="7"/>
      <c r="H893" s="7"/>
      <c r="I893" s="7"/>
      <c r="J893" s="202"/>
      <c r="K893" s="202"/>
      <c r="L893" s="132"/>
      <c r="M893" s="7"/>
      <c r="N893" s="7"/>
      <c r="O893" s="7"/>
    </row>
    <row r="894" spans="1:15" ht="15.75" customHeight="1">
      <c r="A894" s="7"/>
      <c r="B894" s="7"/>
      <c r="C894" s="7"/>
      <c r="D894" s="7"/>
      <c r="E894" s="132"/>
      <c r="F894" s="7"/>
      <c r="G894" s="7"/>
      <c r="H894" s="7"/>
      <c r="I894" s="7"/>
      <c r="J894" s="202"/>
      <c r="K894" s="202"/>
      <c r="L894" s="132"/>
      <c r="M894" s="7"/>
      <c r="N894" s="7"/>
      <c r="O894" s="7"/>
    </row>
    <row r="895" spans="1:15" ht="15.75" customHeight="1">
      <c r="A895" s="7"/>
      <c r="B895" s="7"/>
      <c r="C895" s="7"/>
      <c r="D895" s="7"/>
      <c r="E895" s="132"/>
      <c r="F895" s="7"/>
      <c r="G895" s="7"/>
      <c r="H895" s="7"/>
      <c r="I895" s="7"/>
      <c r="J895" s="202"/>
      <c r="K895" s="202"/>
      <c r="L895" s="132"/>
      <c r="M895" s="7"/>
      <c r="N895" s="7"/>
      <c r="O895" s="7"/>
    </row>
    <row r="896" spans="1:15" ht="15.75" customHeight="1">
      <c r="A896" s="7"/>
      <c r="B896" s="7"/>
      <c r="C896" s="7"/>
      <c r="D896" s="7"/>
      <c r="E896" s="132"/>
      <c r="F896" s="7"/>
      <c r="G896" s="7"/>
      <c r="H896" s="7"/>
      <c r="I896" s="7"/>
      <c r="J896" s="202"/>
      <c r="K896" s="202"/>
      <c r="L896" s="132"/>
      <c r="M896" s="7"/>
      <c r="N896" s="7"/>
      <c r="O896" s="7"/>
    </row>
    <row r="897" spans="1:15" ht="15.75" customHeight="1">
      <c r="A897" s="7"/>
      <c r="B897" s="7"/>
      <c r="C897" s="7"/>
      <c r="D897" s="7"/>
      <c r="E897" s="132"/>
      <c r="F897" s="7"/>
      <c r="G897" s="7"/>
      <c r="H897" s="7"/>
      <c r="I897" s="7"/>
      <c r="J897" s="202"/>
      <c r="K897" s="202"/>
      <c r="L897" s="132"/>
      <c r="M897" s="7"/>
      <c r="N897" s="7"/>
      <c r="O897" s="7"/>
    </row>
    <row r="898" spans="1:15" ht="15.75" customHeight="1">
      <c r="A898" s="7"/>
      <c r="B898" s="7"/>
      <c r="C898" s="7"/>
      <c r="D898" s="7"/>
      <c r="E898" s="132"/>
      <c r="F898" s="7"/>
      <c r="G898" s="7"/>
      <c r="H898" s="7"/>
      <c r="I898" s="7"/>
      <c r="J898" s="202"/>
      <c r="K898" s="202"/>
      <c r="L898" s="132"/>
      <c r="M898" s="7"/>
      <c r="N898" s="7"/>
      <c r="O898" s="7"/>
    </row>
    <row r="899" spans="1:15" ht="15.75" customHeight="1">
      <c r="A899" s="7"/>
      <c r="B899" s="7"/>
      <c r="C899" s="7"/>
      <c r="D899" s="7"/>
      <c r="E899" s="132"/>
      <c r="F899" s="7"/>
      <c r="G899" s="7"/>
      <c r="H899" s="7"/>
      <c r="I899" s="7"/>
      <c r="J899" s="202"/>
      <c r="K899" s="202"/>
      <c r="L899" s="132"/>
      <c r="M899" s="7"/>
      <c r="N899" s="7"/>
      <c r="O899" s="7"/>
    </row>
    <row r="900" spans="1:15" ht="15.75" customHeight="1">
      <c r="A900" s="7"/>
      <c r="B900" s="7"/>
      <c r="C900" s="7"/>
      <c r="D900" s="7"/>
      <c r="E900" s="132"/>
      <c r="F900" s="7"/>
      <c r="G900" s="7"/>
      <c r="H900" s="7"/>
      <c r="I900" s="7"/>
      <c r="J900" s="202"/>
      <c r="K900" s="202"/>
      <c r="L900" s="132"/>
      <c r="M900" s="7"/>
      <c r="N900" s="7"/>
      <c r="O900" s="7"/>
    </row>
    <row r="901" spans="1:15" ht="15.75" customHeight="1">
      <c r="A901" s="7"/>
      <c r="B901" s="7"/>
      <c r="C901" s="7"/>
      <c r="D901" s="7"/>
      <c r="E901" s="132"/>
      <c r="F901" s="7"/>
      <c r="G901" s="7"/>
      <c r="H901" s="7"/>
      <c r="I901" s="7"/>
      <c r="J901" s="202"/>
      <c r="K901" s="202"/>
      <c r="L901" s="132"/>
      <c r="M901" s="7"/>
      <c r="N901" s="7"/>
      <c r="O901" s="7"/>
    </row>
    <row r="902" spans="1:15" ht="15.75" customHeight="1">
      <c r="A902" s="7"/>
      <c r="B902" s="7"/>
      <c r="C902" s="7"/>
      <c r="D902" s="7"/>
      <c r="E902" s="132"/>
      <c r="F902" s="7"/>
      <c r="G902" s="7"/>
      <c r="H902" s="7"/>
      <c r="I902" s="7"/>
      <c r="J902" s="202"/>
      <c r="K902" s="202"/>
      <c r="L902" s="132"/>
      <c r="M902" s="7"/>
      <c r="N902" s="7"/>
      <c r="O902" s="7"/>
    </row>
    <row r="903" spans="1:15" ht="15.75" customHeight="1">
      <c r="A903" s="7"/>
      <c r="B903" s="7"/>
      <c r="C903" s="7"/>
      <c r="D903" s="7"/>
      <c r="E903" s="132"/>
      <c r="F903" s="7"/>
      <c r="G903" s="7"/>
      <c r="H903" s="7"/>
      <c r="I903" s="7"/>
      <c r="J903" s="202"/>
      <c r="K903" s="202"/>
      <c r="L903" s="132"/>
      <c r="M903" s="7"/>
      <c r="N903" s="7"/>
      <c r="O903" s="7"/>
    </row>
    <row r="904" spans="1:15" ht="15.75" customHeight="1">
      <c r="A904" s="7"/>
      <c r="B904" s="7"/>
      <c r="C904" s="7"/>
      <c r="D904" s="7"/>
      <c r="E904" s="132"/>
      <c r="F904" s="7"/>
      <c r="G904" s="7"/>
      <c r="H904" s="7"/>
      <c r="I904" s="7"/>
      <c r="J904" s="202"/>
      <c r="K904" s="202"/>
      <c r="L904" s="132"/>
      <c r="M904" s="7"/>
      <c r="N904" s="7"/>
      <c r="O904" s="7"/>
    </row>
    <row r="905" spans="1:15" ht="15.75" customHeight="1">
      <c r="A905" s="7"/>
      <c r="B905" s="7"/>
      <c r="C905" s="7"/>
      <c r="D905" s="7"/>
      <c r="E905" s="132"/>
      <c r="F905" s="7"/>
      <c r="G905" s="7"/>
      <c r="H905" s="7"/>
      <c r="I905" s="7"/>
      <c r="J905" s="202"/>
      <c r="K905" s="202"/>
      <c r="L905" s="132"/>
      <c r="M905" s="7"/>
      <c r="N905" s="7"/>
      <c r="O905" s="7"/>
    </row>
    <row r="906" spans="1:15" ht="15.75" customHeight="1">
      <c r="A906" s="7"/>
      <c r="B906" s="7"/>
      <c r="C906" s="7"/>
      <c r="D906" s="7"/>
      <c r="E906" s="132"/>
      <c r="F906" s="7"/>
      <c r="G906" s="7"/>
      <c r="H906" s="7"/>
      <c r="I906" s="7"/>
      <c r="J906" s="202"/>
      <c r="K906" s="202"/>
      <c r="L906" s="132"/>
      <c r="M906" s="7"/>
      <c r="N906" s="7"/>
      <c r="O906" s="7"/>
    </row>
    <row r="907" spans="1:15" ht="15.75" customHeight="1">
      <c r="A907" s="7"/>
      <c r="B907" s="7"/>
      <c r="C907" s="7"/>
      <c r="D907" s="7"/>
      <c r="E907" s="132"/>
      <c r="F907" s="7"/>
      <c r="G907" s="7"/>
      <c r="H907" s="7"/>
      <c r="I907" s="7"/>
      <c r="J907" s="202"/>
      <c r="K907" s="202"/>
      <c r="L907" s="132"/>
      <c r="M907" s="7"/>
      <c r="N907" s="7"/>
      <c r="O907" s="7"/>
    </row>
    <row r="908" spans="1:15" ht="15.75" customHeight="1">
      <c r="A908" s="7"/>
      <c r="B908" s="7"/>
      <c r="C908" s="7"/>
      <c r="D908" s="7"/>
      <c r="E908" s="132"/>
      <c r="F908" s="7"/>
      <c r="G908" s="7"/>
      <c r="H908" s="7"/>
      <c r="I908" s="7"/>
      <c r="J908" s="202"/>
      <c r="K908" s="202"/>
      <c r="L908" s="132"/>
      <c r="M908" s="7"/>
      <c r="N908" s="7"/>
      <c r="O908" s="7"/>
    </row>
    <row r="909" spans="1:15" ht="15.75" customHeight="1">
      <c r="A909" s="7"/>
      <c r="B909" s="7"/>
      <c r="C909" s="7"/>
      <c r="D909" s="7"/>
      <c r="E909" s="132"/>
      <c r="F909" s="7"/>
      <c r="G909" s="7"/>
      <c r="H909" s="7"/>
      <c r="I909" s="7"/>
      <c r="J909" s="202"/>
      <c r="K909" s="202"/>
      <c r="L909" s="132"/>
      <c r="M909" s="7"/>
      <c r="N909" s="7"/>
      <c r="O909" s="7"/>
    </row>
    <row r="910" spans="1:15" ht="15.75" customHeight="1">
      <c r="A910" s="7"/>
      <c r="B910" s="7"/>
      <c r="C910" s="7"/>
      <c r="D910" s="7"/>
      <c r="E910" s="132"/>
      <c r="F910" s="7"/>
      <c r="G910" s="7"/>
      <c r="H910" s="7"/>
      <c r="I910" s="7"/>
      <c r="J910" s="202"/>
      <c r="K910" s="202"/>
      <c r="L910" s="132"/>
      <c r="M910" s="7"/>
      <c r="N910" s="7"/>
      <c r="O910" s="7"/>
    </row>
    <row r="911" spans="1:15" ht="15.75" customHeight="1">
      <c r="A911" s="7"/>
      <c r="B911" s="7"/>
      <c r="C911" s="7"/>
      <c r="D911" s="7"/>
      <c r="E911" s="132"/>
      <c r="F911" s="7"/>
      <c r="G911" s="7"/>
      <c r="H911" s="7"/>
      <c r="I911" s="7"/>
      <c r="J911" s="202"/>
      <c r="K911" s="202"/>
      <c r="L911" s="132"/>
      <c r="M911" s="7"/>
      <c r="N911" s="7"/>
      <c r="O911" s="7"/>
    </row>
    <row r="912" spans="1:15" ht="15.75" customHeight="1">
      <c r="A912" s="7"/>
      <c r="B912" s="7"/>
      <c r="C912" s="7"/>
      <c r="D912" s="7"/>
      <c r="E912" s="132"/>
      <c r="F912" s="7"/>
      <c r="G912" s="7"/>
      <c r="H912" s="7"/>
      <c r="I912" s="7"/>
      <c r="J912" s="202"/>
      <c r="K912" s="202"/>
      <c r="L912" s="132"/>
      <c r="M912" s="7"/>
      <c r="N912" s="7"/>
      <c r="O912" s="7"/>
    </row>
    <row r="913" spans="1:15" ht="15.75" customHeight="1">
      <c r="A913" s="7"/>
      <c r="B913" s="7"/>
      <c r="C913" s="7"/>
      <c r="D913" s="7"/>
      <c r="E913" s="132"/>
      <c r="F913" s="7"/>
      <c r="G913" s="7"/>
      <c r="H913" s="7"/>
      <c r="I913" s="7"/>
      <c r="J913" s="202"/>
      <c r="K913" s="202"/>
      <c r="L913" s="132"/>
      <c r="M913" s="7"/>
      <c r="N913" s="7"/>
      <c r="O913" s="7"/>
    </row>
    <row r="914" spans="1:15" ht="15.75" customHeight="1">
      <c r="A914" s="7"/>
      <c r="B914" s="7"/>
      <c r="C914" s="7"/>
      <c r="D914" s="7"/>
      <c r="E914" s="132"/>
      <c r="F914" s="7"/>
      <c r="G914" s="7"/>
      <c r="H914" s="7"/>
      <c r="I914" s="7"/>
      <c r="J914" s="202"/>
      <c r="K914" s="202"/>
      <c r="L914" s="132"/>
      <c r="M914" s="7"/>
      <c r="N914" s="7"/>
      <c r="O914" s="7"/>
    </row>
    <row r="915" spans="1:15" ht="15.75" customHeight="1">
      <c r="A915" s="7"/>
      <c r="B915" s="7"/>
      <c r="C915" s="7"/>
      <c r="D915" s="7"/>
      <c r="E915" s="132"/>
      <c r="F915" s="7"/>
      <c r="G915" s="7"/>
      <c r="H915" s="7"/>
      <c r="I915" s="7"/>
      <c r="J915" s="202"/>
      <c r="K915" s="202"/>
      <c r="L915" s="132"/>
      <c r="M915" s="7"/>
      <c r="N915" s="7"/>
      <c r="O915" s="7"/>
    </row>
    <row r="916" spans="1:15" ht="15.75" customHeight="1">
      <c r="A916" s="7"/>
      <c r="B916" s="7"/>
      <c r="C916" s="7"/>
      <c r="D916" s="7"/>
      <c r="E916" s="132"/>
      <c r="F916" s="7"/>
      <c r="G916" s="7"/>
      <c r="H916" s="7"/>
      <c r="I916" s="7"/>
      <c r="J916" s="202"/>
      <c r="K916" s="202"/>
      <c r="L916" s="132"/>
      <c r="M916" s="7"/>
      <c r="N916" s="7"/>
      <c r="O916" s="7"/>
    </row>
    <row r="917" spans="1:15" ht="15.75" customHeight="1">
      <c r="A917" s="7"/>
      <c r="B917" s="7"/>
      <c r="C917" s="7"/>
      <c r="D917" s="7"/>
      <c r="E917" s="132"/>
      <c r="F917" s="7"/>
      <c r="G917" s="7"/>
      <c r="H917" s="7"/>
      <c r="I917" s="7"/>
      <c r="J917" s="202"/>
      <c r="K917" s="202"/>
      <c r="L917" s="132"/>
      <c r="M917" s="7"/>
      <c r="N917" s="7"/>
      <c r="O917" s="7"/>
    </row>
    <row r="918" spans="1:15" ht="15.75" customHeight="1">
      <c r="A918" s="7"/>
      <c r="B918" s="7"/>
      <c r="C918" s="7"/>
      <c r="D918" s="7"/>
      <c r="E918" s="132"/>
      <c r="F918" s="7"/>
      <c r="G918" s="7"/>
      <c r="H918" s="7"/>
      <c r="I918" s="7"/>
      <c r="J918" s="202"/>
      <c r="K918" s="202"/>
      <c r="L918" s="132"/>
      <c r="M918" s="7"/>
      <c r="N918" s="7"/>
      <c r="O918" s="7"/>
    </row>
    <row r="919" spans="1:15" ht="15.75" customHeight="1">
      <c r="A919" s="7"/>
      <c r="B919" s="7"/>
      <c r="C919" s="7"/>
      <c r="D919" s="7"/>
      <c r="E919" s="132"/>
      <c r="F919" s="7"/>
      <c r="G919" s="7"/>
      <c r="H919" s="7"/>
      <c r="I919" s="7"/>
      <c r="J919" s="202"/>
      <c r="K919" s="202"/>
      <c r="L919" s="132"/>
      <c r="M919" s="7"/>
      <c r="N919" s="7"/>
      <c r="O919" s="7"/>
    </row>
    <row r="920" spans="1:15" ht="15.75" customHeight="1">
      <c r="A920" s="7"/>
      <c r="B920" s="7"/>
      <c r="C920" s="7"/>
      <c r="D920" s="7"/>
      <c r="E920" s="132"/>
      <c r="F920" s="7"/>
      <c r="G920" s="7"/>
      <c r="H920" s="7"/>
      <c r="I920" s="7"/>
      <c r="J920" s="202"/>
      <c r="K920" s="202"/>
      <c r="L920" s="132"/>
      <c r="M920" s="7"/>
      <c r="N920" s="7"/>
      <c r="O920" s="7"/>
    </row>
    <row r="921" spans="1:15" ht="15.75" customHeight="1">
      <c r="A921" s="7"/>
      <c r="B921" s="7"/>
      <c r="C921" s="7"/>
      <c r="D921" s="7"/>
      <c r="E921" s="132"/>
      <c r="F921" s="7"/>
      <c r="G921" s="7"/>
      <c r="H921" s="7"/>
      <c r="I921" s="7"/>
      <c r="J921" s="202"/>
      <c r="K921" s="202"/>
      <c r="L921" s="132"/>
      <c r="M921" s="7"/>
      <c r="N921" s="7"/>
      <c r="O921" s="7"/>
    </row>
    <row r="922" spans="1:15" ht="15.75" customHeight="1">
      <c r="A922" s="7"/>
      <c r="B922" s="7"/>
      <c r="C922" s="7"/>
      <c r="D922" s="7"/>
      <c r="E922" s="132"/>
      <c r="F922" s="7"/>
      <c r="G922" s="7"/>
      <c r="H922" s="7"/>
      <c r="I922" s="7"/>
      <c r="J922" s="202"/>
      <c r="K922" s="202"/>
      <c r="L922" s="132"/>
      <c r="M922" s="7"/>
      <c r="N922" s="7"/>
      <c r="O922" s="7"/>
    </row>
    <row r="923" spans="1:15" ht="15.75" customHeight="1">
      <c r="A923" s="7"/>
      <c r="B923" s="7"/>
      <c r="C923" s="7"/>
      <c r="D923" s="7"/>
      <c r="E923" s="132"/>
      <c r="F923" s="7"/>
      <c r="G923" s="7"/>
      <c r="H923" s="7"/>
      <c r="I923" s="7"/>
      <c r="J923" s="202"/>
      <c r="K923" s="202"/>
      <c r="L923" s="132"/>
      <c r="M923" s="7"/>
      <c r="N923" s="7"/>
      <c r="O923" s="7"/>
    </row>
    <row r="924" spans="1:15" ht="15.75" customHeight="1">
      <c r="A924" s="7"/>
      <c r="B924" s="7"/>
      <c r="C924" s="7"/>
      <c r="D924" s="7"/>
      <c r="E924" s="132"/>
      <c r="F924" s="7"/>
      <c r="G924" s="7"/>
      <c r="H924" s="7"/>
      <c r="I924" s="7"/>
      <c r="J924" s="202"/>
      <c r="K924" s="202"/>
      <c r="L924" s="132"/>
      <c r="M924" s="7"/>
      <c r="N924" s="7"/>
      <c r="O924" s="7"/>
    </row>
    <row r="925" spans="1:15" ht="15.75" customHeight="1">
      <c r="A925" s="7"/>
      <c r="B925" s="7"/>
      <c r="C925" s="7"/>
      <c r="D925" s="7"/>
      <c r="E925" s="132"/>
      <c r="F925" s="7"/>
      <c r="G925" s="7"/>
      <c r="H925" s="7"/>
      <c r="I925" s="7"/>
      <c r="J925" s="202"/>
      <c r="K925" s="202"/>
      <c r="L925" s="132"/>
      <c r="M925" s="7"/>
      <c r="N925" s="7"/>
      <c r="O925" s="7"/>
    </row>
    <row r="926" spans="1:15" ht="15.75" customHeight="1">
      <c r="A926" s="7"/>
      <c r="B926" s="7"/>
      <c r="C926" s="7"/>
      <c r="D926" s="7"/>
      <c r="E926" s="132"/>
      <c r="F926" s="7"/>
      <c r="G926" s="7"/>
      <c r="H926" s="7"/>
      <c r="I926" s="7"/>
      <c r="J926" s="202"/>
      <c r="K926" s="202"/>
      <c r="L926" s="132"/>
      <c r="M926" s="7"/>
      <c r="N926" s="7"/>
      <c r="O926" s="7"/>
    </row>
    <row r="927" spans="1:15" ht="15.75" customHeight="1">
      <c r="A927" s="7"/>
      <c r="B927" s="7"/>
      <c r="C927" s="7"/>
      <c r="D927" s="7"/>
      <c r="E927" s="132"/>
      <c r="F927" s="7"/>
      <c r="G927" s="7"/>
      <c r="H927" s="7"/>
      <c r="I927" s="7"/>
      <c r="J927" s="202"/>
      <c r="K927" s="202"/>
      <c r="L927" s="132"/>
      <c r="M927" s="7"/>
      <c r="N927" s="7"/>
      <c r="O927" s="7"/>
    </row>
    <row r="928" spans="1:15" ht="15.75" customHeight="1">
      <c r="A928" s="7"/>
      <c r="B928" s="7"/>
      <c r="C928" s="7"/>
      <c r="D928" s="7"/>
      <c r="E928" s="132"/>
      <c r="F928" s="7"/>
      <c r="G928" s="7"/>
      <c r="H928" s="7"/>
      <c r="I928" s="7"/>
      <c r="J928" s="202"/>
      <c r="K928" s="202"/>
      <c r="L928" s="132"/>
      <c r="M928" s="7"/>
      <c r="N928" s="7"/>
      <c r="O928" s="7"/>
    </row>
    <row r="929" spans="1:15" ht="15.75" customHeight="1">
      <c r="A929" s="7"/>
      <c r="B929" s="7"/>
      <c r="C929" s="7"/>
      <c r="D929" s="7"/>
      <c r="E929" s="132"/>
      <c r="F929" s="7"/>
      <c r="G929" s="7"/>
      <c r="H929" s="7"/>
      <c r="I929" s="7"/>
      <c r="J929" s="202"/>
      <c r="K929" s="202"/>
      <c r="L929" s="132"/>
      <c r="M929" s="7"/>
      <c r="N929" s="7"/>
      <c r="O929" s="7"/>
    </row>
    <row r="930" spans="1:15" ht="15.75" customHeight="1">
      <c r="A930" s="7"/>
      <c r="B930" s="7"/>
      <c r="C930" s="7"/>
      <c r="D930" s="7"/>
      <c r="E930" s="132"/>
      <c r="F930" s="7"/>
      <c r="G930" s="7"/>
      <c r="H930" s="7"/>
      <c r="I930" s="7"/>
      <c r="J930" s="202"/>
      <c r="K930" s="202"/>
      <c r="L930" s="132"/>
      <c r="M930" s="7"/>
      <c r="N930" s="7"/>
      <c r="O930" s="7"/>
    </row>
    <row r="931" spans="1:15" ht="15.75" customHeight="1">
      <c r="A931" s="7"/>
      <c r="B931" s="7"/>
      <c r="C931" s="7"/>
      <c r="D931" s="7"/>
      <c r="E931" s="132"/>
      <c r="F931" s="7"/>
      <c r="G931" s="7"/>
      <c r="H931" s="7"/>
      <c r="I931" s="7"/>
      <c r="J931" s="202"/>
      <c r="K931" s="202"/>
      <c r="L931" s="132"/>
      <c r="M931" s="7"/>
      <c r="N931" s="7"/>
      <c r="O931" s="7"/>
    </row>
    <row r="932" spans="1:15" ht="15.75" customHeight="1">
      <c r="A932" s="7"/>
      <c r="B932" s="7"/>
      <c r="C932" s="7"/>
      <c r="D932" s="7"/>
      <c r="E932" s="132"/>
      <c r="F932" s="7"/>
      <c r="G932" s="7"/>
      <c r="H932" s="7"/>
      <c r="I932" s="7"/>
      <c r="J932" s="202"/>
      <c r="K932" s="202"/>
      <c r="L932" s="132"/>
      <c r="M932" s="7"/>
      <c r="N932" s="7"/>
      <c r="O932" s="7"/>
    </row>
    <row r="933" spans="1:15" ht="15.75" customHeight="1">
      <c r="A933" s="7"/>
      <c r="B933" s="7"/>
      <c r="C933" s="7"/>
      <c r="D933" s="7"/>
      <c r="E933" s="132"/>
      <c r="F933" s="7"/>
      <c r="G933" s="7"/>
      <c r="H933" s="7"/>
      <c r="I933" s="7"/>
      <c r="J933" s="202"/>
      <c r="K933" s="202"/>
      <c r="L933" s="132"/>
      <c r="M933" s="7"/>
      <c r="N933" s="7"/>
      <c r="O933" s="7"/>
    </row>
    <row r="934" spans="1:15" ht="15.75" customHeight="1">
      <c r="A934" s="7"/>
      <c r="B934" s="7"/>
      <c r="C934" s="7"/>
      <c r="D934" s="7"/>
      <c r="E934" s="132"/>
      <c r="F934" s="7"/>
      <c r="G934" s="7"/>
      <c r="H934" s="7"/>
      <c r="I934" s="7"/>
      <c r="J934" s="202"/>
      <c r="K934" s="202"/>
      <c r="L934" s="132"/>
      <c r="M934" s="7"/>
      <c r="N934" s="7"/>
      <c r="O934" s="7"/>
    </row>
    <row r="935" spans="1:15" ht="15.75" customHeight="1">
      <c r="A935" s="7"/>
      <c r="B935" s="7"/>
      <c r="C935" s="7"/>
      <c r="D935" s="7"/>
      <c r="E935" s="132"/>
      <c r="F935" s="7"/>
      <c r="G935" s="7"/>
      <c r="H935" s="7"/>
      <c r="I935" s="7"/>
      <c r="J935" s="202"/>
      <c r="K935" s="202"/>
      <c r="L935" s="132"/>
      <c r="M935" s="7"/>
      <c r="N935" s="7"/>
      <c r="O935" s="7"/>
    </row>
    <row r="936" spans="1:15" ht="15.75" customHeight="1">
      <c r="A936" s="7"/>
      <c r="B936" s="7"/>
      <c r="C936" s="7"/>
      <c r="D936" s="7"/>
      <c r="E936" s="132"/>
      <c r="F936" s="7"/>
      <c r="G936" s="7"/>
      <c r="H936" s="7"/>
      <c r="I936" s="7"/>
      <c r="J936" s="202"/>
      <c r="K936" s="202"/>
      <c r="L936" s="132"/>
      <c r="M936" s="7"/>
      <c r="N936" s="7"/>
      <c r="O936" s="7"/>
    </row>
    <row r="937" spans="1:15" ht="15.75" customHeight="1">
      <c r="A937" s="7"/>
      <c r="B937" s="7"/>
      <c r="C937" s="7"/>
      <c r="D937" s="7"/>
      <c r="E937" s="132"/>
      <c r="F937" s="7"/>
      <c r="G937" s="7"/>
      <c r="H937" s="7"/>
      <c r="I937" s="7"/>
      <c r="J937" s="202"/>
      <c r="K937" s="202"/>
      <c r="L937" s="132"/>
      <c r="M937" s="7"/>
      <c r="N937" s="7"/>
      <c r="O937" s="7"/>
    </row>
    <row r="938" spans="1:15" ht="15.75" customHeight="1">
      <c r="A938" s="7"/>
      <c r="B938" s="7"/>
      <c r="C938" s="7"/>
      <c r="D938" s="7"/>
      <c r="E938" s="132"/>
      <c r="F938" s="7"/>
      <c r="G938" s="7"/>
      <c r="H938" s="7"/>
      <c r="I938" s="7"/>
      <c r="J938" s="202"/>
      <c r="K938" s="202"/>
      <c r="L938" s="132"/>
      <c r="M938" s="7"/>
      <c r="N938" s="7"/>
      <c r="O938" s="7"/>
    </row>
    <row r="939" spans="1:15" ht="15.75" customHeight="1">
      <c r="A939" s="7"/>
      <c r="B939" s="7"/>
      <c r="C939" s="7"/>
      <c r="D939" s="7"/>
      <c r="E939" s="132"/>
      <c r="F939" s="7"/>
      <c r="G939" s="7"/>
      <c r="H939" s="7"/>
      <c r="I939" s="7"/>
      <c r="J939" s="202"/>
      <c r="K939" s="202"/>
      <c r="L939" s="132"/>
      <c r="M939" s="7"/>
      <c r="N939" s="7"/>
      <c r="O939" s="7"/>
    </row>
    <row r="940" spans="1:15" ht="15.75" customHeight="1">
      <c r="A940" s="7"/>
      <c r="B940" s="7"/>
      <c r="C940" s="7"/>
      <c r="D940" s="7"/>
      <c r="E940" s="132"/>
      <c r="F940" s="7"/>
      <c r="G940" s="7"/>
      <c r="H940" s="7"/>
      <c r="I940" s="7"/>
      <c r="J940" s="202"/>
      <c r="K940" s="202"/>
      <c r="L940" s="132"/>
      <c r="M940" s="7"/>
      <c r="N940" s="7"/>
      <c r="O940" s="7"/>
    </row>
    <row r="941" spans="1:15" ht="15.75" customHeight="1">
      <c r="A941" s="7"/>
      <c r="B941" s="7"/>
      <c r="C941" s="7"/>
      <c r="D941" s="7"/>
      <c r="E941" s="132"/>
      <c r="F941" s="7"/>
      <c r="G941" s="7"/>
      <c r="H941" s="7"/>
      <c r="I941" s="7"/>
      <c r="J941" s="202"/>
      <c r="K941" s="202"/>
      <c r="L941" s="132"/>
      <c r="M941" s="7"/>
      <c r="N941" s="7"/>
      <c r="O941" s="7"/>
    </row>
    <row r="942" spans="1:15" ht="15.75" customHeight="1">
      <c r="A942" s="7"/>
      <c r="B942" s="7"/>
      <c r="C942" s="7"/>
      <c r="D942" s="7"/>
      <c r="E942" s="132"/>
      <c r="F942" s="7"/>
      <c r="G942" s="7"/>
      <c r="H942" s="7"/>
      <c r="I942" s="7"/>
      <c r="J942" s="202"/>
      <c r="K942" s="202"/>
      <c r="L942" s="132"/>
      <c r="M942" s="7"/>
      <c r="N942" s="7"/>
      <c r="O942" s="7"/>
    </row>
    <row r="943" spans="1:15" ht="15.75" customHeight="1">
      <c r="A943" s="7"/>
      <c r="B943" s="7"/>
      <c r="C943" s="7"/>
      <c r="D943" s="7"/>
      <c r="E943" s="132"/>
      <c r="F943" s="7"/>
      <c r="G943" s="7"/>
      <c r="H943" s="7"/>
      <c r="I943" s="7"/>
      <c r="J943" s="202"/>
      <c r="K943" s="202"/>
      <c r="L943" s="132"/>
      <c r="M943" s="7"/>
      <c r="N943" s="7"/>
      <c r="O943" s="7"/>
    </row>
    <row r="944" spans="1:15" ht="15.75" customHeight="1">
      <c r="A944" s="7"/>
      <c r="B944" s="7"/>
      <c r="C944" s="7"/>
      <c r="D944" s="7"/>
      <c r="E944" s="132"/>
      <c r="F944" s="7"/>
      <c r="G944" s="7"/>
      <c r="H944" s="7"/>
      <c r="I944" s="7"/>
      <c r="J944" s="202"/>
      <c r="K944" s="202"/>
      <c r="L944" s="132"/>
      <c r="M944" s="7"/>
      <c r="N944" s="7"/>
      <c r="O944" s="7"/>
    </row>
    <row r="945" spans="1:15" ht="15.75" customHeight="1">
      <c r="A945" s="7"/>
      <c r="B945" s="7"/>
      <c r="C945" s="7"/>
      <c r="D945" s="7"/>
      <c r="E945" s="132"/>
      <c r="F945" s="7"/>
      <c r="G945" s="7"/>
      <c r="H945" s="7"/>
      <c r="I945" s="7"/>
      <c r="J945" s="202"/>
      <c r="K945" s="202"/>
      <c r="L945" s="132"/>
      <c r="M945" s="7"/>
      <c r="N945" s="7"/>
      <c r="O945" s="7"/>
    </row>
    <row r="946" spans="1:15" ht="15.75" customHeight="1">
      <c r="A946" s="7"/>
      <c r="B946" s="7"/>
      <c r="C946" s="7"/>
      <c r="D946" s="7"/>
      <c r="E946" s="132"/>
      <c r="F946" s="7"/>
      <c r="G946" s="7"/>
      <c r="H946" s="7"/>
      <c r="I946" s="7"/>
      <c r="J946" s="202"/>
      <c r="K946" s="202"/>
      <c r="L946" s="132"/>
      <c r="M946" s="7"/>
      <c r="N946" s="7"/>
      <c r="O946" s="7"/>
    </row>
    <row r="947" spans="1:15" ht="15.75" customHeight="1">
      <c r="A947" s="7"/>
      <c r="B947" s="7"/>
      <c r="C947" s="7"/>
      <c r="D947" s="7"/>
      <c r="E947" s="132"/>
      <c r="F947" s="7"/>
      <c r="G947" s="7"/>
      <c r="H947" s="7"/>
      <c r="I947" s="7"/>
      <c r="J947" s="202"/>
      <c r="K947" s="202"/>
      <c r="L947" s="132"/>
      <c r="M947" s="7"/>
      <c r="N947" s="7"/>
      <c r="O947" s="7"/>
    </row>
    <row r="948" spans="1:15" ht="15.75" customHeight="1">
      <c r="A948" s="7"/>
      <c r="B948" s="7"/>
      <c r="C948" s="7"/>
      <c r="D948" s="7"/>
      <c r="E948" s="132"/>
      <c r="F948" s="7"/>
      <c r="G948" s="7"/>
      <c r="H948" s="7"/>
      <c r="I948" s="7"/>
      <c r="J948" s="202"/>
      <c r="K948" s="202"/>
      <c r="L948" s="132"/>
      <c r="M948" s="7"/>
      <c r="N948" s="7"/>
      <c r="O948" s="7"/>
    </row>
    <row r="949" spans="1:15" ht="15.75" customHeight="1">
      <c r="A949" s="7"/>
      <c r="B949" s="7"/>
      <c r="C949" s="7"/>
      <c r="D949" s="7"/>
      <c r="E949" s="132"/>
      <c r="F949" s="7"/>
      <c r="G949" s="7"/>
      <c r="H949" s="7"/>
      <c r="I949" s="7"/>
      <c r="J949" s="202"/>
      <c r="K949" s="202"/>
      <c r="L949" s="132"/>
      <c r="M949" s="7"/>
      <c r="N949" s="7"/>
      <c r="O949" s="7"/>
    </row>
    <row r="950" spans="1:15" ht="15.75" customHeight="1">
      <c r="A950" s="7"/>
      <c r="B950" s="7"/>
      <c r="C950" s="7"/>
      <c r="D950" s="7"/>
      <c r="E950" s="132"/>
      <c r="F950" s="7"/>
      <c r="G950" s="7"/>
      <c r="H950" s="7"/>
      <c r="I950" s="7"/>
      <c r="J950" s="202"/>
      <c r="K950" s="202"/>
      <c r="L950" s="132"/>
      <c r="M950" s="7"/>
      <c r="N950" s="7"/>
      <c r="O950" s="7"/>
    </row>
    <row r="951" spans="1:15" ht="15.75" customHeight="1">
      <c r="A951" s="7"/>
      <c r="B951" s="7"/>
      <c r="C951" s="7"/>
      <c r="D951" s="7"/>
      <c r="E951" s="132"/>
      <c r="F951" s="7"/>
      <c r="G951" s="7"/>
      <c r="H951" s="7"/>
      <c r="I951" s="7"/>
      <c r="J951" s="202"/>
      <c r="K951" s="202"/>
      <c r="L951" s="132"/>
      <c r="M951" s="7"/>
      <c r="N951" s="7"/>
      <c r="O951" s="7"/>
    </row>
    <row r="952" spans="1:15" ht="15.75" customHeight="1">
      <c r="A952" s="7"/>
      <c r="B952" s="7"/>
      <c r="C952" s="7"/>
      <c r="D952" s="7"/>
      <c r="E952" s="132"/>
      <c r="F952" s="7"/>
      <c r="G952" s="7"/>
      <c r="H952" s="7"/>
      <c r="I952" s="7"/>
      <c r="J952" s="202"/>
      <c r="K952" s="202"/>
      <c r="L952" s="132"/>
      <c r="M952" s="7"/>
      <c r="N952" s="7"/>
      <c r="O952" s="7"/>
    </row>
    <row r="953" spans="1:15" ht="15.75" customHeight="1">
      <c r="A953" s="7"/>
      <c r="B953" s="7"/>
      <c r="C953" s="7"/>
      <c r="D953" s="7"/>
      <c r="E953" s="132"/>
      <c r="F953" s="7"/>
      <c r="G953" s="7"/>
      <c r="H953" s="7"/>
      <c r="I953" s="7"/>
      <c r="J953" s="202"/>
      <c r="K953" s="202"/>
      <c r="L953" s="132"/>
      <c r="M953" s="7"/>
      <c r="N953" s="7"/>
      <c r="O953" s="7"/>
    </row>
    <row r="954" spans="1:15" ht="15.75" customHeight="1">
      <c r="A954" s="7"/>
      <c r="B954" s="7"/>
      <c r="C954" s="7"/>
      <c r="D954" s="7"/>
      <c r="E954" s="132"/>
      <c r="F954" s="7"/>
      <c r="G954" s="7"/>
      <c r="H954" s="7"/>
      <c r="I954" s="7"/>
      <c r="J954" s="202"/>
      <c r="K954" s="202"/>
      <c r="L954" s="132"/>
      <c r="M954" s="7"/>
      <c r="N954" s="7"/>
      <c r="O954" s="7"/>
    </row>
    <row r="955" spans="1:15" ht="15.75" customHeight="1">
      <c r="A955" s="7"/>
      <c r="B955" s="7"/>
      <c r="C955" s="7"/>
      <c r="D955" s="7"/>
      <c r="E955" s="132"/>
      <c r="F955" s="7"/>
      <c r="G955" s="7"/>
      <c r="H955" s="7"/>
      <c r="I955" s="7"/>
      <c r="J955" s="202"/>
      <c r="K955" s="202"/>
      <c r="L955" s="132"/>
      <c r="M955" s="7"/>
      <c r="N955" s="7"/>
      <c r="O955" s="7"/>
    </row>
    <row r="956" spans="1:15" ht="15.75" customHeight="1">
      <c r="A956" s="7"/>
      <c r="B956" s="7"/>
      <c r="C956" s="7"/>
      <c r="D956" s="7"/>
      <c r="E956" s="132"/>
      <c r="F956" s="7"/>
      <c r="G956" s="7"/>
      <c r="H956" s="7"/>
      <c r="I956" s="7"/>
      <c r="J956" s="202"/>
      <c r="K956" s="202"/>
      <c r="L956" s="132"/>
      <c r="M956" s="7"/>
      <c r="N956" s="7"/>
      <c r="O956" s="7"/>
    </row>
    <row r="957" spans="1:15" ht="15.75" customHeight="1">
      <c r="A957" s="7"/>
      <c r="B957" s="7"/>
      <c r="C957" s="7"/>
      <c r="D957" s="7"/>
      <c r="E957" s="132"/>
      <c r="F957" s="7"/>
      <c r="G957" s="7"/>
      <c r="H957" s="7"/>
      <c r="I957" s="7"/>
      <c r="J957" s="202"/>
      <c r="K957" s="202"/>
      <c r="L957" s="132"/>
      <c r="M957" s="7"/>
      <c r="N957" s="7"/>
      <c r="O957" s="7"/>
    </row>
    <row r="958" spans="1:15" ht="15.75" customHeight="1">
      <c r="A958" s="7"/>
      <c r="B958" s="7"/>
      <c r="C958" s="7"/>
      <c r="D958" s="7"/>
      <c r="E958" s="132"/>
      <c r="F958" s="7"/>
      <c r="G958" s="7"/>
      <c r="H958" s="7"/>
      <c r="I958" s="7"/>
      <c r="J958" s="202"/>
      <c r="K958" s="202"/>
      <c r="L958" s="132"/>
      <c r="M958" s="7"/>
      <c r="N958" s="7"/>
      <c r="O958" s="7"/>
    </row>
    <row r="959" spans="1:15" ht="15.75" customHeight="1">
      <c r="A959" s="7"/>
      <c r="B959" s="7"/>
      <c r="C959" s="7"/>
      <c r="D959" s="7"/>
      <c r="E959" s="132"/>
      <c r="F959" s="7"/>
      <c r="G959" s="7"/>
      <c r="H959" s="7"/>
      <c r="I959" s="7"/>
      <c r="J959" s="202"/>
      <c r="K959" s="202"/>
      <c r="L959" s="132"/>
      <c r="M959" s="7"/>
      <c r="N959" s="7"/>
      <c r="O959" s="7"/>
    </row>
    <row r="960" spans="1:15" ht="15.75" customHeight="1">
      <c r="A960" s="7"/>
      <c r="B960" s="7"/>
      <c r="C960" s="7"/>
      <c r="D960" s="7"/>
      <c r="E960" s="132"/>
      <c r="F960" s="7"/>
      <c r="G960" s="7"/>
      <c r="H960" s="7"/>
      <c r="I960" s="7"/>
      <c r="J960" s="202"/>
      <c r="K960" s="202"/>
      <c r="L960" s="132"/>
      <c r="M960" s="7"/>
      <c r="N960" s="7"/>
      <c r="O960" s="7"/>
    </row>
    <row r="961" spans="1:15" ht="15.75" customHeight="1">
      <c r="A961" s="7"/>
      <c r="B961" s="7"/>
      <c r="C961" s="7"/>
      <c r="D961" s="7"/>
      <c r="E961" s="132"/>
      <c r="F961" s="7"/>
      <c r="G961" s="7"/>
      <c r="H961" s="7"/>
      <c r="I961" s="7"/>
      <c r="J961" s="202"/>
      <c r="K961" s="202"/>
      <c r="L961" s="132"/>
      <c r="M961" s="7"/>
      <c r="N961" s="7"/>
      <c r="O961" s="7"/>
    </row>
    <row r="962" spans="1:15" ht="15.75" customHeight="1">
      <c r="A962" s="7"/>
      <c r="B962" s="7"/>
      <c r="C962" s="7"/>
      <c r="D962" s="7"/>
      <c r="E962" s="132"/>
      <c r="F962" s="7"/>
      <c r="G962" s="7"/>
      <c r="H962" s="7"/>
      <c r="I962" s="7"/>
      <c r="J962" s="202"/>
      <c r="K962" s="202"/>
      <c r="L962" s="132"/>
      <c r="M962" s="7"/>
      <c r="N962" s="7"/>
      <c r="O962" s="7"/>
    </row>
    <row r="963" spans="1:15" ht="15.75" customHeight="1">
      <c r="A963" s="7"/>
      <c r="B963" s="7"/>
      <c r="C963" s="7"/>
      <c r="D963" s="7"/>
      <c r="E963" s="132"/>
      <c r="F963" s="7"/>
      <c r="G963" s="7"/>
      <c r="H963" s="7"/>
      <c r="I963" s="7"/>
      <c r="J963" s="202"/>
      <c r="K963" s="202"/>
      <c r="L963" s="132"/>
      <c r="M963" s="7"/>
      <c r="N963" s="7"/>
      <c r="O963" s="7"/>
    </row>
    <row r="964" spans="1:15" ht="15.75" customHeight="1">
      <c r="A964" s="7"/>
      <c r="B964" s="7"/>
      <c r="C964" s="7"/>
      <c r="D964" s="7"/>
      <c r="E964" s="132"/>
      <c r="F964" s="7"/>
      <c r="G964" s="7"/>
      <c r="H964" s="7"/>
      <c r="I964" s="7"/>
      <c r="J964" s="202"/>
      <c r="K964" s="202"/>
      <c r="L964" s="132"/>
      <c r="M964" s="7"/>
      <c r="N964" s="7"/>
      <c r="O964" s="7"/>
    </row>
    <row r="965" spans="1:15" ht="15.75" customHeight="1">
      <c r="A965" s="7"/>
      <c r="B965" s="7"/>
      <c r="C965" s="7"/>
      <c r="D965" s="7"/>
      <c r="E965" s="132"/>
      <c r="F965" s="7"/>
      <c r="G965" s="7"/>
      <c r="H965" s="7"/>
      <c r="I965" s="7"/>
      <c r="J965" s="202"/>
      <c r="K965" s="202"/>
      <c r="L965" s="132"/>
      <c r="M965" s="7"/>
      <c r="N965" s="7"/>
      <c r="O965" s="7"/>
    </row>
    <row r="966" spans="1:15" ht="15.75" customHeight="1">
      <c r="A966" s="7"/>
      <c r="B966" s="7"/>
      <c r="C966" s="7"/>
      <c r="D966" s="7"/>
      <c r="E966" s="132"/>
      <c r="F966" s="7"/>
      <c r="G966" s="7"/>
      <c r="H966" s="7"/>
      <c r="I966" s="7"/>
      <c r="J966" s="202"/>
      <c r="K966" s="202"/>
      <c r="L966" s="132"/>
      <c r="M966" s="7"/>
      <c r="N966" s="7"/>
      <c r="O966" s="7"/>
    </row>
    <row r="967" spans="1:15" ht="15.75" customHeight="1">
      <c r="A967" s="7"/>
      <c r="B967" s="7"/>
      <c r="C967" s="7"/>
      <c r="D967" s="7"/>
      <c r="E967" s="132"/>
      <c r="F967" s="7"/>
      <c r="G967" s="7"/>
      <c r="H967" s="7"/>
      <c r="I967" s="7"/>
      <c r="J967" s="202"/>
      <c r="K967" s="202"/>
      <c r="L967" s="132"/>
      <c r="M967" s="7"/>
      <c r="N967" s="7"/>
      <c r="O967" s="7"/>
    </row>
    <row r="968" spans="1:15" ht="15.75" customHeight="1">
      <c r="A968" s="7"/>
      <c r="B968" s="7"/>
      <c r="C968" s="7"/>
      <c r="D968" s="7"/>
      <c r="E968" s="132"/>
      <c r="F968" s="7"/>
      <c r="G968" s="7"/>
      <c r="H968" s="7"/>
      <c r="I968" s="7"/>
      <c r="J968" s="202"/>
      <c r="K968" s="202"/>
      <c r="L968" s="132"/>
      <c r="M968" s="7"/>
      <c r="N968" s="7"/>
      <c r="O968" s="7"/>
    </row>
    <row r="969" spans="1:15" ht="15.75" customHeight="1">
      <c r="A969" s="7"/>
      <c r="B969" s="7"/>
      <c r="C969" s="7"/>
      <c r="D969" s="7"/>
      <c r="E969" s="132"/>
      <c r="F969" s="7"/>
      <c r="G969" s="7"/>
      <c r="H969" s="7"/>
      <c r="I969" s="7"/>
      <c r="J969" s="202"/>
      <c r="K969" s="202"/>
      <c r="L969" s="132"/>
      <c r="M969" s="7"/>
      <c r="N969" s="7"/>
      <c r="O969" s="7"/>
    </row>
    <row r="970" spans="1:15" ht="15.75" customHeight="1">
      <c r="A970" s="7"/>
      <c r="B970" s="7"/>
      <c r="C970" s="7"/>
      <c r="D970" s="7"/>
      <c r="E970" s="132"/>
      <c r="F970" s="7"/>
      <c r="G970" s="7"/>
      <c r="H970" s="7"/>
      <c r="I970" s="7"/>
      <c r="J970" s="202"/>
      <c r="K970" s="202"/>
      <c r="L970" s="132"/>
      <c r="M970" s="7"/>
      <c r="N970" s="7"/>
      <c r="O970" s="7"/>
    </row>
    <row r="971" spans="1:15" ht="15.75" customHeight="1">
      <c r="A971" s="7"/>
      <c r="B971" s="7"/>
      <c r="C971" s="7"/>
      <c r="D971" s="7"/>
      <c r="E971" s="132"/>
      <c r="F971" s="7"/>
      <c r="G971" s="7"/>
      <c r="H971" s="7"/>
      <c r="I971" s="7"/>
      <c r="J971" s="202"/>
      <c r="K971" s="202"/>
      <c r="L971" s="132"/>
      <c r="M971" s="7"/>
      <c r="N971" s="7"/>
      <c r="O971" s="7"/>
    </row>
    <row r="972" spans="1:15" ht="15.75" customHeight="1">
      <c r="A972" s="7"/>
      <c r="B972" s="7"/>
      <c r="C972" s="7"/>
      <c r="D972" s="7"/>
      <c r="E972" s="132"/>
      <c r="F972" s="7"/>
      <c r="G972" s="7"/>
      <c r="H972" s="7"/>
      <c r="I972" s="7"/>
      <c r="J972" s="202"/>
      <c r="K972" s="202"/>
      <c r="L972" s="132"/>
      <c r="M972" s="7"/>
      <c r="N972" s="7"/>
      <c r="O972" s="7"/>
    </row>
    <row r="973" spans="1:15" ht="15.75" customHeight="1">
      <c r="A973" s="7"/>
      <c r="B973" s="7"/>
      <c r="C973" s="7"/>
      <c r="D973" s="7"/>
      <c r="E973" s="132"/>
      <c r="F973" s="7"/>
      <c r="G973" s="7"/>
      <c r="H973" s="7"/>
      <c r="I973" s="7"/>
      <c r="J973" s="202"/>
      <c r="K973" s="202"/>
      <c r="L973" s="132"/>
      <c r="M973" s="7"/>
      <c r="N973" s="7"/>
      <c r="O973" s="7"/>
    </row>
    <row r="974" spans="1:15" ht="15.75" customHeight="1">
      <c r="A974" s="7"/>
      <c r="B974" s="7"/>
      <c r="C974" s="7"/>
      <c r="D974" s="7"/>
      <c r="E974" s="132"/>
      <c r="F974" s="7"/>
      <c r="G974" s="7"/>
      <c r="H974" s="7"/>
      <c r="I974" s="7"/>
      <c r="J974" s="202"/>
      <c r="K974" s="202"/>
      <c r="L974" s="132"/>
      <c r="M974" s="7"/>
      <c r="N974" s="7"/>
      <c r="O974" s="7"/>
    </row>
    <row r="975" spans="1:15" ht="15.75" customHeight="1">
      <c r="A975" s="7"/>
      <c r="B975" s="7"/>
      <c r="C975" s="7"/>
      <c r="D975" s="7"/>
      <c r="E975" s="132"/>
      <c r="F975" s="7"/>
      <c r="G975" s="7"/>
      <c r="H975" s="7"/>
      <c r="I975" s="7"/>
      <c r="J975" s="202"/>
      <c r="K975" s="202"/>
      <c r="L975" s="132"/>
      <c r="M975" s="7"/>
      <c r="N975" s="7"/>
      <c r="O975" s="7"/>
    </row>
    <row r="976" spans="1:15" ht="15.75" customHeight="1">
      <c r="A976" s="7"/>
      <c r="B976" s="7"/>
      <c r="C976" s="7"/>
      <c r="D976" s="7"/>
      <c r="E976" s="132"/>
      <c r="F976" s="7"/>
      <c r="G976" s="7"/>
      <c r="H976" s="7"/>
      <c r="I976" s="7"/>
      <c r="J976" s="202"/>
      <c r="K976" s="202"/>
      <c r="L976" s="132"/>
      <c r="M976" s="7"/>
      <c r="N976" s="7"/>
      <c r="O976" s="7"/>
    </row>
    <row r="977" spans="1:15" ht="15.75" customHeight="1">
      <c r="A977" s="7"/>
      <c r="B977" s="7"/>
      <c r="C977" s="7"/>
      <c r="D977" s="7"/>
      <c r="E977" s="132"/>
      <c r="F977" s="7"/>
      <c r="G977" s="7"/>
      <c r="H977" s="7"/>
      <c r="I977" s="7"/>
      <c r="J977" s="202"/>
      <c r="K977" s="202"/>
      <c r="L977" s="132"/>
      <c r="M977" s="7"/>
      <c r="N977" s="7"/>
      <c r="O977" s="7"/>
    </row>
    <row r="978" spans="1:15" ht="15.75" customHeight="1">
      <c r="A978" s="7"/>
      <c r="B978" s="7"/>
      <c r="C978" s="7"/>
      <c r="D978" s="7"/>
      <c r="E978" s="132"/>
      <c r="F978" s="7"/>
      <c r="G978" s="7"/>
      <c r="H978" s="7"/>
      <c r="I978" s="7"/>
      <c r="J978" s="202"/>
      <c r="K978" s="202"/>
      <c r="L978" s="132"/>
      <c r="M978" s="7"/>
      <c r="N978" s="7"/>
      <c r="O978" s="7"/>
    </row>
    <row r="979" spans="1:15" ht="15.75" customHeight="1">
      <c r="A979" s="7"/>
      <c r="B979" s="7"/>
      <c r="C979" s="7"/>
      <c r="D979" s="7"/>
      <c r="E979" s="132"/>
      <c r="F979" s="7"/>
      <c r="G979" s="7"/>
      <c r="H979" s="7"/>
      <c r="I979" s="7"/>
      <c r="J979" s="202"/>
      <c r="K979" s="202"/>
      <c r="L979" s="132"/>
      <c r="M979" s="7"/>
      <c r="N979" s="7"/>
      <c r="O979" s="7"/>
    </row>
    <row r="980" spans="1:15" ht="15.75" customHeight="1">
      <c r="A980" s="7"/>
      <c r="B980" s="7"/>
      <c r="C980" s="7"/>
      <c r="D980" s="7"/>
      <c r="E980" s="132"/>
      <c r="F980" s="7"/>
      <c r="G980" s="7"/>
      <c r="H980" s="7"/>
      <c r="I980" s="7"/>
      <c r="J980" s="202"/>
      <c r="K980" s="202"/>
      <c r="L980" s="132"/>
      <c r="M980" s="7"/>
      <c r="N980" s="7"/>
      <c r="O980" s="7"/>
    </row>
    <row r="981" spans="1:15" ht="15.75" customHeight="1">
      <c r="A981" s="7"/>
      <c r="B981" s="7"/>
      <c r="C981" s="7"/>
      <c r="D981" s="7"/>
      <c r="E981" s="132"/>
      <c r="F981" s="7"/>
      <c r="G981" s="7"/>
      <c r="H981" s="7"/>
      <c r="I981" s="7"/>
      <c r="J981" s="202"/>
      <c r="K981" s="202"/>
      <c r="L981" s="132"/>
      <c r="M981" s="7"/>
      <c r="N981" s="7"/>
      <c r="O981" s="7"/>
    </row>
    <row r="982" spans="1:15" ht="15.75" customHeight="1">
      <c r="A982" s="7"/>
      <c r="B982" s="7"/>
      <c r="C982" s="7"/>
      <c r="D982" s="7"/>
      <c r="E982" s="132"/>
      <c r="F982" s="7"/>
      <c r="G982" s="7"/>
      <c r="H982" s="7"/>
      <c r="I982" s="7"/>
      <c r="J982" s="202"/>
      <c r="K982" s="202"/>
      <c r="L982" s="132"/>
      <c r="M982" s="7"/>
      <c r="N982" s="7"/>
      <c r="O982" s="7"/>
    </row>
    <row r="983" spans="1:15" ht="15.75" customHeight="1">
      <c r="A983" s="7"/>
      <c r="B983" s="7"/>
      <c r="C983" s="7"/>
      <c r="D983" s="7"/>
      <c r="E983" s="132"/>
      <c r="F983" s="7"/>
      <c r="G983" s="7"/>
      <c r="H983" s="7"/>
      <c r="I983" s="7"/>
      <c r="J983" s="202"/>
      <c r="K983" s="202"/>
      <c r="L983" s="132"/>
      <c r="M983" s="7"/>
      <c r="N983" s="7"/>
      <c r="O983" s="7"/>
    </row>
  </sheetData>
  <autoFilter ref="A1:N983" xr:uid="{00000000-0009-0000-0000-000005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26"/>
  <sheetViews>
    <sheetView workbookViewId="0">
      <pane ySplit="2" topLeftCell="A12" activePane="bottomLeft" state="frozen"/>
      <selection pane="bottomLeft" activeCell="B4" sqref="B4"/>
    </sheetView>
  </sheetViews>
  <sheetFormatPr baseColWidth="10" defaultColWidth="11.1640625" defaultRowHeight="15" customHeight="1"/>
  <cols>
    <col min="1" max="1" width="7.6640625" customWidth="1"/>
    <col min="2" max="2" width="11.1640625" customWidth="1"/>
    <col min="3" max="3" width="36.6640625" customWidth="1"/>
    <col min="4" max="4" width="22.5" customWidth="1"/>
    <col min="5" max="5" width="11.1640625" customWidth="1"/>
    <col min="6" max="13" width="43.5" customWidth="1"/>
    <col min="14" max="28" width="11.1640625" customWidth="1"/>
  </cols>
  <sheetData>
    <row r="1" spans="1:28" ht="33.75" customHeight="1">
      <c r="A1" s="7"/>
      <c r="B1" s="7"/>
      <c r="C1" s="7"/>
      <c r="D1" s="7"/>
      <c r="E1" s="132"/>
      <c r="F1" s="7"/>
      <c r="G1" s="7"/>
      <c r="H1" s="234" t="s">
        <v>748</v>
      </c>
      <c r="J1" s="202"/>
      <c r="K1" s="132"/>
      <c r="L1" s="7"/>
      <c r="M1" s="7"/>
    </row>
    <row r="2" spans="1:28" ht="16">
      <c r="A2" s="7" t="s">
        <v>492</v>
      </c>
      <c r="B2" s="7" t="s">
        <v>1</v>
      </c>
      <c r="C2" s="7" t="s">
        <v>535</v>
      </c>
      <c r="D2" s="7" t="s">
        <v>3</v>
      </c>
      <c r="E2" s="132" t="s">
        <v>446</v>
      </c>
      <c r="F2" s="7" t="s">
        <v>537</v>
      </c>
      <c r="G2" s="7" t="s">
        <v>538</v>
      </c>
      <c r="H2" s="7" t="s">
        <v>682</v>
      </c>
      <c r="I2" s="7" t="s">
        <v>749</v>
      </c>
      <c r="J2" s="202" t="s">
        <v>684</v>
      </c>
      <c r="K2" s="132" t="s">
        <v>685</v>
      </c>
      <c r="L2" s="7" t="s">
        <v>536</v>
      </c>
      <c r="M2" s="7" t="s">
        <v>541</v>
      </c>
    </row>
    <row r="3" spans="1:28" ht="27" customHeight="1">
      <c r="A3" s="469" t="s">
        <v>750</v>
      </c>
      <c r="B3" s="462"/>
      <c r="C3" s="462"/>
      <c r="D3" s="462"/>
      <c r="E3" s="462"/>
      <c r="F3" s="462"/>
      <c r="G3" s="462"/>
      <c r="H3" s="462"/>
      <c r="I3" s="462"/>
      <c r="J3" s="462"/>
      <c r="K3" s="462"/>
      <c r="L3" s="462"/>
      <c r="M3" s="462"/>
    </row>
    <row r="4" spans="1:28" ht="64">
      <c r="A4" s="135">
        <v>1</v>
      </c>
      <c r="B4" s="71">
        <v>26</v>
      </c>
      <c r="C4" s="133" t="s">
        <v>232</v>
      </c>
      <c r="D4" s="133" t="s">
        <v>233</v>
      </c>
      <c r="E4" s="134">
        <v>2016</v>
      </c>
      <c r="F4" s="134" t="s">
        <v>693</v>
      </c>
      <c r="G4" s="136" t="s">
        <v>751</v>
      </c>
      <c r="H4" s="134" t="s">
        <v>695</v>
      </c>
      <c r="I4" s="152" t="s">
        <v>752</v>
      </c>
      <c r="J4" s="133">
        <v>50</v>
      </c>
      <c r="K4" s="134" t="s">
        <v>697</v>
      </c>
      <c r="L4" s="133" t="s">
        <v>542</v>
      </c>
      <c r="M4" s="71" t="s">
        <v>549</v>
      </c>
    </row>
    <row r="5" spans="1:28" ht="96">
      <c r="A5" s="135">
        <v>2</v>
      </c>
      <c r="B5" s="135">
        <v>12</v>
      </c>
      <c r="C5" s="71" t="s">
        <v>212</v>
      </c>
      <c r="D5" s="71" t="s">
        <v>213</v>
      </c>
      <c r="E5" s="134">
        <v>2018</v>
      </c>
      <c r="F5" s="152" t="s">
        <v>753</v>
      </c>
      <c r="G5" s="191" t="s">
        <v>712</v>
      </c>
      <c r="H5" s="135" t="s">
        <v>713</v>
      </c>
      <c r="I5" s="156" t="s">
        <v>217</v>
      </c>
      <c r="J5" s="204">
        <v>3</v>
      </c>
      <c r="K5" s="143" t="s">
        <v>689</v>
      </c>
      <c r="L5" s="135" t="s">
        <v>606</v>
      </c>
    </row>
    <row r="6" spans="1:28" ht="109.5" customHeight="1">
      <c r="A6" s="236">
        <v>3</v>
      </c>
      <c r="B6" s="236">
        <v>15</v>
      </c>
      <c r="C6" s="237" t="s">
        <v>731</v>
      </c>
      <c r="D6" s="237" t="s">
        <v>732</v>
      </c>
      <c r="E6" s="238">
        <v>2019</v>
      </c>
      <c r="F6" s="237" t="s">
        <v>733</v>
      </c>
      <c r="G6" s="239" t="s">
        <v>734</v>
      </c>
      <c r="H6" s="237" t="s">
        <v>735</v>
      </c>
      <c r="I6" s="237" t="s">
        <v>754</v>
      </c>
      <c r="J6" s="240">
        <v>12</v>
      </c>
      <c r="K6" s="238" t="s">
        <v>689</v>
      </c>
      <c r="L6" s="237" t="s">
        <v>737</v>
      </c>
      <c r="M6" s="239"/>
      <c r="N6" s="236"/>
      <c r="O6" s="236"/>
      <c r="P6" s="236"/>
      <c r="Q6" s="236"/>
      <c r="R6" s="236"/>
      <c r="S6" s="236"/>
      <c r="T6" s="236"/>
      <c r="U6" s="236"/>
      <c r="V6" s="236"/>
      <c r="W6" s="236"/>
      <c r="X6" s="236"/>
      <c r="Y6" s="236"/>
      <c r="Z6" s="236"/>
      <c r="AA6" s="236"/>
      <c r="AB6" s="236"/>
    </row>
    <row r="7" spans="1:28" ht="52.5" customHeight="1">
      <c r="A7" s="135">
        <v>3</v>
      </c>
      <c r="B7" s="135">
        <v>41</v>
      </c>
      <c r="C7" s="71" t="s">
        <v>561</v>
      </c>
      <c r="D7" s="71" t="s">
        <v>562</v>
      </c>
      <c r="E7" s="134">
        <v>2014</v>
      </c>
      <c r="F7" s="71" t="s">
        <v>564</v>
      </c>
      <c r="G7" s="135"/>
      <c r="H7" s="136"/>
      <c r="I7" s="136" t="s">
        <v>264</v>
      </c>
      <c r="J7" s="204">
        <v>6</v>
      </c>
      <c r="K7" s="143" t="s">
        <v>689</v>
      </c>
      <c r="L7" s="135" t="s">
        <v>563</v>
      </c>
      <c r="M7" s="71" t="s">
        <v>566</v>
      </c>
      <c r="N7" s="135"/>
      <c r="O7" s="135"/>
      <c r="P7" s="135"/>
      <c r="Q7" s="135"/>
      <c r="R7" s="135"/>
      <c r="S7" s="135"/>
      <c r="T7" s="135"/>
      <c r="U7" s="135"/>
      <c r="V7" s="135"/>
      <c r="W7" s="135"/>
      <c r="X7" s="135"/>
      <c r="Y7" s="135"/>
      <c r="Z7" s="135"/>
      <c r="AA7" s="135"/>
      <c r="AB7" s="135"/>
    </row>
    <row r="8" spans="1:28" ht="49.5" customHeight="1">
      <c r="A8" s="135">
        <v>4</v>
      </c>
      <c r="B8" s="135">
        <v>28</v>
      </c>
      <c r="C8" s="185" t="s">
        <v>724</v>
      </c>
      <c r="D8" s="185" t="s">
        <v>725</v>
      </c>
      <c r="E8" s="117">
        <v>2021</v>
      </c>
      <c r="F8" s="71" t="s">
        <v>755</v>
      </c>
      <c r="G8" s="71" t="s">
        <v>755</v>
      </c>
      <c r="H8" s="241" t="s">
        <v>756</v>
      </c>
      <c r="I8" s="242" t="s">
        <v>757</v>
      </c>
      <c r="J8" s="135"/>
      <c r="K8" s="143" t="s">
        <v>689</v>
      </c>
      <c r="L8" s="135" t="s">
        <v>666</v>
      </c>
      <c r="M8" s="135"/>
    </row>
    <row r="9" spans="1:28" ht="28.5" customHeight="1">
      <c r="A9" s="470" t="s">
        <v>758</v>
      </c>
      <c r="B9" s="462"/>
      <c r="C9" s="462"/>
      <c r="D9" s="462"/>
      <c r="E9" s="462"/>
      <c r="F9" s="462"/>
      <c r="G9" s="462"/>
      <c r="H9" s="462"/>
      <c r="I9" s="462"/>
      <c r="J9" s="462"/>
      <c r="K9" s="462"/>
      <c r="L9" s="462"/>
      <c r="M9" s="462"/>
    </row>
    <row r="10" spans="1:28" ht="48">
      <c r="A10" s="243">
        <v>6</v>
      </c>
      <c r="B10" s="244">
        <v>5</v>
      </c>
      <c r="C10" s="244" t="s">
        <v>17</v>
      </c>
      <c r="D10" s="244" t="s">
        <v>18</v>
      </c>
      <c r="E10" s="245">
        <v>2016</v>
      </c>
      <c r="F10" s="246" t="s">
        <v>759</v>
      </c>
      <c r="G10" s="247" t="s">
        <v>760</v>
      </c>
      <c r="H10" s="247" t="s">
        <v>700</v>
      </c>
      <c r="I10" s="244" t="s">
        <v>761</v>
      </c>
      <c r="J10" s="247">
        <v>12</v>
      </c>
      <c r="K10" s="247" t="s">
        <v>702</v>
      </c>
      <c r="L10" s="243" t="s">
        <v>663</v>
      </c>
      <c r="M10" s="247"/>
      <c r="N10" s="247"/>
      <c r="O10" s="247"/>
      <c r="P10" s="247"/>
      <c r="Q10" s="247"/>
      <c r="R10" s="247"/>
      <c r="S10" s="247"/>
      <c r="T10" s="247"/>
      <c r="U10" s="247"/>
      <c r="V10" s="247"/>
      <c r="W10" s="247"/>
      <c r="X10" s="247"/>
      <c r="Y10" s="247"/>
      <c r="Z10" s="247"/>
      <c r="AA10" s="247"/>
      <c r="AB10" s="247"/>
    </row>
    <row r="11" spans="1:28" ht="32">
      <c r="A11" s="243">
        <f t="shared" ref="A11:A16" si="0">A10+1</f>
        <v>7</v>
      </c>
      <c r="B11" s="243">
        <v>6</v>
      </c>
      <c r="C11" s="243" t="s">
        <v>31</v>
      </c>
      <c r="D11" s="243" t="s">
        <v>32</v>
      </c>
      <c r="E11" s="245">
        <v>2017</v>
      </c>
      <c r="F11" s="243" t="s">
        <v>613</v>
      </c>
      <c r="G11" s="243" t="s">
        <v>546</v>
      </c>
      <c r="H11" s="243"/>
      <c r="I11" s="244" t="s">
        <v>762</v>
      </c>
      <c r="J11" s="248">
        <v>6</v>
      </c>
      <c r="K11" s="245" t="s">
        <v>689</v>
      </c>
      <c r="L11" s="243" t="s">
        <v>612</v>
      </c>
      <c r="M11" s="243"/>
      <c r="N11" s="247"/>
      <c r="O11" s="247"/>
      <c r="P11" s="247"/>
      <c r="Q11" s="247"/>
      <c r="R11" s="247"/>
      <c r="S11" s="247"/>
      <c r="T11" s="247"/>
      <c r="U11" s="247"/>
      <c r="V11" s="247"/>
      <c r="W11" s="247"/>
      <c r="X11" s="247"/>
      <c r="Y11" s="247"/>
      <c r="Z11" s="247"/>
      <c r="AA11" s="247"/>
      <c r="AB11" s="247"/>
    </row>
    <row r="12" spans="1:28" ht="48">
      <c r="A12" s="243">
        <f t="shared" si="0"/>
        <v>8</v>
      </c>
      <c r="B12" s="243">
        <v>13</v>
      </c>
      <c r="C12" s="244" t="s">
        <v>68</v>
      </c>
      <c r="D12" s="244" t="s">
        <v>69</v>
      </c>
      <c r="E12" s="249">
        <v>2017</v>
      </c>
      <c r="F12" s="246" t="s">
        <v>763</v>
      </c>
      <c r="G12" s="247" t="s">
        <v>546</v>
      </c>
      <c r="H12" s="247" t="s">
        <v>705</v>
      </c>
      <c r="I12" s="244" t="s">
        <v>764</v>
      </c>
      <c r="J12" s="250">
        <v>6</v>
      </c>
      <c r="K12" s="245" t="s">
        <v>689</v>
      </c>
      <c r="L12" s="244" t="s">
        <v>603</v>
      </c>
      <c r="M12" s="243"/>
      <c r="N12" s="247"/>
      <c r="O12" s="247"/>
      <c r="P12" s="247"/>
      <c r="Q12" s="247"/>
      <c r="R12" s="247"/>
      <c r="S12" s="247"/>
      <c r="T12" s="247"/>
      <c r="U12" s="247"/>
      <c r="V12" s="247"/>
      <c r="W12" s="247"/>
      <c r="X12" s="247"/>
      <c r="Y12" s="247"/>
      <c r="Z12" s="247"/>
      <c r="AA12" s="247"/>
      <c r="AB12" s="247"/>
    </row>
    <row r="13" spans="1:28" ht="32">
      <c r="A13" s="135">
        <f t="shared" si="0"/>
        <v>9</v>
      </c>
      <c r="B13" s="203">
        <v>9</v>
      </c>
      <c r="C13" s="71" t="s">
        <v>44</v>
      </c>
      <c r="D13" s="135" t="s">
        <v>45</v>
      </c>
      <c r="E13" s="143">
        <v>2018</v>
      </c>
      <c r="F13" s="135" t="s">
        <v>573</v>
      </c>
      <c r="G13" s="152" t="s">
        <v>765</v>
      </c>
      <c r="I13" s="156" t="s">
        <v>766</v>
      </c>
      <c r="J13" s="204">
        <v>11</v>
      </c>
      <c r="K13" s="143" t="s">
        <v>689</v>
      </c>
      <c r="L13" s="135" t="s">
        <v>571</v>
      </c>
    </row>
    <row r="14" spans="1:28" ht="112">
      <c r="A14" s="243">
        <f t="shared" si="0"/>
        <v>10</v>
      </c>
      <c r="B14" s="251">
        <v>85</v>
      </c>
      <c r="C14" s="252" t="s">
        <v>767</v>
      </c>
      <c r="D14" s="244" t="s">
        <v>150</v>
      </c>
      <c r="E14" s="249">
        <v>2019</v>
      </c>
      <c r="F14" s="244" t="s">
        <v>154</v>
      </c>
      <c r="G14" s="244" t="s">
        <v>652</v>
      </c>
      <c r="H14" s="244" t="s">
        <v>154</v>
      </c>
      <c r="I14" s="244" t="s">
        <v>768</v>
      </c>
      <c r="J14" s="250">
        <v>10</v>
      </c>
      <c r="K14" s="249" t="s">
        <v>689</v>
      </c>
      <c r="L14" s="244" t="s">
        <v>603</v>
      </c>
      <c r="M14" s="243"/>
      <c r="N14" s="247"/>
      <c r="O14" s="247"/>
      <c r="P14" s="247"/>
      <c r="Q14" s="247"/>
      <c r="R14" s="247"/>
      <c r="S14" s="247"/>
      <c r="T14" s="247"/>
      <c r="U14" s="247"/>
      <c r="V14" s="247"/>
      <c r="W14" s="247"/>
      <c r="X14" s="247"/>
      <c r="Y14" s="247"/>
      <c r="Z14" s="247"/>
      <c r="AA14" s="247"/>
      <c r="AB14" s="247"/>
    </row>
    <row r="15" spans="1:28" ht="96">
      <c r="A15" s="243">
        <f t="shared" si="0"/>
        <v>11</v>
      </c>
      <c r="B15" s="243">
        <v>84</v>
      </c>
      <c r="C15" s="246" t="s">
        <v>287</v>
      </c>
      <c r="D15" s="244" t="s">
        <v>288</v>
      </c>
      <c r="E15" s="249">
        <v>2020</v>
      </c>
      <c r="F15" s="244" t="s">
        <v>290</v>
      </c>
      <c r="G15" s="244" t="s">
        <v>291</v>
      </c>
      <c r="H15" s="244" t="s">
        <v>290</v>
      </c>
      <c r="I15" s="244" t="s">
        <v>769</v>
      </c>
      <c r="J15" s="248">
        <v>3</v>
      </c>
      <c r="K15" s="245" t="s">
        <v>689</v>
      </c>
      <c r="L15" s="244" t="s">
        <v>649</v>
      </c>
      <c r="M15" s="243"/>
      <c r="N15" s="247"/>
      <c r="O15" s="247"/>
      <c r="P15" s="247"/>
      <c r="Q15" s="247"/>
      <c r="R15" s="247"/>
      <c r="S15" s="247"/>
      <c r="T15" s="247"/>
      <c r="U15" s="247"/>
      <c r="V15" s="247"/>
      <c r="W15" s="247"/>
      <c r="X15" s="247"/>
      <c r="Y15" s="247"/>
      <c r="Z15" s="247"/>
      <c r="AA15" s="247"/>
      <c r="AB15" s="247"/>
    </row>
    <row r="16" spans="1:28" ht="64">
      <c r="A16" s="135">
        <f t="shared" si="0"/>
        <v>12</v>
      </c>
      <c r="B16" s="253">
        <v>26</v>
      </c>
      <c r="C16" s="133" t="s">
        <v>232</v>
      </c>
      <c r="D16" s="133" t="s">
        <v>233</v>
      </c>
      <c r="E16" s="71">
        <v>2016</v>
      </c>
      <c r="F16" s="71" t="s">
        <v>693</v>
      </c>
      <c r="G16" s="152" t="s">
        <v>770</v>
      </c>
      <c r="H16" s="71" t="s">
        <v>695</v>
      </c>
      <c r="I16" s="156" t="s">
        <v>696</v>
      </c>
      <c r="J16" s="133">
        <v>50</v>
      </c>
      <c r="K16" s="71" t="s">
        <v>697</v>
      </c>
      <c r="L16" s="133" t="s">
        <v>542</v>
      </c>
      <c r="M16" s="71" t="s">
        <v>549</v>
      </c>
      <c r="N16" s="191"/>
      <c r="O16" s="191"/>
      <c r="P16" s="191"/>
      <c r="Q16" s="191"/>
      <c r="R16" s="191"/>
      <c r="S16" s="191"/>
      <c r="T16" s="191"/>
      <c r="U16" s="191"/>
      <c r="V16" s="191"/>
      <c r="W16" s="191"/>
      <c r="X16" s="191"/>
      <c r="Y16" s="191"/>
      <c r="Z16" s="191"/>
      <c r="AA16" s="191"/>
      <c r="AB16" s="191"/>
    </row>
    <row r="17" spans="1:28" ht="48" customHeight="1">
      <c r="A17" s="203" t="s">
        <v>771</v>
      </c>
      <c r="B17" s="135"/>
      <c r="C17" s="71"/>
      <c r="D17" s="135"/>
      <c r="E17" s="143"/>
      <c r="F17" s="136"/>
      <c r="G17" s="135"/>
      <c r="H17" s="135"/>
      <c r="I17" s="136"/>
      <c r="J17" s="204"/>
      <c r="K17" s="143"/>
      <c r="L17" s="135"/>
      <c r="M17" s="135"/>
      <c r="N17" s="135"/>
      <c r="O17" s="135"/>
      <c r="P17" s="135"/>
      <c r="Q17" s="135"/>
      <c r="R17" s="135"/>
      <c r="S17" s="135"/>
      <c r="T17" s="135"/>
      <c r="U17" s="135"/>
      <c r="V17" s="135"/>
      <c r="W17" s="135"/>
      <c r="X17" s="135"/>
      <c r="Y17" s="135"/>
      <c r="Z17" s="135"/>
      <c r="AA17" s="135"/>
      <c r="AB17" s="135"/>
    </row>
    <row r="18" spans="1:28" ht="58.5" customHeight="1">
      <c r="A18" s="135">
        <v>13</v>
      </c>
      <c r="B18" s="135">
        <v>56</v>
      </c>
      <c r="C18" s="71" t="s">
        <v>57</v>
      </c>
      <c r="D18" s="71" t="s">
        <v>58</v>
      </c>
      <c r="E18" s="134">
        <v>2013</v>
      </c>
      <c r="F18" s="254" t="s">
        <v>772</v>
      </c>
      <c r="G18" s="135" t="s">
        <v>687</v>
      </c>
      <c r="H18" s="136"/>
      <c r="I18" s="136" t="s">
        <v>63</v>
      </c>
      <c r="J18" s="204">
        <v>10</v>
      </c>
      <c r="K18" s="143" t="s">
        <v>539</v>
      </c>
      <c r="L18" s="143" t="s">
        <v>592</v>
      </c>
      <c r="M18" s="135" t="s">
        <v>595</v>
      </c>
      <c r="N18" s="135"/>
      <c r="O18" s="135"/>
      <c r="P18" s="135"/>
      <c r="Q18" s="135"/>
      <c r="R18" s="135"/>
      <c r="S18" s="135"/>
      <c r="T18" s="135"/>
      <c r="U18" s="135"/>
      <c r="V18" s="135"/>
      <c r="W18" s="135"/>
      <c r="X18" s="135"/>
      <c r="Y18" s="135"/>
      <c r="Z18" s="135"/>
      <c r="AA18" s="135"/>
      <c r="AB18" s="135"/>
    </row>
    <row r="19" spans="1:28" ht="155.25" customHeight="1">
      <c r="A19" s="135">
        <f t="shared" ref="A19:A23" si="1">A18+1</f>
        <v>14</v>
      </c>
      <c r="B19" s="135">
        <v>42</v>
      </c>
      <c r="C19" s="71" t="s">
        <v>738</v>
      </c>
      <c r="D19" s="135" t="s">
        <v>739</v>
      </c>
      <c r="E19" s="143">
        <v>2015</v>
      </c>
      <c r="F19" s="136" t="s">
        <v>773</v>
      </c>
      <c r="G19" s="135" t="s">
        <v>687</v>
      </c>
      <c r="H19" s="135" t="s">
        <v>741</v>
      </c>
      <c r="I19" s="136" t="s">
        <v>742</v>
      </c>
      <c r="J19" s="204">
        <v>4</v>
      </c>
      <c r="K19" s="143" t="s">
        <v>697</v>
      </c>
      <c r="L19" s="135" t="s">
        <v>743</v>
      </c>
      <c r="M19" s="135"/>
      <c r="N19" s="135"/>
      <c r="O19" s="135"/>
      <c r="P19" s="135"/>
      <c r="Q19" s="135"/>
      <c r="R19" s="135"/>
      <c r="S19" s="135"/>
      <c r="T19" s="135"/>
      <c r="U19" s="135"/>
      <c r="V19" s="135"/>
      <c r="W19" s="135"/>
      <c r="X19" s="135"/>
      <c r="Y19" s="135"/>
      <c r="Z19" s="135"/>
      <c r="AA19" s="135"/>
      <c r="AB19" s="135"/>
    </row>
    <row r="20" spans="1:28" ht="78.75" customHeight="1">
      <c r="A20" s="135">
        <f t="shared" si="1"/>
        <v>15</v>
      </c>
      <c r="B20" s="135">
        <v>78</v>
      </c>
      <c r="C20" s="213" t="s">
        <v>637</v>
      </c>
      <c r="D20" s="156" t="s">
        <v>638</v>
      </c>
      <c r="E20" s="211">
        <v>2017</v>
      </c>
      <c r="F20" s="135" t="s">
        <v>706</v>
      </c>
      <c r="G20" s="255" t="s">
        <v>774</v>
      </c>
      <c r="H20" s="71" t="s">
        <v>708</v>
      </c>
      <c r="I20" s="135" t="s">
        <v>642</v>
      </c>
      <c r="J20" s="204">
        <v>14</v>
      </c>
      <c r="K20" s="143" t="s">
        <v>689</v>
      </c>
      <c r="L20" s="135" t="s">
        <v>639</v>
      </c>
      <c r="M20" s="135"/>
      <c r="N20" s="135"/>
      <c r="O20" s="135"/>
      <c r="P20" s="135"/>
      <c r="Q20" s="135"/>
      <c r="R20" s="135"/>
      <c r="S20" s="135"/>
      <c r="T20" s="135"/>
      <c r="U20" s="135"/>
      <c r="V20" s="135"/>
      <c r="W20" s="135"/>
      <c r="X20" s="135"/>
      <c r="Y20" s="135"/>
      <c r="Z20" s="135"/>
      <c r="AA20" s="135"/>
      <c r="AB20" s="135"/>
    </row>
    <row r="21" spans="1:28" ht="69" customHeight="1">
      <c r="A21" s="135">
        <f t="shared" si="1"/>
        <v>16</v>
      </c>
      <c r="B21" s="150">
        <v>23</v>
      </c>
      <c r="C21" s="134" t="s">
        <v>87</v>
      </c>
      <c r="D21" s="134" t="s">
        <v>88</v>
      </c>
      <c r="E21" s="134">
        <v>2020</v>
      </c>
      <c r="F21" s="216" t="s">
        <v>581</v>
      </c>
      <c r="G21" s="152" t="s">
        <v>715</v>
      </c>
      <c r="H21" s="135" t="s">
        <v>716</v>
      </c>
      <c r="I21" s="152" t="s">
        <v>775</v>
      </c>
      <c r="J21" s="133">
        <v>24</v>
      </c>
      <c r="K21" s="134" t="s">
        <v>697</v>
      </c>
      <c r="L21" s="134" t="s">
        <v>579</v>
      </c>
      <c r="M21" s="143"/>
      <c r="N21" s="135"/>
      <c r="O21" s="135"/>
      <c r="P21" s="135"/>
      <c r="Q21" s="135"/>
      <c r="R21" s="135"/>
      <c r="S21" s="135"/>
      <c r="T21" s="135"/>
      <c r="U21" s="135"/>
      <c r="V21" s="135"/>
      <c r="W21" s="135"/>
      <c r="X21" s="135"/>
      <c r="Y21" s="135"/>
      <c r="Z21" s="135"/>
      <c r="AA21" s="135"/>
      <c r="AB21" s="135"/>
    </row>
    <row r="22" spans="1:28" ht="96.75" customHeight="1">
      <c r="A22" s="135">
        <f t="shared" si="1"/>
        <v>17</v>
      </c>
      <c r="B22" s="135">
        <v>77</v>
      </c>
      <c r="C22" s="152" t="s">
        <v>631</v>
      </c>
      <c r="D22" s="71" t="s">
        <v>632</v>
      </c>
      <c r="E22" s="134">
        <v>2015</v>
      </c>
      <c r="F22" s="71" t="s">
        <v>142</v>
      </c>
      <c r="G22" s="71" t="s">
        <v>690</v>
      </c>
      <c r="H22" s="205" t="s">
        <v>691</v>
      </c>
      <c r="I22" s="152" t="s">
        <v>635</v>
      </c>
      <c r="J22" s="206">
        <v>10</v>
      </c>
      <c r="K22" s="207" t="s">
        <v>539</v>
      </c>
      <c r="L22" s="208" t="s">
        <v>776</v>
      </c>
      <c r="M22" s="135"/>
      <c r="N22" s="135"/>
      <c r="O22" s="135"/>
      <c r="P22" s="135"/>
      <c r="Q22" s="135"/>
      <c r="R22" s="135"/>
      <c r="S22" s="135"/>
      <c r="T22" s="135"/>
      <c r="U22" s="135"/>
      <c r="V22" s="135"/>
      <c r="W22" s="135"/>
      <c r="X22" s="135"/>
      <c r="Y22" s="135"/>
      <c r="Z22" s="135"/>
      <c r="AA22" s="135"/>
      <c r="AB22" s="135"/>
    </row>
    <row r="23" spans="1:28" ht="124.5" customHeight="1">
      <c r="A23" s="256">
        <f t="shared" si="1"/>
        <v>18</v>
      </c>
      <c r="B23" s="257">
        <v>31</v>
      </c>
      <c r="C23" s="258" t="s">
        <v>724</v>
      </c>
      <c r="D23" s="258" t="s">
        <v>725</v>
      </c>
      <c r="E23" s="259">
        <v>2021</v>
      </c>
      <c r="F23" s="260" t="s">
        <v>726</v>
      </c>
      <c r="G23" s="261" t="s">
        <v>777</v>
      </c>
      <c r="H23" s="261" t="s">
        <v>727</v>
      </c>
      <c r="I23" s="262" t="s">
        <v>778</v>
      </c>
      <c r="J23" s="256"/>
      <c r="K23" s="263" t="s">
        <v>697</v>
      </c>
      <c r="L23" s="256" t="s">
        <v>779</v>
      </c>
      <c r="M23" s="256"/>
      <c r="N23" s="256"/>
      <c r="O23" s="256"/>
      <c r="P23" s="256"/>
      <c r="Q23" s="256"/>
      <c r="R23" s="256"/>
      <c r="S23" s="256"/>
      <c r="T23" s="256"/>
      <c r="U23" s="256"/>
      <c r="V23" s="256"/>
      <c r="W23" s="256"/>
      <c r="X23" s="256"/>
      <c r="Y23" s="256"/>
      <c r="Z23" s="256"/>
      <c r="AA23" s="256"/>
      <c r="AB23" s="256"/>
    </row>
    <row r="24" spans="1:28" ht="170">
      <c r="A24" s="102">
        <v>19</v>
      </c>
      <c r="B24" s="102">
        <v>93</v>
      </c>
      <c r="C24" s="99" t="s">
        <v>423</v>
      </c>
      <c r="D24" s="99" t="s">
        <v>424</v>
      </c>
      <c r="E24" s="100">
        <v>2021</v>
      </c>
      <c r="F24" s="99" t="s">
        <v>426</v>
      </c>
      <c r="G24" s="99" t="s">
        <v>780</v>
      </c>
      <c r="K24" s="134" t="s">
        <v>697</v>
      </c>
      <c r="L24" s="102" t="s">
        <v>746</v>
      </c>
    </row>
    <row r="25" spans="1:28" ht="16">
      <c r="B25" s="264"/>
      <c r="C25" s="191"/>
    </row>
    <row r="26" spans="1:28" ht="16">
      <c r="B26" s="265"/>
      <c r="C26" s="191" t="s">
        <v>781</v>
      </c>
    </row>
  </sheetData>
  <mergeCells count="2">
    <mergeCell ref="A3:M3"/>
    <mergeCell ref="A9:M9"/>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8"/>
  <sheetViews>
    <sheetView tabSelected="1" workbookViewId="0">
      <selection activeCell="H7" sqref="H7"/>
    </sheetView>
  </sheetViews>
  <sheetFormatPr baseColWidth="10" defaultColWidth="11.1640625" defaultRowHeight="15" customHeight="1"/>
  <cols>
    <col min="1" max="2" width="11.1640625" customWidth="1"/>
    <col min="3" max="3" width="36.6640625" customWidth="1"/>
    <col min="4" max="4" width="22.5" customWidth="1"/>
    <col min="5" max="5" width="11.1640625" customWidth="1"/>
    <col min="6" max="13" width="43.5" customWidth="1"/>
    <col min="14" max="28" width="11.1640625" customWidth="1"/>
  </cols>
  <sheetData>
    <row r="1" spans="1:28" ht="33.75" customHeight="1">
      <c r="A1" s="7"/>
      <c r="B1" s="7"/>
      <c r="C1" s="7"/>
      <c r="D1" s="7"/>
      <c r="E1" s="132"/>
      <c r="F1" s="7"/>
      <c r="G1" s="7"/>
      <c r="H1" s="234" t="s">
        <v>748</v>
      </c>
      <c r="J1" s="202"/>
      <c r="K1" s="132"/>
      <c r="L1" s="7"/>
      <c r="M1" s="7"/>
    </row>
    <row r="2" spans="1:28" ht="16">
      <c r="A2" s="7" t="s">
        <v>492</v>
      </c>
      <c r="B2" s="7" t="s">
        <v>1</v>
      </c>
      <c r="C2" s="7" t="s">
        <v>535</v>
      </c>
      <c r="D2" s="7" t="s">
        <v>3</v>
      </c>
      <c r="E2" s="132" t="s">
        <v>446</v>
      </c>
      <c r="F2" s="7" t="s">
        <v>537</v>
      </c>
      <c r="G2" s="7" t="s">
        <v>538</v>
      </c>
      <c r="H2" s="7" t="s">
        <v>682</v>
      </c>
      <c r="I2" s="7" t="s">
        <v>749</v>
      </c>
      <c r="J2" s="202" t="s">
        <v>684</v>
      </c>
      <c r="K2" s="132" t="s">
        <v>685</v>
      </c>
      <c r="L2" s="7" t="s">
        <v>536</v>
      </c>
      <c r="M2" s="7" t="s">
        <v>541</v>
      </c>
    </row>
    <row r="3" spans="1:28" ht="27" customHeight="1">
      <c r="A3" s="469" t="s">
        <v>782</v>
      </c>
      <c r="B3" s="462"/>
      <c r="C3" s="462"/>
      <c r="D3" s="462"/>
      <c r="E3" s="462"/>
      <c r="F3" s="462"/>
      <c r="G3" s="462"/>
      <c r="H3" s="462"/>
      <c r="I3" s="462"/>
      <c r="J3" s="462"/>
      <c r="K3" s="462"/>
      <c r="L3" s="462"/>
      <c r="M3" s="462"/>
    </row>
    <row r="4" spans="1:28" ht="144">
      <c r="A4" s="135">
        <v>1</v>
      </c>
      <c r="B4" s="135">
        <v>17</v>
      </c>
      <c r="C4" s="71" t="s">
        <v>313</v>
      </c>
      <c r="D4" s="71" t="s">
        <v>314</v>
      </c>
      <c r="E4" s="134">
        <v>2020</v>
      </c>
      <c r="F4" s="152" t="s">
        <v>783</v>
      </c>
      <c r="G4" s="191" t="s">
        <v>784</v>
      </c>
      <c r="H4" s="191" t="s">
        <v>785</v>
      </c>
      <c r="I4" s="144" t="s">
        <v>617</v>
      </c>
      <c r="J4" s="204">
        <v>1</v>
      </c>
      <c r="K4" s="143" t="s">
        <v>689</v>
      </c>
      <c r="L4" s="135" t="s">
        <v>603</v>
      </c>
      <c r="M4" s="71" t="s">
        <v>618</v>
      </c>
    </row>
    <row r="5" spans="1:28" ht="30" customHeight="1">
      <c r="A5" s="135">
        <f t="shared" ref="A5:A6" si="0">A4+1</f>
        <v>2</v>
      </c>
      <c r="B5" s="219">
        <v>27</v>
      </c>
      <c r="C5" s="154" t="s">
        <v>335</v>
      </c>
      <c r="D5" s="219" t="s">
        <v>336</v>
      </c>
      <c r="E5" s="220">
        <v>2021</v>
      </c>
      <c r="F5" s="184" t="s">
        <v>613</v>
      </c>
      <c r="G5" s="193" t="s">
        <v>720</v>
      </c>
      <c r="H5" s="135"/>
      <c r="I5" s="157" t="s">
        <v>341</v>
      </c>
      <c r="J5" s="204">
        <v>12</v>
      </c>
      <c r="K5" s="143" t="s">
        <v>539</v>
      </c>
      <c r="M5" s="135"/>
      <c r="O5" s="7"/>
      <c r="P5" s="7"/>
      <c r="Q5" s="7"/>
      <c r="R5" s="7"/>
      <c r="S5" s="7"/>
      <c r="T5" s="7"/>
      <c r="U5" s="7"/>
      <c r="V5" s="7"/>
      <c r="W5" s="7"/>
      <c r="X5" s="7"/>
      <c r="Y5" s="7"/>
    </row>
    <row r="6" spans="1:28" ht="67.5" customHeight="1">
      <c r="A6" s="135">
        <f t="shared" si="0"/>
        <v>3</v>
      </c>
      <c r="B6" s="135">
        <v>24</v>
      </c>
      <c r="C6" s="71" t="s">
        <v>325</v>
      </c>
      <c r="D6" s="135" t="s">
        <v>326</v>
      </c>
      <c r="E6" s="143">
        <v>2020</v>
      </c>
      <c r="F6" s="152" t="s">
        <v>786</v>
      </c>
      <c r="G6" s="135" t="s">
        <v>599</v>
      </c>
      <c r="H6" s="217" t="s">
        <v>719</v>
      </c>
      <c r="I6" s="156" t="s">
        <v>598</v>
      </c>
      <c r="J6" s="204">
        <v>30</v>
      </c>
      <c r="K6" s="134" t="s">
        <v>697</v>
      </c>
      <c r="L6" s="135" t="s">
        <v>596</v>
      </c>
      <c r="M6" s="71" t="s">
        <v>602</v>
      </c>
      <c r="N6" s="135"/>
      <c r="O6" s="135"/>
      <c r="P6" s="135"/>
      <c r="Q6" s="135"/>
      <c r="R6" s="135"/>
      <c r="S6" s="135"/>
      <c r="T6" s="135"/>
      <c r="U6" s="135"/>
      <c r="V6" s="135"/>
      <c r="W6" s="135"/>
      <c r="X6" s="135"/>
      <c r="Y6" s="135"/>
      <c r="Z6" s="135"/>
      <c r="AA6" s="135"/>
      <c r="AB6" s="135"/>
    </row>
    <row r="7" spans="1:28" ht="232.5" customHeight="1">
      <c r="A7" s="425">
        <v>4</v>
      </c>
      <c r="B7" s="425" t="s">
        <v>1277</v>
      </c>
      <c r="C7" s="29" t="s">
        <v>1278</v>
      </c>
      <c r="D7" s="29" t="s">
        <v>1315</v>
      </c>
      <c r="E7" s="434">
        <v>2023</v>
      </c>
      <c r="F7" s="29" t="s">
        <v>1304</v>
      </c>
      <c r="G7" s="135" t="s">
        <v>1305</v>
      </c>
      <c r="H7" s="135" t="s">
        <v>1316</v>
      </c>
      <c r="I7" s="424" t="s">
        <v>1317</v>
      </c>
      <c r="J7" s="424" t="s">
        <v>1318</v>
      </c>
      <c r="K7" s="134" t="s">
        <v>697</v>
      </c>
      <c r="L7" s="424" t="s">
        <v>1319</v>
      </c>
      <c r="M7" s="425"/>
      <c r="N7" s="425"/>
      <c r="O7" s="425"/>
      <c r="P7" s="425"/>
      <c r="Q7" s="425"/>
      <c r="R7" s="425"/>
      <c r="S7" s="425"/>
      <c r="T7" s="425"/>
      <c r="U7" s="425"/>
      <c r="V7" s="425"/>
      <c r="W7" s="425"/>
      <c r="X7" s="425"/>
      <c r="Y7" s="425"/>
      <c r="Z7" s="425"/>
      <c r="AA7" s="425"/>
      <c r="AB7" s="425"/>
    </row>
    <row r="8" spans="1:28" ht="48">
      <c r="A8" s="428">
        <v>5</v>
      </c>
      <c r="B8" s="428" t="s">
        <v>1285</v>
      </c>
      <c r="C8" s="29" t="s">
        <v>1286</v>
      </c>
      <c r="D8" s="29" t="s">
        <v>1287</v>
      </c>
      <c r="E8" s="428">
        <v>2023</v>
      </c>
      <c r="F8" s="428" t="s">
        <v>1320</v>
      </c>
      <c r="G8" s="428" t="s">
        <v>1311</v>
      </c>
      <c r="H8" s="428" t="s">
        <v>1321</v>
      </c>
      <c r="I8" s="428" t="s">
        <v>1322</v>
      </c>
      <c r="J8" s="428" t="s">
        <v>1323</v>
      </c>
      <c r="K8" s="428" t="s">
        <v>1324</v>
      </c>
      <c r="L8" s="71" t="s">
        <v>1314</v>
      </c>
    </row>
  </sheetData>
  <mergeCells count="1">
    <mergeCell ref="A3:M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48</vt:i4>
      </vt:variant>
    </vt:vector>
  </HeadingPairs>
  <TitlesOfParts>
    <vt:vector size="48" baseType="lpstr">
      <vt:lpstr>Papers for analysis</vt:lpstr>
      <vt:lpstr>Regarding early identification </vt:lpstr>
      <vt:lpstr>Summary Early Identification</vt:lpstr>
      <vt:lpstr>Papers employing ML</vt:lpstr>
      <vt:lpstr>New papers from new query-useML</vt:lpstr>
      <vt:lpstr>addl. Papers after revision ASE</vt:lpstr>
      <vt:lpstr>Studies reported performances</vt:lpstr>
      <vt:lpstr>Emotion Detection(ED)</vt:lpstr>
      <vt:lpstr>Toxicity Detection</vt:lpstr>
      <vt:lpstr>Fig 1-RQ2 emo merged</vt:lpstr>
      <vt:lpstr>table RQ3</vt:lpstr>
      <vt:lpstr>RQ2</vt:lpstr>
      <vt:lpstr>Datasets in SA and ED</vt:lpstr>
      <vt:lpstr>Datasets Toxic Detec</vt:lpstr>
      <vt:lpstr>Datasets in ED with sensors</vt:lpstr>
      <vt:lpstr>Datasets in ED with utterances </vt:lpstr>
      <vt:lpstr>Recap. of Total Observations</vt:lpstr>
      <vt:lpstr>ML F-Scores</vt:lpstr>
      <vt:lpstr>ML Accurcy</vt:lpstr>
      <vt:lpstr>Dictionary-based Lexical F-Scor</vt:lpstr>
      <vt:lpstr>Dictionary-based Lexical Accry</vt:lpstr>
      <vt:lpstr>BERT Accry</vt:lpstr>
      <vt:lpstr>BERT F-scores</vt:lpstr>
      <vt:lpstr>Agg P5 F</vt:lpstr>
      <vt:lpstr>Agg. P6 F</vt:lpstr>
      <vt:lpstr>Agg. P9 F</vt:lpstr>
      <vt:lpstr>Agg. 12 F</vt:lpstr>
      <vt:lpstr>Agg. P13 F &amp; A</vt:lpstr>
      <vt:lpstr>Agg. 15 F (excluded)</vt:lpstr>
      <vt:lpstr>Agg. P17 F</vt:lpstr>
      <vt:lpstr>Agg. 23 A&amp;F</vt:lpstr>
      <vt:lpstr>Agg. P24 F&amp;A</vt:lpstr>
      <vt:lpstr>Agg. 26 F</vt:lpstr>
      <vt:lpstr>Agg. P27 A</vt:lpstr>
      <vt:lpstr>Agg. 28 F</vt:lpstr>
      <vt:lpstr>Agg. P29 F</vt:lpstr>
      <vt:lpstr>Agg. P41 F</vt:lpstr>
      <vt:lpstr>Agg. 42 A&amp;F (exclude)</vt:lpstr>
      <vt:lpstr>Agg. P53 A</vt:lpstr>
      <vt:lpstr>Agg. P54 A</vt:lpstr>
      <vt:lpstr>Agg. P56 A</vt:lpstr>
      <vt:lpstr>Agg. P76 Acc</vt:lpstr>
      <vt:lpstr>Agg. 77 Accry</vt:lpstr>
      <vt:lpstr>Agg. 78 F</vt:lpstr>
      <vt:lpstr>Agg. 84 F </vt:lpstr>
      <vt:lpstr>Agg. 85 F</vt:lpstr>
      <vt:lpstr>Agg. 93</vt:lpstr>
      <vt:lpstr>Agg. 95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Tien Tulili</cp:lastModifiedBy>
  <dcterms:created xsi:type="dcterms:W3CDTF">2022-06-22T06:40:16Z</dcterms:created>
  <dcterms:modified xsi:type="dcterms:W3CDTF">2024-05-13T04:55:12Z</dcterms:modified>
</cp:coreProperties>
</file>