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5DD45500-E022-4AF7-8A82-AF6EBD5263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tivos" sheetId="1" r:id="rId1"/>
    <sheet name="apoio" sheetId="2" r:id="rId2"/>
  </sheets>
  <definedNames>
    <definedName name="aporte">Ativos!$D$17:$D$17</definedName>
    <definedName name="dividendos">Ativos!$D$21:$D$21</definedName>
    <definedName name="patrimonio">Ativos!$D$20:$D$20</definedName>
    <definedName name="qtd_anos">Ativos!$D$18:$D$18</definedName>
    <definedName name="rendimento_carteira">Ativos!$D$13:$D$13</definedName>
    <definedName name="salario">Ativos!$D$12:$D$12</definedName>
    <definedName name="sugestao">Ativos!$D$14:$D$14</definedName>
    <definedName name="taxa_mensal">Ativos!$D$19:$D$19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C38" i="1"/>
  <c r="C39" i="1"/>
  <c r="C40" i="1"/>
  <c r="C41" i="1"/>
  <c r="C36" i="1"/>
  <c r="B9" i="2"/>
  <c r="B10" i="2"/>
  <c r="B11" i="2"/>
  <c r="B12" i="2"/>
  <c r="B13" i="2"/>
  <c r="B14" i="2"/>
  <c r="B15" i="2"/>
  <c r="B16" i="2"/>
  <c r="B17" i="2"/>
  <c r="B18" i="2"/>
  <c r="B19" i="2"/>
  <c r="B20" i="2"/>
  <c r="B4" i="2"/>
  <c r="B5" i="2"/>
  <c r="B6" i="2"/>
  <c r="B7" i="2"/>
  <c r="B8" i="2"/>
  <c r="B3" i="2"/>
  <c r="C33" i="1" a="1"/>
  <c r="C33" i="1"/>
  <c r="C26" i="1" a="1"/>
  <c r="C26" i="1"/>
  <c r="C27" i="1" a="1"/>
  <c r="C27" i="1"/>
  <c r="C28" i="1" a="1"/>
  <c r="C28" i="1"/>
  <c r="C25" i="1" a="1"/>
  <c r="C25" i="1"/>
  <c r="C24" i="1" a="1"/>
  <c r="C24" i="1"/>
  <c r="D14" i="1" a="1"/>
  <c r="D14" i="1"/>
  <c r="D20" i="1" a="1"/>
  <c r="D20" i="1"/>
  <c r="D21" i="1" s="1" a="1"/>
  <c r="D21" i="1" s="1"/>
  <c r="D28" i="1" a="1"/>
  <c r="D28" i="1"/>
  <c r="D27" i="1" a="1"/>
  <c r="D27" i="1"/>
  <c r="D25" i="1" a="1"/>
  <c r="D25" i="1"/>
  <c r="D26" i="1"/>
  <c r="D24" i="1" a="1"/>
  <c r="D24" i="1"/>
  <c r="D37" i="1" l="1"/>
  <c r="D38" i="1"/>
  <c r="D39" i="1"/>
  <c r="D40" i="1"/>
  <c r="D41" i="1"/>
  <c r="D36" i="1"/>
  <c r="D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<sst xmlns="http://schemas.openxmlformats.org/spreadsheetml/2006/main" count="69" uniqueCount="34">
  <si>
    <t>CONFIGURAÇÕES</t>
  </si>
  <si>
    <t>Salario</t>
  </si>
  <si>
    <t>Rendimento Carteira</t>
  </si>
  <si>
    <t>Sugestao de Investimento</t>
  </si>
  <si>
    <t>INVESTIMENTO MENSAL</t>
  </si>
  <si>
    <t>Quanto investir por mês?</t>
  </si>
  <si>
    <t>Por quantos anos?</t>
  </si>
  <si>
    <t>Taxa de rendimento mensal</t>
  </si>
  <si>
    <t>Patrimônio acumulado?</t>
  </si>
  <si>
    <t>Dividendos Mensais?</t>
  </si>
  <si>
    <t>CENARIOS</t>
  </si>
  <si>
    <t>DIVIDENDO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</si>
  <si>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</si>
  <si>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</si>
  <si>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</si>
  <si>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</si>
  <si>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</si>
  <si>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</si>
  <si>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Agressivo</t>
  </si>
  <si>
    <t>VALOR A SER ENVESTIDO POR MÊS</t>
  </si>
  <si>
    <t>TIPO DE FII</t>
  </si>
  <si>
    <t>Percentual sugerido</t>
  </si>
  <si>
    <t>valores</t>
  </si>
  <si>
    <t>PAPEL</t>
  </si>
  <si>
    <t>TIJILO</t>
  </si>
  <si>
    <t>HIBRIDO</t>
  </si>
  <si>
    <t>FOFIS</t>
  </si>
  <si>
    <t>DESENVOLVIMENTO</t>
  </si>
  <si>
    <t>HOTELARIAS</t>
  </si>
  <si>
    <t>chave_composta</t>
  </si>
  <si>
    <t>PERFIL</t>
  </si>
  <si>
    <t>%</t>
  </si>
  <si>
    <t>Moderado</t>
  </si>
  <si>
    <t>Conservador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</si>
</sst>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8">
    <font>
      <sz val="11"/>
      <color theme="1"/>
      <name val="Aptos Narrow"/>
      <family val="2"/>
      <scheme val="minor"/>
    </font>
    <font>
      <sz val="11"/>
      <color rgb="FF9C5700"/>
      <name val="Calibri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0"/>
      <name val="Segoe UI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9.9978637043366805E-2"/>
      </left>
      <right/>
      <top style="medium">
        <color theme="2" tint="-9.9978637043366805E-2"/>
      </top>
      <bottom/>
      <diagonal/>
    </border>
    <border>
      <left/>
      <right/>
      <top style="medium">
        <color theme="2" tint="-9.9978637043366805E-2"/>
      </top>
      <bottom/>
      <diagonal/>
    </border>
    <border>
      <left/>
      <right style="medium">
        <color theme="2" tint="-9.9978637043366805E-2"/>
      </right>
      <top style="medium">
        <color theme="2" tint="-9.9978637043366805E-2"/>
      </top>
      <bottom/>
      <diagonal/>
    </border>
    <border>
      <left style="medium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9.9978637043366805E-2"/>
      </right>
      <top/>
      <bottom style="thin">
        <color theme="2" tint="-9.9978637043366805E-2"/>
      </bottom>
      <diagonal/>
    </border>
    <border>
      <left style="medium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  <border>
      <left style="thin">
        <color theme="2" tint="-9.9978637043366805E-2"/>
      </left>
      <right style="medium">
        <color theme="2" tint="-9.9978637043366805E-2"/>
      </right>
      <top style="thin">
        <color theme="2" tint="-9.9978637043366805E-2"/>
      </top>
      <bottom style="medium">
        <color theme="2" tint="-9.9978637043366805E-2"/>
      </bottom>
      <diagonal/>
    </border>
    <border>
      <left/>
      <right style="medium">
        <color theme="2" tint="-0.249977111117893"/>
      </right>
      <top style="medium">
        <color theme="2" tint="-9.9978637043366805E-2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4" borderId="0" xfId="0" applyFill="1"/>
    <xf numFmtId="0" fontId="4" fillId="0" borderId="0" xfId="0" applyFont="1"/>
    <xf numFmtId="0" fontId="0" fillId="0" borderId="0" xfId="0" applyAlignment="1">
      <alignment horizontal="center"/>
    </xf>
    <xf numFmtId="0" fontId="3" fillId="6" borderId="6" xfId="0" applyFont="1" applyFill="1" applyBorder="1" applyAlignment="1">
      <alignment vertical="center"/>
    </xf>
    <xf numFmtId="164" fontId="0" fillId="0" borderId="8" xfId="0" applyNumberFormat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5" fillId="5" borderId="7" xfId="0" applyFont="1" applyFill="1" applyBorder="1"/>
    <xf numFmtId="8" fontId="0" fillId="5" borderId="2" xfId="0" applyNumberFormat="1" applyFill="1" applyBorder="1"/>
    <xf numFmtId="8" fontId="0" fillId="5" borderId="8" xfId="0" applyNumberFormat="1" applyFill="1" applyBorder="1"/>
    <xf numFmtId="0" fontId="5" fillId="5" borderId="9" xfId="0" applyFont="1" applyFill="1" applyBorder="1"/>
    <xf numFmtId="8" fontId="0" fillId="5" borderId="3" xfId="0" applyNumberFormat="1" applyFill="1" applyBorder="1"/>
    <xf numFmtId="8" fontId="0" fillId="5" borderId="10" xfId="0" applyNumberFormat="1" applyFill="1" applyBorder="1"/>
    <xf numFmtId="0" fontId="5" fillId="5" borderId="11" xfId="0" applyFont="1" applyFill="1" applyBorder="1"/>
    <xf numFmtId="8" fontId="0" fillId="5" borderId="12" xfId="0" applyNumberFormat="1" applyFill="1" applyBorder="1"/>
    <xf numFmtId="8" fontId="0" fillId="5" borderId="13" xfId="0" applyNumberFormat="1" applyFill="1" applyBorder="1"/>
    <xf numFmtId="0" fontId="7" fillId="3" borderId="6" xfId="0" applyFont="1" applyFill="1" applyBorder="1" applyAlignment="1">
      <alignment horizontal="center" vertical="center"/>
    </xf>
    <xf numFmtId="8" fontId="0" fillId="5" borderId="10" xfId="0" applyNumberFormat="1" applyFill="1" applyBorder="1" applyAlignment="1">
      <alignment horizontal="center"/>
    </xf>
    <xf numFmtId="8" fontId="0" fillId="5" borderId="13" xfId="0" applyNumberFormat="1" applyFill="1" applyBorder="1" applyAlignment="1">
      <alignment horizontal="center"/>
    </xf>
    <xf numFmtId="164" fontId="0" fillId="5" borderId="8" xfId="0" applyNumberFormat="1" applyFill="1" applyBorder="1" applyAlignment="1">
      <alignment horizontal="center"/>
    </xf>
    <xf numFmtId="9" fontId="0" fillId="5" borderId="10" xfId="0" applyNumberFormat="1" applyFill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0" fontId="1" fillId="2" borderId="0" xfId="1"/>
    <xf numFmtId="164" fontId="0" fillId="0" borderId="0" xfId="0" applyNumberFormat="1"/>
    <xf numFmtId="0" fontId="2" fillId="5" borderId="0" xfId="0" applyFont="1" applyFill="1"/>
    <xf numFmtId="164" fontId="2" fillId="5" borderId="0" xfId="0" applyNumberFormat="1" applyFont="1" applyFill="1"/>
    <xf numFmtId="0" fontId="0" fillId="5" borderId="0" xfId="0" applyFill="1"/>
    <xf numFmtId="9" fontId="0" fillId="0" borderId="0" xfId="0" applyNumberFormat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/>
    <xf numFmtId="164" fontId="2" fillId="7" borderId="0" xfId="0" applyNumberFormat="1" applyFont="1" applyFill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Ativos!$C$35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Ativos!$B$36:$B$41</c:f>
              <c:strCache>
                <c:ptCount val="6"/>
                <c:pt idx="0">
                  <c:v>PAPEL</c:v>
                </c:pt>
                <c:pt idx="1">
                  <c:v>TIJILO</c:v>
                </c:pt>
                <c:pt idx="2">
                  <c:v>HIBRIDO</c:v>
                </c:pt>
                <c:pt idx="3">
                  <c:v>FOFIS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Ativos!$C$36:$C$41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7D-4C34-8C49-A8668363869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42</xdr:row>
      <xdr:rowOff>0</xdr:rowOff>
    </xdr:from>
    <xdr:to>
      <xdr:col>3</xdr:col>
      <xdr:colOff>1752600</xdr:colOff>
      <xdr:row>54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E1F57F5-6C5C-B660-E05C-D63E02EB9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333375</xdr:colOff>
      <xdr:row>0</xdr:row>
      <xdr:rowOff>171450</xdr:rowOff>
    </xdr:from>
    <xdr:to>
      <xdr:col>3</xdr:col>
      <xdr:colOff>1457325</xdr:colOff>
      <xdr:row>8</xdr:row>
      <xdr:rowOff>161925</xdr:rowOff>
    </xdr:to>
    <xdr:sp macro="" textlink="">
      <xdr:nvSpPr>
        <xdr:cNvPr id="3" name="Retângulo Arredondado 2">
          <a:extLst>
            <a:ext uri="{FF2B5EF4-FFF2-40B4-BE49-F238E27FC236}">
              <a16:creationId xmlns:a16="http://schemas.microsoft.com/office/drawing/2014/main" id="{9D5758AF-5980-D70C-AB48-F019979BA97E}"/>
            </a:ext>
            <a:ext uri="{147F2762-F138-4A5C-976F-8EAC2B608ADB}">
              <a16:predDERef xmlns:a16="http://schemas.microsoft.com/office/drawing/2014/main" pred="{7E1F57F5-6C5C-B660-E05C-D63E02EB9E59}"/>
            </a:ext>
          </a:extLst>
        </xdr:cNvPr>
        <xdr:cNvSpPr/>
      </xdr:nvSpPr>
      <xdr:spPr>
        <a:xfrm>
          <a:off x="542925" y="171450"/>
          <a:ext cx="4819650" cy="1514475"/>
        </a:xfrm>
        <a:prstGeom prst="roundRect">
          <a:avLst/>
        </a:prstGeom>
        <a:noFill/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800" b="0" i="0" u="none" strike="noStrike">
              <a:solidFill>
                <a:schemeClr val="lt1"/>
              </a:solidFill>
              <a:latin typeface="Comic Sans MS" panose="030F0702030302020204" pitchFamily="66" charset="0"/>
            </a:rPr>
            <a:t>Ferramenta de Controle de Investimento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showGridLines="0" showRowColHeaders="0" tabSelected="1" workbookViewId="0">
      <selection activeCell="A57" sqref="A57:XFD1048576"/>
    </sheetView>
  </sheetViews>
  <sheetFormatPr defaultColWidth="0" defaultRowHeight="15" zeroHeight="1"/>
  <cols>
    <col min="1" max="1" width="3.140625" customWidth="1"/>
    <col min="2" max="2" width="31.140625" bestFit="1" customWidth="1"/>
    <col min="3" max="3" width="24.28515625" customWidth="1"/>
    <col min="4" max="4" width="26.5703125" customWidth="1"/>
    <col min="5" max="5" width="1.42578125" customWidth="1"/>
    <col min="6" max="6" width="11.140625" hidden="1" customWidth="1"/>
    <col min="7" max="9" width="9.140625" hidden="1" customWidth="1"/>
  </cols>
  <sheetData>
    <row r="1" spans="2:4">
      <c r="B1" s="2"/>
      <c r="C1" s="2"/>
      <c r="D1" s="2"/>
    </row>
    <row r="2" spans="2:4">
      <c r="B2" s="2"/>
      <c r="C2" s="2"/>
      <c r="D2" s="2"/>
    </row>
    <row r="3" spans="2:4">
      <c r="B3" s="2"/>
      <c r="C3" s="2"/>
      <c r="D3" s="2"/>
    </row>
    <row r="4" spans="2:4">
      <c r="B4" s="2"/>
      <c r="C4" s="2"/>
      <c r="D4" s="2"/>
    </row>
    <row r="5" spans="2:4">
      <c r="B5" s="2"/>
      <c r="C5" s="2"/>
      <c r="D5" s="2"/>
    </row>
    <row r="6" spans="2:4">
      <c r="B6" s="2"/>
      <c r="C6" s="2"/>
      <c r="D6" s="2"/>
    </row>
    <row r="7" spans="2:4">
      <c r="B7" s="2"/>
      <c r="C7" s="2"/>
      <c r="D7" s="2"/>
    </row>
    <row r="8" spans="2:4">
      <c r="B8" s="2"/>
      <c r="C8" s="2"/>
      <c r="D8" s="2"/>
    </row>
    <row r="9" spans="2:4">
      <c r="B9" s="2"/>
      <c r="C9" s="2"/>
      <c r="D9" s="2"/>
    </row>
    <row r="10" spans="2:4"/>
    <row r="11" spans="2:4" ht="20.25">
      <c r="B11" s="36" t="s">
        <v>0</v>
      </c>
      <c r="C11" s="37"/>
      <c r="D11" s="5"/>
    </row>
    <row r="12" spans="2:4" ht="15.75">
      <c r="B12" s="38" t="s">
        <v>1</v>
      </c>
      <c r="C12" s="39"/>
      <c r="D12" s="22">
        <v>2000</v>
      </c>
    </row>
    <row r="13" spans="2:4" ht="15.75">
      <c r="B13" s="40" t="s">
        <v>2</v>
      </c>
      <c r="C13" s="41"/>
      <c r="D13" s="23">
        <v>0.6</v>
      </c>
    </row>
    <row r="14" spans="2:4" ht="15.75">
      <c r="B14" s="42" t="s">
        <v>3</v>
      </c>
      <c r="C14" s="43"/>
      <c r="D14" s="24" cm="1">
        <f t="array" ref="D14">salario*30%</f>
        <v>600</v>
      </c>
    </row>
    <row r="15" spans="2:4">
      <c r="C15" s="4"/>
    </row>
    <row r="16" spans="2:4" ht="27.75" customHeight="1">
      <c r="B16" s="44" t="s">
        <v>4</v>
      </c>
      <c r="C16" s="45"/>
      <c r="D16" s="7"/>
    </row>
    <row r="17" spans="1:4" ht="15.75">
      <c r="B17" s="47" t="s">
        <v>5</v>
      </c>
      <c r="C17" s="48"/>
      <c r="D17" s="6">
        <v>200</v>
      </c>
    </row>
    <row r="18" spans="1:4" ht="15.75">
      <c r="B18" s="49" t="s">
        <v>6</v>
      </c>
      <c r="C18" s="50"/>
      <c r="D18" s="8">
        <v>5</v>
      </c>
    </row>
    <row r="19" spans="1:4" ht="15.75">
      <c r="B19" s="49" t="s">
        <v>7</v>
      </c>
      <c r="C19" s="50"/>
      <c r="D19" s="9">
        <v>1.0800000000000001E-2</v>
      </c>
    </row>
    <row r="20" spans="1:4" ht="15.75">
      <c r="B20" s="51" t="s">
        <v>8</v>
      </c>
      <c r="C20" s="52"/>
      <c r="D20" s="20" cm="1">
        <f t="array" ref="D20">FV(taxa_mensal,qtd_anos*12,aporte*-1)</f>
        <v>16760.803871851687</v>
      </c>
    </row>
    <row r="21" spans="1:4" ht="15.75">
      <c r="B21" s="53" t="s">
        <v>9</v>
      </c>
      <c r="C21" s="54"/>
      <c r="D21" s="21" cm="1">
        <f t="array" ref="D21">patrimonio*rendimento_carteira</f>
        <v>10056.482323111011</v>
      </c>
    </row>
    <row r="22" spans="1:4"/>
    <row r="23" spans="1:4" ht="27.75" customHeight="1">
      <c r="B23" s="44" t="s">
        <v>10</v>
      </c>
      <c r="C23" s="46"/>
      <c r="D23" s="19" t="s">
        <v>11</v>
      </c>
    </row>
    <row r="24" spans="1:4" ht="15.75">
      <c r="A24" s="3">
        <v>2</v>
      </c>
      <c r="B24" s="10" t="s">
        <v>12</v>
      </c>
      <c r="C24" s="11" cm="1">
        <f t="array" ref="C24">FV(taxa_mensal,$A24*12,aporte*-1)</f>
        <v>5446.172732116318</v>
      </c>
      <c r="D24" s="12" cm="1">
        <f t="array" ref="D24">C24*rendimento_carteira</f>
        <v>3267.7036392697905</v>
      </c>
    </row>
    <row r="25" spans="1:4" ht="15.75">
      <c r="A25" s="3">
        <v>5</v>
      </c>
      <c r="B25" s="13" t="s">
        <v>13</v>
      </c>
      <c r="C25" s="14" cm="1">
        <f t="array" ref="C25">FV(taxa_mensal,$A25*12,aporte*-1)</f>
        <v>16760.803871851687</v>
      </c>
      <c r="D25" s="15" cm="1">
        <f t="array" ref="D25">C25*rendimento_carteira</f>
        <v>10056.482323111011</v>
      </c>
    </row>
    <row r="26" spans="1:4" ht="15.75">
      <c r="A26" s="3">
        <v>10</v>
      </c>
      <c r="B26" s="13" t="s">
        <v>14</v>
      </c>
      <c r="C26" s="14" cm="1">
        <f t="array" ref="C26">FV(taxa_mensal,$A26*12,aporte*-1)</f>
        <v>48691.533250960019</v>
      </c>
      <c r="D26" s="15">
        <f>C26*$D$13</f>
        <v>29214.919950576012</v>
      </c>
    </row>
    <row r="27" spans="1:4" ht="15.75">
      <c r="A27" s="3">
        <v>20</v>
      </c>
      <c r="B27" s="13" t="s">
        <v>15</v>
      </c>
      <c r="C27" s="14" cm="1">
        <f t="array" ref="C27">FV(taxa_mensal,$A27*12,aporte*-1)</f>
        <v>225409.79865970465</v>
      </c>
      <c r="D27" s="15" cm="1">
        <f t="array" ref="D27">C27*rendimento_carteira</f>
        <v>135245.87919582278</v>
      </c>
    </row>
    <row r="28" spans="1:4" ht="15.75">
      <c r="A28" s="3">
        <v>30</v>
      </c>
      <c r="B28" s="16" t="s">
        <v>16</v>
      </c>
      <c r="C28" s="17" cm="1">
        <f t="array" ref="C28">FV(taxa_mensal,$A28*12,aporte*-1)</f>
        <v>866780.96206335025</v>
      </c>
      <c r="D28" s="18" cm="1">
        <f t="array" ref="D28">C28*rendimento_carteira</f>
        <v>520068.57723801013</v>
      </c>
    </row>
    <row r="29" spans="1:4"/>
    <row r="30" spans="1:4"/>
    <row r="31" spans="1:4"/>
    <row r="32" spans="1:4">
      <c r="B32" s="25" t="s">
        <v>17</v>
      </c>
      <c r="C32" s="25" t="s">
        <v>18</v>
      </c>
      <c r="D32" s="25"/>
    </row>
    <row r="33" spans="1:4">
      <c r="B33" s="27" t="s">
        <v>19</v>
      </c>
      <c r="C33" s="28" cm="1">
        <f t="array" ref="C33">aporte</f>
        <v>200</v>
      </c>
      <c r="D33" s="29"/>
    </row>
    <row r="34" spans="1:4"/>
    <row r="35" spans="1:4">
      <c r="A35" s="4"/>
      <c r="B35" s="31" t="s">
        <v>20</v>
      </c>
      <c r="C35" s="31" t="s">
        <v>21</v>
      </c>
      <c r="D35" s="31" t="s">
        <v>22</v>
      </c>
    </row>
    <row r="36" spans="1:4">
      <c r="B36" s="4" t="s">
        <v>23</v>
      </c>
      <c r="C36" s="30">
        <f>VLOOKUP($C$32&amp;B36,apoio!$B$3:$E$20,4,0)</f>
        <v>0.3</v>
      </c>
      <c r="D36" s="26">
        <f>C36*$C$33</f>
        <v>60</v>
      </c>
    </row>
    <row r="37" spans="1:4">
      <c r="B37" s="4" t="s">
        <v>24</v>
      </c>
      <c r="C37" s="30">
        <f>VLOOKUP($C$32&amp;B37,apoio!$B$3:$E$20,4,0)</f>
        <v>0.5</v>
      </c>
      <c r="D37" s="26">
        <f t="shared" ref="D37:D41" si="0">C37*$C$33</f>
        <v>100</v>
      </c>
    </row>
    <row r="38" spans="1:4">
      <c r="B38" s="4" t="s">
        <v>25</v>
      </c>
      <c r="C38" s="30">
        <f>VLOOKUP($C$32&amp;B38,apoio!$B$3:$E$20,4,0)</f>
        <v>0.1</v>
      </c>
      <c r="D38" s="26">
        <f t="shared" si="0"/>
        <v>20</v>
      </c>
    </row>
    <row r="39" spans="1:4">
      <c r="B39" s="4" t="s">
        <v>26</v>
      </c>
      <c r="C39" s="30">
        <f>VLOOKUP($C$32&amp;B39,apoio!$B$3:$E$20,4,0)</f>
        <v>0.1</v>
      </c>
      <c r="D39" s="26">
        <f t="shared" si="0"/>
        <v>20</v>
      </c>
    </row>
    <row r="40" spans="1:4">
      <c r="B40" s="4" t="s">
        <v>27</v>
      </c>
      <c r="C40" s="30">
        <f>VLOOKUP($C$32&amp;B40,apoio!$B$3:$E$20,4,0)</f>
        <v>0</v>
      </c>
      <c r="D40" s="26">
        <f t="shared" si="0"/>
        <v>0</v>
      </c>
    </row>
    <row r="41" spans="1:4">
      <c r="B41" s="4" t="s">
        <v>28</v>
      </c>
      <c r="C41" s="30">
        <f>VLOOKUP($C$32&amp;B41,apoio!$B$3:$E$20,4,0)</f>
        <v>0</v>
      </c>
      <c r="D41" s="26">
        <f t="shared" si="0"/>
        <v>0</v>
      </c>
    </row>
    <row r="42" spans="1:4">
      <c r="B42" s="32"/>
      <c r="C42" s="32"/>
      <c r="D42" s="33">
        <f>SUM(D36:D41)</f>
        <v>200</v>
      </c>
    </row>
    <row r="43" spans="1:4"/>
    <row r="44" spans="1:4"/>
    <row r="45" spans="1:4"/>
    <row r="46" spans="1:4"/>
    <row r="47" spans="1:4"/>
    <row r="48" spans="1:4"/>
    <row r="49"/>
    <row r="50"/>
    <row r="51"/>
    <row r="52"/>
    <row r="53"/>
    <row r="54"/>
    <row r="55"/>
    <row r="56" ht="9" customHeight="1"/>
  </sheetData>
  <mergeCells count="11">
    <mergeCell ref="B23:C23"/>
    <mergeCell ref="B17:C17"/>
    <mergeCell ref="B18:C18"/>
    <mergeCell ref="B19:C19"/>
    <mergeCell ref="B20:C20"/>
    <mergeCell ref="B21:C21"/>
    <mergeCell ref="B11:C11"/>
    <mergeCell ref="B12:C12"/>
    <mergeCell ref="B13:C13"/>
    <mergeCell ref="B14:C14"/>
    <mergeCell ref="B16:C16"/>
  </mergeCells>
  <dataValidations count="1">
    <dataValidation type="list" allowBlank="1" showInputMessage="1" showErrorMessage="1" sqref="C32" xr:uid="{043F0671-F773-464E-8FD7-A3733CD25324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4C67-5791-4658-BF75-EDDCFFAD3A23}">
  <dimension ref="B2:E20"/>
  <sheetViews>
    <sheetView showGridLines="0" workbookViewId="0">
      <selection activeCell="G12" sqref="G12"/>
    </sheetView>
  </sheetViews>
  <sheetFormatPr defaultRowHeight="15"/>
  <cols>
    <col min="2" max="2" width="26.5703125" bestFit="1" customWidth="1"/>
    <col min="3" max="3" width="11.85546875" bestFit="1" customWidth="1"/>
    <col min="4" max="4" width="18.42578125" bestFit="1" customWidth="1"/>
    <col min="5" max="5" width="9.5703125" bestFit="1" customWidth="1"/>
  </cols>
  <sheetData>
    <row r="2" spans="2:5">
      <c r="B2" s="1" t="s">
        <v>29</v>
      </c>
      <c r="C2" s="1" t="s">
        <v>30</v>
      </c>
      <c r="D2" s="1" t="s">
        <v>20</v>
      </c>
      <c r="E2" s="1" t="s">
        <v>31</v>
      </c>
    </row>
    <row r="3" spans="2:5">
      <c r="B3" s="1" t="str">
        <f>C3&amp;D3</f>
        <v>AgressivoPAPEL</v>
      </c>
      <c r="C3" s="1" t="s">
        <v>18</v>
      </c>
      <c r="D3" s="34" t="s">
        <v>23</v>
      </c>
      <c r="E3" s="35">
        <v>0.3</v>
      </c>
    </row>
    <row r="4" spans="2:5">
      <c r="B4" s="1" t="str">
        <f t="shared" ref="B4:B20" si="0">C4&amp;D4</f>
        <v>AgressivoTIJILO</v>
      </c>
      <c r="C4" s="1" t="s">
        <v>18</v>
      </c>
      <c r="D4" s="34" t="s">
        <v>24</v>
      </c>
      <c r="E4" s="35">
        <v>0.5</v>
      </c>
    </row>
    <row r="5" spans="2:5">
      <c r="B5" s="1" t="str">
        <f t="shared" si="0"/>
        <v>AgressivoHIBRIDO</v>
      </c>
      <c r="C5" s="1" t="s">
        <v>18</v>
      </c>
      <c r="D5" s="34" t="s">
        <v>25</v>
      </c>
      <c r="E5" s="35">
        <v>0.1</v>
      </c>
    </row>
    <row r="6" spans="2:5">
      <c r="B6" s="1" t="str">
        <f t="shared" si="0"/>
        <v>AgressivoFOFIS</v>
      </c>
      <c r="C6" s="1" t="s">
        <v>18</v>
      </c>
      <c r="D6" s="34" t="s">
        <v>26</v>
      </c>
      <c r="E6" s="35">
        <v>0.1</v>
      </c>
    </row>
    <row r="7" spans="2:5">
      <c r="B7" s="1" t="str">
        <f t="shared" si="0"/>
        <v>AgressivoDESENVOLVIMENTO</v>
      </c>
      <c r="C7" s="1" t="s">
        <v>18</v>
      </c>
      <c r="D7" s="34" t="s">
        <v>27</v>
      </c>
      <c r="E7" s="35">
        <v>0</v>
      </c>
    </row>
    <row r="8" spans="2:5">
      <c r="B8" s="1" t="str">
        <f t="shared" si="0"/>
        <v>AgressivoHOTELARIAS</v>
      </c>
      <c r="C8" s="1" t="s">
        <v>18</v>
      </c>
      <c r="D8" s="34" t="s">
        <v>28</v>
      </c>
      <c r="E8" s="35">
        <v>0</v>
      </c>
    </row>
    <row r="9" spans="2:5">
      <c r="B9" s="1" t="str">
        <f t="shared" si="0"/>
        <v>ModeradoPAPEL</v>
      </c>
      <c r="C9" s="1" t="s">
        <v>32</v>
      </c>
      <c r="D9" s="34" t="s">
        <v>23</v>
      </c>
      <c r="E9" s="35">
        <v>0.32</v>
      </c>
    </row>
    <row r="10" spans="2:5">
      <c r="B10" s="1" t="str">
        <f t="shared" si="0"/>
        <v>ModeradoTIJILO</v>
      </c>
      <c r="C10" s="1" t="s">
        <v>32</v>
      </c>
      <c r="D10" s="34" t="s">
        <v>24</v>
      </c>
      <c r="E10" s="35">
        <v>0.35</v>
      </c>
    </row>
    <row r="11" spans="2:5">
      <c r="B11" s="1" t="str">
        <f t="shared" si="0"/>
        <v>ModeradoHIBRIDO</v>
      </c>
      <c r="C11" s="1" t="s">
        <v>32</v>
      </c>
      <c r="D11" s="34" t="s">
        <v>25</v>
      </c>
      <c r="E11" s="35">
        <v>0.08</v>
      </c>
    </row>
    <row r="12" spans="2:5">
      <c r="B12" s="1" t="str">
        <f t="shared" si="0"/>
        <v>ModeradoFOFIS</v>
      </c>
      <c r="C12" s="1" t="s">
        <v>32</v>
      </c>
      <c r="D12" s="34" t="s">
        <v>26</v>
      </c>
      <c r="E12" s="35">
        <v>0.05</v>
      </c>
    </row>
    <row r="13" spans="2:5">
      <c r="B13" s="1" t="str">
        <f t="shared" si="0"/>
        <v>ModeradoDESENVOLVIMENTO</v>
      </c>
      <c r="C13" s="1" t="s">
        <v>32</v>
      </c>
      <c r="D13" s="34" t="s">
        <v>27</v>
      </c>
      <c r="E13" s="35">
        <v>0.1</v>
      </c>
    </row>
    <row r="14" spans="2:5">
      <c r="B14" s="1" t="str">
        <f t="shared" si="0"/>
        <v>ModeradoHOTELARIAS</v>
      </c>
      <c r="C14" s="1" t="s">
        <v>32</v>
      </c>
      <c r="D14" s="34" t="s">
        <v>28</v>
      </c>
      <c r="E14" s="35">
        <v>0.1</v>
      </c>
    </row>
    <row r="15" spans="2:5">
      <c r="B15" s="1" t="str">
        <f t="shared" si="0"/>
        <v>ConservadorPAPEL</v>
      </c>
      <c r="C15" s="1" t="s">
        <v>33</v>
      </c>
      <c r="D15" s="34" t="s">
        <v>23</v>
      </c>
      <c r="E15" s="35">
        <v>0.5</v>
      </c>
    </row>
    <row r="16" spans="2:5">
      <c r="B16" s="1" t="str">
        <f t="shared" si="0"/>
        <v>ConservadorTIJILO</v>
      </c>
      <c r="C16" s="1" t="s">
        <v>33</v>
      </c>
      <c r="D16" s="34" t="s">
        <v>24</v>
      </c>
      <c r="E16" s="35">
        <v>0.1</v>
      </c>
    </row>
    <row r="17" spans="2:5">
      <c r="B17" s="1" t="str">
        <f t="shared" si="0"/>
        <v>ConservadorHIBRIDO</v>
      </c>
      <c r="C17" s="1" t="s">
        <v>33</v>
      </c>
      <c r="D17" s="34" t="s">
        <v>25</v>
      </c>
      <c r="E17" s="35">
        <v>0.05</v>
      </c>
    </row>
    <row r="18" spans="2:5">
      <c r="B18" s="1" t="str">
        <f t="shared" si="0"/>
        <v>ConservadorFOFIS</v>
      </c>
      <c r="C18" s="1" t="s">
        <v>33</v>
      </c>
      <c r="D18" s="34" t="s">
        <v>26</v>
      </c>
      <c r="E18" s="35">
        <v>0.1</v>
      </c>
    </row>
    <row r="19" spans="2:5">
      <c r="B19" s="1" t="str">
        <f t="shared" si="0"/>
        <v>ConservadorDESENVOLVIMENTO</v>
      </c>
      <c r="C19" s="1" t="s">
        <v>33</v>
      </c>
      <c r="D19" s="34" t="s">
        <v>27</v>
      </c>
      <c r="E19" s="35">
        <v>0.15</v>
      </c>
    </row>
    <row r="20" spans="2:5">
      <c r="B20" s="1" t="str">
        <f t="shared" si="0"/>
        <v>ConservadorHOTELARIAS</v>
      </c>
      <c r="C20" s="1" t="s">
        <v>33</v>
      </c>
      <c r="D20" s="34" t="s">
        <v>28</v>
      </c>
      <c r="E20" s="3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2025-10-20T21:22:44Z</dcterms:created>
  <dcterms:modified xsi:type="dcterms:W3CDTF">2025-10-27T20:00:46Z</dcterms:modified>
  <cp:category/>
  <cp:contentStatus/>
</cp:coreProperties>
</file>