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46901\Documents\MCIT Course\COMP 90055\climate_change\Jiatong_MIT\codes\"/>
    </mc:Choice>
  </mc:AlternateContent>
  <xr:revisionPtr revIDLastSave="0" documentId="13_ncr:1_{443407FC-DC8D-4CCC-ABD3-CA2EBFF659C6}" xr6:coauthVersionLast="47" xr6:coauthVersionMax="47" xr10:uidLastSave="{00000000-0000-0000-0000-000000000000}"/>
  <bookViews>
    <workbookView xWindow="14190" yWindow="1905" windowWidth="14610" windowHeight="12615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B36" i="1" l="1"/>
  <c r="DA36" i="1"/>
  <c r="CZ36" i="1"/>
  <c r="CY36" i="1"/>
  <c r="DB30" i="1"/>
  <c r="DA30" i="1"/>
  <c r="CZ30" i="1"/>
  <c r="CY30" i="1"/>
  <c r="DB24" i="1"/>
  <c r="DA24" i="1"/>
  <c r="CZ24" i="1"/>
  <c r="CY24" i="1"/>
  <c r="DB18" i="1"/>
  <c r="DA18" i="1"/>
  <c r="CZ18" i="1"/>
  <c r="CY18" i="1"/>
  <c r="DB12" i="1"/>
  <c r="DA12" i="1"/>
  <c r="CZ12" i="1"/>
  <c r="CY12" i="1"/>
  <c r="F32" i="5"/>
  <c r="E32" i="5"/>
  <c r="D32" i="5"/>
  <c r="C32" i="5"/>
  <c r="F26" i="5"/>
  <c r="E26" i="5"/>
  <c r="D26" i="5"/>
  <c r="C26" i="5"/>
  <c r="F20" i="5"/>
  <c r="E20" i="5"/>
  <c r="D20" i="5"/>
  <c r="C20" i="5"/>
  <c r="F14" i="5"/>
  <c r="E14" i="5"/>
  <c r="D14" i="5"/>
  <c r="C14" i="5"/>
  <c r="F8" i="5"/>
  <c r="E8" i="5"/>
  <c r="D8" i="5"/>
  <c r="C8" i="5"/>
  <c r="F383" i="4"/>
  <c r="E383" i="4"/>
  <c r="D383" i="4"/>
  <c r="C383" i="4"/>
  <c r="F376" i="4"/>
  <c r="E376" i="4"/>
  <c r="D376" i="4"/>
  <c r="C376" i="4"/>
  <c r="F369" i="4"/>
  <c r="E369" i="4"/>
  <c r="D369" i="4"/>
  <c r="C369" i="4"/>
  <c r="F362" i="4"/>
  <c r="E362" i="4"/>
  <c r="D362" i="4"/>
  <c r="C362" i="4"/>
  <c r="F355" i="4"/>
  <c r="E355" i="4"/>
  <c r="D355" i="4"/>
  <c r="C355" i="4"/>
  <c r="F344" i="4"/>
  <c r="E344" i="4"/>
  <c r="D344" i="4"/>
  <c r="C344" i="4"/>
  <c r="F337" i="4"/>
  <c r="E337" i="4"/>
  <c r="D337" i="4"/>
  <c r="C337" i="4"/>
  <c r="F330" i="4"/>
  <c r="E330" i="4"/>
  <c r="D330" i="4"/>
  <c r="C330" i="4"/>
  <c r="F323" i="4"/>
  <c r="E323" i="4"/>
  <c r="D323" i="4"/>
  <c r="C323" i="4"/>
  <c r="F316" i="4"/>
  <c r="E316" i="4"/>
  <c r="D316" i="4"/>
  <c r="C316" i="4"/>
  <c r="F305" i="4"/>
  <c r="E305" i="4"/>
  <c r="D305" i="4"/>
  <c r="C305" i="4"/>
  <c r="F298" i="4"/>
  <c r="E298" i="4"/>
  <c r="D298" i="4"/>
  <c r="C298" i="4"/>
  <c r="F291" i="4"/>
  <c r="E291" i="4"/>
  <c r="D291" i="4"/>
  <c r="C291" i="4"/>
  <c r="F284" i="4"/>
  <c r="E284" i="4"/>
  <c r="D284" i="4"/>
  <c r="C284" i="4"/>
  <c r="F277" i="4"/>
  <c r="E277" i="4"/>
  <c r="D277" i="4"/>
  <c r="C277" i="4"/>
  <c r="F266" i="4"/>
  <c r="E266" i="4"/>
  <c r="D266" i="4"/>
  <c r="C266" i="4"/>
  <c r="F259" i="4"/>
  <c r="E259" i="4"/>
  <c r="D259" i="4"/>
  <c r="C259" i="4"/>
  <c r="F252" i="4"/>
  <c r="E252" i="4"/>
  <c r="D252" i="4"/>
  <c r="C252" i="4"/>
  <c r="F245" i="4"/>
  <c r="E245" i="4"/>
  <c r="D245" i="4"/>
  <c r="C245" i="4"/>
  <c r="F238" i="4"/>
  <c r="E238" i="4"/>
  <c r="D238" i="4"/>
  <c r="C238" i="4"/>
  <c r="F227" i="4"/>
  <c r="E227" i="4"/>
  <c r="D227" i="4"/>
  <c r="C227" i="4"/>
  <c r="F220" i="4"/>
  <c r="E220" i="4"/>
  <c r="D220" i="4"/>
  <c r="C220" i="4"/>
  <c r="F213" i="4"/>
  <c r="E213" i="4"/>
  <c r="D213" i="4"/>
  <c r="C213" i="4"/>
  <c r="F206" i="4"/>
  <c r="E206" i="4"/>
  <c r="D206" i="4"/>
  <c r="C206" i="4"/>
  <c r="F199" i="4"/>
  <c r="E199" i="4"/>
  <c r="D199" i="4"/>
  <c r="C199" i="4"/>
  <c r="F188" i="4"/>
  <c r="E188" i="4"/>
  <c r="D188" i="4"/>
  <c r="C188" i="4"/>
  <c r="F181" i="4"/>
  <c r="E181" i="4"/>
  <c r="D181" i="4"/>
  <c r="C181" i="4"/>
  <c r="F174" i="4"/>
  <c r="E174" i="4"/>
  <c r="D174" i="4"/>
  <c r="C174" i="4"/>
  <c r="F167" i="4"/>
  <c r="E167" i="4"/>
  <c r="D167" i="4"/>
  <c r="C167" i="4"/>
  <c r="F160" i="4"/>
  <c r="E160" i="4"/>
  <c r="D160" i="4"/>
  <c r="C160" i="4"/>
  <c r="F149" i="4"/>
  <c r="E149" i="4"/>
  <c r="D149" i="4"/>
  <c r="C149" i="4"/>
  <c r="F142" i="4"/>
  <c r="E142" i="4"/>
  <c r="D142" i="4"/>
  <c r="C142" i="4"/>
  <c r="F135" i="4"/>
  <c r="E135" i="4"/>
  <c r="D135" i="4"/>
  <c r="C135" i="4"/>
  <c r="F128" i="4"/>
  <c r="E128" i="4"/>
  <c r="D128" i="4"/>
  <c r="C128" i="4"/>
  <c r="F121" i="4"/>
  <c r="E121" i="4"/>
  <c r="D121" i="4"/>
  <c r="C121" i="4"/>
  <c r="F110" i="4"/>
  <c r="E110" i="4"/>
  <c r="D110" i="4"/>
  <c r="C110" i="4"/>
  <c r="F103" i="4"/>
  <c r="E103" i="4"/>
  <c r="D103" i="4"/>
  <c r="C103" i="4"/>
  <c r="F96" i="4"/>
  <c r="E96" i="4"/>
  <c r="D96" i="4"/>
  <c r="C96" i="4"/>
  <c r="F89" i="4"/>
  <c r="E89" i="4"/>
  <c r="D89" i="4"/>
  <c r="C89" i="4"/>
  <c r="F82" i="4"/>
  <c r="E82" i="4"/>
  <c r="D82" i="4"/>
  <c r="C82" i="4"/>
  <c r="F71" i="4"/>
  <c r="E71" i="4"/>
  <c r="D71" i="4"/>
  <c r="C71" i="4"/>
  <c r="F64" i="4"/>
  <c r="E64" i="4"/>
  <c r="D64" i="4"/>
  <c r="C64" i="4"/>
  <c r="F57" i="4"/>
  <c r="E57" i="4"/>
  <c r="D57" i="4"/>
  <c r="C57" i="4"/>
  <c r="F50" i="4"/>
  <c r="E50" i="4"/>
  <c r="D50" i="4"/>
  <c r="C50" i="4"/>
  <c r="F43" i="4"/>
  <c r="E43" i="4"/>
  <c r="D43" i="4"/>
  <c r="C43" i="4"/>
  <c r="AQ104" i="1"/>
  <c r="F32" i="4"/>
  <c r="E32" i="4"/>
  <c r="D32" i="4"/>
  <c r="C32" i="4"/>
  <c r="F26" i="4"/>
  <c r="E26" i="4"/>
  <c r="D26" i="4"/>
  <c r="C26" i="4"/>
  <c r="F20" i="4"/>
  <c r="E20" i="4"/>
  <c r="D20" i="4"/>
  <c r="C20" i="4"/>
  <c r="F14" i="4"/>
  <c r="E14" i="4"/>
  <c r="D14" i="4"/>
  <c r="C14" i="4"/>
  <c r="F8" i="4"/>
  <c r="E8" i="4"/>
  <c r="D8" i="4"/>
  <c r="C8" i="4"/>
  <c r="D109" i="2"/>
  <c r="O107" i="2"/>
  <c r="O106" i="2"/>
  <c r="O105" i="2"/>
  <c r="O104" i="2"/>
  <c r="O103" i="2"/>
  <c r="O108" i="2"/>
  <c r="O93" i="2"/>
  <c r="M93" i="2"/>
  <c r="M103" i="2"/>
  <c r="L103" i="2"/>
  <c r="L93" i="2"/>
  <c r="K93" i="2"/>
  <c r="K103" i="2"/>
  <c r="L107" i="2"/>
  <c r="K107" i="2"/>
  <c r="M107" i="2" s="1"/>
  <c r="L106" i="2"/>
  <c r="K106" i="2"/>
  <c r="M106" i="2" s="1"/>
  <c r="L105" i="2"/>
  <c r="K105" i="2"/>
  <c r="M105" i="2" s="1"/>
  <c r="L104" i="2"/>
  <c r="K104" i="2"/>
  <c r="M104" i="2" s="1"/>
  <c r="I103" i="2"/>
  <c r="G93" i="2"/>
  <c r="G103" i="2"/>
  <c r="F107" i="2"/>
  <c r="I107" i="2" s="1"/>
  <c r="F106" i="2"/>
  <c r="F105" i="2"/>
  <c r="F104" i="2"/>
  <c r="I104" i="2" s="1"/>
  <c r="F103" i="2"/>
  <c r="I106" i="2"/>
  <c r="I105" i="2"/>
  <c r="M137" i="3"/>
  <c r="O137" i="3" s="1"/>
  <c r="L137" i="3"/>
  <c r="K137" i="3"/>
  <c r="L136" i="3"/>
  <c r="M136" i="3" s="1"/>
  <c r="O136" i="3" s="1"/>
  <c r="K136" i="3"/>
  <c r="L135" i="3"/>
  <c r="K135" i="3"/>
  <c r="M135" i="3" s="1"/>
  <c r="O135" i="3" s="1"/>
  <c r="L134" i="3"/>
  <c r="K134" i="3"/>
  <c r="M134" i="3" s="1"/>
  <c r="O134" i="3" s="1"/>
  <c r="L133" i="3"/>
  <c r="K133" i="3"/>
  <c r="M133" i="3" s="1"/>
  <c r="O133" i="3" s="1"/>
  <c r="M127" i="3"/>
  <c r="O127" i="3" s="1"/>
  <c r="L127" i="3"/>
  <c r="K127" i="3"/>
  <c r="M126" i="3"/>
  <c r="O126" i="3" s="1"/>
  <c r="L126" i="3"/>
  <c r="K126" i="3"/>
  <c r="M125" i="3"/>
  <c r="O125" i="3" s="1"/>
  <c r="L125" i="3"/>
  <c r="K125" i="3"/>
  <c r="L124" i="3"/>
  <c r="M124" i="3" s="1"/>
  <c r="O124" i="3" s="1"/>
  <c r="K124" i="3"/>
  <c r="M123" i="3"/>
  <c r="O123" i="3" s="1"/>
  <c r="O128" i="3" s="1"/>
  <c r="L123" i="3"/>
  <c r="K123" i="3"/>
  <c r="L117" i="3"/>
  <c r="K117" i="3"/>
  <c r="M117" i="3" s="1"/>
  <c r="O117" i="3" s="1"/>
  <c r="M116" i="3"/>
  <c r="O116" i="3" s="1"/>
  <c r="L116" i="3"/>
  <c r="K116" i="3"/>
  <c r="L115" i="3"/>
  <c r="K115" i="3"/>
  <c r="M115" i="3" s="1"/>
  <c r="O115" i="3" s="1"/>
  <c r="M114" i="3"/>
  <c r="O114" i="3" s="1"/>
  <c r="L114" i="3"/>
  <c r="K114" i="3"/>
  <c r="L113" i="3"/>
  <c r="K113" i="3"/>
  <c r="M113" i="3" s="1"/>
  <c r="O113" i="3" s="1"/>
  <c r="O118" i="3" s="1"/>
  <c r="L107" i="3"/>
  <c r="K107" i="3"/>
  <c r="M107" i="3" s="1"/>
  <c r="O107" i="3" s="1"/>
  <c r="L106" i="3"/>
  <c r="K106" i="3"/>
  <c r="M106" i="3" s="1"/>
  <c r="O106" i="3" s="1"/>
  <c r="L105" i="3"/>
  <c r="K105" i="3"/>
  <c r="M105" i="3" s="1"/>
  <c r="O105" i="3" s="1"/>
  <c r="L104" i="3"/>
  <c r="K104" i="3"/>
  <c r="M104" i="3" s="1"/>
  <c r="O104" i="3" s="1"/>
  <c r="L103" i="3"/>
  <c r="K103" i="3"/>
  <c r="M103" i="3" s="1"/>
  <c r="O103" i="3" s="1"/>
  <c r="O108" i="3" s="1"/>
  <c r="L97" i="3"/>
  <c r="K97" i="3"/>
  <c r="M97" i="3" s="1"/>
  <c r="O97" i="3" s="1"/>
  <c r="L96" i="3"/>
  <c r="K96" i="3"/>
  <c r="M96" i="3" s="1"/>
  <c r="O96" i="3" s="1"/>
  <c r="L95" i="3"/>
  <c r="K95" i="3"/>
  <c r="M95" i="3" s="1"/>
  <c r="O95" i="3" s="1"/>
  <c r="L94" i="3"/>
  <c r="M94" i="3" s="1"/>
  <c r="O94" i="3" s="1"/>
  <c r="K94" i="3"/>
  <c r="L93" i="3"/>
  <c r="K93" i="3"/>
  <c r="M93" i="3" s="1"/>
  <c r="O93" i="3" s="1"/>
  <c r="O98" i="3" s="1"/>
  <c r="L87" i="3"/>
  <c r="K87" i="3"/>
  <c r="M87" i="3" s="1"/>
  <c r="O87" i="3" s="1"/>
  <c r="L86" i="3"/>
  <c r="K86" i="3"/>
  <c r="M86" i="3" s="1"/>
  <c r="O86" i="3" s="1"/>
  <c r="L85" i="3"/>
  <c r="K85" i="3"/>
  <c r="M85" i="3" s="1"/>
  <c r="O85" i="3" s="1"/>
  <c r="L84" i="3"/>
  <c r="M84" i="3" s="1"/>
  <c r="O84" i="3" s="1"/>
  <c r="K84" i="3"/>
  <c r="L83" i="3"/>
  <c r="K83" i="3"/>
  <c r="M83" i="3" s="1"/>
  <c r="O83" i="3" s="1"/>
  <c r="O88" i="3" s="1"/>
  <c r="L77" i="3"/>
  <c r="K77" i="3"/>
  <c r="M77" i="3" s="1"/>
  <c r="O77" i="3" s="1"/>
  <c r="L76" i="3"/>
  <c r="K76" i="3"/>
  <c r="M76" i="3" s="1"/>
  <c r="O76" i="3" s="1"/>
  <c r="M75" i="3"/>
  <c r="O75" i="3" s="1"/>
  <c r="L75" i="3"/>
  <c r="K75" i="3"/>
  <c r="L74" i="3"/>
  <c r="M74" i="3" s="1"/>
  <c r="O74" i="3" s="1"/>
  <c r="K74" i="3"/>
  <c r="L73" i="3"/>
  <c r="K73" i="3"/>
  <c r="M73" i="3" s="1"/>
  <c r="O73" i="3" s="1"/>
  <c r="O78" i="3" s="1"/>
  <c r="L67" i="3"/>
  <c r="K67" i="3"/>
  <c r="M67" i="3" s="1"/>
  <c r="O67" i="3" s="1"/>
  <c r="L66" i="3"/>
  <c r="K66" i="3"/>
  <c r="M66" i="3" s="1"/>
  <c r="O66" i="3" s="1"/>
  <c r="L65" i="3"/>
  <c r="K65" i="3"/>
  <c r="M65" i="3" s="1"/>
  <c r="O65" i="3" s="1"/>
  <c r="L64" i="3"/>
  <c r="M64" i="3" s="1"/>
  <c r="O64" i="3" s="1"/>
  <c r="K64" i="3"/>
  <c r="L63" i="3"/>
  <c r="K63" i="3"/>
  <c r="M63" i="3" s="1"/>
  <c r="O63" i="3" s="1"/>
  <c r="O68" i="3" s="1"/>
  <c r="L57" i="3"/>
  <c r="K57" i="3"/>
  <c r="M57" i="3" s="1"/>
  <c r="O57" i="3" s="1"/>
  <c r="L56" i="3"/>
  <c r="K56" i="3"/>
  <c r="M56" i="3" s="1"/>
  <c r="O56" i="3" s="1"/>
  <c r="L55" i="3"/>
  <c r="K55" i="3"/>
  <c r="M55" i="3" s="1"/>
  <c r="O55" i="3" s="1"/>
  <c r="L54" i="3"/>
  <c r="M54" i="3" s="1"/>
  <c r="O54" i="3" s="1"/>
  <c r="K54" i="3"/>
  <c r="L53" i="3"/>
  <c r="K53" i="3"/>
  <c r="M53" i="3" s="1"/>
  <c r="O53" i="3" s="1"/>
  <c r="O58" i="3" s="1"/>
  <c r="L47" i="3"/>
  <c r="K47" i="3"/>
  <c r="M47" i="3" s="1"/>
  <c r="O47" i="3" s="1"/>
  <c r="L46" i="3"/>
  <c r="K46" i="3"/>
  <c r="M46" i="3" s="1"/>
  <c r="O46" i="3" s="1"/>
  <c r="L45" i="3"/>
  <c r="K45" i="3"/>
  <c r="M45" i="3" s="1"/>
  <c r="O45" i="3" s="1"/>
  <c r="L44" i="3"/>
  <c r="M44" i="3" s="1"/>
  <c r="O44" i="3" s="1"/>
  <c r="K44" i="3"/>
  <c r="L43" i="3"/>
  <c r="K43" i="3"/>
  <c r="M43" i="3" s="1"/>
  <c r="O43" i="3" s="1"/>
  <c r="O48" i="3" s="1"/>
  <c r="L37" i="3"/>
  <c r="K37" i="3"/>
  <c r="M37" i="3" s="1"/>
  <c r="O37" i="3" s="1"/>
  <c r="L36" i="3"/>
  <c r="K36" i="3"/>
  <c r="M36" i="3" s="1"/>
  <c r="O36" i="3" s="1"/>
  <c r="L35" i="3"/>
  <c r="K35" i="3"/>
  <c r="M35" i="3" s="1"/>
  <c r="O35" i="3" s="1"/>
  <c r="L34" i="3"/>
  <c r="M34" i="3" s="1"/>
  <c r="O34" i="3" s="1"/>
  <c r="K34" i="3"/>
  <c r="L33" i="3"/>
  <c r="K33" i="3"/>
  <c r="M33" i="3" s="1"/>
  <c r="O33" i="3" s="1"/>
  <c r="O38" i="3" s="1"/>
  <c r="L27" i="3"/>
  <c r="K27" i="3"/>
  <c r="M27" i="3" s="1"/>
  <c r="O27" i="3" s="1"/>
  <c r="O26" i="3"/>
  <c r="M26" i="3"/>
  <c r="L26" i="3"/>
  <c r="K26" i="3"/>
  <c r="L25" i="3"/>
  <c r="K25" i="3"/>
  <c r="M25" i="3" s="1"/>
  <c r="O25" i="3" s="1"/>
  <c r="L24" i="3"/>
  <c r="M24" i="3" s="1"/>
  <c r="O24" i="3" s="1"/>
  <c r="K24" i="3"/>
  <c r="L23" i="3"/>
  <c r="K23" i="3"/>
  <c r="M23" i="3" s="1"/>
  <c r="O23" i="3" s="1"/>
  <c r="O28" i="3" s="1"/>
  <c r="L17" i="3"/>
  <c r="K17" i="3"/>
  <c r="M17" i="3" s="1"/>
  <c r="O17" i="3" s="1"/>
  <c r="L16" i="3"/>
  <c r="K16" i="3"/>
  <c r="M16" i="3" s="1"/>
  <c r="O16" i="3" s="1"/>
  <c r="L15" i="3"/>
  <c r="K15" i="3"/>
  <c r="M15" i="3" s="1"/>
  <c r="O15" i="3" s="1"/>
  <c r="L14" i="3"/>
  <c r="M14" i="3" s="1"/>
  <c r="O14" i="3" s="1"/>
  <c r="K14" i="3"/>
  <c r="L13" i="3"/>
  <c r="K13" i="3"/>
  <c r="M13" i="3" s="1"/>
  <c r="O13" i="3" s="1"/>
  <c r="O18" i="3" s="1"/>
  <c r="M7" i="3"/>
  <c r="M4" i="3"/>
  <c r="O4" i="3" s="1"/>
  <c r="M5" i="3"/>
  <c r="M6" i="3"/>
  <c r="O6" i="3" s="1"/>
  <c r="M3" i="3"/>
  <c r="K3" i="3"/>
  <c r="K5" i="3"/>
  <c r="K6" i="3"/>
  <c r="K7" i="3"/>
  <c r="O3" i="3"/>
  <c r="K4" i="3"/>
  <c r="L7" i="3"/>
  <c r="L6" i="3"/>
  <c r="L5" i="3"/>
  <c r="L4" i="3"/>
  <c r="L3" i="3"/>
  <c r="F137" i="3"/>
  <c r="I137" i="3" s="1"/>
  <c r="F136" i="3"/>
  <c r="I136" i="3" s="1"/>
  <c r="F135" i="3"/>
  <c r="G135" i="3" s="1"/>
  <c r="F134" i="3"/>
  <c r="F133" i="3"/>
  <c r="I133" i="3" s="1"/>
  <c r="F127" i="3"/>
  <c r="F126" i="3"/>
  <c r="F125" i="3"/>
  <c r="I125" i="3" s="1"/>
  <c r="F124" i="3"/>
  <c r="F123" i="3"/>
  <c r="F117" i="3"/>
  <c r="G117" i="3" s="1"/>
  <c r="F116" i="3"/>
  <c r="I116" i="3" s="1"/>
  <c r="F115" i="3"/>
  <c r="F114" i="3"/>
  <c r="F113" i="3"/>
  <c r="G113" i="3" s="1"/>
  <c r="F107" i="3"/>
  <c r="G107" i="3" s="1"/>
  <c r="H107" i="3" s="1"/>
  <c r="F106" i="3"/>
  <c r="I106" i="3" s="1"/>
  <c r="F105" i="3"/>
  <c r="F104" i="3"/>
  <c r="F103" i="3"/>
  <c r="I134" i="3"/>
  <c r="I127" i="3"/>
  <c r="I126" i="3"/>
  <c r="I123" i="3"/>
  <c r="I115" i="3"/>
  <c r="G115" i="3"/>
  <c r="H115" i="3" s="1"/>
  <c r="I114" i="3"/>
  <c r="I107" i="3"/>
  <c r="I105" i="3"/>
  <c r="G104" i="3"/>
  <c r="G103" i="3"/>
  <c r="F97" i="3"/>
  <c r="I97" i="3" s="1"/>
  <c r="F96" i="3"/>
  <c r="I96" i="3" s="1"/>
  <c r="F95" i="3"/>
  <c r="I95" i="3" s="1"/>
  <c r="F94" i="3"/>
  <c r="I94" i="3" s="1"/>
  <c r="F93" i="3"/>
  <c r="I93" i="3" s="1"/>
  <c r="F87" i="3"/>
  <c r="I87" i="3" s="1"/>
  <c r="F86" i="3"/>
  <c r="I86" i="3" s="1"/>
  <c r="F85" i="3"/>
  <c r="I85" i="3" s="1"/>
  <c r="F84" i="3"/>
  <c r="I84" i="3" s="1"/>
  <c r="F83" i="3"/>
  <c r="I83" i="3" s="1"/>
  <c r="F77" i="3"/>
  <c r="I77" i="3" s="1"/>
  <c r="F76" i="3"/>
  <c r="I76" i="3" s="1"/>
  <c r="F75" i="3"/>
  <c r="I75" i="3" s="1"/>
  <c r="F74" i="3"/>
  <c r="I74" i="3" s="1"/>
  <c r="F73" i="3"/>
  <c r="I73" i="3" s="1"/>
  <c r="F67" i="3"/>
  <c r="I67" i="3" s="1"/>
  <c r="F66" i="3"/>
  <c r="I66" i="3" s="1"/>
  <c r="F65" i="3"/>
  <c r="I65" i="3" s="1"/>
  <c r="F64" i="3"/>
  <c r="I64" i="3" s="1"/>
  <c r="F63" i="3"/>
  <c r="I63" i="3" s="1"/>
  <c r="F57" i="3"/>
  <c r="I57" i="3" s="1"/>
  <c r="F56" i="3"/>
  <c r="I56" i="3" s="1"/>
  <c r="F55" i="3"/>
  <c r="I55" i="3" s="1"/>
  <c r="F54" i="3"/>
  <c r="I54" i="3" s="1"/>
  <c r="F53" i="3"/>
  <c r="I53" i="3" s="1"/>
  <c r="F47" i="3"/>
  <c r="I47" i="3" s="1"/>
  <c r="F46" i="3"/>
  <c r="I46" i="3" s="1"/>
  <c r="F45" i="3"/>
  <c r="I45" i="3" s="1"/>
  <c r="F44" i="3"/>
  <c r="I44" i="3" s="1"/>
  <c r="F43" i="3"/>
  <c r="I43" i="3" s="1"/>
  <c r="F37" i="3"/>
  <c r="I37" i="3" s="1"/>
  <c r="F36" i="3"/>
  <c r="I36" i="3" s="1"/>
  <c r="F35" i="3"/>
  <c r="I35" i="3" s="1"/>
  <c r="F34" i="3"/>
  <c r="I34" i="3" s="1"/>
  <c r="F33" i="3"/>
  <c r="I33" i="3" s="1"/>
  <c r="F27" i="3"/>
  <c r="I27" i="3" s="1"/>
  <c r="F26" i="3"/>
  <c r="I26" i="3" s="1"/>
  <c r="F25" i="3"/>
  <c r="I25" i="3" s="1"/>
  <c r="F24" i="3"/>
  <c r="I24" i="3" s="1"/>
  <c r="F23" i="3"/>
  <c r="I23" i="3" s="1"/>
  <c r="F17" i="3"/>
  <c r="I17" i="3" s="1"/>
  <c r="F16" i="3"/>
  <c r="I16" i="3" s="1"/>
  <c r="F15" i="3"/>
  <c r="I15" i="3" s="1"/>
  <c r="F14" i="3"/>
  <c r="I14" i="3" s="1"/>
  <c r="F13" i="3"/>
  <c r="I13" i="3" s="1"/>
  <c r="G5" i="3"/>
  <c r="F3" i="3"/>
  <c r="I3" i="3" s="1"/>
  <c r="F7" i="3"/>
  <c r="I7" i="3" s="1"/>
  <c r="F6" i="3"/>
  <c r="I6" i="3" s="1"/>
  <c r="F5" i="3"/>
  <c r="I5" i="3" s="1"/>
  <c r="I4" i="3"/>
  <c r="F4" i="3"/>
  <c r="L97" i="2"/>
  <c r="K97" i="2"/>
  <c r="M97" i="2" s="1"/>
  <c r="O97" i="2" s="1"/>
  <c r="L96" i="2"/>
  <c r="K96" i="2"/>
  <c r="M96" i="2" s="1"/>
  <c r="O96" i="2" s="1"/>
  <c r="L95" i="2"/>
  <c r="K95" i="2"/>
  <c r="M95" i="2" s="1"/>
  <c r="O95" i="2" s="1"/>
  <c r="L94" i="2"/>
  <c r="K94" i="2"/>
  <c r="M94" i="2" s="1"/>
  <c r="O94" i="2" s="1"/>
  <c r="M87" i="2"/>
  <c r="O87" i="2" s="1"/>
  <c r="L87" i="2"/>
  <c r="K87" i="2"/>
  <c r="L86" i="2"/>
  <c r="K86" i="2"/>
  <c r="M86" i="2" s="1"/>
  <c r="O86" i="2" s="1"/>
  <c r="L85" i="2"/>
  <c r="M85" i="2" s="1"/>
  <c r="O85" i="2" s="1"/>
  <c r="K85" i="2"/>
  <c r="L84" i="2"/>
  <c r="M84" i="2" s="1"/>
  <c r="O84" i="2" s="1"/>
  <c r="K84" i="2"/>
  <c r="M83" i="2"/>
  <c r="O83" i="2" s="1"/>
  <c r="O88" i="2" s="1"/>
  <c r="L83" i="2"/>
  <c r="K83" i="2"/>
  <c r="L77" i="2"/>
  <c r="K77" i="2"/>
  <c r="M77" i="2" s="1"/>
  <c r="O77" i="2" s="1"/>
  <c r="L76" i="2"/>
  <c r="K76" i="2"/>
  <c r="M76" i="2" s="1"/>
  <c r="O76" i="2" s="1"/>
  <c r="L75" i="2"/>
  <c r="K75" i="2"/>
  <c r="M75" i="2" s="1"/>
  <c r="O75" i="2" s="1"/>
  <c r="L74" i="2"/>
  <c r="K74" i="2"/>
  <c r="M74" i="2" s="1"/>
  <c r="O74" i="2" s="1"/>
  <c r="L73" i="2"/>
  <c r="K73" i="2"/>
  <c r="M73" i="2" s="1"/>
  <c r="O73" i="2" s="1"/>
  <c r="O78" i="2" s="1"/>
  <c r="L67" i="2"/>
  <c r="K67" i="2"/>
  <c r="M67" i="2" s="1"/>
  <c r="O67" i="2" s="1"/>
  <c r="L66" i="2"/>
  <c r="K66" i="2"/>
  <c r="M66" i="2" s="1"/>
  <c r="O66" i="2" s="1"/>
  <c r="L65" i="2"/>
  <c r="K65" i="2"/>
  <c r="M65" i="2" s="1"/>
  <c r="O65" i="2" s="1"/>
  <c r="L64" i="2"/>
  <c r="K64" i="2"/>
  <c r="M64" i="2" s="1"/>
  <c r="O64" i="2" s="1"/>
  <c r="L63" i="2"/>
  <c r="K63" i="2"/>
  <c r="M63" i="2" s="1"/>
  <c r="O63" i="2" s="1"/>
  <c r="O68" i="2" s="1"/>
  <c r="L57" i="2"/>
  <c r="K57" i="2"/>
  <c r="M57" i="2" s="1"/>
  <c r="O57" i="2" s="1"/>
  <c r="L56" i="2"/>
  <c r="K56" i="2"/>
  <c r="M56" i="2" s="1"/>
  <c r="O56" i="2" s="1"/>
  <c r="L55" i="2"/>
  <c r="K55" i="2"/>
  <c r="M55" i="2" s="1"/>
  <c r="O55" i="2" s="1"/>
  <c r="L54" i="2"/>
  <c r="K54" i="2"/>
  <c r="M54" i="2" s="1"/>
  <c r="O54" i="2" s="1"/>
  <c r="L53" i="2"/>
  <c r="K53" i="2"/>
  <c r="M53" i="2" s="1"/>
  <c r="O53" i="2" s="1"/>
  <c r="O58" i="2" s="1"/>
  <c r="L47" i="2"/>
  <c r="K47" i="2"/>
  <c r="M47" i="2" s="1"/>
  <c r="O47" i="2" s="1"/>
  <c r="L46" i="2"/>
  <c r="K46" i="2"/>
  <c r="M46" i="2" s="1"/>
  <c r="O46" i="2" s="1"/>
  <c r="L45" i="2"/>
  <c r="K45" i="2"/>
  <c r="M45" i="2" s="1"/>
  <c r="O45" i="2" s="1"/>
  <c r="L44" i="2"/>
  <c r="K44" i="2"/>
  <c r="M44" i="2" s="1"/>
  <c r="O44" i="2" s="1"/>
  <c r="L43" i="2"/>
  <c r="K43" i="2"/>
  <c r="M43" i="2" s="1"/>
  <c r="O43" i="2" s="1"/>
  <c r="O48" i="2" s="1"/>
  <c r="L37" i="2"/>
  <c r="K37" i="2"/>
  <c r="M37" i="2" s="1"/>
  <c r="O37" i="2" s="1"/>
  <c r="L36" i="2"/>
  <c r="M36" i="2" s="1"/>
  <c r="O36" i="2" s="1"/>
  <c r="K36" i="2"/>
  <c r="L35" i="2"/>
  <c r="K35" i="2"/>
  <c r="M35" i="2" s="1"/>
  <c r="O35" i="2" s="1"/>
  <c r="L34" i="2"/>
  <c r="M34" i="2" s="1"/>
  <c r="O34" i="2" s="1"/>
  <c r="K34" i="2"/>
  <c r="L33" i="2"/>
  <c r="K33" i="2"/>
  <c r="M33" i="2" s="1"/>
  <c r="O33" i="2" s="1"/>
  <c r="L27" i="2"/>
  <c r="K27" i="2"/>
  <c r="M27" i="2" s="1"/>
  <c r="O27" i="2" s="1"/>
  <c r="M26" i="2"/>
  <c r="O26" i="2" s="1"/>
  <c r="L26" i="2"/>
  <c r="K26" i="2"/>
  <c r="L25" i="2"/>
  <c r="K25" i="2"/>
  <c r="M25" i="2" s="1"/>
  <c r="O25" i="2" s="1"/>
  <c r="L24" i="2"/>
  <c r="M24" i="2" s="1"/>
  <c r="O24" i="2" s="1"/>
  <c r="K24" i="2"/>
  <c r="L23" i="2"/>
  <c r="K23" i="2"/>
  <c r="M23" i="2" s="1"/>
  <c r="O23" i="2" s="1"/>
  <c r="O28" i="2" s="1"/>
  <c r="K15" i="2"/>
  <c r="O18" i="2"/>
  <c r="L17" i="2"/>
  <c r="K17" i="2"/>
  <c r="M17" i="2" s="1"/>
  <c r="O17" i="2" s="1"/>
  <c r="L16" i="2"/>
  <c r="K16" i="2"/>
  <c r="M16" i="2" s="1"/>
  <c r="O16" i="2" s="1"/>
  <c r="L15" i="2"/>
  <c r="M15" i="2"/>
  <c r="O15" i="2" s="1"/>
  <c r="L14" i="2"/>
  <c r="M14" i="2" s="1"/>
  <c r="O14" i="2" s="1"/>
  <c r="K14" i="2"/>
  <c r="L13" i="2"/>
  <c r="K13" i="2"/>
  <c r="M13" i="2" s="1"/>
  <c r="O13" i="2" s="1"/>
  <c r="O8" i="2"/>
  <c r="O4" i="2"/>
  <c r="O5" i="2"/>
  <c r="O6" i="2"/>
  <c r="O7" i="2"/>
  <c r="O3" i="2"/>
  <c r="M4" i="2"/>
  <c r="M5" i="2"/>
  <c r="M6" i="2"/>
  <c r="M7" i="2"/>
  <c r="M3" i="2"/>
  <c r="L4" i="2"/>
  <c r="L5" i="2"/>
  <c r="L6" i="2"/>
  <c r="L7" i="2"/>
  <c r="L3" i="2"/>
  <c r="K4" i="2"/>
  <c r="K5" i="2"/>
  <c r="K6" i="2"/>
  <c r="K7" i="2"/>
  <c r="K3" i="2"/>
  <c r="I55" i="2"/>
  <c r="H55" i="2" s="1"/>
  <c r="H54" i="2"/>
  <c r="I47" i="2"/>
  <c r="G55" i="2"/>
  <c r="DE42" i="1"/>
  <c r="DF42" i="1" s="1"/>
  <c r="F55" i="2"/>
  <c r="I94" i="2"/>
  <c r="F97" i="2"/>
  <c r="F96" i="2"/>
  <c r="I96" i="2" s="1"/>
  <c r="F95" i="2"/>
  <c r="I95" i="2" s="1"/>
  <c r="F94" i="2"/>
  <c r="F93" i="2"/>
  <c r="F87" i="2"/>
  <c r="F86" i="2"/>
  <c r="F85" i="2"/>
  <c r="F84" i="2"/>
  <c r="F83" i="2"/>
  <c r="F77" i="2"/>
  <c r="F76" i="2"/>
  <c r="F75" i="2"/>
  <c r="I75" i="2" s="1"/>
  <c r="F74" i="2"/>
  <c r="F73" i="2"/>
  <c r="I73" i="2" s="1"/>
  <c r="F67" i="2"/>
  <c r="I67" i="2" s="1"/>
  <c r="F66" i="2"/>
  <c r="F65" i="2"/>
  <c r="I65" i="2" s="1"/>
  <c r="F64" i="2"/>
  <c r="F63" i="2"/>
  <c r="G63" i="2" s="1"/>
  <c r="F57" i="2"/>
  <c r="G57" i="2" s="1"/>
  <c r="F56" i="2"/>
  <c r="I56" i="2" s="1"/>
  <c r="F54" i="2"/>
  <c r="I54" i="2" s="1"/>
  <c r="F53" i="2"/>
  <c r="G53" i="2" s="1"/>
  <c r="F47" i="2"/>
  <c r="F46" i="2"/>
  <c r="F45" i="2"/>
  <c r="F44" i="2"/>
  <c r="F43" i="2"/>
  <c r="I97" i="2"/>
  <c r="I93" i="2"/>
  <c r="I86" i="2"/>
  <c r="I85" i="2"/>
  <c r="I83" i="2"/>
  <c r="G77" i="2"/>
  <c r="I77" i="2"/>
  <c r="I76" i="2"/>
  <c r="I74" i="2"/>
  <c r="I66" i="2"/>
  <c r="G64" i="2"/>
  <c r="I46" i="2"/>
  <c r="I45" i="2"/>
  <c r="G44" i="2"/>
  <c r="I43" i="2"/>
  <c r="I37" i="2"/>
  <c r="G37" i="2"/>
  <c r="H37" i="2" s="1"/>
  <c r="I36" i="2"/>
  <c r="H36" i="2"/>
  <c r="G36" i="2"/>
  <c r="I35" i="2"/>
  <c r="H35" i="2"/>
  <c r="G35" i="2"/>
  <c r="I34" i="2"/>
  <c r="G34" i="2"/>
  <c r="H34" i="2" s="1"/>
  <c r="I33" i="2"/>
  <c r="G33" i="2"/>
  <c r="H33" i="2" s="1"/>
  <c r="I27" i="2"/>
  <c r="G27" i="2"/>
  <c r="H27" i="2" s="1"/>
  <c r="I26" i="2"/>
  <c r="G26" i="2"/>
  <c r="H26" i="2" s="1"/>
  <c r="I25" i="2"/>
  <c r="H25" i="2"/>
  <c r="G25" i="2"/>
  <c r="I24" i="2"/>
  <c r="G24" i="2"/>
  <c r="H24" i="2" s="1"/>
  <c r="I23" i="2"/>
  <c r="G23" i="2"/>
  <c r="H23" i="2" s="1"/>
  <c r="G13" i="2"/>
  <c r="I17" i="2"/>
  <c r="G17" i="2"/>
  <c r="H17" i="2" s="1"/>
  <c r="I16" i="2"/>
  <c r="H16" i="2"/>
  <c r="G16" i="2"/>
  <c r="I15" i="2"/>
  <c r="H15" i="2"/>
  <c r="G15" i="2"/>
  <c r="I14" i="2"/>
  <c r="G14" i="2"/>
  <c r="H14" i="2" s="1"/>
  <c r="I13" i="2"/>
  <c r="H4" i="2"/>
  <c r="H5" i="2"/>
  <c r="H6" i="2"/>
  <c r="H7" i="2"/>
  <c r="H3" i="2"/>
  <c r="I7" i="2"/>
  <c r="I4" i="2"/>
  <c r="I5" i="2"/>
  <c r="I6" i="2"/>
  <c r="I3" i="2"/>
  <c r="G4" i="2"/>
  <c r="G5" i="2"/>
  <c r="G6" i="2"/>
  <c r="G7" i="2"/>
  <c r="G3" i="2"/>
  <c r="F37" i="2"/>
  <c r="F36" i="2"/>
  <c r="F35" i="2"/>
  <c r="F34" i="2"/>
  <c r="F33" i="2"/>
  <c r="F27" i="2"/>
  <c r="F26" i="2"/>
  <c r="F25" i="2"/>
  <c r="F24" i="2"/>
  <c r="F23" i="2"/>
  <c r="F17" i="2"/>
  <c r="F16" i="2"/>
  <c r="F15" i="2"/>
  <c r="F14" i="2"/>
  <c r="F13" i="2"/>
  <c r="F7" i="2"/>
  <c r="F6" i="2"/>
  <c r="F5" i="2"/>
  <c r="F4" i="2"/>
  <c r="F3" i="2"/>
  <c r="E138" i="3"/>
  <c r="D138" i="3"/>
  <c r="C138" i="3"/>
  <c r="B138" i="3"/>
  <c r="E128" i="3"/>
  <c r="D128" i="3"/>
  <c r="C128" i="3"/>
  <c r="B128" i="3"/>
  <c r="E118" i="3"/>
  <c r="D118" i="3"/>
  <c r="C118" i="3"/>
  <c r="B118" i="3"/>
  <c r="E108" i="3"/>
  <c r="D108" i="3"/>
  <c r="C108" i="3"/>
  <c r="B108" i="3"/>
  <c r="E98" i="3"/>
  <c r="D98" i="3"/>
  <c r="C98" i="3"/>
  <c r="B98" i="3"/>
  <c r="E88" i="3"/>
  <c r="D88" i="3"/>
  <c r="C88" i="3"/>
  <c r="B88" i="3"/>
  <c r="E78" i="3"/>
  <c r="D78" i="3"/>
  <c r="C78" i="3"/>
  <c r="B78" i="3"/>
  <c r="E68" i="3"/>
  <c r="D68" i="3"/>
  <c r="C68" i="3"/>
  <c r="B68" i="3"/>
  <c r="E58" i="3"/>
  <c r="D58" i="3"/>
  <c r="C58" i="3"/>
  <c r="B58" i="3"/>
  <c r="E48" i="3"/>
  <c r="D48" i="3"/>
  <c r="C48" i="3"/>
  <c r="B48" i="3"/>
  <c r="E38" i="3"/>
  <c r="D38" i="3"/>
  <c r="C38" i="3"/>
  <c r="B38" i="3"/>
  <c r="E28" i="3"/>
  <c r="D28" i="3"/>
  <c r="C28" i="3"/>
  <c r="B28" i="3"/>
  <c r="E18" i="3"/>
  <c r="D18" i="3"/>
  <c r="C18" i="3"/>
  <c r="B18" i="3"/>
  <c r="E8" i="3"/>
  <c r="D8" i="3"/>
  <c r="C8" i="3"/>
  <c r="B8" i="3"/>
  <c r="E98" i="2"/>
  <c r="D98" i="2"/>
  <c r="C98" i="2"/>
  <c r="B98" i="2"/>
  <c r="E88" i="2"/>
  <c r="D88" i="2"/>
  <c r="C88" i="2"/>
  <c r="B88" i="2"/>
  <c r="E78" i="2"/>
  <c r="D78" i="2"/>
  <c r="C78" i="2"/>
  <c r="B78" i="2"/>
  <c r="E68" i="2"/>
  <c r="D68" i="2"/>
  <c r="C68" i="2"/>
  <c r="B68" i="2"/>
  <c r="E58" i="2"/>
  <c r="D58" i="2"/>
  <c r="C58" i="2"/>
  <c r="B58" i="2"/>
  <c r="E48" i="2"/>
  <c r="D48" i="2"/>
  <c r="C48" i="2"/>
  <c r="B48" i="2"/>
  <c r="E28" i="2"/>
  <c r="D28" i="2"/>
  <c r="C28" i="2"/>
  <c r="B28" i="2"/>
  <c r="E18" i="2"/>
  <c r="D18" i="2"/>
  <c r="C18" i="2"/>
  <c r="B18" i="2"/>
  <c r="E8" i="2"/>
  <c r="D8" i="2"/>
  <c r="C8" i="2"/>
  <c r="B8" i="2"/>
  <c r="DA37" i="1" l="1"/>
  <c r="DA38" i="1"/>
  <c r="DB37" i="1"/>
  <c r="CZ37" i="1"/>
  <c r="CY38" i="1"/>
  <c r="CZ38" i="1"/>
  <c r="DB38" i="1"/>
  <c r="CY37" i="1"/>
  <c r="D151" i="4"/>
  <c r="D112" i="4"/>
  <c r="F112" i="4"/>
  <c r="E112" i="4"/>
  <c r="C112" i="4"/>
  <c r="F151" i="4"/>
  <c r="E151" i="4"/>
  <c r="C151" i="4"/>
  <c r="F190" i="4"/>
  <c r="E190" i="4"/>
  <c r="D190" i="4"/>
  <c r="C190" i="4"/>
  <c r="F229" i="4"/>
  <c r="E229" i="4"/>
  <c r="D229" i="4"/>
  <c r="C229" i="4"/>
  <c r="F268" i="4"/>
  <c r="E267" i="4"/>
  <c r="D268" i="4"/>
  <c r="C268" i="4"/>
  <c r="F307" i="4"/>
  <c r="D307" i="4"/>
  <c r="F346" i="4"/>
  <c r="E345" i="4"/>
  <c r="D346" i="4"/>
  <c r="F385" i="4"/>
  <c r="E385" i="4"/>
  <c r="D385" i="4"/>
  <c r="C385" i="4"/>
  <c r="E384" i="4"/>
  <c r="F345" i="4"/>
  <c r="E346" i="4"/>
  <c r="D345" i="4"/>
  <c r="C346" i="4"/>
  <c r="E306" i="4"/>
  <c r="E307" i="4"/>
  <c r="C306" i="4"/>
  <c r="C307" i="4"/>
  <c r="F267" i="4"/>
  <c r="E268" i="4"/>
  <c r="D267" i="4"/>
  <c r="D189" i="4"/>
  <c r="D73" i="4"/>
  <c r="F73" i="4"/>
  <c r="E73" i="4"/>
  <c r="C73" i="4"/>
  <c r="E72" i="4"/>
  <c r="C384" i="4"/>
  <c r="D384" i="4"/>
  <c r="F384" i="4"/>
  <c r="C345" i="4"/>
  <c r="D306" i="4"/>
  <c r="F306" i="4"/>
  <c r="C267" i="4"/>
  <c r="C228" i="4"/>
  <c r="D228" i="4"/>
  <c r="E228" i="4"/>
  <c r="F228" i="4"/>
  <c r="C189" i="4"/>
  <c r="F189" i="4"/>
  <c r="E189" i="4"/>
  <c r="C150" i="4"/>
  <c r="D150" i="4"/>
  <c r="E150" i="4"/>
  <c r="F150" i="4"/>
  <c r="C111" i="4"/>
  <c r="D111" i="4"/>
  <c r="E111" i="4"/>
  <c r="F111" i="4"/>
  <c r="C72" i="4"/>
  <c r="D72" i="4"/>
  <c r="F72" i="4"/>
  <c r="F33" i="4"/>
  <c r="E33" i="4"/>
  <c r="D34" i="4"/>
  <c r="C34" i="4"/>
  <c r="F34" i="4"/>
  <c r="E34" i="4"/>
  <c r="D33" i="4"/>
  <c r="C33" i="4"/>
  <c r="G104" i="2"/>
  <c r="H104" i="2"/>
  <c r="G105" i="2"/>
  <c r="H105" i="2"/>
  <c r="G106" i="2"/>
  <c r="H106" i="2" s="1"/>
  <c r="H103" i="2"/>
  <c r="G107" i="2"/>
  <c r="H107" i="2" s="1"/>
  <c r="O138" i="3"/>
  <c r="O7" i="3"/>
  <c r="O5" i="3"/>
  <c r="G136" i="3"/>
  <c r="H136" i="3"/>
  <c r="I135" i="3"/>
  <c r="H135" i="3" s="1"/>
  <c r="I117" i="3"/>
  <c r="I113" i="3"/>
  <c r="I103" i="3"/>
  <c r="H103" i="3" s="1"/>
  <c r="G134" i="3"/>
  <c r="H134" i="3" s="1"/>
  <c r="G133" i="3"/>
  <c r="H133" i="3" s="1"/>
  <c r="G137" i="3"/>
  <c r="H137" i="3" s="1"/>
  <c r="G125" i="3"/>
  <c r="H125" i="3" s="1"/>
  <c r="I124" i="3"/>
  <c r="G126" i="3"/>
  <c r="H126" i="3" s="1"/>
  <c r="G124" i="3"/>
  <c r="H124" i="3" s="1"/>
  <c r="G123" i="3"/>
  <c r="H123" i="3" s="1"/>
  <c r="G127" i="3"/>
  <c r="H127" i="3" s="1"/>
  <c r="G114" i="3"/>
  <c r="H114" i="3" s="1"/>
  <c r="G116" i="3"/>
  <c r="H116" i="3"/>
  <c r="H113" i="3"/>
  <c r="H117" i="3"/>
  <c r="I104" i="3"/>
  <c r="H104" i="3" s="1"/>
  <c r="G105" i="3"/>
  <c r="H105" i="3" s="1"/>
  <c r="G106" i="3"/>
  <c r="H106" i="3" s="1"/>
  <c r="G14" i="3"/>
  <c r="G23" i="3"/>
  <c r="G27" i="3"/>
  <c r="H27" i="3" s="1"/>
  <c r="G36" i="3"/>
  <c r="G45" i="3"/>
  <c r="G54" i="3"/>
  <c r="H54" i="3" s="1"/>
  <c r="G63" i="3"/>
  <c r="G67" i="3"/>
  <c r="H67" i="3" s="1"/>
  <c r="G76" i="3"/>
  <c r="G85" i="3"/>
  <c r="H85" i="3" s="1"/>
  <c r="G94" i="3"/>
  <c r="H94" i="3" s="1"/>
  <c r="H23" i="3"/>
  <c r="H45" i="3"/>
  <c r="H63" i="3"/>
  <c r="H76" i="3"/>
  <c r="H14" i="3"/>
  <c r="H36" i="3"/>
  <c r="G15" i="3"/>
  <c r="H15" i="3" s="1"/>
  <c r="G24" i="3"/>
  <c r="H24" i="3" s="1"/>
  <c r="G33" i="3"/>
  <c r="H33" i="3" s="1"/>
  <c r="G37" i="3"/>
  <c r="H37" i="3" s="1"/>
  <c r="G46" i="3"/>
  <c r="H46" i="3" s="1"/>
  <c r="G55" i="3"/>
  <c r="H55" i="3" s="1"/>
  <c r="G64" i="3"/>
  <c r="H64" i="3" s="1"/>
  <c r="G73" i="3"/>
  <c r="H73" i="3" s="1"/>
  <c r="G77" i="3"/>
  <c r="H77" i="3" s="1"/>
  <c r="G86" i="3"/>
  <c r="H86" i="3" s="1"/>
  <c r="G95" i="3"/>
  <c r="H95" i="3"/>
  <c r="G16" i="3"/>
  <c r="H16" i="3" s="1"/>
  <c r="G25" i="3"/>
  <c r="H25" i="3" s="1"/>
  <c r="G34" i="3"/>
  <c r="G43" i="3"/>
  <c r="H43" i="3" s="1"/>
  <c r="G47" i="3"/>
  <c r="G56" i="3"/>
  <c r="G65" i="3"/>
  <c r="G74" i="3"/>
  <c r="G83" i="3"/>
  <c r="G87" i="3"/>
  <c r="H87" i="3" s="1"/>
  <c r="G96" i="3"/>
  <c r="H96" i="3" s="1"/>
  <c r="H34" i="3"/>
  <c r="H47" i="3"/>
  <c r="H56" i="3"/>
  <c r="H65" i="3"/>
  <c r="H74" i="3"/>
  <c r="H83" i="3"/>
  <c r="G13" i="3"/>
  <c r="H13" i="3" s="1"/>
  <c r="G17" i="3"/>
  <c r="H17" i="3" s="1"/>
  <c r="G26" i="3"/>
  <c r="H26" i="3" s="1"/>
  <c r="G35" i="3"/>
  <c r="H35" i="3" s="1"/>
  <c r="G44" i="3"/>
  <c r="H44" i="3" s="1"/>
  <c r="G53" i="3"/>
  <c r="H53" i="3" s="1"/>
  <c r="G57" i="3"/>
  <c r="H57" i="3" s="1"/>
  <c r="G66" i="3"/>
  <c r="H66" i="3" s="1"/>
  <c r="G75" i="3"/>
  <c r="H75" i="3" s="1"/>
  <c r="G84" i="3"/>
  <c r="H84" i="3" s="1"/>
  <c r="G93" i="3"/>
  <c r="H93" i="3" s="1"/>
  <c r="G97" i="3"/>
  <c r="H97" i="3" s="1"/>
  <c r="G4" i="3"/>
  <c r="H4" i="3" s="1"/>
  <c r="H5" i="3"/>
  <c r="G6" i="3"/>
  <c r="H6" i="3" s="1"/>
  <c r="G3" i="3"/>
  <c r="H3" i="3" s="1"/>
  <c r="G7" i="3"/>
  <c r="H7" i="3" s="1"/>
  <c r="O38" i="2"/>
  <c r="G73" i="2"/>
  <c r="H73" i="2" s="1"/>
  <c r="G67" i="2"/>
  <c r="I63" i="2"/>
  <c r="I57" i="2"/>
  <c r="H57" i="2" s="1"/>
  <c r="G94" i="2"/>
  <c r="H94" i="2" s="1"/>
  <c r="G95" i="2"/>
  <c r="H95" i="2" s="1"/>
  <c r="G96" i="2"/>
  <c r="H96" i="2" s="1"/>
  <c r="H93" i="2"/>
  <c r="O98" i="2" s="1"/>
  <c r="G97" i="2"/>
  <c r="H97" i="2" s="1"/>
  <c r="G85" i="2"/>
  <c r="H85" i="2" s="1"/>
  <c r="G84" i="2"/>
  <c r="I87" i="2"/>
  <c r="I84" i="2"/>
  <c r="G86" i="2"/>
  <c r="H86" i="2" s="1"/>
  <c r="G83" i="2"/>
  <c r="H83" i="2" s="1"/>
  <c r="G87" i="2"/>
  <c r="G74" i="2"/>
  <c r="H74" i="2" s="1"/>
  <c r="G75" i="2"/>
  <c r="H75" i="2" s="1"/>
  <c r="G76" i="2"/>
  <c r="H76" i="2" s="1"/>
  <c r="H77" i="2"/>
  <c r="H63" i="2"/>
  <c r="H67" i="2"/>
  <c r="G65" i="2"/>
  <c r="H65" i="2" s="1"/>
  <c r="G66" i="2"/>
  <c r="H66" i="2"/>
  <c r="I64" i="2"/>
  <c r="H64" i="2" s="1"/>
  <c r="G54" i="2"/>
  <c r="G56" i="2"/>
  <c r="H56" i="2" s="1"/>
  <c r="I53" i="2"/>
  <c r="H53" i="2" s="1"/>
  <c r="I44" i="2"/>
  <c r="H44" i="2" s="1"/>
  <c r="G45" i="2"/>
  <c r="H45" i="2" s="1"/>
  <c r="G46" i="2"/>
  <c r="H46" i="2" s="1"/>
  <c r="G47" i="2"/>
  <c r="H47" i="2" s="1"/>
  <c r="H43" i="2"/>
  <c r="G43" i="2"/>
  <c r="H13" i="2"/>
  <c r="BS137" i="1"/>
  <c r="BR137" i="1"/>
  <c r="BQ137" i="1"/>
  <c r="BP137" i="1"/>
  <c r="BS131" i="1"/>
  <c r="BR131" i="1"/>
  <c r="BQ131" i="1"/>
  <c r="BP131" i="1"/>
  <c r="BS125" i="1"/>
  <c r="BR125" i="1"/>
  <c r="BQ125" i="1"/>
  <c r="BP125" i="1"/>
  <c r="BS119" i="1"/>
  <c r="BR119" i="1"/>
  <c r="BQ119" i="1"/>
  <c r="BP119" i="1"/>
  <c r="BS113" i="1"/>
  <c r="BR113" i="1"/>
  <c r="BQ113" i="1"/>
  <c r="BP113" i="1"/>
  <c r="BS102" i="1"/>
  <c r="BR102" i="1"/>
  <c r="BQ102" i="1"/>
  <c r="BP102" i="1"/>
  <c r="BS96" i="1"/>
  <c r="BR96" i="1"/>
  <c r="BQ96" i="1"/>
  <c r="BP96" i="1"/>
  <c r="BS90" i="1"/>
  <c r="BR90" i="1"/>
  <c r="BQ90" i="1"/>
  <c r="BP90" i="1"/>
  <c r="BS84" i="1"/>
  <c r="BR84" i="1"/>
  <c r="BQ84" i="1"/>
  <c r="BP84" i="1"/>
  <c r="BS78" i="1"/>
  <c r="BR78" i="1"/>
  <c r="BQ78" i="1"/>
  <c r="BP78" i="1"/>
  <c r="BS67" i="1"/>
  <c r="BR67" i="1"/>
  <c r="BQ67" i="1"/>
  <c r="BP67" i="1"/>
  <c r="BS61" i="1"/>
  <c r="BR61" i="1"/>
  <c r="BQ61" i="1"/>
  <c r="BP61" i="1"/>
  <c r="BS55" i="1"/>
  <c r="BR55" i="1"/>
  <c r="BQ55" i="1"/>
  <c r="BP55" i="1"/>
  <c r="BS49" i="1"/>
  <c r="BR49" i="1"/>
  <c r="BQ49" i="1"/>
  <c r="BP49" i="1"/>
  <c r="BS43" i="1"/>
  <c r="BR43" i="1"/>
  <c r="BQ43" i="1"/>
  <c r="BP43" i="1"/>
  <c r="BS32" i="1"/>
  <c r="BR32" i="1"/>
  <c r="BQ32" i="1"/>
  <c r="BP32" i="1"/>
  <c r="BS26" i="1"/>
  <c r="BR26" i="1"/>
  <c r="BQ26" i="1"/>
  <c r="BP26" i="1"/>
  <c r="BS20" i="1"/>
  <c r="BR20" i="1"/>
  <c r="BQ20" i="1"/>
  <c r="BP20" i="1"/>
  <c r="BS14" i="1"/>
  <c r="BR14" i="1"/>
  <c r="BQ14" i="1"/>
  <c r="BP14" i="1"/>
  <c r="BS8" i="1"/>
  <c r="BR8" i="1"/>
  <c r="BQ8" i="1"/>
  <c r="BP8" i="1"/>
  <c r="BN172" i="1"/>
  <c r="BM172" i="1"/>
  <c r="BL172" i="1"/>
  <c r="BK172" i="1"/>
  <c r="BN166" i="1"/>
  <c r="BM166" i="1"/>
  <c r="BL166" i="1"/>
  <c r="BK166" i="1"/>
  <c r="BN160" i="1"/>
  <c r="BM160" i="1"/>
  <c r="BL160" i="1"/>
  <c r="BK160" i="1"/>
  <c r="BN154" i="1"/>
  <c r="BM154" i="1"/>
  <c r="BL154" i="1"/>
  <c r="BK154" i="1"/>
  <c r="BN148" i="1"/>
  <c r="BM148" i="1"/>
  <c r="BL148" i="1"/>
  <c r="BK148" i="1"/>
  <c r="BN137" i="1"/>
  <c r="BM137" i="1"/>
  <c r="BL137" i="1"/>
  <c r="BK137" i="1"/>
  <c r="BN131" i="1"/>
  <c r="BM131" i="1"/>
  <c r="BL131" i="1"/>
  <c r="BK131" i="1"/>
  <c r="BN125" i="1"/>
  <c r="BM125" i="1"/>
  <c r="BL125" i="1"/>
  <c r="BK125" i="1"/>
  <c r="BN119" i="1"/>
  <c r="BM119" i="1"/>
  <c r="BL119" i="1"/>
  <c r="BK119" i="1"/>
  <c r="BN113" i="1"/>
  <c r="BM113" i="1"/>
  <c r="BL113" i="1"/>
  <c r="BK113" i="1"/>
  <c r="BN102" i="1"/>
  <c r="BM102" i="1"/>
  <c r="BL102" i="1"/>
  <c r="BK102" i="1"/>
  <c r="BN96" i="1"/>
  <c r="BM96" i="1"/>
  <c r="BL96" i="1"/>
  <c r="BK96" i="1"/>
  <c r="BN90" i="1"/>
  <c r="BM90" i="1"/>
  <c r="BL90" i="1"/>
  <c r="BK90" i="1"/>
  <c r="BN84" i="1"/>
  <c r="BM84" i="1"/>
  <c r="BL84" i="1"/>
  <c r="BK84" i="1"/>
  <c r="BN78" i="1"/>
  <c r="BM78" i="1"/>
  <c r="BL78" i="1"/>
  <c r="BK78" i="1"/>
  <c r="DE49" i="1"/>
  <c r="DF49" i="1" s="1"/>
  <c r="DE43" i="1"/>
  <c r="DE44" i="1"/>
  <c r="DE70" i="1"/>
  <c r="DH70" i="1" s="1"/>
  <c r="DE69" i="1"/>
  <c r="DH69" i="1" s="1"/>
  <c r="DE68" i="1"/>
  <c r="DH68" i="1" s="1"/>
  <c r="DE67" i="1"/>
  <c r="DF67" i="1" s="1"/>
  <c r="DE66" i="1"/>
  <c r="DE64" i="1"/>
  <c r="DH64" i="1" s="1"/>
  <c r="DE63" i="1"/>
  <c r="DH63" i="1" s="1"/>
  <c r="DE62" i="1"/>
  <c r="DH62" i="1" s="1"/>
  <c r="DE61" i="1"/>
  <c r="DF61" i="1" s="1"/>
  <c r="DE60" i="1"/>
  <c r="DE58" i="1"/>
  <c r="DH58" i="1" s="1"/>
  <c r="DE57" i="1"/>
  <c r="DH57" i="1" s="1"/>
  <c r="DE56" i="1"/>
  <c r="DH56" i="1" s="1"/>
  <c r="DE55" i="1"/>
  <c r="DH55" i="1" s="1"/>
  <c r="DE54" i="1"/>
  <c r="DE52" i="1"/>
  <c r="DH52" i="1" s="1"/>
  <c r="DE51" i="1"/>
  <c r="DF51" i="1" s="1"/>
  <c r="DE50" i="1"/>
  <c r="DH50" i="1" s="1"/>
  <c r="DE48" i="1"/>
  <c r="DE46" i="1"/>
  <c r="DE45" i="1"/>
  <c r="BM32" i="1"/>
  <c r="BN67" i="1"/>
  <c r="BM67" i="1"/>
  <c r="BL67" i="1"/>
  <c r="BK67" i="1"/>
  <c r="BN61" i="1"/>
  <c r="BM61" i="1"/>
  <c r="BL61" i="1"/>
  <c r="BK61" i="1"/>
  <c r="BN55" i="1"/>
  <c r="BM55" i="1"/>
  <c r="BL55" i="1"/>
  <c r="BK55" i="1"/>
  <c r="BN49" i="1"/>
  <c r="BM49" i="1"/>
  <c r="BL49" i="1"/>
  <c r="BK49" i="1"/>
  <c r="BN43" i="1"/>
  <c r="BM43" i="1"/>
  <c r="BL43" i="1"/>
  <c r="BK43" i="1"/>
  <c r="BN32" i="1"/>
  <c r="BL32" i="1"/>
  <c r="BK32" i="1"/>
  <c r="BN26" i="1"/>
  <c r="BM26" i="1"/>
  <c r="BL26" i="1"/>
  <c r="BK26" i="1"/>
  <c r="BN20" i="1"/>
  <c r="BM20" i="1"/>
  <c r="BL20" i="1"/>
  <c r="BK20" i="1"/>
  <c r="BN14" i="1"/>
  <c r="BM14" i="1"/>
  <c r="BL14" i="1"/>
  <c r="BK14" i="1"/>
  <c r="BN8" i="1"/>
  <c r="BM8" i="1"/>
  <c r="BL8" i="1"/>
  <c r="BK8" i="1"/>
  <c r="BA58" i="1"/>
  <c r="BB58" i="1"/>
  <c r="BC58" i="1"/>
  <c r="BD58" i="1"/>
  <c r="BC18" i="1"/>
  <c r="AY98" i="1"/>
  <c r="AX98" i="1"/>
  <c r="AW98" i="1"/>
  <c r="AV98" i="1"/>
  <c r="AY88" i="1"/>
  <c r="AX88" i="1"/>
  <c r="AW88" i="1"/>
  <c r="AV88" i="1"/>
  <c r="AY78" i="1"/>
  <c r="AX78" i="1"/>
  <c r="AW78" i="1"/>
  <c r="AV78" i="1"/>
  <c r="AX28" i="1"/>
  <c r="AY8" i="1"/>
  <c r="AX8" i="1"/>
  <c r="AW8" i="1"/>
  <c r="AV8" i="1"/>
  <c r="BD138" i="1"/>
  <c r="BC138" i="1"/>
  <c r="BB138" i="1"/>
  <c r="BA138" i="1"/>
  <c r="BD128" i="1"/>
  <c r="BC128" i="1"/>
  <c r="BB128" i="1"/>
  <c r="BA128" i="1"/>
  <c r="BD118" i="1"/>
  <c r="BC118" i="1"/>
  <c r="BB118" i="1"/>
  <c r="BA118" i="1"/>
  <c r="BD108" i="1"/>
  <c r="BC108" i="1"/>
  <c r="BB108" i="1"/>
  <c r="BA108" i="1"/>
  <c r="BD98" i="1"/>
  <c r="BC98" i="1"/>
  <c r="BB98" i="1"/>
  <c r="BA98" i="1"/>
  <c r="BD88" i="1"/>
  <c r="BC88" i="1"/>
  <c r="BB88" i="1"/>
  <c r="BA88" i="1"/>
  <c r="BD78" i="1"/>
  <c r="BC78" i="1"/>
  <c r="BB78" i="1"/>
  <c r="BA78" i="1"/>
  <c r="BD68" i="1"/>
  <c r="BC68" i="1"/>
  <c r="BB68" i="1"/>
  <c r="BA68" i="1"/>
  <c r="BD48" i="1"/>
  <c r="BC48" i="1"/>
  <c r="BB48" i="1"/>
  <c r="BA48" i="1"/>
  <c r="BD38" i="1"/>
  <c r="BC38" i="1"/>
  <c r="BB38" i="1"/>
  <c r="BA38" i="1"/>
  <c r="BD28" i="1"/>
  <c r="BC28" i="1"/>
  <c r="BB28" i="1"/>
  <c r="BA28" i="1"/>
  <c r="BD18" i="1"/>
  <c r="BB18" i="1"/>
  <c r="BA18" i="1"/>
  <c r="BD8" i="1"/>
  <c r="BC8" i="1"/>
  <c r="BB8" i="1"/>
  <c r="BA8" i="1"/>
  <c r="AY68" i="1"/>
  <c r="AX68" i="1"/>
  <c r="AW68" i="1"/>
  <c r="AV68" i="1"/>
  <c r="AY58" i="1"/>
  <c r="AX58" i="1"/>
  <c r="AW58" i="1"/>
  <c r="AV58" i="1"/>
  <c r="AY48" i="1"/>
  <c r="AX48" i="1"/>
  <c r="AW48" i="1"/>
  <c r="AV48" i="1"/>
  <c r="AY28" i="1"/>
  <c r="AW28" i="1"/>
  <c r="AV28" i="1"/>
  <c r="AY18" i="1"/>
  <c r="AX18" i="1"/>
  <c r="AW18" i="1"/>
  <c r="AV18" i="1"/>
  <c r="U102" i="1"/>
  <c r="T102" i="1"/>
  <c r="S102" i="1"/>
  <c r="R102" i="1"/>
  <c r="U96" i="1"/>
  <c r="T96" i="1"/>
  <c r="S96" i="1"/>
  <c r="R96" i="1"/>
  <c r="U90" i="1"/>
  <c r="T90" i="1"/>
  <c r="S90" i="1"/>
  <c r="R90" i="1"/>
  <c r="U84" i="1"/>
  <c r="T84" i="1"/>
  <c r="S84" i="1"/>
  <c r="R84" i="1"/>
  <c r="U78" i="1"/>
  <c r="T78" i="1"/>
  <c r="S78" i="1"/>
  <c r="R78" i="1"/>
  <c r="U67" i="1"/>
  <c r="T67" i="1"/>
  <c r="S67" i="1"/>
  <c r="R67" i="1"/>
  <c r="U61" i="1"/>
  <c r="T61" i="1"/>
  <c r="S61" i="1"/>
  <c r="R61" i="1"/>
  <c r="U55" i="1"/>
  <c r="T55" i="1"/>
  <c r="S55" i="1"/>
  <c r="R55" i="1"/>
  <c r="U49" i="1"/>
  <c r="T49" i="1"/>
  <c r="S49" i="1"/>
  <c r="R49" i="1"/>
  <c r="U43" i="1"/>
  <c r="T43" i="1"/>
  <c r="S43" i="1"/>
  <c r="R43" i="1"/>
  <c r="P102" i="1"/>
  <c r="O102" i="1"/>
  <c r="N102" i="1"/>
  <c r="M102" i="1"/>
  <c r="P96" i="1"/>
  <c r="O96" i="1"/>
  <c r="N96" i="1"/>
  <c r="M96" i="1"/>
  <c r="P90" i="1"/>
  <c r="O90" i="1"/>
  <c r="N90" i="1"/>
  <c r="M90" i="1"/>
  <c r="P84" i="1"/>
  <c r="O84" i="1"/>
  <c r="N84" i="1"/>
  <c r="M84" i="1"/>
  <c r="P78" i="1"/>
  <c r="O78" i="1"/>
  <c r="N78" i="1"/>
  <c r="M78" i="1"/>
  <c r="P67" i="1"/>
  <c r="O67" i="1"/>
  <c r="N67" i="1"/>
  <c r="M67" i="1"/>
  <c r="P61" i="1"/>
  <c r="O61" i="1"/>
  <c r="N61" i="1"/>
  <c r="M61" i="1"/>
  <c r="P55" i="1"/>
  <c r="O55" i="1"/>
  <c r="N55" i="1"/>
  <c r="M55" i="1"/>
  <c r="P49" i="1"/>
  <c r="O49" i="1"/>
  <c r="N49" i="1"/>
  <c r="M49" i="1"/>
  <c r="P43" i="1"/>
  <c r="O43" i="1"/>
  <c r="N43" i="1"/>
  <c r="M43" i="1"/>
  <c r="P32" i="1"/>
  <c r="O32" i="1"/>
  <c r="N32" i="1"/>
  <c r="M32" i="1"/>
  <c r="P26" i="1"/>
  <c r="O26" i="1"/>
  <c r="N26" i="1"/>
  <c r="M26" i="1"/>
  <c r="P20" i="1"/>
  <c r="O20" i="1"/>
  <c r="N20" i="1"/>
  <c r="M20" i="1"/>
  <c r="P14" i="1"/>
  <c r="O14" i="1"/>
  <c r="N14" i="1"/>
  <c r="M14" i="1"/>
  <c r="P8" i="1"/>
  <c r="O8" i="1"/>
  <c r="N8" i="1"/>
  <c r="M8" i="1"/>
  <c r="AO172" i="1"/>
  <c r="AN172" i="1"/>
  <c r="AM172" i="1"/>
  <c r="AL172" i="1"/>
  <c r="AO166" i="1"/>
  <c r="AN166" i="1"/>
  <c r="AM166" i="1"/>
  <c r="AL166" i="1"/>
  <c r="AO160" i="1"/>
  <c r="AN160" i="1"/>
  <c r="AM160" i="1"/>
  <c r="AL160" i="1"/>
  <c r="AO154" i="1"/>
  <c r="AN154" i="1"/>
  <c r="AM154" i="1"/>
  <c r="AL154" i="1"/>
  <c r="AO148" i="1"/>
  <c r="AN148" i="1"/>
  <c r="AM148" i="1"/>
  <c r="AL148" i="1"/>
  <c r="AE172" i="1"/>
  <c r="AD172" i="1"/>
  <c r="AC172" i="1"/>
  <c r="AB172" i="1"/>
  <c r="AE166" i="1"/>
  <c r="AD166" i="1"/>
  <c r="AC166" i="1"/>
  <c r="AB166" i="1"/>
  <c r="AE160" i="1"/>
  <c r="AD160" i="1"/>
  <c r="AC160" i="1"/>
  <c r="AB160" i="1"/>
  <c r="AE154" i="1"/>
  <c r="AD154" i="1"/>
  <c r="AC154" i="1"/>
  <c r="AB154" i="1"/>
  <c r="AE148" i="1"/>
  <c r="AD148" i="1"/>
  <c r="AC148" i="1"/>
  <c r="AB148" i="1"/>
  <c r="CZ83" i="1"/>
  <c r="DA83" i="1"/>
  <c r="CZ84" i="1"/>
  <c r="DA84" i="1"/>
  <c r="CY84" i="1"/>
  <c r="CY83" i="1"/>
  <c r="AO102" i="1"/>
  <c r="AN102" i="1"/>
  <c r="AM102" i="1"/>
  <c r="AL102" i="1"/>
  <c r="AO96" i="1"/>
  <c r="AN96" i="1"/>
  <c r="AM96" i="1"/>
  <c r="AL96" i="1"/>
  <c r="AO90" i="1"/>
  <c r="AN90" i="1"/>
  <c r="AM90" i="1"/>
  <c r="AL90" i="1"/>
  <c r="AO84" i="1"/>
  <c r="AN84" i="1"/>
  <c r="AM84" i="1"/>
  <c r="AL84" i="1"/>
  <c r="AO78" i="1"/>
  <c r="AN78" i="1"/>
  <c r="AM78" i="1"/>
  <c r="AL78" i="1"/>
  <c r="AO67" i="1"/>
  <c r="AN67" i="1"/>
  <c r="AM67" i="1"/>
  <c r="AL67" i="1"/>
  <c r="AO61" i="1"/>
  <c r="AN61" i="1"/>
  <c r="AM61" i="1"/>
  <c r="AL61" i="1"/>
  <c r="AO55" i="1"/>
  <c r="AN55" i="1"/>
  <c r="AM55" i="1"/>
  <c r="AL55" i="1"/>
  <c r="AO49" i="1"/>
  <c r="AN49" i="1"/>
  <c r="AM49" i="1"/>
  <c r="AL49" i="1"/>
  <c r="AO43" i="1"/>
  <c r="AN43" i="1"/>
  <c r="AM43" i="1"/>
  <c r="AL43" i="1"/>
  <c r="AE102" i="1"/>
  <c r="AD102" i="1"/>
  <c r="AC102" i="1"/>
  <c r="AB102" i="1"/>
  <c r="AE96" i="1"/>
  <c r="AD96" i="1"/>
  <c r="AC96" i="1"/>
  <c r="AB96" i="1"/>
  <c r="AE90" i="1"/>
  <c r="AD90" i="1"/>
  <c r="AC90" i="1"/>
  <c r="AB90" i="1"/>
  <c r="AE84" i="1"/>
  <c r="AD84" i="1"/>
  <c r="AC84" i="1"/>
  <c r="AB84" i="1"/>
  <c r="AE78" i="1"/>
  <c r="AD78" i="1"/>
  <c r="AC78" i="1"/>
  <c r="AB78" i="1"/>
  <c r="AE67" i="1"/>
  <c r="AD67" i="1"/>
  <c r="AC67" i="1"/>
  <c r="AB67" i="1"/>
  <c r="AE61" i="1"/>
  <c r="AD61" i="1"/>
  <c r="AC61" i="1"/>
  <c r="AB61" i="1"/>
  <c r="AE55" i="1"/>
  <c r="AD55" i="1"/>
  <c r="AC55" i="1"/>
  <c r="AB55" i="1"/>
  <c r="AE49" i="1"/>
  <c r="AD49" i="1"/>
  <c r="AC49" i="1"/>
  <c r="AB49" i="1"/>
  <c r="AE43" i="1"/>
  <c r="AD43" i="1"/>
  <c r="AC43" i="1"/>
  <c r="AB43" i="1"/>
  <c r="AT172" i="1"/>
  <c r="AS172" i="1"/>
  <c r="AR172" i="1"/>
  <c r="AQ172" i="1"/>
  <c r="AJ172" i="1"/>
  <c r="AI172" i="1"/>
  <c r="AH172" i="1"/>
  <c r="AG172" i="1"/>
  <c r="AT166" i="1"/>
  <c r="AS166" i="1"/>
  <c r="AR166" i="1"/>
  <c r="AQ166" i="1"/>
  <c r="AJ166" i="1"/>
  <c r="AI166" i="1"/>
  <c r="AH166" i="1"/>
  <c r="AG166" i="1"/>
  <c r="AT160" i="1"/>
  <c r="AS160" i="1"/>
  <c r="AR160" i="1"/>
  <c r="AQ160" i="1"/>
  <c r="AJ160" i="1"/>
  <c r="AI160" i="1"/>
  <c r="AH160" i="1"/>
  <c r="AG160" i="1"/>
  <c r="AT154" i="1"/>
  <c r="AS154" i="1"/>
  <c r="AR154" i="1"/>
  <c r="AQ154" i="1"/>
  <c r="AJ154" i="1"/>
  <c r="AI154" i="1"/>
  <c r="AH154" i="1"/>
  <c r="AG154" i="1"/>
  <c r="AT148" i="1"/>
  <c r="AS148" i="1"/>
  <c r="AR148" i="1"/>
  <c r="AQ148" i="1"/>
  <c r="AJ148" i="1"/>
  <c r="AI148" i="1"/>
  <c r="AH148" i="1"/>
  <c r="AG148" i="1"/>
  <c r="AT102" i="1"/>
  <c r="AS102" i="1"/>
  <c r="AR102" i="1"/>
  <c r="AQ102" i="1"/>
  <c r="AT96" i="1"/>
  <c r="AS96" i="1"/>
  <c r="AR96" i="1"/>
  <c r="AQ96" i="1"/>
  <c r="AT90" i="1"/>
  <c r="AS90" i="1"/>
  <c r="AR90" i="1"/>
  <c r="AQ90" i="1"/>
  <c r="AT84" i="1"/>
  <c r="AS84" i="1"/>
  <c r="AR84" i="1"/>
  <c r="AQ84" i="1"/>
  <c r="AT78" i="1"/>
  <c r="AS78" i="1"/>
  <c r="AR78" i="1"/>
  <c r="AQ78" i="1"/>
  <c r="AT67" i="1"/>
  <c r="AS67" i="1"/>
  <c r="AR67" i="1"/>
  <c r="AQ67" i="1"/>
  <c r="AT61" i="1"/>
  <c r="AS61" i="1"/>
  <c r="AR61" i="1"/>
  <c r="AQ61" i="1"/>
  <c r="AT55" i="1"/>
  <c r="AS55" i="1"/>
  <c r="AR55" i="1"/>
  <c r="AQ55" i="1"/>
  <c r="AT49" i="1"/>
  <c r="AS49" i="1"/>
  <c r="AR49" i="1"/>
  <c r="AQ49" i="1"/>
  <c r="AT43" i="1"/>
  <c r="AS43" i="1"/>
  <c r="AR43" i="1"/>
  <c r="AQ43" i="1"/>
  <c r="AJ102" i="1"/>
  <c r="AI102" i="1"/>
  <c r="AH102" i="1"/>
  <c r="AG102" i="1"/>
  <c r="AJ96" i="1"/>
  <c r="AI96" i="1"/>
  <c r="AH96" i="1"/>
  <c r="AG96" i="1"/>
  <c r="AJ90" i="1"/>
  <c r="AI90" i="1"/>
  <c r="AH90" i="1"/>
  <c r="AG90" i="1"/>
  <c r="AJ84" i="1"/>
  <c r="AI84" i="1"/>
  <c r="AH84" i="1"/>
  <c r="AG84" i="1"/>
  <c r="AJ78" i="1"/>
  <c r="AI78" i="1"/>
  <c r="AH78" i="1"/>
  <c r="AG78" i="1"/>
  <c r="AJ67" i="1"/>
  <c r="AI67" i="1"/>
  <c r="AH67" i="1"/>
  <c r="AG67" i="1"/>
  <c r="AJ61" i="1"/>
  <c r="AI61" i="1"/>
  <c r="AH61" i="1"/>
  <c r="AG61" i="1"/>
  <c r="AJ55" i="1"/>
  <c r="AI55" i="1"/>
  <c r="AH55" i="1"/>
  <c r="AG55" i="1"/>
  <c r="AJ49" i="1"/>
  <c r="AI49" i="1"/>
  <c r="AH49" i="1"/>
  <c r="AG49" i="1"/>
  <c r="AJ43" i="1"/>
  <c r="AI43" i="1"/>
  <c r="AH43" i="1"/>
  <c r="AG43" i="1"/>
  <c r="AT207" i="1"/>
  <c r="AS207" i="1"/>
  <c r="AR207" i="1"/>
  <c r="AQ207" i="1"/>
  <c r="AT201" i="1"/>
  <c r="AS201" i="1"/>
  <c r="AR201" i="1"/>
  <c r="AQ201" i="1"/>
  <c r="AT195" i="1"/>
  <c r="AS195" i="1"/>
  <c r="AR195" i="1"/>
  <c r="AQ195" i="1"/>
  <c r="AT189" i="1"/>
  <c r="AS189" i="1"/>
  <c r="AR189" i="1"/>
  <c r="AQ189" i="1"/>
  <c r="AT183" i="1"/>
  <c r="AT209" i="1" s="1"/>
  <c r="AS183" i="1"/>
  <c r="AR183" i="1"/>
  <c r="AR208" i="1" s="1"/>
  <c r="AQ183" i="1"/>
  <c r="AQ208" i="1" s="1"/>
  <c r="AO207" i="1"/>
  <c r="AN207" i="1"/>
  <c r="AM207" i="1"/>
  <c r="AL207" i="1"/>
  <c r="AO201" i="1"/>
  <c r="AN201" i="1"/>
  <c r="AM201" i="1"/>
  <c r="AL201" i="1"/>
  <c r="AO195" i="1"/>
  <c r="AN195" i="1"/>
  <c r="AM195" i="1"/>
  <c r="AL195" i="1"/>
  <c r="AO189" i="1"/>
  <c r="AN189" i="1"/>
  <c r="AM189" i="1"/>
  <c r="AL189" i="1"/>
  <c r="AO183" i="1"/>
  <c r="AO209" i="1" s="1"/>
  <c r="AN183" i="1"/>
  <c r="AN209" i="1" s="1"/>
  <c r="AM183" i="1"/>
  <c r="AM209" i="1" s="1"/>
  <c r="AL183" i="1"/>
  <c r="AL208" i="1" s="1"/>
  <c r="S113" i="1"/>
  <c r="T113" i="1"/>
  <c r="U113" i="1"/>
  <c r="R113" i="1"/>
  <c r="R119" i="1"/>
  <c r="U137" i="1"/>
  <c r="T137" i="1"/>
  <c r="S137" i="1"/>
  <c r="R137" i="1"/>
  <c r="U131" i="1"/>
  <c r="T131" i="1"/>
  <c r="S131" i="1"/>
  <c r="R131" i="1"/>
  <c r="U125" i="1"/>
  <c r="T125" i="1"/>
  <c r="S125" i="1"/>
  <c r="R125" i="1"/>
  <c r="U119" i="1"/>
  <c r="T119" i="1"/>
  <c r="S119" i="1"/>
  <c r="AJ207" i="1"/>
  <c r="AI207" i="1"/>
  <c r="AH207" i="1"/>
  <c r="AG207" i="1"/>
  <c r="AJ201" i="1"/>
  <c r="AI201" i="1"/>
  <c r="AH201" i="1"/>
  <c r="AG201" i="1"/>
  <c r="AJ195" i="1"/>
  <c r="AI195" i="1"/>
  <c r="AH195" i="1"/>
  <c r="AG195" i="1"/>
  <c r="AJ189" i="1"/>
  <c r="AI189" i="1"/>
  <c r="AH189" i="1"/>
  <c r="AG189" i="1"/>
  <c r="AJ183" i="1"/>
  <c r="AI183" i="1"/>
  <c r="AH183" i="1"/>
  <c r="AG183" i="1"/>
  <c r="AE207" i="1"/>
  <c r="AD207" i="1"/>
  <c r="AC207" i="1"/>
  <c r="AB207" i="1"/>
  <c r="AE201" i="1"/>
  <c r="AD201" i="1"/>
  <c r="AC201" i="1"/>
  <c r="AB201" i="1"/>
  <c r="AE195" i="1"/>
  <c r="AD195" i="1"/>
  <c r="AC195" i="1"/>
  <c r="AB195" i="1"/>
  <c r="AE189" i="1"/>
  <c r="AD189" i="1"/>
  <c r="AC189" i="1"/>
  <c r="AB189" i="1"/>
  <c r="AE183" i="1"/>
  <c r="AD183" i="1"/>
  <c r="AC183" i="1"/>
  <c r="AB183" i="1"/>
  <c r="AT137" i="1"/>
  <c r="AS137" i="1"/>
  <c r="AR137" i="1"/>
  <c r="AQ137" i="1"/>
  <c r="AT131" i="1"/>
  <c r="AS131" i="1"/>
  <c r="AR131" i="1"/>
  <c r="AQ131" i="1"/>
  <c r="AT125" i="1"/>
  <c r="AS125" i="1"/>
  <c r="AR125" i="1"/>
  <c r="AQ125" i="1"/>
  <c r="AT119" i="1"/>
  <c r="AS119" i="1"/>
  <c r="AR119" i="1"/>
  <c r="AQ119" i="1"/>
  <c r="AT113" i="1"/>
  <c r="AS113" i="1"/>
  <c r="AR113" i="1"/>
  <c r="AQ113" i="1"/>
  <c r="AT242" i="1"/>
  <c r="AS242" i="1"/>
  <c r="AR242" i="1"/>
  <c r="AQ242" i="1"/>
  <c r="AT236" i="1"/>
  <c r="AS236" i="1"/>
  <c r="AR236" i="1"/>
  <c r="AQ236" i="1"/>
  <c r="AT230" i="1"/>
  <c r="AS230" i="1"/>
  <c r="AR230" i="1"/>
  <c r="AQ230" i="1"/>
  <c r="AT224" i="1"/>
  <c r="AS224" i="1"/>
  <c r="AR224" i="1"/>
  <c r="AQ224" i="1"/>
  <c r="AT218" i="1"/>
  <c r="AS218" i="1"/>
  <c r="AR218" i="1"/>
  <c r="AQ218" i="1"/>
  <c r="AT32" i="1"/>
  <c r="AS32" i="1"/>
  <c r="AR32" i="1"/>
  <c r="AQ32" i="1"/>
  <c r="AT26" i="1"/>
  <c r="AS26" i="1"/>
  <c r="AR26" i="1"/>
  <c r="AQ26" i="1"/>
  <c r="AT20" i="1"/>
  <c r="AS20" i="1"/>
  <c r="AR20" i="1"/>
  <c r="AQ20" i="1"/>
  <c r="AT14" i="1"/>
  <c r="AS14" i="1"/>
  <c r="AR14" i="1"/>
  <c r="AQ14" i="1"/>
  <c r="AT8" i="1"/>
  <c r="AS8" i="1"/>
  <c r="AR8" i="1"/>
  <c r="AQ8" i="1"/>
  <c r="U32" i="1"/>
  <c r="T32" i="1"/>
  <c r="S32" i="1"/>
  <c r="R32" i="1"/>
  <c r="U26" i="1"/>
  <c r="T26" i="1"/>
  <c r="S26" i="1"/>
  <c r="R26" i="1"/>
  <c r="U20" i="1"/>
  <c r="T20" i="1"/>
  <c r="S20" i="1"/>
  <c r="R20" i="1"/>
  <c r="U14" i="1"/>
  <c r="T14" i="1"/>
  <c r="S14" i="1"/>
  <c r="R14" i="1"/>
  <c r="U8" i="1"/>
  <c r="T8" i="1"/>
  <c r="S8" i="1"/>
  <c r="R8" i="1"/>
  <c r="AO242" i="1"/>
  <c r="AN242" i="1"/>
  <c r="AM242" i="1"/>
  <c r="AL242" i="1"/>
  <c r="AO236" i="1"/>
  <c r="AN236" i="1"/>
  <c r="AM236" i="1"/>
  <c r="AL236" i="1"/>
  <c r="AO230" i="1"/>
  <c r="AN230" i="1"/>
  <c r="AM230" i="1"/>
  <c r="AL230" i="1"/>
  <c r="AO224" i="1"/>
  <c r="AN224" i="1"/>
  <c r="AM224" i="1"/>
  <c r="AL224" i="1"/>
  <c r="AO218" i="1"/>
  <c r="AN218" i="1"/>
  <c r="AM218" i="1"/>
  <c r="AL218" i="1"/>
  <c r="AO137" i="1"/>
  <c r="AN137" i="1"/>
  <c r="AM137" i="1"/>
  <c r="AL137" i="1"/>
  <c r="AO131" i="1"/>
  <c r="AN131" i="1"/>
  <c r="AM131" i="1"/>
  <c r="AL131" i="1"/>
  <c r="AO125" i="1"/>
  <c r="AN125" i="1"/>
  <c r="AM125" i="1"/>
  <c r="AL125" i="1"/>
  <c r="AO119" i="1"/>
  <c r="AN119" i="1"/>
  <c r="AM119" i="1"/>
  <c r="AL119" i="1"/>
  <c r="AO113" i="1"/>
  <c r="AN113" i="1"/>
  <c r="AM113" i="1"/>
  <c r="AL113" i="1"/>
  <c r="AO32" i="1"/>
  <c r="AN32" i="1"/>
  <c r="AM32" i="1"/>
  <c r="AL32" i="1"/>
  <c r="AO26" i="1"/>
  <c r="AN26" i="1"/>
  <c r="AM26" i="1"/>
  <c r="AL26" i="1"/>
  <c r="AO20" i="1"/>
  <c r="AN20" i="1"/>
  <c r="AM20" i="1"/>
  <c r="AL20" i="1"/>
  <c r="AO14" i="1"/>
  <c r="AN14" i="1"/>
  <c r="AM14" i="1"/>
  <c r="AL14" i="1"/>
  <c r="AO8" i="1"/>
  <c r="AN8" i="1"/>
  <c r="AM8" i="1"/>
  <c r="AL8" i="1"/>
  <c r="BI32" i="1"/>
  <c r="BH32" i="1"/>
  <c r="BG32" i="1"/>
  <c r="BF32" i="1"/>
  <c r="BI26" i="1"/>
  <c r="BH26" i="1"/>
  <c r="BG26" i="1"/>
  <c r="BF26" i="1"/>
  <c r="BI20" i="1"/>
  <c r="BH20" i="1"/>
  <c r="BG20" i="1"/>
  <c r="BF20" i="1"/>
  <c r="BI14" i="1"/>
  <c r="BH14" i="1"/>
  <c r="BG14" i="1"/>
  <c r="BF14" i="1"/>
  <c r="BI8" i="1"/>
  <c r="BH8" i="1"/>
  <c r="BG8" i="1"/>
  <c r="BF8" i="1"/>
  <c r="AJ137" i="1"/>
  <c r="AI137" i="1"/>
  <c r="AH137" i="1"/>
  <c r="AG137" i="1"/>
  <c r="AJ131" i="1"/>
  <c r="AI131" i="1"/>
  <c r="AH131" i="1"/>
  <c r="AG131" i="1"/>
  <c r="AJ125" i="1"/>
  <c r="AI125" i="1"/>
  <c r="AH125" i="1"/>
  <c r="AG125" i="1"/>
  <c r="AJ119" i="1"/>
  <c r="AI119" i="1"/>
  <c r="AH119" i="1"/>
  <c r="AG119" i="1"/>
  <c r="AJ113" i="1"/>
  <c r="AI113" i="1"/>
  <c r="AH113" i="1"/>
  <c r="AG113" i="1"/>
  <c r="AD32" i="1"/>
  <c r="AE113" i="1"/>
  <c r="AE137" i="1"/>
  <c r="AD137" i="1"/>
  <c r="AC137" i="1"/>
  <c r="AB137" i="1"/>
  <c r="AE131" i="1"/>
  <c r="AD131" i="1"/>
  <c r="AC131" i="1"/>
  <c r="AB131" i="1"/>
  <c r="AE125" i="1"/>
  <c r="AD125" i="1"/>
  <c r="AC125" i="1"/>
  <c r="AB125" i="1"/>
  <c r="AE119" i="1"/>
  <c r="AD119" i="1"/>
  <c r="AC119" i="1"/>
  <c r="AB119" i="1"/>
  <c r="AD113" i="1"/>
  <c r="AC113" i="1"/>
  <c r="AB113" i="1"/>
  <c r="AJ32" i="1"/>
  <c r="AI32" i="1"/>
  <c r="AH32" i="1"/>
  <c r="AG32" i="1"/>
  <c r="AJ26" i="1"/>
  <c r="AI26" i="1"/>
  <c r="AH26" i="1"/>
  <c r="AG26" i="1"/>
  <c r="AJ20" i="1"/>
  <c r="AI20" i="1"/>
  <c r="AH20" i="1"/>
  <c r="AG20" i="1"/>
  <c r="AJ14" i="1"/>
  <c r="AI14" i="1"/>
  <c r="AH14" i="1"/>
  <c r="AG14" i="1"/>
  <c r="AJ8" i="1"/>
  <c r="AI8" i="1"/>
  <c r="AH8" i="1"/>
  <c r="AG8" i="1"/>
  <c r="AE32" i="1"/>
  <c r="AC32" i="1"/>
  <c r="AB32" i="1"/>
  <c r="AE26" i="1"/>
  <c r="AD26" i="1"/>
  <c r="AC26" i="1"/>
  <c r="AB26" i="1"/>
  <c r="AE20" i="1"/>
  <c r="AD20" i="1"/>
  <c r="AC20" i="1"/>
  <c r="AB20" i="1"/>
  <c r="AE14" i="1"/>
  <c r="AD14" i="1"/>
  <c r="AC14" i="1"/>
  <c r="AB14" i="1"/>
  <c r="AE8" i="1"/>
  <c r="AD8" i="1"/>
  <c r="AC8" i="1"/>
  <c r="AB8" i="1"/>
  <c r="W26" i="1"/>
  <c r="W32" i="1"/>
  <c r="Z32" i="1"/>
  <c r="Y32" i="1"/>
  <c r="X32" i="1"/>
  <c r="Z26" i="1"/>
  <c r="Y26" i="1"/>
  <c r="X26" i="1"/>
  <c r="Z20" i="1"/>
  <c r="Y20" i="1"/>
  <c r="X20" i="1"/>
  <c r="W20" i="1"/>
  <c r="Z14" i="1"/>
  <c r="Y14" i="1"/>
  <c r="X14" i="1"/>
  <c r="W14" i="1"/>
  <c r="W8" i="1"/>
  <c r="W33" i="1" s="1"/>
  <c r="Z8" i="1"/>
  <c r="Z34" i="1" s="1"/>
  <c r="Y8" i="1"/>
  <c r="Y33" i="1" s="1"/>
  <c r="X8" i="1"/>
  <c r="X33" i="1" s="1"/>
  <c r="S172" i="1"/>
  <c r="R172" i="1"/>
  <c r="U172" i="1"/>
  <c r="T172" i="1"/>
  <c r="R166" i="1"/>
  <c r="U166" i="1"/>
  <c r="T166" i="1"/>
  <c r="S166" i="1"/>
  <c r="S160" i="1"/>
  <c r="R160" i="1"/>
  <c r="U160" i="1"/>
  <c r="T160" i="1"/>
  <c r="S154" i="1"/>
  <c r="T154" i="1"/>
  <c r="U154" i="1"/>
  <c r="R154" i="1"/>
  <c r="I32" i="1"/>
  <c r="J32" i="1"/>
  <c r="K32" i="1"/>
  <c r="H32" i="1"/>
  <c r="D32" i="1"/>
  <c r="E32" i="1"/>
  <c r="F32" i="1"/>
  <c r="C32" i="1"/>
  <c r="I26" i="1"/>
  <c r="J26" i="1"/>
  <c r="K26" i="1"/>
  <c r="H26" i="1"/>
  <c r="D26" i="1"/>
  <c r="E26" i="1"/>
  <c r="F26" i="1"/>
  <c r="C26" i="1"/>
  <c r="I20" i="1"/>
  <c r="J20" i="1"/>
  <c r="K20" i="1"/>
  <c r="H20" i="1"/>
  <c r="D20" i="1"/>
  <c r="E20" i="1"/>
  <c r="F20" i="1"/>
  <c r="C20" i="1"/>
  <c r="I14" i="1"/>
  <c r="J14" i="1"/>
  <c r="K14" i="1"/>
  <c r="H14" i="1"/>
  <c r="U148" i="1"/>
  <c r="F14" i="1"/>
  <c r="D14" i="1"/>
  <c r="E14" i="1"/>
  <c r="C14" i="1"/>
  <c r="I8" i="1"/>
  <c r="J8" i="1"/>
  <c r="K8" i="1"/>
  <c r="H8" i="1"/>
  <c r="D8" i="1"/>
  <c r="E8" i="1"/>
  <c r="F8" i="1"/>
  <c r="C8" i="1"/>
  <c r="R148" i="1"/>
  <c r="S148" i="1"/>
  <c r="T148" i="1"/>
  <c r="DH45" i="1" l="1"/>
  <c r="DF45" i="1"/>
  <c r="DH46" i="1"/>
  <c r="DF46" i="1"/>
  <c r="DH44" i="1"/>
  <c r="DF44" i="1"/>
  <c r="DF43" i="1"/>
  <c r="DH43" i="1"/>
  <c r="O8" i="3"/>
  <c r="H87" i="2"/>
  <c r="H84" i="2"/>
  <c r="DH66" i="1"/>
  <c r="DM10" i="1"/>
  <c r="DH48" i="1"/>
  <c r="DM7" i="1"/>
  <c r="DH54" i="1"/>
  <c r="DM18" i="1" s="1"/>
  <c r="DM8" i="1"/>
  <c r="DE6" i="1"/>
  <c r="DM6" i="1"/>
  <c r="DH60" i="1"/>
  <c r="DM9" i="1"/>
  <c r="BR139" i="1"/>
  <c r="BS139" i="1"/>
  <c r="BQ139" i="1"/>
  <c r="BP139" i="1"/>
  <c r="BS138" i="1"/>
  <c r="BR138" i="1"/>
  <c r="BP104" i="1"/>
  <c r="BS104" i="1"/>
  <c r="BR103" i="1"/>
  <c r="BQ104" i="1"/>
  <c r="BP103" i="1"/>
  <c r="BR104" i="1"/>
  <c r="BS103" i="1"/>
  <c r="BQ103" i="1"/>
  <c r="BP69" i="1"/>
  <c r="BQ69" i="1"/>
  <c r="BS69" i="1"/>
  <c r="BR69" i="1"/>
  <c r="BP138" i="1"/>
  <c r="BQ138" i="1"/>
  <c r="BR68" i="1"/>
  <c r="BP68" i="1"/>
  <c r="BQ68" i="1"/>
  <c r="BS68" i="1"/>
  <c r="BS34" i="1"/>
  <c r="BQ34" i="1"/>
  <c r="BP34" i="1"/>
  <c r="BS33" i="1"/>
  <c r="BR34" i="1"/>
  <c r="BP33" i="1"/>
  <c r="BQ33" i="1"/>
  <c r="BR33" i="1"/>
  <c r="BM174" i="1"/>
  <c r="BL174" i="1"/>
  <c r="BK174" i="1"/>
  <c r="BN174" i="1"/>
  <c r="BM139" i="1"/>
  <c r="BN139" i="1"/>
  <c r="BL139" i="1"/>
  <c r="BK139" i="1"/>
  <c r="BN104" i="1"/>
  <c r="BM104" i="1"/>
  <c r="BL103" i="1"/>
  <c r="BK103" i="1"/>
  <c r="BK104" i="1"/>
  <c r="BL104" i="1"/>
  <c r="BM103" i="1"/>
  <c r="BN103" i="1"/>
  <c r="BK173" i="1"/>
  <c r="BL173" i="1"/>
  <c r="BM173" i="1"/>
  <c r="BN173" i="1"/>
  <c r="BK138" i="1"/>
  <c r="BL138" i="1"/>
  <c r="BM138" i="1"/>
  <c r="BN138" i="1"/>
  <c r="AT104" i="1"/>
  <c r="DE7" i="1"/>
  <c r="DE8" i="1"/>
  <c r="DE9" i="1"/>
  <c r="DE10" i="1"/>
  <c r="DH51" i="1"/>
  <c r="DF62" i="1"/>
  <c r="CZ46" i="1"/>
  <c r="DF48" i="1"/>
  <c r="DF54" i="1"/>
  <c r="DH42" i="1"/>
  <c r="DH67" i="1"/>
  <c r="DF68" i="1"/>
  <c r="CZ68" i="1" s="1"/>
  <c r="DF69" i="1"/>
  <c r="CZ69" i="1" s="1"/>
  <c r="DF66" i="1"/>
  <c r="DF70" i="1"/>
  <c r="DG70" i="1" s="1"/>
  <c r="CY70" i="1" s="1"/>
  <c r="DH61" i="1"/>
  <c r="DF63" i="1"/>
  <c r="DG63" i="1" s="1"/>
  <c r="CY63" i="1" s="1"/>
  <c r="DF60" i="1"/>
  <c r="DF64" i="1"/>
  <c r="DG64" i="1" s="1"/>
  <c r="CY64" i="1" s="1"/>
  <c r="DF55" i="1"/>
  <c r="DG55" i="1" s="1"/>
  <c r="CY55" i="1" s="1"/>
  <c r="DF56" i="1"/>
  <c r="DG56" i="1" s="1"/>
  <c r="CY56" i="1" s="1"/>
  <c r="DF57" i="1"/>
  <c r="DF58" i="1"/>
  <c r="CZ58" i="1" s="1"/>
  <c r="DH49" i="1"/>
  <c r="DF50" i="1"/>
  <c r="DF52" i="1"/>
  <c r="CZ52" i="1" s="1"/>
  <c r="BN69" i="1"/>
  <c r="BM69" i="1"/>
  <c r="BL69" i="1"/>
  <c r="BK69" i="1"/>
  <c r="BK68" i="1"/>
  <c r="BL68" i="1"/>
  <c r="BM68" i="1"/>
  <c r="BN68" i="1"/>
  <c r="BL34" i="1"/>
  <c r="BN34" i="1"/>
  <c r="BM34" i="1"/>
  <c r="BK34" i="1"/>
  <c r="BK33" i="1"/>
  <c r="BL33" i="1"/>
  <c r="BM33" i="1"/>
  <c r="BN33" i="1"/>
  <c r="BI34" i="1"/>
  <c r="BH34" i="1"/>
  <c r="BG34" i="1"/>
  <c r="BF34" i="1"/>
  <c r="P68" i="1"/>
  <c r="M69" i="1"/>
  <c r="N69" i="1"/>
  <c r="O69" i="1"/>
  <c r="U139" i="1"/>
  <c r="T139" i="1"/>
  <c r="S139" i="1"/>
  <c r="U104" i="1"/>
  <c r="T104" i="1"/>
  <c r="S104" i="1"/>
  <c r="R104" i="1"/>
  <c r="R69" i="1"/>
  <c r="M68" i="1"/>
  <c r="S69" i="1"/>
  <c r="T69" i="1"/>
  <c r="P69" i="1"/>
  <c r="U69" i="1"/>
  <c r="S68" i="1"/>
  <c r="R68" i="1"/>
  <c r="T34" i="1"/>
  <c r="S34" i="1"/>
  <c r="R34" i="1"/>
  <c r="U34" i="1"/>
  <c r="R103" i="1"/>
  <c r="S103" i="1"/>
  <c r="T103" i="1"/>
  <c r="U103" i="1"/>
  <c r="T68" i="1"/>
  <c r="U68" i="1"/>
  <c r="P104" i="1"/>
  <c r="O104" i="1"/>
  <c r="M104" i="1"/>
  <c r="N103" i="1"/>
  <c r="N104" i="1"/>
  <c r="M103" i="1"/>
  <c r="O103" i="1"/>
  <c r="P103" i="1"/>
  <c r="N68" i="1"/>
  <c r="O68" i="1"/>
  <c r="P34" i="1"/>
  <c r="O34" i="1"/>
  <c r="N34" i="1"/>
  <c r="M34" i="1"/>
  <c r="M33" i="1"/>
  <c r="N33" i="1"/>
  <c r="O33" i="1"/>
  <c r="P33" i="1"/>
  <c r="AO173" i="1"/>
  <c r="AD174" i="1"/>
  <c r="AC174" i="1"/>
  <c r="AB173" i="1"/>
  <c r="AL174" i="1"/>
  <c r="AM174" i="1"/>
  <c r="AN174" i="1"/>
  <c r="AE174" i="1"/>
  <c r="AB174" i="1"/>
  <c r="AO174" i="1"/>
  <c r="AO104" i="1"/>
  <c r="AN103" i="1"/>
  <c r="AM104" i="1"/>
  <c r="AN104" i="1"/>
  <c r="AL104" i="1"/>
  <c r="AL173" i="1"/>
  <c r="AM173" i="1"/>
  <c r="AN173" i="1"/>
  <c r="AO69" i="1"/>
  <c r="AN69" i="1"/>
  <c r="AM68" i="1"/>
  <c r="AL68" i="1"/>
  <c r="AN68" i="1"/>
  <c r="AM69" i="1"/>
  <c r="AL69" i="1"/>
  <c r="AO34" i="1"/>
  <c r="AN34" i="1"/>
  <c r="AM33" i="1"/>
  <c r="AL34" i="1"/>
  <c r="AC173" i="1"/>
  <c r="AD173" i="1"/>
  <c r="AE173" i="1"/>
  <c r="AE104" i="1"/>
  <c r="AD104" i="1"/>
  <c r="AC104" i="1"/>
  <c r="AB103" i="1"/>
  <c r="AB104" i="1"/>
  <c r="AE69" i="1"/>
  <c r="AD69" i="1"/>
  <c r="AC68" i="1"/>
  <c r="AB68" i="1"/>
  <c r="AL103" i="1"/>
  <c r="AO103" i="1"/>
  <c r="AD68" i="1"/>
  <c r="AB69" i="1"/>
  <c r="AC69" i="1"/>
  <c r="AM103" i="1"/>
  <c r="AO68" i="1"/>
  <c r="AC103" i="1"/>
  <c r="AD103" i="1"/>
  <c r="AE103" i="1"/>
  <c r="AE68" i="1"/>
  <c r="AT174" i="1"/>
  <c r="AS174" i="1"/>
  <c r="AQ174" i="1"/>
  <c r="AR173" i="1"/>
  <c r="AI174" i="1"/>
  <c r="AJ174" i="1"/>
  <c r="AH174" i="1"/>
  <c r="AG173" i="1"/>
  <c r="AI173" i="1"/>
  <c r="AG174" i="1"/>
  <c r="AH173" i="1"/>
  <c r="AJ173" i="1"/>
  <c r="AQ173" i="1"/>
  <c r="AR174" i="1"/>
  <c r="AS173" i="1"/>
  <c r="AT173" i="1"/>
  <c r="AS34" i="1"/>
  <c r="AQ34" i="1"/>
  <c r="AR34" i="1"/>
  <c r="AT34" i="1"/>
  <c r="AR104" i="1"/>
  <c r="AS103" i="1"/>
  <c r="AR103" i="1"/>
  <c r="AS104" i="1"/>
  <c r="AR69" i="1"/>
  <c r="AT68" i="1"/>
  <c r="AS68" i="1"/>
  <c r="AQ69" i="1"/>
  <c r="AQ68" i="1"/>
  <c r="AT69" i="1"/>
  <c r="AS69" i="1"/>
  <c r="AG104" i="1"/>
  <c r="AH104" i="1"/>
  <c r="AJ104" i="1"/>
  <c r="AI104" i="1"/>
  <c r="AJ103" i="1"/>
  <c r="AI103" i="1"/>
  <c r="AJ69" i="1"/>
  <c r="AI69" i="1"/>
  <c r="AH68" i="1"/>
  <c r="AG68" i="1"/>
  <c r="AH69" i="1"/>
  <c r="AG69" i="1"/>
  <c r="AQ103" i="1"/>
  <c r="AT103" i="1"/>
  <c r="AR68" i="1"/>
  <c r="AG103" i="1"/>
  <c r="AH103" i="1"/>
  <c r="AI68" i="1"/>
  <c r="AJ68" i="1"/>
  <c r="T138" i="1"/>
  <c r="AI209" i="1"/>
  <c r="AN208" i="1"/>
  <c r="AT139" i="1"/>
  <c r="AS139" i="1"/>
  <c r="AS138" i="1"/>
  <c r="AR139" i="1"/>
  <c r="AJ208" i="1"/>
  <c r="AB208" i="1"/>
  <c r="AR33" i="1"/>
  <c r="AH209" i="1"/>
  <c r="AQ138" i="1"/>
  <c r="AQ139" i="1"/>
  <c r="AS33" i="1"/>
  <c r="AG209" i="1"/>
  <c r="AT33" i="1"/>
  <c r="AC209" i="1"/>
  <c r="AD209" i="1"/>
  <c r="AE209" i="1"/>
  <c r="AB209" i="1"/>
  <c r="AI208" i="1"/>
  <c r="AJ209" i="1"/>
  <c r="AS209" i="1"/>
  <c r="AR209" i="1"/>
  <c r="AQ209" i="1"/>
  <c r="AO208" i="1"/>
  <c r="AS208" i="1"/>
  <c r="AT208" i="1"/>
  <c r="AL209" i="1"/>
  <c r="AM208" i="1"/>
  <c r="R139" i="1"/>
  <c r="R138" i="1"/>
  <c r="S138" i="1"/>
  <c r="U138" i="1"/>
  <c r="AG208" i="1"/>
  <c r="AH208" i="1"/>
  <c r="AC208" i="1"/>
  <c r="AD208" i="1"/>
  <c r="AE208" i="1"/>
  <c r="AO244" i="1"/>
  <c r="AN244" i="1"/>
  <c r="AM244" i="1"/>
  <c r="AL244" i="1"/>
  <c r="AT244" i="1"/>
  <c r="AS244" i="1"/>
  <c r="AR244" i="1"/>
  <c r="AQ244" i="1"/>
  <c r="AT243" i="1"/>
  <c r="AQ243" i="1"/>
  <c r="AR138" i="1"/>
  <c r="AT138" i="1"/>
  <c r="AO139" i="1"/>
  <c r="AN139" i="1"/>
  <c r="AM138" i="1"/>
  <c r="AL139" i="1"/>
  <c r="AR243" i="1"/>
  <c r="AS243" i="1"/>
  <c r="AQ33" i="1"/>
  <c r="U33" i="1"/>
  <c r="AL33" i="1"/>
  <c r="AM34" i="1"/>
  <c r="R33" i="1"/>
  <c r="AN33" i="1"/>
  <c r="T33" i="1"/>
  <c r="AM139" i="1"/>
  <c r="S33" i="1"/>
  <c r="AL243" i="1"/>
  <c r="AM243" i="1"/>
  <c r="AN243" i="1"/>
  <c r="AO243" i="1"/>
  <c r="AL138" i="1"/>
  <c r="AN138" i="1"/>
  <c r="AO138" i="1"/>
  <c r="AO33" i="1"/>
  <c r="BH33" i="1"/>
  <c r="E33" i="1"/>
  <c r="BI33" i="1"/>
  <c r="BF33" i="1"/>
  <c r="BG33" i="1"/>
  <c r="D33" i="1"/>
  <c r="Z33" i="1"/>
  <c r="Y34" i="1"/>
  <c r="H34" i="1"/>
  <c r="F34" i="1"/>
  <c r="I33" i="1"/>
  <c r="C34" i="1"/>
  <c r="D34" i="1"/>
  <c r="K33" i="1"/>
  <c r="C33" i="1"/>
  <c r="F33" i="1"/>
  <c r="H33" i="1"/>
  <c r="J33" i="1"/>
  <c r="AH139" i="1"/>
  <c r="AI139" i="1"/>
  <c r="AJ138" i="1"/>
  <c r="AG139" i="1"/>
  <c r="AH138" i="1"/>
  <c r="AJ139" i="1"/>
  <c r="AG138" i="1"/>
  <c r="AI138" i="1"/>
  <c r="E34" i="1"/>
  <c r="K34" i="1"/>
  <c r="J34" i="1"/>
  <c r="I34" i="1"/>
  <c r="AJ34" i="1"/>
  <c r="AI33" i="1"/>
  <c r="AH33" i="1"/>
  <c r="AG34" i="1"/>
  <c r="AI34" i="1"/>
  <c r="AH34" i="1"/>
  <c r="AJ33" i="1"/>
  <c r="AG33" i="1"/>
  <c r="AE139" i="1"/>
  <c r="AD138" i="1"/>
  <c r="AC139" i="1"/>
  <c r="AB139" i="1"/>
  <c r="AD139" i="1"/>
  <c r="AC138" i="1"/>
  <c r="AB138" i="1"/>
  <c r="AE138" i="1"/>
  <c r="AE33" i="1"/>
  <c r="AD34" i="1"/>
  <c r="AC33" i="1"/>
  <c r="AB33" i="1"/>
  <c r="AE34" i="1"/>
  <c r="AD33" i="1"/>
  <c r="AC34" i="1"/>
  <c r="AB34" i="1"/>
  <c r="R174" i="1"/>
  <c r="U173" i="1"/>
  <c r="T173" i="1"/>
  <c r="S173" i="1"/>
  <c r="U174" i="1"/>
  <c r="S174" i="1"/>
  <c r="R173" i="1"/>
  <c r="T174" i="1"/>
  <c r="X34" i="1"/>
  <c r="W34" i="1"/>
  <c r="DG45" i="1" l="1"/>
  <c r="CY45" i="1" s="1"/>
  <c r="DE20" i="1"/>
  <c r="DN6" i="1"/>
  <c r="DP6" i="1" s="1"/>
  <c r="DE19" i="1"/>
  <c r="DE18" i="1"/>
  <c r="DM19" i="1"/>
  <c r="DO19" i="1"/>
  <c r="DN9" i="1"/>
  <c r="DP9" i="1" s="1"/>
  <c r="DO20" i="1"/>
  <c r="DN10" i="1"/>
  <c r="DP10" i="1" s="1"/>
  <c r="DO17" i="1"/>
  <c r="DN7" i="1"/>
  <c r="DP7" i="1" s="1"/>
  <c r="DM17" i="1"/>
  <c r="DM20" i="1"/>
  <c r="DM16" i="1"/>
  <c r="DE16" i="1"/>
  <c r="DO16" i="1"/>
  <c r="DO18" i="1"/>
  <c r="DQ18" i="1" s="1"/>
  <c r="DN8" i="1"/>
  <c r="DP8" i="1" s="1"/>
  <c r="DF6" i="1"/>
  <c r="DH6" i="1" s="1"/>
  <c r="CZ60" i="1"/>
  <c r="DG19" i="1"/>
  <c r="DF9" i="1"/>
  <c r="DH9" i="1" s="1"/>
  <c r="CZ66" i="1"/>
  <c r="DL66" i="1" s="1"/>
  <c r="DG20" i="1"/>
  <c r="DF10" i="1"/>
  <c r="DH10" i="1" s="1"/>
  <c r="DG16" i="1"/>
  <c r="CZ54" i="1"/>
  <c r="DL54" i="1" s="1"/>
  <c r="DG18" i="1"/>
  <c r="DI18" i="1" s="1"/>
  <c r="DF8" i="1"/>
  <c r="DH8" i="1" s="1"/>
  <c r="DE17" i="1"/>
  <c r="CZ48" i="1"/>
  <c r="DL48" i="1" s="1"/>
  <c r="DF7" i="1"/>
  <c r="DH7" i="1" s="1"/>
  <c r="DG17" i="1"/>
  <c r="CZ70" i="1"/>
  <c r="DA70" i="1" s="1"/>
  <c r="DM70" i="1" s="1"/>
  <c r="CZ64" i="1"/>
  <c r="DA64" i="1" s="1"/>
  <c r="CZ63" i="1"/>
  <c r="DA63" i="1" s="1"/>
  <c r="CZ42" i="1"/>
  <c r="CZ67" i="1"/>
  <c r="DL67" i="1" s="1"/>
  <c r="CZ49" i="1"/>
  <c r="DL49" i="1" s="1"/>
  <c r="DG57" i="1"/>
  <c r="CY57" i="1" s="1"/>
  <c r="CZ57" i="1"/>
  <c r="DL57" i="1" s="1"/>
  <c r="CZ62" i="1"/>
  <c r="DL62" i="1" s="1"/>
  <c r="CZ51" i="1"/>
  <c r="DL51" i="1" s="1"/>
  <c r="CZ45" i="1"/>
  <c r="DA45" i="1" s="1"/>
  <c r="DG50" i="1"/>
  <c r="CY50" i="1" s="1"/>
  <c r="CZ50" i="1"/>
  <c r="CZ61" i="1"/>
  <c r="DL61" i="1" s="1"/>
  <c r="CZ44" i="1"/>
  <c r="DL44" i="1" s="1"/>
  <c r="CZ43" i="1"/>
  <c r="CZ55" i="1"/>
  <c r="CZ56" i="1"/>
  <c r="DA56" i="1" s="1"/>
  <c r="DG54" i="1"/>
  <c r="DG46" i="1"/>
  <c r="CY46" i="1" s="1"/>
  <c r="DA46" i="1" s="1"/>
  <c r="DG48" i="1"/>
  <c r="DG51" i="1"/>
  <c r="DL52" i="1"/>
  <c r="DG61" i="1"/>
  <c r="CY61" i="1" s="1"/>
  <c r="DG68" i="1"/>
  <c r="CY68" i="1" s="1"/>
  <c r="DA68" i="1" s="1"/>
  <c r="DG69" i="1"/>
  <c r="DL69" i="1"/>
  <c r="DG49" i="1"/>
  <c r="CY49" i="1" s="1"/>
  <c r="DG67" i="1"/>
  <c r="CY67" i="1" s="1"/>
  <c r="DG58" i="1"/>
  <c r="CY58" i="1" s="1"/>
  <c r="DA58" i="1" s="1"/>
  <c r="DL58" i="1"/>
  <c r="DG62" i="1"/>
  <c r="DG66" i="1"/>
  <c r="DG60" i="1"/>
  <c r="DG52" i="1"/>
  <c r="CY52" i="1" s="1"/>
  <c r="DA52" i="1" s="1"/>
  <c r="DG44" i="1"/>
  <c r="CY44" i="1" s="1"/>
  <c r="DK64" i="1"/>
  <c r="DL60" i="1"/>
  <c r="DG43" i="1"/>
  <c r="CY43" i="1" s="1"/>
  <c r="DK56" i="1"/>
  <c r="DL68" i="1"/>
  <c r="DG42" i="1"/>
  <c r="DI20" i="1" l="1"/>
  <c r="DQ19" i="1"/>
  <c r="DI19" i="1"/>
  <c r="DN19" i="1"/>
  <c r="DP19" i="1" s="1"/>
  <c r="DO9" i="1"/>
  <c r="DQ9" i="1" s="1"/>
  <c r="DR9" i="1" s="1"/>
  <c r="DO10" i="1"/>
  <c r="DQ10" i="1" s="1"/>
  <c r="DR10" i="1" s="1"/>
  <c r="DN20" i="1"/>
  <c r="DP11" i="1"/>
  <c r="DP12" i="1"/>
  <c r="DN16" i="1"/>
  <c r="DP16" i="1" s="1"/>
  <c r="DO6" i="1"/>
  <c r="DQ6" i="1" s="1"/>
  <c r="DR6" i="1" s="1"/>
  <c r="DQ16" i="1"/>
  <c r="DO7" i="1"/>
  <c r="DQ7" i="1" s="1"/>
  <c r="DN17" i="1"/>
  <c r="DP17" i="1" s="1"/>
  <c r="DQ20" i="1"/>
  <c r="DP20" i="1"/>
  <c r="DO8" i="1"/>
  <c r="DQ8" i="1" s="1"/>
  <c r="DR8" i="1" s="1"/>
  <c r="DN18" i="1"/>
  <c r="DP18" i="1" s="1"/>
  <c r="DQ17" i="1"/>
  <c r="DI16" i="1"/>
  <c r="DL63" i="1"/>
  <c r="CZ53" i="1"/>
  <c r="DA49" i="1"/>
  <c r="DH12" i="1"/>
  <c r="CY42" i="1"/>
  <c r="DK42" i="1" s="1"/>
  <c r="DF16" i="1"/>
  <c r="DH16" i="1" s="1"/>
  <c r="DH26" i="1" s="1"/>
  <c r="DG6" i="1"/>
  <c r="DI6" i="1" s="1"/>
  <c r="DI17" i="1"/>
  <c r="CY48" i="1"/>
  <c r="DK48" i="1" s="1"/>
  <c r="DQ53" i="1" s="1"/>
  <c r="DF17" i="1"/>
  <c r="DH17" i="1" s="1"/>
  <c r="DJ17" i="1" s="1"/>
  <c r="DG7" i="1"/>
  <c r="DI7" i="1" s="1"/>
  <c r="DH11" i="1"/>
  <c r="CY60" i="1"/>
  <c r="DK60" i="1" s="1"/>
  <c r="DG9" i="1"/>
  <c r="DI9" i="1" s="1"/>
  <c r="DF19" i="1"/>
  <c r="DH19" i="1" s="1"/>
  <c r="CY66" i="1"/>
  <c r="DA66" i="1" s="1"/>
  <c r="DM66" i="1" s="1"/>
  <c r="DF20" i="1"/>
  <c r="DH20" i="1" s="1"/>
  <c r="DG10" i="1"/>
  <c r="DI10" i="1" s="1"/>
  <c r="CY54" i="1"/>
  <c r="DA54" i="1" s="1"/>
  <c r="DG8" i="1"/>
  <c r="DI8" i="1" s="1"/>
  <c r="DF18" i="1"/>
  <c r="DH18" i="1" s="1"/>
  <c r="DJ18" i="1" s="1"/>
  <c r="DA43" i="1"/>
  <c r="DM43" i="1" s="1"/>
  <c r="DA57" i="1"/>
  <c r="DM57" i="1" s="1"/>
  <c r="CZ71" i="1"/>
  <c r="DA67" i="1"/>
  <c r="DM67" i="1" s="1"/>
  <c r="CZ59" i="1"/>
  <c r="CY69" i="1"/>
  <c r="DA69" i="1" s="1"/>
  <c r="DM69" i="1" s="1"/>
  <c r="CZ47" i="1"/>
  <c r="DA44" i="1"/>
  <c r="DM44" i="1" s="1"/>
  <c r="DA61" i="1"/>
  <c r="DM61" i="1" s="1"/>
  <c r="CY62" i="1"/>
  <c r="DA62" i="1" s="1"/>
  <c r="DM62" i="1" s="1"/>
  <c r="DA50" i="1"/>
  <c r="DM50" i="1" s="1"/>
  <c r="DL55" i="1"/>
  <c r="CZ65" i="1"/>
  <c r="DL42" i="1"/>
  <c r="DA55" i="1"/>
  <c r="DM55" i="1" s="1"/>
  <c r="DK57" i="1"/>
  <c r="CY51" i="1"/>
  <c r="DK50" i="1"/>
  <c r="DL56" i="1"/>
  <c r="DR59" i="1" s="1"/>
  <c r="DL64" i="1"/>
  <c r="DL65" i="1" s="1"/>
  <c r="DM49" i="1"/>
  <c r="DM58" i="1"/>
  <c r="DK46" i="1"/>
  <c r="DL70" i="1"/>
  <c r="DL71" i="1" s="1"/>
  <c r="DK63" i="1"/>
  <c r="DK45" i="1"/>
  <c r="DK67" i="1"/>
  <c r="DK43" i="1"/>
  <c r="DL43" i="1"/>
  <c r="DK49" i="1"/>
  <c r="DM64" i="1"/>
  <c r="DK70" i="1"/>
  <c r="DM63" i="1"/>
  <c r="DM56" i="1"/>
  <c r="DK66" i="1"/>
  <c r="DM68" i="1"/>
  <c r="DK68" i="1"/>
  <c r="DL50" i="1"/>
  <c r="DL53" i="1" s="1"/>
  <c r="DK55" i="1"/>
  <c r="DK61" i="1"/>
  <c r="DM46" i="1"/>
  <c r="DL46" i="1"/>
  <c r="DM52" i="1"/>
  <c r="DK52" i="1"/>
  <c r="DK58" i="1"/>
  <c r="DM45" i="1"/>
  <c r="DL45" i="1"/>
  <c r="DR7" i="1" l="1"/>
  <c r="DQ27" i="1"/>
  <c r="DS71" i="1"/>
  <c r="DI26" i="1"/>
  <c r="DQ29" i="1"/>
  <c r="DJ20" i="1"/>
  <c r="DR47" i="1"/>
  <c r="DR20" i="1"/>
  <c r="DR30" i="1" s="1"/>
  <c r="DI21" i="1"/>
  <c r="DI22" i="1"/>
  <c r="DR12" i="1"/>
  <c r="DJ19" i="1"/>
  <c r="DR16" i="1"/>
  <c r="DP22" i="1"/>
  <c r="DP21" i="1"/>
  <c r="DP26" i="1"/>
  <c r="DR11" i="1"/>
  <c r="DR53" i="1"/>
  <c r="DP29" i="1"/>
  <c r="DR19" i="1"/>
  <c r="DR29" i="1" s="1"/>
  <c r="DR65" i="1"/>
  <c r="DQ28" i="1"/>
  <c r="DQ30" i="1"/>
  <c r="DP28" i="1"/>
  <c r="DR18" i="1"/>
  <c r="DR28" i="1" s="1"/>
  <c r="DQ71" i="1"/>
  <c r="DP27" i="1"/>
  <c r="DR17" i="1"/>
  <c r="DR27" i="1" s="1"/>
  <c r="DQ26" i="1"/>
  <c r="DQ22" i="1"/>
  <c r="DQ21" i="1"/>
  <c r="DP30" i="1"/>
  <c r="DR71" i="1"/>
  <c r="DQ12" i="1"/>
  <c r="DQ11" i="1"/>
  <c r="DL59" i="1"/>
  <c r="CY71" i="1"/>
  <c r="DJ16" i="1"/>
  <c r="DJ10" i="1"/>
  <c r="DJ30" i="1" s="1"/>
  <c r="DI30" i="1"/>
  <c r="DJ9" i="1"/>
  <c r="DI29" i="1"/>
  <c r="DH29" i="1"/>
  <c r="DJ8" i="1"/>
  <c r="DJ28" i="1" s="1"/>
  <c r="DI28" i="1"/>
  <c r="DK62" i="1"/>
  <c r="DK65" i="1" s="1"/>
  <c r="DA42" i="1"/>
  <c r="DM42" i="1" s="1"/>
  <c r="DH27" i="1"/>
  <c r="DK54" i="1"/>
  <c r="CY53" i="1"/>
  <c r="CY47" i="1"/>
  <c r="DH30" i="1"/>
  <c r="DA48" i="1"/>
  <c r="DM48" i="1" s="1"/>
  <c r="DS53" i="1" s="1"/>
  <c r="DA59" i="1"/>
  <c r="DJ7" i="1"/>
  <c r="DJ27" i="1" s="1"/>
  <c r="DI27" i="1"/>
  <c r="DH28" i="1"/>
  <c r="DA60" i="1"/>
  <c r="DM60" i="1" s="1"/>
  <c r="DI12" i="1"/>
  <c r="DI11" i="1"/>
  <c r="DJ6" i="1"/>
  <c r="DH21" i="1"/>
  <c r="DH22" i="1"/>
  <c r="CY59" i="1"/>
  <c r="CY65" i="1"/>
  <c r="CZ72" i="1"/>
  <c r="CZ73" i="1"/>
  <c r="DK69" i="1"/>
  <c r="DK71" i="1" s="1"/>
  <c r="DA51" i="1"/>
  <c r="DM51" i="1" s="1"/>
  <c r="DM53" i="1" s="1"/>
  <c r="DK51" i="1"/>
  <c r="DK53" i="1" s="1"/>
  <c r="DM54" i="1"/>
  <c r="DA71" i="1"/>
  <c r="DM71" i="1"/>
  <c r="DK44" i="1"/>
  <c r="DK47" i="1" s="1"/>
  <c r="DL47" i="1"/>
  <c r="DJ29" i="1" l="1"/>
  <c r="DQ65" i="1"/>
  <c r="DJ21" i="1"/>
  <c r="DR72" i="1"/>
  <c r="DR73" i="1"/>
  <c r="DM59" i="1"/>
  <c r="DS59" i="1"/>
  <c r="DK59" i="1"/>
  <c r="DK72" i="1" s="1"/>
  <c r="DQ59" i="1"/>
  <c r="DJ26" i="1"/>
  <c r="DJ31" i="1" s="1"/>
  <c r="DQ32" i="1"/>
  <c r="DQ31" i="1"/>
  <c r="DP32" i="1"/>
  <c r="DP31" i="1"/>
  <c r="DM47" i="1"/>
  <c r="DS47" i="1"/>
  <c r="DJ22" i="1"/>
  <c r="DM65" i="1"/>
  <c r="DS65" i="1"/>
  <c r="DQ47" i="1"/>
  <c r="DR26" i="1"/>
  <c r="DR21" i="1"/>
  <c r="DR22" i="1"/>
  <c r="DH31" i="1"/>
  <c r="DL73" i="1"/>
  <c r="DI31" i="1"/>
  <c r="DA47" i="1"/>
  <c r="DI32" i="1"/>
  <c r="DH32" i="1"/>
  <c r="DA65" i="1"/>
  <c r="CY73" i="1"/>
  <c r="DJ11" i="1"/>
  <c r="DJ12" i="1"/>
  <c r="CY72" i="1"/>
  <c r="DA53" i="1"/>
  <c r="DL72" i="1"/>
  <c r="DJ32" i="1" l="1"/>
  <c r="DA72" i="1"/>
  <c r="DS72" i="1"/>
  <c r="DS73" i="1"/>
  <c r="DQ72" i="1"/>
  <c r="DQ73" i="1"/>
  <c r="DM72" i="1"/>
  <c r="DK73" i="1"/>
  <c r="DR31" i="1"/>
  <c r="DR32" i="1"/>
  <c r="DM73" i="1"/>
  <c r="DA73" i="1"/>
</calcChain>
</file>

<file path=xl/sharedStrings.xml><?xml version="1.0" encoding="utf-8"?>
<sst xmlns="http://schemas.openxmlformats.org/spreadsheetml/2006/main" count="4316" uniqueCount="1154">
  <si>
    <t>Fold</t>
  </si>
  <si>
    <t>Frame</t>
  </si>
  <si>
    <t>Precision</t>
  </si>
  <si>
    <t>Recall</t>
  </si>
  <si>
    <t>F1</t>
  </si>
  <si>
    <t>AR</t>
  </si>
  <si>
    <t>CO</t>
  </si>
  <si>
    <t>EC</t>
  </si>
  <si>
    <t>MO</t>
  </si>
  <si>
    <t>HI</t>
  </si>
  <si>
    <t>Accuracy</t>
  </si>
  <si>
    <t>Average</t>
  </si>
  <si>
    <t>Random baseline</t>
  </si>
  <si>
    <t>Majority Voting</t>
  </si>
  <si>
    <t>Variance</t>
  </si>
  <si>
    <t>FRISS</t>
  </si>
  <si>
    <t>Samples</t>
  </si>
  <si>
    <t>Labels</t>
  </si>
  <si>
    <t>Train</t>
  </si>
  <si>
    <t>Dev</t>
  </si>
  <si>
    <t>Test</t>
  </si>
  <si>
    <t>Entire</t>
  </si>
  <si>
    <t>Dataset Characteristics</t>
  </si>
  <si>
    <t>Models</t>
  </si>
  <si>
    <t>Random</t>
  </si>
  <si>
    <t>Macro F1</t>
  </si>
  <si>
    <t>Micro F1</t>
  </si>
  <si>
    <r>
      <t>0.3913 (</t>
    </r>
    <r>
      <rPr>
        <sz val="12"/>
        <color theme="1"/>
        <rFont val="Calibri"/>
        <family val="2"/>
      </rPr>
      <t>± 0.0327)</t>
    </r>
  </si>
  <si>
    <r>
      <t>0.5017 (</t>
    </r>
    <r>
      <rPr>
        <sz val="12"/>
        <color theme="1"/>
        <rFont val="Calibri"/>
        <family val="2"/>
      </rPr>
      <t>± 0.0617)</t>
    </r>
  </si>
  <si>
    <r>
      <t>0.4043 (</t>
    </r>
    <r>
      <rPr>
        <sz val="12"/>
        <color theme="1"/>
        <rFont val="Calibri"/>
        <family val="2"/>
      </rPr>
      <t>± 0.0381)</t>
    </r>
  </si>
  <si>
    <r>
      <t>0.4952 (</t>
    </r>
    <r>
      <rPr>
        <sz val="12"/>
        <color theme="1"/>
        <rFont val="Calibri"/>
        <family val="2"/>
      </rPr>
      <t>± 0.0200)</t>
    </r>
  </si>
  <si>
    <r>
      <t>(</t>
    </r>
    <r>
      <rPr>
        <sz val="12"/>
        <color theme="1"/>
        <rFont val="Calibri"/>
        <family val="2"/>
      </rPr>
      <t>±)</t>
    </r>
  </si>
  <si>
    <r>
      <t>0.6028 (</t>
    </r>
    <r>
      <rPr>
        <sz val="12"/>
        <color theme="1"/>
        <rFont val="Calibri"/>
        <family val="2"/>
      </rPr>
      <t>± 0.0379)</t>
    </r>
  </si>
  <si>
    <r>
      <t>0.1933 (</t>
    </r>
    <r>
      <rPr>
        <sz val="12"/>
        <color theme="1"/>
        <rFont val="Calibri"/>
        <family val="2"/>
      </rPr>
      <t>± 0.0424)</t>
    </r>
  </si>
  <si>
    <r>
      <t>0.3200 (</t>
    </r>
    <r>
      <rPr>
        <sz val="12"/>
        <color theme="1"/>
        <rFont val="Calibri"/>
        <family val="2"/>
      </rPr>
      <t>± 0.0980)</t>
    </r>
  </si>
  <si>
    <r>
      <t>0.2397 (</t>
    </r>
    <r>
      <rPr>
        <sz val="12"/>
        <color theme="1"/>
        <rFont val="Calibri"/>
        <family val="2"/>
      </rPr>
      <t>± 0.0603)</t>
    </r>
  </si>
  <si>
    <r>
      <t>0.3677 (</t>
    </r>
    <r>
      <rPr>
        <sz val="12"/>
        <color theme="1"/>
        <rFont val="Calibri"/>
        <family val="2"/>
      </rPr>
      <t>± 0.0417)</t>
    </r>
  </si>
  <si>
    <r>
      <t>0.4294 (</t>
    </r>
    <r>
      <rPr>
        <sz val="12"/>
        <color theme="1"/>
        <rFont val="Calibri"/>
        <family val="2"/>
      </rPr>
      <t>± 0.0418)</t>
    </r>
  </si>
  <si>
    <r>
      <t>0.3708 (</t>
    </r>
    <r>
      <rPr>
        <sz val="12"/>
        <color theme="1"/>
        <rFont val="Calibri"/>
        <family val="2"/>
      </rPr>
      <t>± 0.0329)</t>
    </r>
  </si>
  <si>
    <r>
      <t>0.6255 (</t>
    </r>
    <r>
      <rPr>
        <sz val="12"/>
        <color theme="1"/>
        <rFont val="Calibri"/>
        <family val="2"/>
      </rPr>
      <t>± 0.0163)</t>
    </r>
  </si>
  <si>
    <r>
      <t>0.4070 (</t>
    </r>
    <r>
      <rPr>
        <sz val="12"/>
        <color theme="1"/>
        <rFont val="Calibri"/>
        <family val="2"/>
      </rPr>
      <t>± 0.0669)</t>
    </r>
  </si>
  <si>
    <r>
      <t>0.4687 (</t>
    </r>
    <r>
      <rPr>
        <sz val="12"/>
        <color theme="1"/>
        <rFont val="Calibri"/>
        <family val="2"/>
      </rPr>
      <t>± 0.0669)</t>
    </r>
  </si>
  <si>
    <r>
      <t>0.3935 (</t>
    </r>
    <r>
      <rPr>
        <sz val="12"/>
        <color theme="1"/>
        <rFont val="Calibri"/>
        <family val="2"/>
      </rPr>
      <t>± 0.0256)</t>
    </r>
  </si>
  <si>
    <r>
      <t>0.6498 (</t>
    </r>
    <r>
      <rPr>
        <sz val="12"/>
        <color theme="1"/>
        <rFont val="Calibri"/>
        <family val="2"/>
      </rPr>
      <t>± 0.0103)</t>
    </r>
  </si>
  <si>
    <t>TP</t>
  </si>
  <si>
    <t>FP</t>
  </si>
  <si>
    <t>FN</t>
  </si>
  <si>
    <t>Micro Precision</t>
  </si>
  <si>
    <t>Macro Precision</t>
  </si>
  <si>
    <t>Macro Recall</t>
  </si>
  <si>
    <t>Micro Recall</t>
  </si>
  <si>
    <t>Micro calculation</t>
  </si>
  <si>
    <t>Micro Calculation Result</t>
  </si>
  <si>
    <t>0.3890 (± 0.0320）</t>
  </si>
  <si>
    <t>0.4936 (± 0.1153）</t>
  </si>
  <si>
    <r>
      <t>0.5350 (</t>
    </r>
    <r>
      <rPr>
        <sz val="12"/>
        <color theme="1"/>
        <rFont val="Calibri"/>
        <family val="2"/>
      </rPr>
      <t>± 0.0543)</t>
    </r>
  </si>
  <si>
    <t>0.4971 (± 0.0406）</t>
  </si>
  <si>
    <t>0.7319 (± 0.0898）</t>
  </si>
  <si>
    <t>0.5894 (± 0.0508）</t>
  </si>
  <si>
    <t>0.5508 (± 0.0321）</t>
  </si>
  <si>
    <t>0.4097 (± 0.0769)</t>
  </si>
  <si>
    <t>0.5430 (± 0.0422)</t>
  </si>
  <si>
    <t>0.4046 (± 0.0177)</t>
  </si>
  <si>
    <t>0.6366 (± 0.0160)</t>
  </si>
  <si>
    <t>0.2350 (± 0.0126)</t>
  </si>
  <si>
    <t>0.3860 (± 0.0165)</t>
  </si>
  <si>
    <t>0.2909 (± 0.0105)</t>
  </si>
  <si>
    <t>0.6757 (± 0.0160)</t>
  </si>
  <si>
    <r>
      <rPr>
        <sz val="12"/>
        <color theme="1"/>
        <rFont val="Calibri"/>
        <family val="2"/>
        <scheme val="minor"/>
      </rPr>
      <t>0.6725 (</t>
    </r>
    <r>
      <rPr>
        <sz val="12"/>
        <color theme="1"/>
        <rFont val="Calibri"/>
        <family val="2"/>
      </rPr>
      <t>± 0.0194)</t>
    </r>
  </si>
  <si>
    <t>0.7173 (± 0.0494)</t>
  </si>
  <si>
    <t>0.5776 (± 0.0120)</t>
  </si>
  <si>
    <t>BERT+multiple classifier (max_len=256, o, b)</t>
  </si>
  <si>
    <t>BERT+multiple classifier (max_len=256, c, b)</t>
  </si>
  <si>
    <t>BERT+multiple classifier (max_len=256, l, b)</t>
  </si>
  <si>
    <t>Longformer+multiple classifier (max_len=256, c, b)</t>
  </si>
  <si>
    <t>Longformer+multiple classifier (max_len=256, o, b)</t>
  </si>
  <si>
    <t>Longformer+multiple classifier (max_len=256, l, b)</t>
  </si>
  <si>
    <t>BERT+single classifier (64, o, ub)</t>
  </si>
  <si>
    <t>BERT+multiple classifier (64, o, ub)</t>
  </si>
  <si>
    <t>Longformer+single classifier (1024, o, ub)</t>
  </si>
  <si>
    <t>Longformer+multiple classifier (1024, o, ub)</t>
  </si>
  <si>
    <t>BERT+multiple classifier (256, o, b)</t>
  </si>
  <si>
    <t>BERT+multiple classifier (256, c, b)</t>
  </si>
  <si>
    <t>BERT+multiple classifier (256, l, b)</t>
  </si>
  <si>
    <t>Longformer+multiple classifier (256, o, b)</t>
  </si>
  <si>
    <t>Longformer+multiple classifier (256, c, b)</t>
  </si>
  <si>
    <t>Longformer+multiple classifier (256, l, b)</t>
  </si>
  <si>
    <t>EX-1</t>
  </si>
  <si>
    <t>EX-2</t>
  </si>
  <si>
    <t>EX-A</t>
  </si>
  <si>
    <t>\</t>
  </si>
  <si>
    <t>Snippext (64, bert, o, ub)</t>
  </si>
  <si>
    <t>Snippext (256, bert, o, ub)</t>
  </si>
  <si>
    <t>Snippext (256, bert, o, b)</t>
  </si>
  <si>
    <t>Snippext (256, bert, c, b)</t>
  </si>
  <si>
    <t>Snippext (256, bert, l, b)</t>
  </si>
  <si>
    <t>BERT+multiple classifier (256, o, ub)</t>
  </si>
  <si>
    <t>Longformer+multiple classifier (256, o, ub)</t>
  </si>
  <si>
    <r>
      <t>0.6177 (</t>
    </r>
    <r>
      <rPr>
        <sz val="12"/>
        <color theme="1"/>
        <rFont val="Calibri"/>
        <family val="2"/>
      </rPr>
      <t>± 0.0786)</t>
    </r>
  </si>
  <si>
    <r>
      <t>0.4609 (</t>
    </r>
    <r>
      <rPr>
        <sz val="12"/>
        <color theme="1"/>
        <rFont val="Calibri"/>
        <family val="2"/>
      </rPr>
      <t>± 0.0432)</t>
    </r>
  </si>
  <si>
    <t>BERT+single classifier (max_len=64, o, ub)</t>
  </si>
  <si>
    <t>BERT+multiple classifier (max_len=64, o, ub)</t>
  </si>
  <si>
    <t>Longformer+single classifier (max_len=64, o, ub)</t>
  </si>
  <si>
    <t>Longformer+multiple classifier (max_len=64, o, ub)</t>
  </si>
  <si>
    <t>BERT+single classifier (max_len=512,o ,ub)</t>
  </si>
  <si>
    <t>BERT+multiple classifier (max_len=512, o, ub)</t>
  </si>
  <si>
    <t>Longformer+single classifier (max_len=512, o, ub)</t>
  </si>
  <si>
    <t>Longformer+multiple classifier (max_len=512, o, ub)</t>
  </si>
  <si>
    <t>Longformer+single classifier (max_len=1024, o, ub)</t>
  </si>
  <si>
    <t>Longformer+multiple classifier (max_len=1024, o, ub)</t>
  </si>
  <si>
    <t>BERT+single classifier (max_len=256, o, ub)</t>
  </si>
  <si>
    <t>BERT+multiple classifier (max_len=256, o, ub)</t>
  </si>
  <si>
    <t>Longformer+single classifier (max_len=256, o, ub)</t>
  </si>
  <si>
    <t>Longformer+multiple classifier (max_len=256, o, ub)</t>
  </si>
  <si>
    <t>BERT+single classifier (max_len=256, c, ub)</t>
  </si>
  <si>
    <t>BERT+single classifier (max_len=256, l, ub)</t>
  </si>
  <si>
    <t>Longformer+single classifier (max_len=256, c, ub)</t>
  </si>
  <si>
    <t>Longformer+single classifier (max_len=256, l, ub)</t>
  </si>
  <si>
    <t>(±)</t>
  </si>
  <si>
    <t>Snippext (max_len=256, bert, o, ub)</t>
  </si>
  <si>
    <t>Snippext (max_len=64, bert, o, ub)</t>
  </si>
  <si>
    <t>0.3973 (± 0.0513)</t>
  </si>
  <si>
    <t>0.6816 (± 0.0428)</t>
  </si>
  <si>
    <t>0.4769 (± 0.0388)</t>
  </si>
  <si>
    <t>0.5326 (± 0.0659)</t>
  </si>
  <si>
    <t>0.3956 (± 0.0316)</t>
  </si>
  <si>
    <t>0.7189 (± 0.0685)</t>
  </si>
  <si>
    <t>0.4853 (± 0.0434)</t>
  </si>
  <si>
    <t>0.5167 (± 0.0419)</t>
  </si>
  <si>
    <t>0.3957 (± 0.0359)</t>
  </si>
  <si>
    <t>0.7230 (± 0.0451)</t>
  </si>
  <si>
    <t>0.4879 (± 0.0388)</t>
  </si>
  <si>
    <t>0.5200 (± 0.0424)</t>
  </si>
  <si>
    <t>0.3626 (± 0.0526)</t>
  </si>
  <si>
    <t>0.4938 (± 0.0255)</t>
  </si>
  <si>
    <t>0.3986 (± 0.0334)</t>
  </si>
  <si>
    <t>0.6474 (± 0.0116)</t>
  </si>
  <si>
    <t>0.2343 (± 0.0128)</t>
  </si>
  <si>
    <t>0.3977 (± 0.0045)</t>
  </si>
  <si>
    <t>0.2933 (± 0.0109)</t>
  </si>
  <si>
    <t>0.6745 (± 0.0167)</t>
  </si>
  <si>
    <t>0.3853 (± 0.0274)</t>
  </si>
  <si>
    <t>0.6806 (± 0.1051)</t>
  </si>
  <si>
    <t>0.4627 (± 0.0203)</t>
  </si>
  <si>
    <t>0.5243 (± 0.0729)</t>
  </si>
  <si>
    <t>0.3840 (± 0.0229)</t>
  </si>
  <si>
    <t>0.8027 (± 0.0448)</t>
  </si>
  <si>
    <t>0.4784 (± 0.0304)</t>
  </si>
  <si>
    <t>0.4430 (± 0.0226)</t>
  </si>
  <si>
    <t>0.3822 (± 0.0262)</t>
  </si>
  <si>
    <t>0.7838 (± 0.0692)</t>
  </si>
  <si>
    <t>0.4722 (± 0.0422)</t>
  </si>
  <si>
    <t>0.4490 (± 0.0177)</t>
  </si>
  <si>
    <t>0.7720 (± 0.0389)</t>
  </si>
  <si>
    <t>0.4371 (± 0.0358)</t>
  </si>
  <si>
    <t>0.5631 (± 0.0424)</t>
  </si>
  <si>
    <t>0.7940 (± 0.0332)</t>
  </si>
  <si>
    <t>0.5657 (± 0.0386)</t>
  </si>
  <si>
    <t>0.6854 (± 0.0277)</t>
  </si>
  <si>
    <t>BERT+multiple classifier (512, o, ub)</t>
  </si>
  <si>
    <t>Longformer+multiple classifier (64, o, ub)</t>
  </si>
  <si>
    <t>0.7774 (± 0.0554)</t>
  </si>
  <si>
    <t>0.3993 (± 0.0228)</t>
  </si>
  <si>
    <t>0.8239 (± 0.0373)</t>
  </si>
  <si>
    <t>0.5377 (± 0.0261)</t>
  </si>
  <si>
    <t>0.4003 (± 0.0213)</t>
  </si>
  <si>
    <t>0.2520 (± 0.0458)</t>
  </si>
  <si>
    <t>0.3240 (± 0.0872)</t>
  </si>
  <si>
    <t>0.2510 (±0.0459)</t>
  </si>
  <si>
    <t>0.6737 (± 0.0172)</t>
  </si>
  <si>
    <t>0.6226 (± 0.0684)</t>
  </si>
  <si>
    <t>0.4986 (± 0.1025)</t>
  </si>
  <si>
    <t>0.5401 (± 0.0462)</t>
  </si>
  <si>
    <t>0.5859 (± 0.0318)</t>
  </si>
  <si>
    <t>0.5932 (± 0.0260)</t>
  </si>
  <si>
    <t>0.5890 (± 0.0227)</t>
  </si>
  <si>
    <t>0.3299 (± 0.0229)</t>
  </si>
  <si>
    <t>0.4279 (± 0.0534)</t>
  </si>
  <si>
    <t>0.3615 (± 0.0296)</t>
  </si>
  <si>
    <t>0.6414 (± 0.0122)</t>
  </si>
  <si>
    <t>0.5432 (± 0.0389)</t>
  </si>
  <si>
    <t>0.6069 (± 0.0554)</t>
  </si>
  <si>
    <t>0.5700 (± 0.0196)</t>
  </si>
  <si>
    <t>0.0000 (± 0.0000)</t>
  </si>
  <si>
    <t>0.0560 (± 0.0210)</t>
  </si>
  <si>
    <t>0.0438 (± 0.0320)</t>
  </si>
  <si>
    <t>0.0138 (± 0.0171)</t>
  </si>
  <si>
    <t>0.0417 (± 0.0398)</t>
  </si>
  <si>
    <t>0.0320 (± 0.0393)</t>
  </si>
  <si>
    <t>0.0378 (± 0.0262)</t>
  </si>
  <si>
    <t>0.0139 (± 0.0101)</t>
  </si>
  <si>
    <t>0.0219 (± 0.0116)</t>
  </si>
  <si>
    <t>0.0396 (± 0.0505)</t>
  </si>
  <si>
    <t>0.0458 (± 0.0172)</t>
  </si>
  <si>
    <t>0.3553 (± 0.0851)</t>
  </si>
  <si>
    <t>0.0915 (± 0.0300)</t>
  </si>
  <si>
    <t>0.0222 (± 0.0444)</t>
  </si>
  <si>
    <t>0.1861 (± 0.0431)</t>
  </si>
  <si>
    <t>0.1036 (± 0.0119)</t>
  </si>
  <si>
    <t>BERT+single classifier (256, o, ub)</t>
  </si>
  <si>
    <t>BERT+single classifier (256, c, ub)</t>
  </si>
  <si>
    <t>BERT+single classifier (256, l, ub)</t>
  </si>
  <si>
    <t>Longformer+single classifier (256, o, ub)</t>
  </si>
  <si>
    <t>Longformer+single classifier (256, l, ub)</t>
  </si>
  <si>
    <t>Longformer+single classifier (256, c, ub)</t>
  </si>
  <si>
    <t>Longformer+single classifier (64, o, ub)</t>
  </si>
  <si>
    <t>Comparing dataset preprocessing</t>
  </si>
  <si>
    <t>Comparing language model</t>
  </si>
  <si>
    <t>Comparing maximun input length</t>
  </si>
  <si>
    <t>Comparing model structures</t>
  </si>
  <si>
    <t>0.3767 (± 0.0417)</t>
  </si>
  <si>
    <t>0.4636 (± 0.0160)</t>
  </si>
  <si>
    <t>0.3678 (± 0.0084)</t>
  </si>
  <si>
    <t>0.6282 (± 0.0159)</t>
  </si>
  <si>
    <t>0.3773 (± 0.0595)</t>
  </si>
  <si>
    <t>0.4633 (± 0.0097)</t>
  </si>
  <si>
    <t>0.3798 (± 0.0191)</t>
  </si>
  <si>
    <t>0.6358 (± 0.0193)</t>
  </si>
  <si>
    <t>0.3729 (± 0.0760)</t>
  </si>
  <si>
    <t>0.4668 (± 0.0286)</t>
  </si>
  <si>
    <t>0.3913 (± 0.0353)</t>
  </si>
  <si>
    <t>0.6330 (± 0.0216)</t>
  </si>
  <si>
    <t>0.6212 (± 0.0240)</t>
  </si>
  <si>
    <t>0.6203 (± 0.0180)</t>
  </si>
  <si>
    <t>0.6244 (± 0.0327)</t>
  </si>
  <si>
    <t>0.3891 (± 0.0117)</t>
  </si>
  <si>
    <t>0.5657 (± 0.0068)</t>
  </si>
  <si>
    <t>0.4446 (± 0.0081)</t>
  </si>
  <si>
    <t>0.5924 (± 0.0169)</t>
  </si>
  <si>
    <t>0.3865 (± 0.0269)</t>
  </si>
  <si>
    <t>0.5450 (± 0.0195)</t>
  </si>
  <si>
    <t>0.4364 (± 0.0177)</t>
  </si>
  <si>
    <t>0.5944 (± 0.0191)</t>
  </si>
  <si>
    <t>0.3858 (± 0.0217)</t>
  </si>
  <si>
    <t>0.5599 (± 0.0258)</t>
  </si>
  <si>
    <t>0.4467 (± 0.0182)</t>
  </si>
  <si>
    <t>0.5932 (± 0.0114)</t>
  </si>
  <si>
    <t>0.4308 (± 0.0752)</t>
  </si>
  <si>
    <t>0.5171 (± 0.0415)</t>
  </si>
  <si>
    <t>0.3497 (± 0.0328)</t>
  </si>
  <si>
    <t>0.4929 (± 0.0368)</t>
  </si>
  <si>
    <r>
      <rPr>
        <sz val="12"/>
        <color theme="1"/>
        <rFont val="Calibri"/>
        <family val="2"/>
        <scheme val="minor"/>
      </rPr>
      <t>0.4100 (</t>
    </r>
    <r>
      <rPr>
        <sz val="12"/>
        <color theme="1"/>
        <rFont val="Calibri"/>
        <family val="2"/>
      </rPr>
      <t>± 0.0146)</t>
    </r>
  </si>
  <si>
    <t>0.0133 (± 0.0267)</t>
  </si>
  <si>
    <t>0.1203 (± 0.0352)</t>
  </si>
  <si>
    <t>0.0759 (± 0.0217)</t>
  </si>
  <si>
    <t>0.0811 (± 0.0857)</t>
  </si>
  <si>
    <t>0.1628 (± 0.0545)</t>
  </si>
  <si>
    <t>0.1155 (± 0.0050)</t>
  </si>
  <si>
    <t>0.0575 (± 0.0734)</t>
  </si>
  <si>
    <t>0.0947 (± 0.0310)</t>
  </si>
  <si>
    <t>0.0917 (± 0.0250)</t>
  </si>
  <si>
    <t>0.0394 (± 0.0254)</t>
  </si>
  <si>
    <t>0.0780 (± 0.0120)</t>
  </si>
  <si>
    <t>0.0541 (± 0.0588)</t>
  </si>
  <si>
    <t>0.0618 (± 0.0294)</t>
  </si>
  <si>
    <t>0.0800 (± 0.0503)</t>
  </si>
  <si>
    <t>0.0777 (± 0.0115)</t>
  </si>
  <si>
    <t>EX Metric calculator</t>
  </si>
  <si>
    <t>Table</t>
  </si>
  <si>
    <t>min</t>
  </si>
  <si>
    <t>max</t>
  </si>
  <si>
    <t>average</t>
  </si>
  <si>
    <t>original</t>
  </si>
  <si>
    <t>cleaned</t>
  </si>
  <si>
    <t>lemmatized</t>
  </si>
  <si>
    <t>TF-IDF KNN  (c)</t>
  </si>
  <si>
    <t>TF-IDF KNN (o)</t>
  </si>
  <si>
    <t>TF-IDF KNN (l)</t>
  </si>
  <si>
    <t>Snippext (max_len=256, bert, o, b)</t>
  </si>
  <si>
    <t>Snippext (max_len=256, bert, l, b)</t>
  </si>
  <si>
    <t>Snippext (max_len=256, bert, c, b)</t>
  </si>
  <si>
    <t>0.3937 (± 0.0320)</t>
  </si>
  <si>
    <t>0.6411 (± 0.0771)</t>
  </si>
  <si>
    <t>0.4682 (± 0.0185)</t>
  </si>
  <si>
    <t>0.5341 (± 0.0500)</t>
  </si>
  <si>
    <t>0.4049 (± 0.0281)</t>
  </si>
  <si>
    <t>0.6344 (± 0.0871)</t>
  </si>
  <si>
    <t>0.4859 (± 0.0510)</t>
  </si>
  <si>
    <t>0.3890 (± 0.0516)</t>
  </si>
  <si>
    <t>0.4853 (± 0.0289)</t>
  </si>
  <si>
    <t>0.4114 (± 0.0225)</t>
  </si>
  <si>
    <t>0.6590 (± 0.0182)</t>
  </si>
  <si>
    <t>EM-1</t>
  </si>
  <si>
    <t>EM-2</t>
  </si>
  <si>
    <t>EM-A</t>
  </si>
  <si>
    <t>Sentence bert (zero shot using the same threshold=0.06)</t>
  </si>
  <si>
    <t>Sentence bert (zero shot using the same threshold=0.1)</t>
  </si>
  <si>
    <t>Sentence bert (zero shot using the same threshold=0.15)</t>
  </si>
  <si>
    <t>Sentence bert (human-defined threshold)</t>
  </si>
  <si>
    <t>Sentence bert (zero shot using the same threshold=0.07)</t>
  </si>
  <si>
    <t>Sentence bert (zero shot using the same threshold=0.08)</t>
  </si>
  <si>
    <t>Sentence bert (zero shot using the same threshold=0.09)</t>
  </si>
  <si>
    <t>Sentence bert (zero shot using the same threshold=0.11)</t>
  </si>
  <si>
    <t>Sentence bert (zero shot using the same threshold=0.12)</t>
  </si>
  <si>
    <t>Sentence bert (zero shot using the same threshold=0.13)</t>
  </si>
  <si>
    <t>Sentence bert (zero shot using the same threshold=0.14)</t>
  </si>
  <si>
    <t>Sentence bert (zero shot using the same threshold=0.16)</t>
  </si>
  <si>
    <t>Sentence bert (zero shot using the same threshold=0.17)</t>
  </si>
  <si>
    <t>Sentence bert (zero shot using the same threshold=0.18)</t>
  </si>
  <si>
    <t>sentence bert (zero shot using best 2)</t>
  </si>
  <si>
    <t>sentence bert (zero shot using best 3)</t>
  </si>
  <si>
    <t>sentence bert (zero shot using best 4)</t>
  </si>
  <si>
    <t>sentence bert (zero shot using best 5)</t>
  </si>
  <si>
    <t>sentence bert (zero shot using best 6)</t>
  </si>
  <si>
    <t>sentence bert (zero shot using best 8)</t>
  </si>
  <si>
    <t>sentence bert (zero shot using best 10)</t>
  </si>
  <si>
    <t>sentence bert (zero shot using the same threshold=0.05)</t>
  </si>
  <si>
    <t>sentence bert (zero shot using best 12)</t>
  </si>
  <si>
    <t>sentence bert (zero shot using best 15)</t>
  </si>
  <si>
    <t>sentence bert (zero shot using best 20)</t>
  </si>
  <si>
    <t>0.4012 (± 0.0257)</t>
  </si>
  <si>
    <t>0.8463 (± 0.0501)</t>
  </si>
  <si>
    <t>0.5303 (± 0.0267)</t>
  </si>
  <si>
    <t>0.5106 (± 0.0438)</t>
  </si>
  <si>
    <t>0.4431 (± 0.0336)</t>
  </si>
  <si>
    <t>0.9177 (± 0.0160)</t>
  </si>
  <si>
    <t>0.5966 (± 0.0294)</t>
  </si>
  <si>
    <t>Average Macro Recall</t>
  </si>
  <si>
    <t>Average Macro F1</t>
  </si>
  <si>
    <t>Average Macro Precision</t>
  </si>
  <si>
    <t>TN</t>
  </si>
  <si>
    <t>P = TP / (TP+FP)</t>
  </si>
  <si>
    <t>R = TP / (TP+FN)</t>
  </si>
  <si>
    <t>A = (TP+TN)/(TP+TN+FP+FN)</t>
  </si>
  <si>
    <t>0.4659 (± 0.0245)</t>
  </si>
  <si>
    <t>0.5000 (± 0.0305)</t>
  </si>
  <si>
    <t>0.4955 (± 0.0266)</t>
  </si>
  <si>
    <t xml:space="preserve"> (±)</t>
  </si>
  <si>
    <t>Reverse</t>
  </si>
  <si>
    <t>Statistic</t>
  </si>
  <si>
    <t>Result</t>
  </si>
  <si>
    <t>0.3362 (± 0.0097)</t>
  </si>
  <si>
    <t>0.5000 (± 0.0000)</t>
  </si>
  <si>
    <t>0.3978 (± 0.0070)</t>
  </si>
  <si>
    <t>0.5021 (± 0.0413)</t>
  </si>
  <si>
    <t>0.5246 (± 0.0259)</t>
  </si>
  <si>
    <t>0.4581 (± 0.0113)</t>
  </si>
  <si>
    <t>0.4603 (± 0.0459)</t>
  </si>
  <si>
    <t>0.5115 (± 0.0155)</t>
  </si>
  <si>
    <t>0.4619 (± 0.0277)</t>
  </si>
  <si>
    <t>0.4865 (± 0.0193)</t>
  </si>
  <si>
    <t>0.4953 (± 0.0171)</t>
  </si>
  <si>
    <t>0.4404 (± 0.0337)</t>
  </si>
  <si>
    <t>sentence bert (hierachical, attention fusion,n=1)</t>
  </si>
  <si>
    <t>0.4628 (± 0.0201)</t>
  </si>
  <si>
    <t>0.4821 (± 0.0125)</t>
  </si>
  <si>
    <t>0.4483 (± 0.0065)</t>
  </si>
  <si>
    <t>0.4642 (± 0.0511)</t>
  </si>
  <si>
    <t>0.4987 (± 0.0142)</t>
  </si>
  <si>
    <t>0.4271 (± 0.0104)</t>
  </si>
  <si>
    <t>0.4838 (± 0.0508)</t>
  </si>
  <si>
    <t>0.5060 (± 0.0089)</t>
  </si>
  <si>
    <t>0.4517 (± 0.0252)</t>
  </si>
  <si>
    <t>0.4986 (± 0.0278)</t>
  </si>
  <si>
    <t>0.5019 (± 0.0164)</t>
  </si>
  <si>
    <t>0.4519 (± 0.0321)</t>
  </si>
  <si>
    <t>0.4741 (± 0.0383)</t>
  </si>
  <si>
    <t>0.5014 (± 0.0075)</t>
  </si>
  <si>
    <t>0.4532 (± 0.0043)</t>
  </si>
  <si>
    <t>0.4326 (± 0.0307)</t>
  </si>
  <si>
    <t>0.4995 (± 0.0156)</t>
  </si>
  <si>
    <t>0.4180 (± 0.0363)</t>
  </si>
  <si>
    <t>0.4074 (± 0.0253)</t>
  </si>
  <si>
    <t>0.4961 (± 0.0081)</t>
  </si>
  <si>
    <t>0.4332 (± 0.0125)</t>
  </si>
  <si>
    <t>0.4577 (± 0.0402)</t>
  </si>
  <si>
    <t>0.4896 (± 0.0132)</t>
  </si>
  <si>
    <t>0.4451 (± 0.0148)</t>
  </si>
  <si>
    <t>0.4479 (± 0.0639)</t>
  </si>
  <si>
    <t>0.5024 (± 0.0187)</t>
  </si>
  <si>
    <t>0.4061 (± 0.0282)</t>
  </si>
  <si>
    <t>0.4171 (± 0.0485)</t>
  </si>
  <si>
    <t>0.5036 (± 0.0156)</t>
  </si>
  <si>
    <t>0.4071 (± 0.0232)</t>
  </si>
  <si>
    <t>0.5059 (± 0.0177)</t>
  </si>
  <si>
    <t>0.5156 (± 0.0064)</t>
  </si>
  <si>
    <t>0.3907 (± 0.0223)</t>
  </si>
  <si>
    <t>0.4787 (± 0.0312)</t>
  </si>
  <si>
    <t>0.5138 (± 0.0174)</t>
  </si>
  <si>
    <t>0.4616 (± 0.0204)</t>
  </si>
  <si>
    <t>0.4944 (± 0.0474)</t>
  </si>
  <si>
    <t>0.5081 (± 0.0037)</t>
  </si>
  <si>
    <t>0.4312 (± 0.0177)</t>
  </si>
  <si>
    <t>0.4931 (± 0.0114)</t>
  </si>
  <si>
    <t>0.5093 (± 0.0090)</t>
  </si>
  <si>
    <t>0.4637 (± 0.0127)</t>
  </si>
  <si>
    <t>0.4718 (± 0.0208)</t>
  </si>
  <si>
    <t>0.5045 (± 0.0131)</t>
  </si>
  <si>
    <t>0.4598 (± 0.0137)</t>
  </si>
  <si>
    <t>0.3769 (± 0.0369)</t>
  </si>
  <si>
    <t>0.5013 (± 0.0026)</t>
  </si>
  <si>
    <t>0.4065 (± 0.0110)</t>
  </si>
  <si>
    <t>0.3424 (± 0.0100)</t>
  </si>
  <si>
    <t>0.4993 (± 0.0014)</t>
  </si>
  <si>
    <t>0.3994 (± 0.0054)</t>
  </si>
  <si>
    <t>0.3698 (± 0.0305)</t>
  </si>
  <si>
    <t>0.5007 (± 0.0012)</t>
  </si>
  <si>
    <t>0.4093 (± 0.0139)</t>
  </si>
  <si>
    <t>0.4520 (± 0.0486)</t>
  </si>
  <si>
    <t>0.4931 (± 0.0236)</t>
  </si>
  <si>
    <t>0.3988 (± 0.0405)</t>
  </si>
  <si>
    <t>0.3622 (± 0.0645)</t>
  </si>
  <si>
    <t>0.4903 (± 0.0068)</t>
  </si>
  <si>
    <t>0.3362 (± 0.0124)</t>
  </si>
  <si>
    <t>0.5035 (± 0.0329)</t>
  </si>
  <si>
    <t>0.5083 (± 0.0227)</t>
  </si>
  <si>
    <t>0.4050 (± 0.0263)</t>
  </si>
  <si>
    <t>0.3537 (± 0.0486)</t>
  </si>
  <si>
    <t>0.4931 (± 0.0053)</t>
  </si>
  <si>
    <t>0.3437 (± 0.0070)</t>
  </si>
  <si>
    <t>0.5465 (± 0.0246)</t>
  </si>
  <si>
    <t>0.3876 (± 0.0378)</t>
  </si>
  <si>
    <t>0.5020 (± 0.0128)</t>
  </si>
  <si>
    <t>0.4252 (± 0.0166)</t>
  </si>
  <si>
    <t>0.6236 (± 0.0254)</t>
  </si>
  <si>
    <t>0.6661 (± 0.0279)</t>
  </si>
  <si>
    <t>0.4967 (± 0.0364)</t>
  </si>
  <si>
    <t>0.4994 (± 0.0189)</t>
  </si>
  <si>
    <t>0.4676 (± 0.0183)</t>
  </si>
  <si>
    <t>0.5010 (± 0.0832)</t>
  </si>
  <si>
    <t>0.5064 (± 0.0344)</t>
  </si>
  <si>
    <t>0.4511 (± 0.0512)</t>
  </si>
  <si>
    <t>verification</t>
  </si>
  <si>
    <t>Average Micro Precision</t>
  </si>
  <si>
    <t>Average Micro Recall</t>
  </si>
  <si>
    <t>Average Micro F1</t>
  </si>
  <si>
    <t>0.4898 (± 0.0479）</t>
  </si>
  <si>
    <r>
      <t>0.4332 (</t>
    </r>
    <r>
      <rPr>
        <sz val="12"/>
        <color theme="1"/>
        <rFont val="Calibri"/>
        <family val="2"/>
      </rPr>
      <t>± 0.0364)</t>
    </r>
  </si>
  <si>
    <t>0.4940 (± 0.0221)</t>
  </si>
  <si>
    <t>0.4883 (± 0.0206)</t>
  </si>
  <si>
    <t>0.6672 (± 0.0240)</t>
  </si>
  <si>
    <t>0.4938 (± 0.0228)</t>
  </si>
  <si>
    <t>0.6254 (± 0.0732）</t>
  </si>
  <si>
    <t>0.6428 (± 0.0156)</t>
  </si>
  <si>
    <t>0.6392 (± 0.0215)</t>
  </si>
  <si>
    <t>0.5178 (± 0.0438)</t>
  </si>
  <si>
    <t>0.5820 (± 0.0289)</t>
  </si>
  <si>
    <t>0.6259 (± 0.0233)</t>
  </si>
  <si>
    <t>0.6318 (± 0.0234)</t>
  </si>
  <si>
    <t>0.6197 (± 0.0256)</t>
  </si>
  <si>
    <r>
      <t>0.5901 (</t>
    </r>
    <r>
      <rPr>
        <sz val="12"/>
        <color theme="1"/>
        <rFont val="Calibri"/>
        <family val="2"/>
      </rPr>
      <t>± 0.0480)</t>
    </r>
  </si>
  <si>
    <t>0.6252 (± 0.0441)</t>
  </si>
  <si>
    <t>0.6253 (± 0.0421)</t>
  </si>
  <si>
    <t>0.6005 (± 0.0387)</t>
  </si>
  <si>
    <t>0.5600 (± 0.0447)</t>
  </si>
  <si>
    <t>0.6695 (± 0.0458)</t>
  </si>
  <si>
    <t>0.6070 (± 0.0191)</t>
  </si>
  <si>
    <t>0.6563 (± 0.0162)</t>
  </si>
  <si>
    <t>0.6625 (± 0.0159)</t>
  </si>
  <si>
    <t>0.6529 (± 0.0181)</t>
  </si>
  <si>
    <t>0.4532 (± 0.0419)</t>
  </si>
  <si>
    <t>0.7286 (± 0.0648)</t>
  </si>
  <si>
    <t>0.5552 (± 0.0297)</t>
  </si>
  <si>
    <t>0.5721 (± 0.0317)</t>
  </si>
  <si>
    <t>0.5690 (± 0.0323)</t>
  </si>
  <si>
    <t>0.5310 (± 0.0538)</t>
  </si>
  <si>
    <t>0.4443 (± 0.0276)</t>
  </si>
  <si>
    <t>0.7057 (± 0.0742)</t>
  </si>
  <si>
    <t>0.5423 (± 0.0230)</t>
  </si>
  <si>
    <t>0.5715 (± 0.0214)</t>
  </si>
  <si>
    <t>0.5702 (± 0.0238)</t>
  </si>
  <si>
    <t>0.5366 (± 0.0277)</t>
  </si>
  <si>
    <t>0.6218 (± 0.0137)</t>
  </si>
  <si>
    <t>0.6274 (± 0.0159)</t>
  </si>
  <si>
    <t>0.6206 (± 0.0137)</t>
  </si>
  <si>
    <t>0.5203 (± 0.0358）</t>
  </si>
  <si>
    <r>
      <t>0.5522 (</t>
    </r>
    <r>
      <rPr>
        <sz val="12"/>
        <color theme="1"/>
        <rFont val="Calibri"/>
        <family val="2"/>
      </rPr>
      <t>± 0.0392)</t>
    </r>
  </si>
  <si>
    <t>0.6148 (± 0.0216)</t>
  </si>
  <si>
    <t>0.6187 (± 0.0225)</t>
  </si>
  <si>
    <t>0.6146 (± 0.0209)</t>
  </si>
  <si>
    <t>0.5242 (± 0.0184)</t>
  </si>
  <si>
    <t>0.5679 (± 0.0080)</t>
  </si>
  <si>
    <t>0.5328 (± 0.0287)</t>
  </si>
  <si>
    <t>0.5728 (± 0.0193)</t>
  </si>
  <si>
    <t>0.6279 (± 0.0170)</t>
  </si>
  <si>
    <t>0.6332 (± 0.0179)</t>
  </si>
  <si>
    <t>0.6274 (± 0.0181)</t>
  </si>
  <si>
    <t>0.5305 (± 0.0450)</t>
  </si>
  <si>
    <t>0.5722 (± 0.0303)</t>
  </si>
  <si>
    <t>0.6271 (± 0.0199)</t>
  </si>
  <si>
    <t>0.6318 (± 0.0184)</t>
  </si>
  <si>
    <t>0.6250 (± 0.0219)</t>
  </si>
  <si>
    <t>0.6440 (± 0.0336）</t>
  </si>
  <si>
    <r>
      <t>0.5931 (</t>
    </r>
    <r>
      <rPr>
        <sz val="12"/>
        <color theme="1"/>
        <rFont val="Calibri"/>
        <family val="2"/>
      </rPr>
      <t>± 0.0258)</t>
    </r>
  </si>
  <si>
    <t>0.6434 (± 0.0133)</t>
  </si>
  <si>
    <t>0.6489 (± 0.0127)</t>
  </si>
  <si>
    <t>0.6425 (± 0.0131)</t>
  </si>
  <si>
    <t>0.5419 (± 0.0345)</t>
  </si>
  <si>
    <t>0.6044 (± 0.0223)</t>
  </si>
  <si>
    <t>0.6475 (± 0.0112)</t>
  </si>
  <si>
    <t>0.6543 (± 0.0099)</t>
  </si>
  <si>
    <t>0.6428 (± 0.0127)</t>
  </si>
  <si>
    <t>0.6333 (± 0.0104)</t>
  </si>
  <si>
    <t>0.6368 (± 0.0109)</t>
  </si>
  <si>
    <t>0.6309 (± 0.0121)</t>
  </si>
  <si>
    <t>0.4499 (± 0.0623)</t>
  </si>
  <si>
    <t>0.5665 (± 0.0543)</t>
  </si>
  <si>
    <t>0.5815 (± 0.0532)</t>
  </si>
  <si>
    <t>0.5756 (± 0.0528)</t>
  </si>
  <si>
    <t>0.5288 (± 0.0683)</t>
  </si>
  <si>
    <t>0.7924 (± 0.0567)</t>
  </si>
  <si>
    <t>0.5742 (± 0.0434)</t>
  </si>
  <si>
    <t>0.5078 (± 0.0449)</t>
  </si>
  <si>
    <t>0.4399 (± 0.0386)</t>
  </si>
  <si>
    <t>0.5768 (± 0.0384)</t>
  </si>
  <si>
    <t>0.5670 (± 0.0348)</t>
  </si>
  <si>
    <t>0.5122 (± 0.0464)</t>
  </si>
  <si>
    <t>0.3926 (± 0.0466)</t>
  </si>
  <si>
    <t>0.4953 (± 0.0335)</t>
  </si>
  <si>
    <t>0.4364 (± 0.0351)</t>
  </si>
  <si>
    <t>0.4944 (± 0.0301)</t>
  </si>
  <si>
    <t>0.4937 (± 0.0316)</t>
  </si>
  <si>
    <t>0.4870 (± 0.0347)</t>
  </si>
  <si>
    <t>0.4875 (± 0.0189)</t>
  </si>
  <si>
    <t>0.6810 (± 0.0256)</t>
  </si>
  <si>
    <t>0.5678 (± 0.0162)</t>
  </si>
  <si>
    <t>0.6036 (± 0.0175)</t>
  </si>
  <si>
    <t>0.6078 (± 0.0191)</t>
  </si>
  <si>
    <t>0.5905 (± 0.0164)</t>
  </si>
  <si>
    <t>0.5288 (± 0.0331)</t>
  </si>
  <si>
    <t>0.6075 (± 0.0296)</t>
  </si>
  <si>
    <t>0.6454 (± 0.0136)</t>
  </si>
  <si>
    <t>0.6505 (± 0.0122)</t>
  </si>
  <si>
    <t>0.6336 (± 0.0161)</t>
  </si>
  <si>
    <t>0.4952 (± 0.0356)</t>
  </si>
  <si>
    <t>0.6561(± 0.0188)</t>
  </si>
  <si>
    <t>0.5633 (± 0.0213)</t>
  </si>
  <si>
    <t>0.6016 (± 0.0133)</t>
  </si>
  <si>
    <t>0.6054 (± 0.0130)</t>
  </si>
  <si>
    <t>0.5921 (± 0.0189)</t>
  </si>
  <si>
    <t>0.4930 (± 0.0267)</t>
  </si>
  <si>
    <t>0.6736 (± 0.0164)</t>
  </si>
  <si>
    <t>0.5688 (± 0.0197)</t>
  </si>
  <si>
    <t>0.6031 (± 0.0100)</t>
  </si>
  <si>
    <t>0.6067 (± 0.0099)</t>
  </si>
  <si>
    <t>0.5915 (± 0.0119)</t>
  </si>
  <si>
    <t>0.6663 (± 0.0206)</t>
  </si>
  <si>
    <t>0.6448 (± 0.0130)</t>
  </si>
  <si>
    <t>0.6422 (± 0.0185)</t>
  </si>
  <si>
    <t>0.6595 (± 0.0169)</t>
  </si>
  <si>
    <t>0.6606 (± 0.0177)</t>
  </si>
  <si>
    <t>0.6596 (± 0.0173)</t>
  </si>
  <si>
    <t>0.5909 (± 0.0331)</t>
  </si>
  <si>
    <t>0.5836 (± 0.0173)</t>
  </si>
  <si>
    <t>0.6599 (± 0.0153)</t>
  </si>
  <si>
    <t>0.6586 (± 0.0131)</t>
  </si>
  <si>
    <t>0.6588 (± 0.0142)</t>
  </si>
  <si>
    <t>0.4482 (± 0.0514)</t>
  </si>
  <si>
    <t>0.5645 (± 0.0316)</t>
  </si>
  <si>
    <t>0.5751 (± 0.0523)</t>
  </si>
  <si>
    <t>0.5704 (± 0.0527)</t>
  </si>
  <si>
    <t>0.5156 (± 0.0815)</t>
  </si>
  <si>
    <t>0.5081 (± 0.0345)</t>
  </si>
  <si>
    <t>0.5084 (± 0.0213)</t>
  </si>
  <si>
    <t>0.4145 (± 0.0353)</t>
  </si>
  <si>
    <t>0.8030 (± 0.0558)</t>
  </si>
  <si>
    <t>0.5338 (± 0.0276)</t>
  </si>
  <si>
    <t>0.5094 (± 0.0218)</t>
  </si>
  <si>
    <t>0.5090 (± 0.0157)</t>
  </si>
  <si>
    <t>0.4237 (± 0.0368)</t>
  </si>
  <si>
    <t>0.6299 (± 0.0236)</t>
  </si>
  <si>
    <t>0.5824 (± 0.0284)</t>
  </si>
  <si>
    <t>0.4860 (± 0.0523)</t>
  </si>
  <si>
    <t>0.4057 (± 0.0341)</t>
  </si>
  <si>
    <t>0.5371 (± 0.0823)</t>
  </si>
  <si>
    <t>0.4586 (± 0.0657)</t>
  </si>
  <si>
    <t>0.5576  (± 0.0309)</t>
  </si>
  <si>
    <t>0.5182 (± 0.0216)</t>
  </si>
  <si>
    <t>0.5051 (± 0.0225)</t>
  </si>
  <si>
    <t>0.4545 (± 0.0309)</t>
  </si>
  <si>
    <t>0.5997 (± 0.0397)</t>
  </si>
  <si>
    <t>0.5164 (± 0.0290)</t>
  </si>
  <si>
    <t>0.5615 (± 0.0241)</t>
  </si>
  <si>
    <t>0.5638 (± 0.0254)</t>
  </si>
  <si>
    <t>0.5526 (± 0.0278)</t>
  </si>
  <si>
    <t>0.5634 (± 0.0398)</t>
  </si>
  <si>
    <t>sentence bert (hierachical, b, concat,n=1)</t>
  </si>
  <si>
    <t>sentence bert (hierachical, b, concat,n=2)</t>
  </si>
  <si>
    <t>sentence bert (hierachical, b, concat,n=3)</t>
  </si>
  <si>
    <t>sentence bert (hierachical, b, concat,n=4)</t>
  </si>
  <si>
    <t>sentence bert (hierachical, b, concat,n=5)</t>
  </si>
  <si>
    <t>0.3969 (± 0.0340)</t>
  </si>
  <si>
    <t>0.5250 (± 0.0730)</t>
  </si>
  <si>
    <t>0.4038 (± 0.0334)</t>
  </si>
  <si>
    <t>0.4793 (± 0.0414)</t>
  </si>
  <si>
    <t>0.4988 (± 0.0162)</t>
  </si>
  <si>
    <t>0.3858 (± 0.0397)</t>
  </si>
  <si>
    <t>0.5197 (± 0.0398)</t>
  </si>
  <si>
    <t>0.4400 (± 0.0185)</t>
  </si>
  <si>
    <t>0.4866 (± 0.0306)</t>
  </si>
  <si>
    <t>0.4863 (± 0.0303)</t>
  </si>
  <si>
    <t>0.4742 (± 0.0359)</t>
  </si>
  <si>
    <t>0.3950 (± 0.0265)</t>
  </si>
  <si>
    <t>0.8961 (± 0.0438)</t>
  </si>
  <si>
    <t>0.5265 (± 0.0264)</t>
  </si>
  <si>
    <t>0.3947 (± 0.0370)</t>
  </si>
  <si>
    <t>0.4982 (± 0.0051)</t>
  </si>
  <si>
    <t xml:space="preserve"> 0.3321 (± 0.0352)</t>
  </si>
  <si>
    <t>0.4182 (± 0.0333)</t>
  </si>
  <si>
    <t>0.9548 (± 0.0264)</t>
  </si>
  <si>
    <t>0.5806 (± 0.0314)</t>
  </si>
  <si>
    <t>0.6072 (± 0.0565)</t>
  </si>
  <si>
    <t>0.5445 (± 0.0251)</t>
  </si>
  <si>
    <t>0.4028 (± 0.0593)</t>
  </si>
  <si>
    <t>0.4567 (± 0.0447)</t>
  </si>
  <si>
    <t>0.3769 (± 0.0381)</t>
  </si>
  <si>
    <t>0.4371 (± 0.0446)</t>
  </si>
  <si>
    <t>0.3825 (± 0.0398)</t>
  </si>
  <si>
    <t>0.5129 (± 0.0372)</t>
  </si>
  <si>
    <t>0.4851 (± 0.0244)</t>
  </si>
  <si>
    <t>0.4775 (± 0.0261)</t>
  </si>
  <si>
    <t>0.4610 (± 0.0340)</t>
  </si>
  <si>
    <t>0.4033 (± 0.0567)</t>
  </si>
  <si>
    <t>0.4769 (± 0.0361)</t>
  </si>
  <si>
    <t>0.4356 (± 0.0432)</t>
  </si>
  <si>
    <t>0.5076 (± 0.0349)</t>
  </si>
  <si>
    <t>0.5073 (± 0.0363)</t>
  </si>
  <si>
    <t>0.5034 (± 0.0376)</t>
  </si>
  <si>
    <t>0.4446 (± 0.0288)</t>
  </si>
  <si>
    <t>0.4945 (± 0.0221)</t>
  </si>
  <si>
    <t>0.5184 (± 0.0157)</t>
  </si>
  <si>
    <t>Sentence bert (best 2 for each label) + bert classifier linear fusion</t>
  </si>
  <si>
    <t>Sentence bert (best 1 for each label) + bert classifier, concat, b</t>
  </si>
  <si>
    <t>Sentence bert (best 2 for each label) + bert classifier, concat, b</t>
  </si>
  <si>
    <t>Sentence bert (best 3 for each label) + bert classifier, concat, b</t>
  </si>
  <si>
    <t>Sentence bert (best 4 for each label) + bert classifier, concat, b</t>
  </si>
  <si>
    <t>Sentence bert (best 5 for each label) + bert classifier, concat, b</t>
  </si>
  <si>
    <t>0.3609 (± 0.0335)</t>
  </si>
  <si>
    <t>0.3878 (± 0.0435)</t>
  </si>
  <si>
    <t>0.3553 (± 0.0364)</t>
  </si>
  <si>
    <t>0.6601 (± 0.0197)</t>
  </si>
  <si>
    <t>0.4888 (± 0.0454)</t>
  </si>
  <si>
    <t>0.5063 (± 0.0115)</t>
  </si>
  <si>
    <t>0.4703 (± 0.0207)</t>
  </si>
  <si>
    <t>0.5738 (± 0.0343)</t>
  </si>
  <si>
    <t>0.5572 (± 0.0560)</t>
  </si>
  <si>
    <t>0.5622 (± 0.0242)</t>
  </si>
  <si>
    <t>0.6454 (± 0.0172)</t>
  </si>
  <si>
    <t>0.6436 (± 0.0201)</t>
  </si>
  <si>
    <t>0.6421 (± 0.0198)</t>
  </si>
  <si>
    <t>sentence bert (hierachical, ub, linear fusion, n=2)</t>
  </si>
  <si>
    <t>sentence bert (hierachical, ub, linear fusion, n=3)</t>
  </si>
  <si>
    <t>sentence bert (hierachical, ub, linear fusion, n=4)</t>
  </si>
  <si>
    <t>sentence bert (hierachical, ub, linear fusion, n=5)</t>
  </si>
  <si>
    <t>Sentence bert (best 3 for each label) + bert classifier linear fusion</t>
  </si>
  <si>
    <t>Sentence bert (best 4 for each label) + bert classifier linear fusion</t>
  </si>
  <si>
    <t>Sentence bert (best 5 for each label) + bert classifier linear fusion</t>
  </si>
  <si>
    <t>0.5176 (± 0.0741)</t>
  </si>
  <si>
    <t>0.4236 (± 0.0460)</t>
  </si>
  <si>
    <t>0.4614 (± 0.0237)</t>
  </si>
  <si>
    <t>0.3860 (± 0.0415)</t>
  </si>
  <si>
    <t>0.4620 (± 0.0212)</t>
  </si>
  <si>
    <t>0.4979 (± 0.0308)</t>
  </si>
  <si>
    <t>0.4667 (± 0.0336)</t>
  </si>
  <si>
    <t>0.6150 (± 0.0377)</t>
  </si>
  <si>
    <t>0.5299 (± 0.0259)</t>
  </si>
  <si>
    <t>0.5760 (± 0.0127)</t>
  </si>
  <si>
    <t>0.5792 (± 0.0121)</t>
  </si>
  <si>
    <t>0.5672 (± 0.0142)</t>
  </si>
  <si>
    <t>0.5709 (± 0.0130)</t>
  </si>
  <si>
    <t>0.3711 (± 0.0864)</t>
  </si>
  <si>
    <t>0.3282 (± 0.0457)</t>
  </si>
  <si>
    <t>0.3081 (± 0.0348)</t>
  </si>
  <si>
    <t>0.6689 (± 0.0231)</t>
  </si>
  <si>
    <t>0.4927 (± 0.0913)</t>
  </si>
  <si>
    <t>0.5070 (± 0.0152)</t>
  </si>
  <si>
    <t>0.4601 (± 0.0263)</t>
  </si>
  <si>
    <t>0.6014 (± 0.0340)</t>
  </si>
  <si>
    <t>0.4897 (± 0.0594)</t>
  </si>
  <si>
    <t>0.5364 (± 0.0311)</t>
  </si>
  <si>
    <t>0.6526 (± 0.0195)</t>
  </si>
  <si>
    <t>0.6391 (± 0.0213)</t>
  </si>
  <si>
    <t>0.6393 (± 0.0240)</t>
  </si>
  <si>
    <t>0.3054 (± 0.0247)</t>
  </si>
  <si>
    <t>0.3332 (± 0.0210)</t>
  </si>
  <si>
    <t>0.3044 (± 0.0186)</t>
  </si>
  <si>
    <t>0.4459 (± 0.0349)</t>
  </si>
  <si>
    <t>0.4922 (± 0.0061)</t>
  </si>
  <si>
    <t>0.4450 (± 0.0044)</t>
  </si>
  <si>
    <t>0.5769 (± 0.0361)</t>
  </si>
  <si>
    <t>0.4998 (± 0.0086)</t>
  </si>
  <si>
    <t>0.5348 (± 0.0119)</t>
  </si>
  <si>
    <t>0.6385 (± 0.0145)</t>
  </si>
  <si>
    <t>0.6303 (± 0.0101)</t>
  </si>
  <si>
    <t>0.6318 (± 0.0106)</t>
  </si>
  <si>
    <t>0.6578 (± 0.0145)</t>
  </si>
  <si>
    <t>Models w/o MO</t>
  </si>
  <si>
    <t>w/o MO</t>
  </si>
  <si>
    <t>0.4476 (± 0.0566)</t>
  </si>
  <si>
    <t>0.4738 (± 0.0691)</t>
  </si>
  <si>
    <t>0.4489 (± 0.0632)</t>
  </si>
  <si>
    <t>0.2416 (± 0.0530)</t>
  </si>
  <si>
    <t>0.4000 (± 0.1225)</t>
  </si>
  <si>
    <t>0.2996 (± 0.0754)</t>
  </si>
  <si>
    <t>0.4739 (± 0.0636)</t>
  </si>
  <si>
    <t>0.6125 (± 0.0195)</t>
  </si>
  <si>
    <t>0.4664 (± 0.0368)</t>
  </si>
  <si>
    <t>0.6094 (± 0.0253)</t>
  </si>
  <si>
    <t>0.5718 (± 0.0308)</t>
  </si>
  <si>
    <t>0.5160 (± 0.0214)</t>
  </si>
  <si>
    <t>0.4749 (± 0.0340)</t>
  </si>
  <si>
    <t>0.7198 (± 0.0920)</t>
  </si>
  <si>
    <t>0.5572 (± 0.0208)</t>
  </si>
  <si>
    <t>0.5115 (± 0.0280)</t>
  </si>
  <si>
    <t>0.4613 (± 0.0196)</t>
  </si>
  <si>
    <t>0.7335 (± 0.0742)</t>
  </si>
  <si>
    <t>0.5625 (± 0.0395)</t>
  </si>
  <si>
    <t>0.4671 (± 0.0200)</t>
  </si>
  <si>
    <t>0.4862 (± 0.0646)</t>
  </si>
  <si>
    <t>0.6067 (± 0.0362)</t>
  </si>
  <si>
    <t>0.6016 (± 0.0277)</t>
  </si>
  <si>
    <t>0.5142 (± 0.0281)</t>
  </si>
  <si>
    <t>0.4695 (± 0.0461)</t>
  </si>
  <si>
    <t>0.6625 (± 0.1010)</t>
  </si>
  <si>
    <t>0.5215 (± 0.0627)</t>
  </si>
  <si>
    <t>0.5442 (± 0.0679)</t>
  </si>
  <si>
    <t>0.4709 (± 0.0522)</t>
  </si>
  <si>
    <t>0.5796 (± 0.0200)</t>
  </si>
  <si>
    <t>0.4597 (± 0.0106)</t>
  </si>
  <si>
    <t>0.5572 (± 0.0119)</t>
  </si>
  <si>
    <t>0.4716 (± 0.0743)</t>
  </si>
  <si>
    <t>0.4747 (± 0.0239)</t>
  </si>
  <si>
    <t>0.5667 (± 0.0174)</t>
  </si>
  <si>
    <t>0.4661 (± 0.0950)</t>
  </si>
  <si>
    <t>0.5835 (± 0.0357)</t>
  </si>
  <si>
    <t>0.4766 (± 0.0441)</t>
  </si>
  <si>
    <t>0.5633 (± 0.0254)</t>
  </si>
  <si>
    <t>0.4596 (± 0.0522)</t>
  </si>
  <si>
    <t>0.5367 (± 0.0523)</t>
  </si>
  <si>
    <t>0.4635 (± 0.0411)</t>
  </si>
  <si>
    <t>0.5543 (± 0.0159)</t>
  </si>
  <si>
    <t>0.4646 (± 0.0400)</t>
  </si>
  <si>
    <t>0.7259 (± 0.0570)</t>
  </si>
  <si>
    <t>0.5589 (± 0.0417)</t>
  </si>
  <si>
    <t>0.5315 (± 0.0309)</t>
  </si>
  <si>
    <t>0.4711 (± 0.0334)</t>
  </si>
  <si>
    <t>0.7438 (± 0.0911)</t>
  </si>
  <si>
    <t>0.5428 (± 0.0188)</t>
  </si>
  <si>
    <t>0.5667 (± 0.0468)</t>
  </si>
  <si>
    <t>0.4655 (± 0.0364)</t>
  </si>
  <si>
    <t>0.7531 (± 0.0575)</t>
  </si>
  <si>
    <t>0.5660 (± 0.0427)</t>
  </si>
  <si>
    <t>0.5250 (± 0.0282)</t>
  </si>
  <si>
    <t>0.5088 (± 0.0836)</t>
  </si>
  <si>
    <t>0.5858 (± 0.0339)</t>
  </si>
  <si>
    <t>0.4918 (± 0.0320)</t>
  </si>
  <si>
    <t>0.5842 (± 0.0180)</t>
  </si>
  <si>
    <t>0.4532 (± 0.0657)</t>
  </si>
  <si>
    <t>0.6172 (± 0.0319)</t>
  </si>
  <si>
    <t>0.4983 (± 0.0418)</t>
  </si>
  <si>
    <t>0.5812 (± 0.0202)</t>
  </si>
  <si>
    <t>0.4124 (± 0.0286)</t>
  </si>
  <si>
    <t>0.5349 (± 0.0668)</t>
  </si>
  <si>
    <t>0.4519 (± 0.0370)</t>
  </si>
  <si>
    <t>0.5737 (± 0.0130)</t>
  </si>
  <si>
    <t>0.4864 (± 0.0147)</t>
  </si>
  <si>
    <t>0.7071 (± 0.0085)</t>
  </si>
  <si>
    <t>0.5558 (± 0.0101)</t>
  </si>
  <si>
    <t>0.5125 (± 0.0166)</t>
  </si>
  <si>
    <t>0.4831 (± 0.0336)</t>
  </si>
  <si>
    <t>0.6812 (± 0.0244)</t>
  </si>
  <si>
    <t>0.5455 (± 0.0222)</t>
  </si>
  <si>
    <t>0.5150 (± 0.0250)</t>
  </si>
  <si>
    <t>0.4823 (± 0.0271)</t>
  </si>
  <si>
    <t>0.6998 (± 0.0323)</t>
  </si>
  <si>
    <t>0.5583 (± 0.0228)</t>
  </si>
  <si>
    <t>0.5134 (± 0.0121)</t>
  </si>
  <si>
    <t>0.5131 (± 0.0938)</t>
  </si>
  <si>
    <t>0.5121 (± 0.0419)</t>
  </si>
  <si>
    <t>0.3963 (± 0.0308)</t>
  </si>
  <si>
    <t>0.4877 (± 0.0281)</t>
  </si>
  <si>
    <t>0.5121 (± 0.0961)</t>
  </si>
  <si>
    <t>0.6787 (± 0.0528)</t>
  </si>
  <si>
    <t>0.5057 (± 0.0221)</t>
  </si>
  <si>
    <t>0.5687 (± 0.0194)</t>
  </si>
  <si>
    <t>0.4634 (± 0.0288)</t>
  </si>
  <si>
    <t>0.7201 (± 0.0633)</t>
  </si>
  <si>
    <t>0.5480 (± 0.0102)</t>
  </si>
  <si>
    <t>0.5419 (± 0.0425)</t>
  </si>
  <si>
    <t>0.4578 (± 0.0242)</t>
  </si>
  <si>
    <t>0.7534 (± 0.0560)</t>
  </si>
  <si>
    <t>0.5289 (± 0.0293)</t>
  </si>
  <si>
    <t>0.5502 (± 0.0434)</t>
  </si>
  <si>
    <t>0.4557 (± 0.0280)</t>
  </si>
  <si>
    <t>0.7297 (± 0.0866)</t>
  </si>
  <si>
    <t>0.5578 (± 0.0266)</t>
  </si>
  <si>
    <t>0.5383 (± 0.0229)</t>
  </si>
  <si>
    <t>0.3150 (± 0.0573)</t>
  </si>
  <si>
    <t>0.4050 (± 0.1090)</t>
  </si>
  <si>
    <t>0.3138 (± 0.0574)</t>
  </si>
  <si>
    <t>0.6140 (± 0.0172)</t>
  </si>
  <si>
    <t>0.2929 (± 0.0160)</t>
  </si>
  <si>
    <t>0.4972 (± 0.0057)</t>
  </si>
  <si>
    <t>0.3667 (± 0.0136)</t>
  </si>
  <si>
    <t>0.6150 (± 0.0191)</t>
  </si>
  <si>
    <t>0.2938 (± 0.0158)</t>
  </si>
  <si>
    <t>0.4825 (± 0.0206)</t>
  </si>
  <si>
    <t>0.3636 (± 0.0132)</t>
  </si>
  <si>
    <t>0.6165 (± 0.0176)</t>
  </si>
  <si>
    <t>0.4728 (± 0.0243)</t>
  </si>
  <si>
    <t>0.9224 (± 0.0143)</t>
  </si>
  <si>
    <t>0.6164 (± 0.0217)</t>
  </si>
  <si>
    <t>0.4910 (± 0.0140)</t>
  </si>
  <si>
    <t>0.4857 (± 0.0357)</t>
  </si>
  <si>
    <t>0.5851 (± 0.0457)</t>
  </si>
  <si>
    <t>0.5388 (± 0.0640)</t>
  </si>
  <si>
    <t>0.5343 (± 0.0151)</t>
  </si>
  <si>
    <t>0.4750 (± 0.0384)</t>
  </si>
  <si>
    <t>0.4903 (± 0.0479)</t>
  </si>
  <si>
    <t>0.4682 (± 0.0323)</t>
  </si>
  <si>
    <t>0.5189 (± 0.0177)</t>
  </si>
  <si>
    <t>0.4734 (± 0.0287)</t>
  </si>
  <si>
    <t>0.9580 (± 0.0432)</t>
  </si>
  <si>
    <t>0.6234 (± 0.0275)</t>
  </si>
  <si>
    <t>0.4906 (± 0.0368)</t>
  </si>
  <si>
    <t>0.4553 (± 0.0432)</t>
  </si>
  <si>
    <t>0.4664 (± 0.0557)</t>
  </si>
  <si>
    <t>0.4550 (± 0.0473)</t>
  </si>
  <si>
    <t>0.5051 (± 0.0263)</t>
  </si>
  <si>
    <t>0.4511 (± 0.0418)</t>
  </si>
  <si>
    <t>0.4848 (± 0.0544)</t>
  </si>
  <si>
    <t>0.4441 (± 0.0455)</t>
  </si>
  <si>
    <t>0.5996 (± 0.0216)</t>
  </si>
  <si>
    <t>0.4589 (± 0.0419)</t>
  </si>
  <si>
    <t>0.5538 (± 0.0481)</t>
  </si>
  <si>
    <t>0.5603 (± 0.0122)</t>
  </si>
  <si>
    <t>0.4932 (± 0.0407)</t>
  </si>
  <si>
    <t>0.4638 (± 0.1080)</t>
  </si>
  <si>
    <t>0.4102 (± 0.0571)</t>
  </si>
  <si>
    <t>0.3852 (± 0.0435)</t>
  </si>
  <si>
    <t>0.6081 (± 0.0246)</t>
  </si>
  <si>
    <t>0.3818 (± 0.0309)</t>
  </si>
  <si>
    <t>0.4166 (± 0.0263)</t>
  </si>
  <si>
    <t>0.3805 (± 0.0232)</t>
  </si>
  <si>
    <t>0.5946 (± 0.0197)</t>
  </si>
  <si>
    <t xml:space="preserve"> 0.4929 (± 0.0321)</t>
  </si>
  <si>
    <t>0.4936 (± 0.0321)</t>
  </si>
  <si>
    <t>0.4817 (± 0.0351)</t>
  </si>
  <si>
    <t>0.4635 (± 0.0421)</t>
  </si>
  <si>
    <t>0.4884 (± 0.0451)</t>
  </si>
  <si>
    <t>0.4754 (± 0.0424)</t>
  </si>
  <si>
    <t>0.4911 (± 0.0356)</t>
  </si>
  <si>
    <t>0.4906 (± 0.0356)</t>
  </si>
  <si>
    <t>0.3063 (± 0.0097)</t>
  </si>
  <si>
    <t>0.3780 (± 0.0074)</t>
  </si>
  <si>
    <t>0.6254 (± 0.0732)</t>
  </si>
  <si>
    <t>0.5163 (± 0.1202)</t>
  </si>
  <si>
    <t>0.5484 (± 0.0523)</t>
  </si>
  <si>
    <t>0.6241 (± 0.0270)</t>
  </si>
  <si>
    <t>0.6096 (± 0.0122)</t>
  </si>
  <si>
    <t>0.6004 (± 0.0154)</t>
  </si>
  <si>
    <t>0.4979 (± 0.0478)</t>
  </si>
  <si>
    <t>0.5019 (± 0.0225)</t>
  </si>
  <si>
    <t>0.4634 (± 0.0228)</t>
  </si>
  <si>
    <t>0.5354 (± 0.0390)</t>
  </si>
  <si>
    <t>0.6939 (± 0.0329)</t>
  </si>
  <si>
    <t>0.6036 (± 0.0296)</t>
  </si>
  <si>
    <t>0.5827 (± 0.0310)</t>
  </si>
  <si>
    <t>0.5793 (± 0.0302)</t>
  </si>
  <si>
    <t>0.5687 (± 0.0310)</t>
  </si>
  <si>
    <t>0.4082 (± 0.0267)</t>
  </si>
  <si>
    <t>0.7078 (± 0.0863)</t>
  </si>
  <si>
    <t>0.5007 (± 0.0369)</t>
  </si>
  <si>
    <t>0.4900 (± 0.0257)</t>
  </si>
  <si>
    <t>0.5172 (± 0.0323)</t>
  </si>
  <si>
    <t>0.4350 (± 0.0320)</t>
  </si>
  <si>
    <t>0.4607 (± 0.0224)</t>
  </si>
  <si>
    <t>0.8212 (± 0.0752)</t>
  </si>
  <si>
    <t>0.6039 (± 0.0126)</t>
  </si>
  <si>
    <t>0.6308 (± 0.0199)</t>
  </si>
  <si>
    <t>0.6135 (± 0.0136)</t>
  </si>
  <si>
    <t>0.5654 (± 0.0256)</t>
  </si>
  <si>
    <t>0.5704 (± 0.0219)</t>
  </si>
  <si>
    <t>0.4873 (± 0.0148)</t>
  </si>
  <si>
    <t>0.8575 (± 0.0894)</t>
  </si>
  <si>
    <t>0.6046 (± 0.0329)</t>
  </si>
  <si>
    <t>0.5088 (± 0.0187)</t>
  </si>
  <si>
    <t>0.4868 (± 0.0363)</t>
  </si>
  <si>
    <t>0.4213 (± 0.0365)</t>
  </si>
  <si>
    <t>0.4937 (± 0.0157)</t>
  </si>
  <si>
    <t>0.8516 (± 0.0726)</t>
  </si>
  <si>
    <t>0.6232 (± 0.0125)</t>
  </si>
  <si>
    <t>0.5423 (± 0.0242)</t>
  </si>
  <si>
    <t>0.5242 (± 0.0176)</t>
  </si>
  <si>
    <t>0.4531 (± 0.0479)</t>
  </si>
  <si>
    <t>0.5018 (± 0.1143)</t>
  </si>
  <si>
    <t>0.5088 (± 0.0190)</t>
  </si>
  <si>
    <t>0.4559 (± 0.0317)</t>
  </si>
  <si>
    <t>0.5124 (± 0.0631)</t>
  </si>
  <si>
    <t>0.5497 (± 0.0298)</t>
  </si>
  <si>
    <t>0.6093 (± 0.0220)</t>
  </si>
  <si>
    <t>0.6050 (± 0.0223)</t>
  </si>
  <si>
    <t>0.6011 (± 0.0247)</t>
  </si>
  <si>
    <t>0.5007 (± 0.0486)</t>
  </si>
  <si>
    <t>0.5165 (± 0.0204)</t>
  </si>
  <si>
    <t>0.4514 (± 0.0154)</t>
  </si>
  <si>
    <t>0.5270 (± 0.306)</t>
  </si>
  <si>
    <t>0.7535 (± 0.0945)</t>
  </si>
  <si>
    <t>0.6172 (± 0.0363)</t>
  </si>
  <si>
    <t>0.5885 (± 0.0416)</t>
  </si>
  <si>
    <t>0.5740 (± 0.0292)</t>
  </si>
  <si>
    <t>0.5487 (± 0.0400)</t>
  </si>
  <si>
    <t>0.4616 (± 0.0587)</t>
  </si>
  <si>
    <t>0.5175 (± 0.0190)</t>
  </si>
  <si>
    <t>0.4598 (± 0.0359)</t>
  </si>
  <si>
    <t>0.5654 (± 0.0434)</t>
  </si>
  <si>
    <t>0.7003 (± 0.0451)</t>
  </si>
  <si>
    <t>0.6232 (± 0.0221)</t>
  </si>
  <si>
    <t>0.6123 (± 0.0254)</t>
  </si>
  <si>
    <t>0.6091 (± 0.0254)</t>
  </si>
  <si>
    <t>0.6001 (± 0.0283)</t>
  </si>
  <si>
    <t>0.4858 (± 0.0206)</t>
  </si>
  <si>
    <t>0.4989 (± 0.0161)</t>
  </si>
  <si>
    <t>0.4464 (± 0.0342)</t>
  </si>
  <si>
    <t>0.4962 (± 0.0391)</t>
  </si>
  <si>
    <t>0.7414 (± 0.0678)</t>
  </si>
  <si>
    <t>0.5906 (± 0.0160)</t>
  </si>
  <si>
    <t>0.5277 (± 0.0189)</t>
  </si>
  <si>
    <t>0.5237 (± 0.0199)</t>
  </si>
  <si>
    <t>0.4883 (± 0.0390)</t>
  </si>
  <si>
    <t>0.4882 (± 0.0934)</t>
  </si>
  <si>
    <t>0.4930 (± 0.0266)</t>
  </si>
  <si>
    <t>0.4290 (± 0.0504)</t>
  </si>
  <si>
    <t>0.4553 (± 0.0269)</t>
  </si>
  <si>
    <t>0.7262 (± 0.0676)</t>
  </si>
  <si>
    <t>0.5574 (± 0.0240)</t>
  </si>
  <si>
    <t>0.4764 (± 0.0329)</t>
  </si>
  <si>
    <t>0.4846 (± 0.0240)</t>
  </si>
  <si>
    <t>0.4392 (± 0.0344)</t>
  </si>
  <si>
    <t>0.5226 (± 0.0331)</t>
  </si>
  <si>
    <t>0.4646 (± 0.0219)</t>
  </si>
  <si>
    <t>0.4779 (± 0.0156)</t>
  </si>
  <si>
    <t>0.4413 (± 0.0073)</t>
  </si>
  <si>
    <t>0.5208 (± 0.0363)</t>
  </si>
  <si>
    <t>0.6163 (± 0.0484)</t>
  </si>
  <si>
    <t>0.5641 (± 0.0385)</t>
  </si>
  <si>
    <t>0.5578 (± 0.0177)</t>
  </si>
  <si>
    <t>0.5568 (± 0.0163)</t>
  </si>
  <si>
    <t>0.5526 (± 0.0154)</t>
  </si>
  <si>
    <t>0.4662 (± 0.0624)</t>
  </si>
  <si>
    <t>0.4984 (± 0.0177)</t>
  </si>
  <si>
    <t>0.4147 (± 0.0108)</t>
  </si>
  <si>
    <t>0.6501 (± 0.0260)</t>
  </si>
  <si>
    <t>0.5796 (± 0.0051)</t>
  </si>
  <si>
    <t>0.5642 (± 0.0163)</t>
  </si>
  <si>
    <t>0.5629 (± 0.0162)</t>
  </si>
  <si>
    <t>0.5556 (± 0.0133)</t>
  </si>
  <si>
    <t>0.4908 (± 0.0597)</t>
  </si>
  <si>
    <t>0.5075 (± 0.0111)</t>
  </si>
  <si>
    <t>0.4454 (± 0.0293)</t>
  </si>
  <si>
    <t>0.6491 (± 0.0165)</t>
  </si>
  <si>
    <t>0.5847 (± 0.0180)</t>
  </si>
  <si>
    <t>0.5725 (± 0.0165)</t>
  </si>
  <si>
    <t>0.5714 (± 0.0168)</t>
  </si>
  <si>
    <t>0.5653 (± 0.0178)</t>
  </si>
  <si>
    <t>0.4290 (± 0.0505)</t>
  </si>
  <si>
    <t>0.5005 (± 0.0209)</t>
  </si>
  <si>
    <t>0.5041 (± 0.0080)</t>
  </si>
  <si>
    <t>0.3785 (± 0.0070)</t>
  </si>
  <si>
    <t>0.4789 (± 0.0225)</t>
  </si>
  <si>
    <t>0.9316 (± 0.0125)</t>
  </si>
  <si>
    <t>0.6322 (± 0.0188)</t>
  </si>
  <si>
    <t>0.5480 (± 0.0326)</t>
  </si>
  <si>
    <t>0.5153 (± 0.0107)</t>
  </si>
  <si>
    <t>0.4014 (± 0.0047)</t>
  </si>
  <si>
    <t>0.5218 (± 0.0171)</t>
  </si>
  <si>
    <t>0.5215 (± 0.0181)</t>
  </si>
  <si>
    <t>0.5184 (± 0.0270)</t>
  </si>
  <si>
    <t>0.5039 (± 0.0306)</t>
  </si>
  <si>
    <t>0.6069 (± 0.0373)</t>
  </si>
  <si>
    <t>0.5502 (± 0.0303)</t>
  </si>
  <si>
    <t>0.5383 (± 0.0145)</t>
  </si>
  <si>
    <t>0.5375 (± 0.0138)</t>
  </si>
  <si>
    <t>0.5324 (± 0.0139)</t>
  </si>
  <si>
    <t>0.5012 (± 0.0169)</t>
  </si>
  <si>
    <t>0.4994 (± 0.0166)</t>
  </si>
  <si>
    <t>0.4872 (± 0.0164)</t>
  </si>
  <si>
    <t>0.4906 (± 0.0262)</t>
  </si>
  <si>
    <t>0.5125 (± 0.0319)</t>
  </si>
  <si>
    <t>0.4999 (± 0.0132)</t>
  </si>
  <si>
    <t>0.5184 (± 0.0175)</t>
  </si>
  <si>
    <t>0.5184 (± 0.0173)</t>
  </si>
  <si>
    <t>0.5168 (± 0.0174)</t>
  </si>
  <si>
    <t>0.4857 (± 0.0324)</t>
  </si>
  <si>
    <t>0.4854 (± 0.0342)</t>
  </si>
  <si>
    <t>0.4803 (± 0.0328)</t>
  </si>
  <si>
    <t>0.4852 (± 0.0436)</t>
  </si>
  <si>
    <t>0.4789 (± 0.0364)</t>
  </si>
  <si>
    <t>0.5028 (± 0.0256)</t>
  </si>
  <si>
    <t>0.5030 (± 0.0257)</t>
  </si>
  <si>
    <t>0.5026 (± 0.0255)</t>
  </si>
  <si>
    <t>0.5769 (± 0.0353)</t>
  </si>
  <si>
    <t>0.5826 (± 0.0546)</t>
  </si>
  <si>
    <t>0.5766 (± 0.0208)</t>
  </si>
  <si>
    <t>0.6010 (± 0.0213)</t>
  </si>
  <si>
    <t>0.6006 (± 0.0217)</t>
  </si>
  <si>
    <t>0.5980 (± 0.0212)</t>
  </si>
  <si>
    <t>0.4971 (± 0.0572)</t>
  </si>
  <si>
    <t>0.5093 (± 0.0137)</t>
  </si>
  <si>
    <t>0.4693 (± 0.0243)</t>
  </si>
  <si>
    <t>0.4513 (± 0.0196)</t>
  </si>
  <si>
    <t>0.4961 (± 0.0170)</t>
  </si>
  <si>
    <t>0.4649 (± 0.0201)</t>
  </si>
  <si>
    <t>0.5283 (± 0.0330)</t>
  </si>
  <si>
    <t>0.6267 (± 0.0324)</t>
  </si>
  <si>
    <t>0.5721 (± 0.0214)</t>
  </si>
  <si>
    <t>0.5652 (± 0.0087)</t>
  </si>
  <si>
    <t>0.5644 (± 0.0088)</t>
  </si>
  <si>
    <t>0.5592 (± 0.0121)</t>
  </si>
  <si>
    <t>0.4434 (± 0.0436)</t>
  </si>
  <si>
    <t>0.4905 (± 0.0074)</t>
  </si>
  <si>
    <t>0.4371 (± 0.0073)</t>
  </si>
  <si>
    <t>0.5776 (± 0.0366)</t>
  </si>
  <si>
    <t>0.5231 (± 0.0147)</t>
  </si>
  <si>
    <t>0.5482 (± 0.0153)</t>
  </si>
  <si>
    <t>0.5927 (± 0.0195)</t>
  </si>
  <si>
    <t>0.5908 (± 0.0181)</t>
  </si>
  <si>
    <t>0.5898 (± 0.0176)</t>
  </si>
  <si>
    <t>0.4580 (± 0.0463)</t>
  </si>
  <si>
    <t>0.4870 (± 0.0165)</t>
  </si>
  <si>
    <t>0.4371 (± 0.0165)</t>
  </si>
  <si>
    <t>0.5432 (± 0.0388)</t>
  </si>
  <si>
    <t>0.6349 (± 0.0569)</t>
  </si>
  <si>
    <t>0.5823 (± 0.0186)</t>
  </si>
  <si>
    <t>0.5807 (± 0.0085)</t>
  </si>
  <si>
    <t>0.5793 (± 0.0083)</t>
  </si>
  <si>
    <t>0.5727 (± 0.0131)</t>
  </si>
  <si>
    <t>0.4089 (± 0.0346)</t>
  </si>
  <si>
    <t>0.4938 (± 0.0153)</t>
  </si>
  <si>
    <t>0.4265 (± 0.0196)</t>
  </si>
  <si>
    <t>0.5012 (± 0.0388)</t>
  </si>
  <si>
    <t>0.7831 (± 0.0466)</t>
  </si>
  <si>
    <t>0.6104 (± 0.0375)</t>
  </si>
  <si>
    <t>0.5591 (± 0.0266)</t>
  </si>
  <si>
    <t>0.5452 (± 0.0209)</t>
  </si>
  <si>
    <t>0.5093 (± 0.0290)</t>
  </si>
  <si>
    <t>0.4566 (± 0.0384)</t>
  </si>
  <si>
    <t>0.5020 (± 0.0133)</t>
  </si>
  <si>
    <t>0.4287 (± 0.0106)</t>
  </si>
  <si>
    <t>0.5085 (± 0.0253)</t>
  </si>
  <si>
    <t>0.7995 (± 0.0594)</t>
  </si>
  <si>
    <t>0.6208 (± 0.0294)</t>
  </si>
  <si>
    <t>0.5709 (± 0.0173)</t>
  </si>
  <si>
    <t>0.5545 (± 0.0202)</t>
  </si>
  <si>
    <t>0.5151 (± 0.0371)</t>
  </si>
  <si>
    <t>0.4138 (± 0.0365)</t>
  </si>
  <si>
    <t>0.4925 (± 0.0171)</t>
  </si>
  <si>
    <t>0.4144 (± 0.0171)</t>
  </si>
  <si>
    <t>0.4964 (± 0.0275)</t>
  </si>
  <si>
    <t>0.8033 (± 0.0426)</t>
  </si>
  <si>
    <t>0.6134 (± 0.0314)</t>
  </si>
  <si>
    <t>0.5514 (± 0.0320)</t>
  </si>
  <si>
    <t>0.5382 (± 0.0272)</t>
  </si>
  <si>
    <t>0.4935 (± 0.0368)</t>
  </si>
  <si>
    <t>0.5035 (± 0.0415)</t>
  </si>
  <si>
    <t>0.5038 (± 0.0332)</t>
  </si>
  <si>
    <t>0.4078 (± 0.0392)</t>
  </si>
  <si>
    <t>0.4598 (± 0.0464)</t>
  </si>
  <si>
    <t>0.4952 (± 0.0301)</t>
  </si>
  <si>
    <t>0.4759 (± 0.0336)</t>
  </si>
  <si>
    <t>0.4885 (± 0.0320)</t>
  </si>
  <si>
    <t>0.4884 (± 0.0284)</t>
  </si>
  <si>
    <t>0.4870 (± 0.0282)</t>
  </si>
  <si>
    <t>0.4844 (± 0.0413)</t>
  </si>
  <si>
    <t>0.5172 (± 0.0218)</t>
  </si>
  <si>
    <t>0.4578 (± 0.0251)</t>
  </si>
  <si>
    <t>0.7122 (± 0.0149)</t>
  </si>
  <si>
    <t>0.5786 (± 0.0143)</t>
  </si>
  <si>
    <t>0.5256 (± 0.0250)</t>
  </si>
  <si>
    <t>0.5228 (± 0.0220)</t>
  </si>
  <si>
    <t>0.4986 (± 0.0226)</t>
  </si>
  <si>
    <t>0.5041 (± 0.0590)</t>
  </si>
  <si>
    <t>0.5106 (± 0.0040)</t>
  </si>
  <si>
    <t>0.4201 (± 0.0213)</t>
  </si>
  <si>
    <t>0.5296 (± 0.0334)</t>
  </si>
  <si>
    <t>0.7510 (± 0.0568)</t>
  </si>
  <si>
    <t>0.6197 (± 0.0319)</t>
  </si>
  <si>
    <t>0.5900 (± 0.0120)</t>
  </si>
  <si>
    <t>0.5788 (± 0.0088)</t>
  </si>
  <si>
    <t>0.5585 (± 0.0179)</t>
  </si>
  <si>
    <t>0.5023 (± 0.0133)</t>
  </si>
  <si>
    <t>0.5117 (± 0.0113)</t>
  </si>
  <si>
    <t>0.4605 (± 0.0164)</t>
  </si>
  <si>
    <t>0.6865 (± 0.0245)</t>
  </si>
  <si>
    <t>0.5742 (± 0.0228)</t>
  </si>
  <si>
    <t>0.5257 (± 0.0198)</t>
  </si>
  <si>
    <t>0.5235 (± 0.0186)</t>
  </si>
  <si>
    <t>0.5049 (± 0.0264)</t>
  </si>
  <si>
    <t>0.4757 (± 0.0264)</t>
  </si>
  <si>
    <t>0.5056 (± 0.0164)</t>
  </si>
  <si>
    <t>0.7045 (± 0.0142)</t>
  </si>
  <si>
    <t>0.5796 (± 0.0194)</t>
  </si>
  <si>
    <t>0.5245 (± 0.0109)</t>
  </si>
  <si>
    <t>0.5216 (± 0.0097)</t>
  </si>
  <si>
    <t>0.5000 (± 0.0131)</t>
  </si>
  <si>
    <t>0.3571 (± 0.0465)</t>
  </si>
  <si>
    <t>0.5017 (± 0.0032)</t>
  </si>
  <si>
    <t>0.3889 (± 0.0122)</t>
  </si>
  <si>
    <t>0.5216 (± 0.1071)</t>
  </si>
  <si>
    <t>0.5536 (± 0.0440)</t>
  </si>
  <si>
    <t>0.6234 (± 0.0236)</t>
  </si>
  <si>
    <t>0.6114 (± 0.0112)</t>
  </si>
  <si>
    <t>0.6036 (± 0.0132)</t>
  </si>
  <si>
    <t>0.3140 (± 0.0087)</t>
  </si>
  <si>
    <t>0.4991 (± 0.0018)</t>
  </si>
  <si>
    <t>0.3800 (± 0.0061)</t>
  </si>
  <si>
    <t>0.6207 (± 0.0255)</t>
  </si>
  <si>
    <t>0.6022 (± 0.0230)</t>
  </si>
  <si>
    <t>0.6150 (± 0.0192)</t>
  </si>
  <si>
    <t>0.6157 (± 0.0194)</t>
  </si>
  <si>
    <t>0.6144 (± 0.0192)</t>
  </si>
  <si>
    <t>0.3482 (± 0.0346)</t>
  </si>
  <si>
    <t>0.5009 (± 0.0016)</t>
  </si>
  <si>
    <t>0.3924 (± 0.0156)</t>
  </si>
  <si>
    <t>0.6047 (± 0.0202)</t>
  </si>
  <si>
    <t>0.6334 (± 0.0237)</t>
  </si>
  <si>
    <t>0.6157 (± 0.0169)</t>
  </si>
  <si>
    <t>0.6161 (± 0.0166)</t>
  </si>
  <si>
    <t>0.6152 (± 0.0169)</t>
  </si>
  <si>
    <t>0.4411 (± 0.0575)</t>
  </si>
  <si>
    <t>0.4955 (± 0.0146)</t>
  </si>
  <si>
    <t>0.4159 (± 0.0283)</t>
  </si>
  <si>
    <t>0.5122 (± 0.0403)</t>
  </si>
  <si>
    <t>0.7877 (± 0.0483)</t>
  </si>
  <si>
    <t>0.6181 (± 0.0182)</t>
  </si>
  <si>
    <t>0.5693 (± 0.0473)</t>
  </si>
  <si>
    <t>0.5577 (± 0.0383)</t>
  </si>
  <si>
    <t>0.5204 (± 0.0565)</t>
  </si>
  <si>
    <t>0.3667 (± 0.0317)</t>
  </si>
  <si>
    <t>0.4862 (± 0.0086)</t>
  </si>
  <si>
    <t>0.3970 (± 0.0190)</t>
  </si>
  <si>
    <t>0.4999 (± 0.0275)</t>
  </si>
  <si>
    <t>0.8163 (± 0.0363)</t>
  </si>
  <si>
    <t>0.6194 (± 0.0246)</t>
  </si>
  <si>
    <t>0.5563 (± 0.0384)</t>
  </si>
  <si>
    <t>0.5435 (± 0.0309)</t>
  </si>
  <si>
    <t>0.4954 (± 0.0470)</t>
  </si>
  <si>
    <t>0.3811 (± 0.0035)</t>
  </si>
  <si>
    <t>0.4908 (± 0.0070)</t>
  </si>
  <si>
    <t>0.4085 (± 0.0113)</t>
  </si>
  <si>
    <t>0.5063 (± 0.0245)</t>
  </si>
  <si>
    <t>0.7953 (± 0.0567)</t>
  </si>
  <si>
    <t>0.6176 (± 0.0235)</t>
  </si>
  <si>
    <t>0.5624 (± 0.0252)</t>
  </si>
  <si>
    <t>0.5504 (± 0.0266)</t>
  </si>
  <si>
    <t>0.5091 (± 0.0493)</t>
  </si>
  <si>
    <t>0.4556 (± 0.0165)</t>
  </si>
  <si>
    <t>0.4911 (± 0.0355)</t>
  </si>
  <si>
    <t>P</t>
  </si>
  <si>
    <t>R</t>
  </si>
  <si>
    <t>M F1</t>
  </si>
  <si>
    <t>n</t>
  </si>
  <si>
    <t>Avg Macro F1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</si>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</sst>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15" xfId="0" applyBorder="1"/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6" fillId="0" borderId="0" xfId="0" applyFont="1"/>
    <xf numFmtId="0" fontId="2" fillId="7" borderId="0" xfId="6"/>
    <xf numFmtId="0" fontId="2" fillId="7" borderId="0" xfId="6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6" fillId="0" borderId="13" xfId="0" applyFont="1" applyBorder="1"/>
    <xf numFmtId="0" fontId="0" fillId="0" borderId="22" xfId="0" applyBorder="1"/>
    <xf numFmtId="0" fontId="3" fillId="0" borderId="23" xfId="0" applyFont="1" applyBorder="1"/>
    <xf numFmtId="0" fontId="0" fillId="0" borderId="24" xfId="0" applyBorder="1"/>
    <xf numFmtId="0" fontId="6" fillId="0" borderId="16" xfId="0" applyFont="1" applyBorder="1"/>
    <xf numFmtId="0" fontId="3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" xfId="0" applyFont="1" applyBorder="1"/>
    <xf numFmtId="0" fontId="8" fillId="0" borderId="0" xfId="0" applyFont="1"/>
    <xf numFmtId="0" fontId="8" fillId="0" borderId="15" xfId="0" applyFont="1" applyBorder="1"/>
    <xf numFmtId="0" fontId="8" fillId="0" borderId="16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/>
    <xf numFmtId="0" fontId="8" fillId="0" borderId="14" xfId="0" applyFont="1" applyBorder="1"/>
    <xf numFmtId="0" fontId="8" fillId="0" borderId="17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2" fillId="7" borderId="4" xfId="6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2" fillId="7" borderId="12" xfId="6" applyBorder="1" applyAlignment="1">
      <alignment horizontal="center" vertical="center"/>
    </xf>
    <xf numFmtId="0" fontId="2" fillId="7" borderId="13" xfId="6" applyBorder="1"/>
    <xf numFmtId="0" fontId="2" fillId="7" borderId="14" xfId="6" applyBorder="1"/>
    <xf numFmtId="0" fontId="2" fillId="7" borderId="5" xfId="6" applyBorder="1"/>
    <xf numFmtId="0" fontId="2" fillId="7" borderId="15" xfId="6" applyBorder="1" applyAlignment="1">
      <alignment horizontal="center" vertical="center"/>
    </xf>
    <xf numFmtId="0" fontId="2" fillId="7" borderId="16" xfId="6" applyBorder="1"/>
    <xf numFmtId="0" fontId="2" fillId="7" borderId="4" xfId="6" applyBorder="1"/>
    <xf numFmtId="0" fontId="2" fillId="7" borderId="6" xfId="6" applyBorder="1"/>
    <xf numFmtId="0" fontId="2" fillId="7" borderId="7" xfId="6" applyBorder="1"/>
    <xf numFmtId="0" fontId="3" fillId="0" borderId="0" xfId="0" applyFont="1" applyAlignment="1">
      <alignment horizontal="center"/>
    </xf>
    <xf numFmtId="0" fontId="3" fillId="0" borderId="23" xfId="0" applyFont="1" applyBorder="1" applyAlignment="1">
      <alignment horizontal="center"/>
    </xf>
    <xf numFmtId="0" fontId="7" fillId="0" borderId="0" xfId="0" applyFont="1"/>
    <xf numFmtId="0" fontId="3" fillId="0" borderId="21" xfId="0" applyFont="1" applyBorder="1"/>
    <xf numFmtId="0" fontId="0" fillId="0" borderId="24" xfId="0" applyBorder="1" applyAlignment="1">
      <alignment horizontal="center" vertical="center"/>
    </xf>
    <xf numFmtId="0" fontId="3" fillId="0" borderId="25" xfId="0" applyFont="1" applyBorder="1"/>
    <xf numFmtId="0" fontId="0" fillId="0" borderId="20" xfId="0" applyBorder="1"/>
    <xf numFmtId="0" fontId="6" fillId="0" borderId="23" xfId="0" applyFont="1" applyBorder="1"/>
    <xf numFmtId="0" fontId="0" fillId="0" borderId="25" xfId="0" applyBorder="1"/>
    <xf numFmtId="0" fontId="6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2" fillId="7" borderId="0" xfId="6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7" borderId="0" xfId="6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0" fontId="1" fillId="3" borderId="18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9" xfId="2" applyBorder="1" applyAlignment="1">
      <alignment horizontal="center" vertical="center"/>
    </xf>
    <xf numFmtId="0" fontId="1" fillId="6" borderId="18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19" xfId="5" applyBorder="1" applyAlignment="1">
      <alignment horizontal="center" vertical="center"/>
    </xf>
    <xf numFmtId="0" fontId="1" fillId="5" borderId="10" xfId="4" applyBorder="1" applyAlignment="1">
      <alignment horizontal="center" vertical="center"/>
    </xf>
    <xf numFmtId="0" fontId="1" fillId="4" borderId="18" xfId="3" applyBorder="1" applyAlignment="1">
      <alignment horizontal="center" vertical="center"/>
    </xf>
    <xf numFmtId="0" fontId="1" fillId="4" borderId="10" xfId="3" applyBorder="1" applyAlignment="1">
      <alignment horizontal="center" vertical="center"/>
    </xf>
    <xf numFmtId="0" fontId="1" fillId="4" borderId="19" xfId="3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2" fillId="7" borderId="1" xfId="6" applyBorder="1" applyAlignment="1">
      <alignment horizontal="center"/>
    </xf>
    <xf numFmtId="0" fontId="2" fillId="7" borderId="2" xfId="6" applyBorder="1" applyAlignment="1">
      <alignment horizontal="center"/>
    </xf>
    <xf numFmtId="0" fontId="2" fillId="7" borderId="3" xfId="6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/>
  </cellXfs>
  <cellStyles count="7">
    <cellStyle name="20% - 着色 2" xfId="1" builtinId="34"/>
    <cellStyle name="20% - 着色 3" xfId="2" builtinId="38"/>
    <cellStyle name="20% - 着色 4" xfId="3" builtinId="42"/>
    <cellStyle name="20% - 着色 5" xfId="4" builtinId="46"/>
    <cellStyle name="20% - 着色 6" xfId="5" builtinId="50"/>
    <cellStyle name="常规" xfId="0" builtinId="0"/>
    <cellStyle name="好" xfId="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Trend of Avg Macro F1 with the change</a:t>
            </a:r>
            <a:r>
              <a:rPr lang="en-US" altLang="zh-CN" baseline="0"/>
              <a:t> of 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Sheet2!$Q$4</c:f>
              <c:strCache>
                <c:ptCount val="1"/>
                <c:pt idx="0">
                  <c:v>Avg Macro 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Sheet2!$P$5:$P$14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</c:numCache>
            </c:numRef>
          </c:xVal>
          <c:yVal>
            <c:numRef>
              <c:f>Sheet2!$Q$5:$Q$14</c:f>
              <c:numCache>
                <c:formatCode>General</c:formatCode>
                <c:ptCount val="10"/>
                <c:pt idx="0">
                  <c:v>0.47628668054532197</c:v>
                </c:pt>
                <c:pt idx="1">
                  <c:v>0.48590519004601801</c:v>
                </c:pt>
                <c:pt idx="2">
                  <c:v>0.48577098845802569</c:v>
                </c:pt>
                <c:pt idx="3">
                  <c:v>0.46826404650765951</c:v>
                </c:pt>
                <c:pt idx="4">
                  <c:v>0.45901620927510212</c:v>
                </c:pt>
                <c:pt idx="5">
                  <c:v>0.43400714201617169</c:v>
                </c:pt>
                <c:pt idx="6">
                  <c:v>0.40120455787195886</c:v>
                </c:pt>
                <c:pt idx="7">
                  <c:v>0.37530715442489748</c:v>
                </c:pt>
                <c:pt idx="8">
                  <c:v>0.3530361070745901</c:v>
                </c:pt>
                <c:pt idx="9">
                  <c:v>0.3242581531938164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C-499C-8E7C-21E3AFD5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23504"/>
        <c:axId val="1503324336"/>
      </c:scatterChart>
      <c:valAx>
        <c:axId val="15033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Top-n</a:t>
                </a:r>
                <a:r>
                  <a:rPr lang="en-US" altLang="zh-CN" baseline="0"/>
                  <a:t> selection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24336"/>
        <c:crosses val="autoZero"/>
        <c:crossBetween val="midCat"/>
      </c:valAx>
      <c:valAx>
        <c:axId val="15033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</a:t>
                </a:r>
                <a:r>
                  <a:rPr lang="en-US" altLang="zh-CN" baseline="0"/>
                  <a:t> Macro F1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Trend</a:t>
            </a:r>
            <a:r>
              <a:rPr lang="en-US" altLang="zh-CN" baseline="0"/>
              <a:t> of Avg Macro F1 with the change of threshold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Sheet3!$R$5</c:f>
              <c:strCache>
                <c:ptCount val="1"/>
                <c:pt idx="0">
                  <c:v>Avg Macro 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Sheet3!$Q$6:$Q$19</c:f>
              <c:numCache>
                <c:formatCode>General</c:formatCode>
                <c:ptCount val="1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</c:numCache>
            </c:numRef>
          </c:xVal>
          <c:yVal>
            <c:numRef>
              <c:f>Sheet3!$R$6:$R$19</c:f>
              <c:numCache>
                <c:formatCode>General</c:formatCode>
                <c:ptCount val="14"/>
                <c:pt idx="0">
                  <c:v>0.26812956521739129</c:v>
                </c:pt>
                <c:pt idx="1">
                  <c:v>0.26812956521739129</c:v>
                </c:pt>
                <c:pt idx="2">
                  <c:v>0.27132438972162742</c:v>
                </c:pt>
                <c:pt idx="3">
                  <c:v>0.27564337191330263</c:v>
                </c:pt>
                <c:pt idx="4">
                  <c:v>0.2801364297408368</c:v>
                </c:pt>
                <c:pt idx="5">
                  <c:v>0.28224759934653781</c:v>
                </c:pt>
                <c:pt idx="6">
                  <c:v>0.29108772120546805</c:v>
                </c:pt>
                <c:pt idx="7">
                  <c:v>0.3053433575771427</c:v>
                </c:pt>
                <c:pt idx="8">
                  <c:v>0.32261059800344305</c:v>
                </c:pt>
                <c:pt idx="9">
                  <c:v>0.34191181045035757</c:v>
                </c:pt>
                <c:pt idx="10">
                  <c:v>0.36189920286989524</c:v>
                </c:pt>
                <c:pt idx="11">
                  <c:v>0.39009936317804128</c:v>
                </c:pt>
                <c:pt idx="12">
                  <c:v>0.4111042460292314</c:v>
                </c:pt>
                <c:pt idx="13">
                  <c:v>0.38330236794524553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3-4520-A090-A68A15E2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80160"/>
        <c:axId val="1504379328"/>
      </c:scatterChart>
      <c:valAx>
        <c:axId val="15043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Threshold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79328"/>
        <c:crosses val="autoZero"/>
        <c:crossBetween val="midCat"/>
      </c:valAx>
      <c:valAx>
        <c:axId val="15043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</a:t>
                </a:r>
                <a:r>
                  <a:rPr lang="en-US" altLang="zh-CN" baseline="0"/>
                  <a:t> Macro F1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44825</xdr:colOff>
      <xdr:row>2</xdr:row>
      <xdr:rowOff>33618</xdr:rowOff>
    </xdr:from>
    <xdr:to>
      <xdr:col>35</xdr:col>
      <xdr:colOff>280147</xdr:colOff>
      <xdr:row>28</xdr:row>
      <xdr:rowOff>89646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9190CF-649B-D121-31D7-EE4AEBE9F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128867</xdr:colOff>
      <xdr:row>14</xdr:row>
      <xdr:rowOff>79560</xdr:rowOff>
    </xdr:from>
    <xdr:to>
      <xdr:col>26</xdr:col>
      <xdr:colOff>425824</xdr:colOff>
      <xdr:row>39</xdr:row>
      <xdr:rowOff>145675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93BD06-0B0A-2C58-0FE4-47E1FAE5B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44"/>
  <sheetViews>
    <sheetView tabSelected="1" topLeftCell="CW1" zoomScale="85" zoomScaleNormal="85" workbookViewId="0">
      <selection activeCell="CY34" sqref="CY34:DB34"/>
    </sheetView>
  </sheetViews>
  <sheetFormatPr defaultRowHeight="15"/>
  <cols>
    <col min="56" max="56" width="13.28515625" customWidth="1"/>
    <col min="78" max="78" width="11.28515625" customWidth="1"/>
    <col min="84" max="84" width="41" customWidth="1"/>
    <col min="85" max="85" width="20.28515625" customWidth="1"/>
    <col min="86" max="86" width="20.5703125" customWidth="1"/>
    <col min="87" max="87" width="20.140625" customWidth="1"/>
    <col min="88" max="88" width="23" customWidth="1"/>
    <col min="89" max="89" width="20.7109375" customWidth="1"/>
    <col min="90" max="90" width="20.5703125" customWidth="1"/>
    <col min="91" max="92" width="20.140625" customWidth="1"/>
    <col min="93" max="93" width="19.5703125" customWidth="1"/>
    <col min="94" max="94" width="22.140625" customWidth="1"/>
    <col min="95" max="95" width="20.42578125" customWidth="1"/>
    <col min="96" max="96" width="20" customWidth="1"/>
    <col min="97" max="97" width="19.140625" customWidth="1"/>
    <col min="98" max="98" width="17.5703125" customWidth="1"/>
    <col min="99" max="99" width="17.28515625" customWidth="1"/>
    <col min="100" max="100" width="17.7109375" customWidth="1"/>
  </cols>
  <sheetData>
    <row r="1" spans="1:122">
      <c r="A1" s="9"/>
      <c r="B1" s="107" t="s">
        <v>12</v>
      </c>
      <c r="C1" s="95"/>
      <c r="D1" s="95"/>
      <c r="E1" s="95"/>
      <c r="F1" s="96"/>
      <c r="G1" s="107" t="s">
        <v>13</v>
      </c>
      <c r="H1" s="95"/>
      <c r="I1" s="95"/>
      <c r="J1" s="95"/>
      <c r="K1" s="95"/>
      <c r="L1" s="107" t="s">
        <v>266</v>
      </c>
      <c r="M1" s="95"/>
      <c r="N1" s="95"/>
      <c r="O1" s="95"/>
      <c r="P1" s="96"/>
      <c r="Q1" s="95" t="s">
        <v>268</v>
      </c>
      <c r="R1" s="95"/>
      <c r="S1" s="95"/>
      <c r="T1" s="95"/>
      <c r="U1" s="96"/>
      <c r="V1" s="107" t="s">
        <v>15</v>
      </c>
      <c r="W1" s="95"/>
      <c r="X1" s="95"/>
      <c r="Y1" s="95"/>
      <c r="Z1" s="96"/>
      <c r="AA1" s="107" t="s">
        <v>110</v>
      </c>
      <c r="AB1" s="95"/>
      <c r="AC1" s="95"/>
      <c r="AD1" s="95"/>
      <c r="AE1" s="96"/>
      <c r="AF1" s="107" t="s">
        <v>71</v>
      </c>
      <c r="AG1" s="95"/>
      <c r="AH1" s="95"/>
      <c r="AI1" s="95"/>
      <c r="AJ1" s="96"/>
      <c r="AK1" s="107" t="s">
        <v>112</v>
      </c>
      <c r="AL1" s="95"/>
      <c r="AM1" s="95"/>
      <c r="AN1" s="95"/>
      <c r="AO1" s="95"/>
      <c r="AP1" s="107" t="s">
        <v>75</v>
      </c>
      <c r="AQ1" s="95"/>
      <c r="AR1" s="95"/>
      <c r="AS1" s="95"/>
      <c r="AT1" s="96"/>
      <c r="AU1" s="103" t="s">
        <v>299</v>
      </c>
      <c r="AV1" s="104"/>
      <c r="AW1" s="104"/>
      <c r="AX1" s="104"/>
      <c r="AY1" s="105"/>
      <c r="AZ1" s="103" t="s">
        <v>306</v>
      </c>
      <c r="BA1" s="104"/>
      <c r="BB1" s="104"/>
      <c r="BC1" s="104"/>
      <c r="BD1" s="105"/>
      <c r="BE1" s="95" t="s">
        <v>288</v>
      </c>
      <c r="BF1" s="95"/>
      <c r="BG1" s="95"/>
      <c r="BH1" s="95"/>
      <c r="BI1" s="96"/>
      <c r="BJ1" s="107" t="s">
        <v>622</v>
      </c>
      <c r="BK1" s="95"/>
      <c r="BL1" s="95"/>
      <c r="BM1" s="95"/>
      <c r="BN1" s="96"/>
      <c r="BO1" s="95" t="s">
        <v>621</v>
      </c>
      <c r="BP1" s="95"/>
      <c r="BQ1" s="95"/>
      <c r="BR1" s="95"/>
      <c r="BS1" s="96"/>
      <c r="BT1" s="107" t="s">
        <v>22</v>
      </c>
      <c r="BU1" s="95"/>
      <c r="BV1" s="95"/>
      <c r="BW1" s="95"/>
      <c r="BX1" s="95"/>
      <c r="BY1" s="96"/>
      <c r="BZ1" s="4"/>
      <c r="CD1" s="30"/>
    </row>
    <row r="2" spans="1:122">
      <c r="A2" s="10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3" t="s">
        <v>10</v>
      </c>
      <c r="G2" s="2" t="s">
        <v>1</v>
      </c>
      <c r="H2" s="1" t="s">
        <v>2</v>
      </c>
      <c r="I2" s="1" t="s">
        <v>3</v>
      </c>
      <c r="J2" s="1" t="s">
        <v>4</v>
      </c>
      <c r="K2" s="1" t="s">
        <v>10</v>
      </c>
      <c r="L2" s="2" t="s">
        <v>1</v>
      </c>
      <c r="M2" s="1" t="s">
        <v>2</v>
      </c>
      <c r="N2" s="1" t="s">
        <v>3</v>
      </c>
      <c r="O2" s="1" t="s">
        <v>4</v>
      </c>
      <c r="P2" s="3" t="s">
        <v>10</v>
      </c>
      <c r="Q2" s="1" t="s">
        <v>1</v>
      </c>
      <c r="R2" s="1" t="s">
        <v>2</v>
      </c>
      <c r="S2" s="1" t="s">
        <v>3</v>
      </c>
      <c r="T2" s="1" t="s">
        <v>4</v>
      </c>
      <c r="U2" s="3" t="s">
        <v>10</v>
      </c>
      <c r="V2" s="2" t="s">
        <v>1</v>
      </c>
      <c r="W2" s="1" t="s">
        <v>2</v>
      </c>
      <c r="X2" s="1" t="s">
        <v>3</v>
      </c>
      <c r="Y2" s="1" t="s">
        <v>4</v>
      </c>
      <c r="Z2" s="3" t="s">
        <v>10</v>
      </c>
      <c r="AA2" s="2" t="s">
        <v>1</v>
      </c>
      <c r="AB2" s="1" t="s">
        <v>2</v>
      </c>
      <c r="AC2" s="1" t="s">
        <v>3</v>
      </c>
      <c r="AD2" s="1" t="s">
        <v>4</v>
      </c>
      <c r="AE2" s="3" t="s">
        <v>10</v>
      </c>
      <c r="AF2" s="2" t="s">
        <v>1</v>
      </c>
      <c r="AG2" s="1" t="s">
        <v>2</v>
      </c>
      <c r="AH2" s="1" t="s">
        <v>3</v>
      </c>
      <c r="AI2" s="1" t="s">
        <v>4</v>
      </c>
      <c r="AJ2" s="3" t="s">
        <v>10</v>
      </c>
      <c r="AK2" s="2" t="s">
        <v>1</v>
      </c>
      <c r="AL2" s="1" t="s">
        <v>2</v>
      </c>
      <c r="AM2" s="1" t="s">
        <v>3</v>
      </c>
      <c r="AN2" s="1" t="s">
        <v>4</v>
      </c>
      <c r="AO2" s="1" t="s">
        <v>10</v>
      </c>
      <c r="AP2" s="15" t="s">
        <v>1</v>
      </c>
      <c r="AQ2" s="16" t="s">
        <v>2</v>
      </c>
      <c r="AR2" s="16" t="s">
        <v>3</v>
      </c>
      <c r="AS2" s="16" t="s">
        <v>4</v>
      </c>
      <c r="AT2" s="39" t="s">
        <v>10</v>
      </c>
      <c r="AU2" s="2" t="s">
        <v>1</v>
      </c>
      <c r="AV2" s="1" t="s">
        <v>2</v>
      </c>
      <c r="AW2" s="1" t="s">
        <v>3</v>
      </c>
      <c r="AX2" s="1" t="s">
        <v>4</v>
      </c>
      <c r="AY2" s="3" t="s">
        <v>10</v>
      </c>
      <c r="AZ2" s="2" t="s">
        <v>1</v>
      </c>
      <c r="BA2" s="1" t="s">
        <v>2</v>
      </c>
      <c r="BB2" s="1" t="s">
        <v>3</v>
      </c>
      <c r="BC2" s="1" t="s">
        <v>4</v>
      </c>
      <c r="BD2" s="3" t="s">
        <v>10</v>
      </c>
      <c r="BE2" s="1" t="s">
        <v>1</v>
      </c>
      <c r="BF2" s="1" t="s">
        <v>2</v>
      </c>
      <c r="BG2" s="1" t="s">
        <v>3</v>
      </c>
      <c r="BH2" s="1" t="s">
        <v>4</v>
      </c>
      <c r="BI2" s="3" t="s">
        <v>10</v>
      </c>
      <c r="BJ2" s="1" t="s">
        <v>6</v>
      </c>
      <c r="BK2" s="1" t="s">
        <v>2</v>
      </c>
      <c r="BL2" s="1" t="s">
        <v>3</v>
      </c>
      <c r="BM2" s="1" t="s">
        <v>4</v>
      </c>
      <c r="BN2" s="3" t="s">
        <v>10</v>
      </c>
      <c r="BO2" s="1" t="s">
        <v>6</v>
      </c>
      <c r="BP2" s="1" t="s">
        <v>2</v>
      </c>
      <c r="BQ2" s="1" t="s">
        <v>3</v>
      </c>
      <c r="BR2" s="1" t="s">
        <v>4</v>
      </c>
      <c r="BS2" s="3" t="s">
        <v>10</v>
      </c>
      <c r="BT2" s="22"/>
      <c r="BU2" s="16" t="s">
        <v>18</v>
      </c>
      <c r="BV2" s="16" t="s">
        <v>19</v>
      </c>
      <c r="BW2" s="16" t="s">
        <v>20</v>
      </c>
      <c r="BX2" s="19"/>
      <c r="BY2" s="20"/>
      <c r="BZ2" s="4"/>
    </row>
    <row r="3" spans="1:122">
      <c r="A3" s="115">
        <v>1</v>
      </c>
      <c r="B3" s="13" t="s">
        <v>5</v>
      </c>
      <c r="C3" s="17">
        <v>0.52270000000000005</v>
      </c>
      <c r="D3" s="17">
        <v>0.41820000000000002</v>
      </c>
      <c r="E3" s="17">
        <v>0.46460000000000001</v>
      </c>
      <c r="F3" s="18">
        <v>0.47</v>
      </c>
      <c r="G3" s="13" t="s">
        <v>5</v>
      </c>
      <c r="H3" s="17">
        <v>0.55000000000000004</v>
      </c>
      <c r="I3" s="17">
        <v>1</v>
      </c>
      <c r="J3" s="17">
        <v>0.7097</v>
      </c>
      <c r="K3" s="17">
        <v>0.55000000000000004</v>
      </c>
      <c r="L3" s="13" t="s">
        <v>5</v>
      </c>
      <c r="M3" s="17">
        <v>0.59489999999999998</v>
      </c>
      <c r="N3" s="17">
        <v>0.85450000000000004</v>
      </c>
      <c r="O3" s="17">
        <v>0.70150000000000001</v>
      </c>
      <c r="P3" s="18">
        <v>0.6</v>
      </c>
      <c r="Q3" s="14" t="s">
        <v>5</v>
      </c>
      <c r="R3" s="17">
        <v>0.59209999999999996</v>
      </c>
      <c r="S3" s="17">
        <v>0.81820000000000004</v>
      </c>
      <c r="T3" s="17">
        <v>0.68700000000000006</v>
      </c>
      <c r="U3" s="18">
        <v>0.59</v>
      </c>
      <c r="V3" s="13" t="s">
        <v>5</v>
      </c>
      <c r="W3" s="14"/>
      <c r="X3" s="14"/>
      <c r="Y3" s="14"/>
      <c r="Z3" s="14"/>
      <c r="AA3" s="13" t="s">
        <v>5</v>
      </c>
      <c r="AB3" s="17">
        <v>0.5</v>
      </c>
      <c r="AC3" s="17">
        <v>0.34549999999999997</v>
      </c>
      <c r="AD3" s="17">
        <v>0.40860000000000002</v>
      </c>
      <c r="AE3" s="18">
        <v>0.45</v>
      </c>
      <c r="AF3" s="13" t="s">
        <v>5</v>
      </c>
      <c r="AG3" s="17">
        <v>0.55000000000000004</v>
      </c>
      <c r="AH3" s="17">
        <v>1</v>
      </c>
      <c r="AI3" s="17">
        <v>0.7097</v>
      </c>
      <c r="AJ3" s="18">
        <v>0.55000000000000004</v>
      </c>
      <c r="AK3" s="13" t="s">
        <v>5</v>
      </c>
      <c r="AL3" s="17">
        <v>0.64</v>
      </c>
      <c r="AM3" s="17">
        <v>0.58179999999999998</v>
      </c>
      <c r="AN3" s="17">
        <v>0.60950000000000004</v>
      </c>
      <c r="AO3" s="17">
        <v>0.59</v>
      </c>
      <c r="AP3" s="2" t="s">
        <v>5</v>
      </c>
      <c r="AQ3" s="17">
        <v>0.55000000000000004</v>
      </c>
      <c r="AR3" s="17">
        <v>1</v>
      </c>
      <c r="AS3" s="17">
        <v>0.7097</v>
      </c>
      <c r="AT3" s="18">
        <v>0.55000000000000004</v>
      </c>
      <c r="AU3" s="13" t="s">
        <v>5</v>
      </c>
      <c r="AV3" s="17">
        <v>0.42530000000000001</v>
      </c>
      <c r="AW3" s="17">
        <v>0.14510000000000001</v>
      </c>
      <c r="AX3" s="17">
        <v>0.21640000000000001</v>
      </c>
      <c r="AY3" s="18">
        <v>0.46610000000000001</v>
      </c>
      <c r="AZ3" s="13" t="s">
        <v>5</v>
      </c>
      <c r="BA3" s="17">
        <v>0.505</v>
      </c>
      <c r="BB3" s="17">
        <v>0.98819999999999997</v>
      </c>
      <c r="BC3" s="17">
        <v>0.66839999999999999</v>
      </c>
      <c r="BD3" s="18">
        <v>0.502</v>
      </c>
      <c r="BE3" s="14" t="s">
        <v>5</v>
      </c>
      <c r="BF3" s="17">
        <v>0.5595</v>
      </c>
      <c r="BG3" s="17">
        <v>0.85450000000000004</v>
      </c>
      <c r="BH3" s="17">
        <v>0.67630000000000001</v>
      </c>
      <c r="BI3" s="18">
        <v>0.55000000000000004</v>
      </c>
      <c r="BJ3" s="14" t="s">
        <v>5</v>
      </c>
      <c r="BK3" s="17">
        <v>0.54349999999999998</v>
      </c>
      <c r="BL3" s="17">
        <v>0.90910000000000002</v>
      </c>
      <c r="BM3" s="17">
        <v>0.68030000000000002</v>
      </c>
      <c r="BN3" s="18">
        <v>0.53</v>
      </c>
      <c r="BO3" s="14" t="s">
        <v>5</v>
      </c>
      <c r="BP3" s="17">
        <v>0.54169999999999996</v>
      </c>
      <c r="BQ3" s="17">
        <v>0.70909999999999995</v>
      </c>
      <c r="BR3" s="17">
        <v>0.61419999999999997</v>
      </c>
      <c r="BS3" s="18">
        <v>0.51</v>
      </c>
      <c r="BT3" s="21" t="s">
        <v>16</v>
      </c>
      <c r="BU3" s="17">
        <v>302</v>
      </c>
      <c r="BV3" s="17">
        <v>100</v>
      </c>
      <c r="BW3" s="17">
        <v>100</v>
      </c>
      <c r="BX3" s="17"/>
      <c r="BY3" s="18"/>
      <c r="BZ3" s="56"/>
      <c r="CA3" s="62" t="s">
        <v>259</v>
      </c>
      <c r="CB3" s="62" t="s">
        <v>260</v>
      </c>
      <c r="CC3" s="62" t="s">
        <v>261</v>
      </c>
      <c r="CF3" s="1" t="s">
        <v>23</v>
      </c>
      <c r="CG3" s="1" t="s">
        <v>48</v>
      </c>
      <c r="CH3" s="1" t="s">
        <v>49</v>
      </c>
      <c r="CI3" s="1" t="s">
        <v>25</v>
      </c>
      <c r="CJ3" s="1" t="s">
        <v>319</v>
      </c>
      <c r="CK3" s="1" t="s">
        <v>317</v>
      </c>
      <c r="CL3" s="1" t="s">
        <v>318</v>
      </c>
      <c r="CM3" s="1" t="s">
        <v>47</v>
      </c>
      <c r="CN3" s="1" t="s">
        <v>50</v>
      </c>
      <c r="CO3" s="1" t="s">
        <v>26</v>
      </c>
      <c r="CP3" s="16" t="s">
        <v>423</v>
      </c>
      <c r="CQ3" s="1" t="s">
        <v>424</v>
      </c>
      <c r="CR3" s="1" t="s">
        <v>425</v>
      </c>
      <c r="CS3" s="1" t="s">
        <v>10</v>
      </c>
      <c r="CT3" s="1" t="s">
        <v>282</v>
      </c>
      <c r="CU3" s="1" t="s">
        <v>283</v>
      </c>
      <c r="CV3" s="1" t="s">
        <v>284</v>
      </c>
      <c r="CX3" s="108" t="s">
        <v>51</v>
      </c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L3" s="93" t="s">
        <v>687</v>
      </c>
    </row>
    <row r="4" spans="1:122" ht="16.5" thickBot="1">
      <c r="A4" s="116"/>
      <c r="B4" s="2" t="s">
        <v>6</v>
      </c>
      <c r="C4">
        <v>0.64710000000000001</v>
      </c>
      <c r="D4">
        <v>0.50770000000000004</v>
      </c>
      <c r="E4">
        <v>0.56899999999999995</v>
      </c>
      <c r="F4">
        <v>0.5</v>
      </c>
      <c r="G4" s="2" t="s">
        <v>6</v>
      </c>
      <c r="H4">
        <v>0.65</v>
      </c>
      <c r="I4">
        <v>1</v>
      </c>
      <c r="J4">
        <v>0.78790000000000004</v>
      </c>
      <c r="K4">
        <v>0.65</v>
      </c>
      <c r="L4" s="2" t="s">
        <v>6</v>
      </c>
      <c r="M4">
        <v>0.65310000000000001</v>
      </c>
      <c r="N4">
        <v>0.98460000000000003</v>
      </c>
      <c r="O4">
        <v>0.7853</v>
      </c>
      <c r="P4" s="5">
        <v>0.65</v>
      </c>
      <c r="Q4" s="1" t="s">
        <v>6</v>
      </c>
      <c r="R4">
        <v>0.64890000000000003</v>
      </c>
      <c r="S4">
        <v>0.9385</v>
      </c>
      <c r="T4">
        <v>0.76729999999999998</v>
      </c>
      <c r="U4">
        <v>0.63</v>
      </c>
      <c r="V4" s="2" t="s">
        <v>6</v>
      </c>
      <c r="W4" s="1"/>
      <c r="X4" s="1"/>
      <c r="Y4" s="1"/>
      <c r="Z4" s="1"/>
      <c r="AA4" s="2" t="s">
        <v>6</v>
      </c>
      <c r="AB4">
        <v>0.66320000000000001</v>
      </c>
      <c r="AC4">
        <v>0.96919999999999995</v>
      </c>
      <c r="AD4">
        <v>0.78749999999999998</v>
      </c>
      <c r="AE4" s="5">
        <v>0.66</v>
      </c>
      <c r="AF4" s="2" t="s">
        <v>6</v>
      </c>
      <c r="AG4">
        <v>0.65</v>
      </c>
      <c r="AH4">
        <v>1</v>
      </c>
      <c r="AI4">
        <v>0.78790000000000004</v>
      </c>
      <c r="AJ4" s="5">
        <v>0.65</v>
      </c>
      <c r="AK4" s="2" t="s">
        <v>6</v>
      </c>
      <c r="AL4">
        <v>0.64559999999999995</v>
      </c>
      <c r="AM4">
        <v>0.78459999999999996</v>
      </c>
      <c r="AN4">
        <v>0.70830000000000004</v>
      </c>
      <c r="AO4">
        <v>0.57999999999999996</v>
      </c>
      <c r="AP4" s="2" t="s">
        <v>6</v>
      </c>
      <c r="AQ4">
        <v>0.65</v>
      </c>
      <c r="AR4">
        <v>1</v>
      </c>
      <c r="AS4">
        <v>0.78790000000000004</v>
      </c>
      <c r="AT4" s="5">
        <v>0.65</v>
      </c>
      <c r="AU4" s="2" t="s">
        <v>6</v>
      </c>
      <c r="AV4">
        <v>0.66779999999999995</v>
      </c>
      <c r="AW4">
        <v>0.48499999999999999</v>
      </c>
      <c r="AX4">
        <v>0.504</v>
      </c>
      <c r="AY4" s="5">
        <v>0.504</v>
      </c>
      <c r="AZ4" s="2" t="s">
        <v>6</v>
      </c>
      <c r="BA4">
        <v>0.6653</v>
      </c>
      <c r="BB4">
        <v>1</v>
      </c>
      <c r="BC4">
        <v>0.79900000000000004</v>
      </c>
      <c r="BD4" s="5">
        <v>0.6653</v>
      </c>
      <c r="BE4" s="1" t="s">
        <v>6</v>
      </c>
      <c r="BF4">
        <v>0.63919999999999999</v>
      </c>
      <c r="BG4">
        <v>0.95379999999999998</v>
      </c>
      <c r="BH4">
        <v>0.76539999999999997</v>
      </c>
      <c r="BI4" s="5">
        <v>0.62</v>
      </c>
      <c r="BJ4" s="1" t="s">
        <v>6</v>
      </c>
      <c r="BK4">
        <v>0.65959999999999996</v>
      </c>
      <c r="BL4">
        <v>0.95379999999999998</v>
      </c>
      <c r="BM4">
        <v>0.77990000000000004</v>
      </c>
      <c r="BN4" s="5">
        <v>0.65</v>
      </c>
      <c r="BO4" s="1" t="s">
        <v>6</v>
      </c>
      <c r="BP4">
        <v>0.64949999999999997</v>
      </c>
      <c r="BQ4">
        <v>0.96919999999999995</v>
      </c>
      <c r="BR4">
        <v>0.77780000000000005</v>
      </c>
      <c r="BS4" s="5">
        <v>0.64</v>
      </c>
      <c r="BT4" s="60" t="s">
        <v>17</v>
      </c>
      <c r="BU4" s="61" t="s">
        <v>5</v>
      </c>
      <c r="BV4" s="61" t="s">
        <v>9</v>
      </c>
      <c r="BW4" s="61" t="s">
        <v>8</v>
      </c>
      <c r="BX4" s="61" t="s">
        <v>6</v>
      </c>
      <c r="BY4" s="64" t="s">
        <v>7</v>
      </c>
      <c r="BZ4" s="56" t="s">
        <v>262</v>
      </c>
      <c r="CA4" s="57">
        <v>141</v>
      </c>
      <c r="CB4" s="57">
        <v>1221</v>
      </c>
      <c r="CC4" s="57">
        <v>730.27</v>
      </c>
      <c r="CF4" s="40" t="s">
        <v>24</v>
      </c>
      <c r="CG4" s="41" t="s">
        <v>27</v>
      </c>
      <c r="CH4" s="41" t="s">
        <v>28</v>
      </c>
      <c r="CI4" s="41" t="s">
        <v>29</v>
      </c>
      <c r="CJ4" s="41" t="s">
        <v>326</v>
      </c>
      <c r="CK4" s="41" t="s">
        <v>325</v>
      </c>
      <c r="CL4" s="41" t="s">
        <v>324</v>
      </c>
      <c r="CM4" s="41" t="s">
        <v>53</v>
      </c>
      <c r="CN4" s="41" t="s">
        <v>426</v>
      </c>
      <c r="CO4" s="41" t="s">
        <v>427</v>
      </c>
      <c r="CP4" s="82" t="s">
        <v>428</v>
      </c>
      <c r="CQ4" s="42" t="s">
        <v>431</v>
      </c>
      <c r="CR4" s="42" t="s">
        <v>429</v>
      </c>
      <c r="CS4" s="41" t="s">
        <v>30</v>
      </c>
      <c r="CT4" s="42" t="s">
        <v>90</v>
      </c>
      <c r="CU4" s="42" t="s">
        <v>90</v>
      </c>
      <c r="CV4" s="43" t="s">
        <v>90</v>
      </c>
      <c r="CX4" s="108" t="s">
        <v>258</v>
      </c>
      <c r="CY4" s="108"/>
      <c r="CZ4" s="108"/>
      <c r="DA4" s="108"/>
      <c r="DB4" s="108"/>
      <c r="DC4" s="33"/>
      <c r="DD4" s="108" t="s">
        <v>52</v>
      </c>
      <c r="DE4" s="108"/>
      <c r="DF4" s="108"/>
      <c r="DG4" s="108"/>
      <c r="DH4" s="108"/>
      <c r="DI4" s="108"/>
      <c r="DJ4" s="108"/>
      <c r="DL4" s="108" t="s">
        <v>52</v>
      </c>
      <c r="DM4" s="108"/>
      <c r="DN4" s="108"/>
      <c r="DO4" s="108"/>
      <c r="DP4" s="108"/>
      <c r="DQ4" s="108"/>
      <c r="DR4" s="108"/>
    </row>
    <row r="5" spans="1:122" ht="15.75">
      <c r="A5" s="116"/>
      <c r="B5" s="2" t="s">
        <v>7</v>
      </c>
      <c r="C5">
        <v>0.35560000000000003</v>
      </c>
      <c r="D5">
        <v>0.37209999999999999</v>
      </c>
      <c r="E5">
        <v>0.36359999999999998</v>
      </c>
      <c r="F5" s="5">
        <v>0.4</v>
      </c>
      <c r="G5" s="2" t="s">
        <v>7</v>
      </c>
      <c r="H5">
        <v>0</v>
      </c>
      <c r="I5">
        <v>0</v>
      </c>
      <c r="J5">
        <v>0</v>
      </c>
      <c r="K5">
        <v>0.56999999999999995</v>
      </c>
      <c r="L5" s="2" t="s">
        <v>7</v>
      </c>
      <c r="M5">
        <v>0.51019999999999999</v>
      </c>
      <c r="N5">
        <v>0.58140000000000003</v>
      </c>
      <c r="O5">
        <v>0.54349999999999998</v>
      </c>
      <c r="P5" s="5">
        <v>0.57999999999999996</v>
      </c>
      <c r="Q5" s="1" t="s">
        <v>7</v>
      </c>
      <c r="R5">
        <v>0.42220000000000002</v>
      </c>
      <c r="S5">
        <v>0.44190000000000002</v>
      </c>
      <c r="T5">
        <v>0.43180000000000002</v>
      </c>
      <c r="U5" s="5">
        <v>0.5</v>
      </c>
      <c r="V5" s="2" t="s">
        <v>7</v>
      </c>
      <c r="W5" s="1"/>
      <c r="X5" s="1"/>
      <c r="Y5" s="1"/>
      <c r="Z5" s="1"/>
      <c r="AA5" s="2" t="s">
        <v>7</v>
      </c>
      <c r="AB5">
        <v>0.41489999999999999</v>
      </c>
      <c r="AC5">
        <v>0.90700000000000003</v>
      </c>
      <c r="AD5">
        <v>0.56930000000000003</v>
      </c>
      <c r="AE5" s="5">
        <v>0.41</v>
      </c>
      <c r="AF5" s="2" t="s">
        <v>7</v>
      </c>
      <c r="AG5">
        <v>0.42309999999999998</v>
      </c>
      <c r="AH5">
        <v>0.51160000000000005</v>
      </c>
      <c r="AI5">
        <v>0.4632</v>
      </c>
      <c r="AJ5" s="5">
        <v>0.49</v>
      </c>
      <c r="AK5" s="2" t="s">
        <v>7</v>
      </c>
      <c r="AL5">
        <v>0.433</v>
      </c>
      <c r="AM5">
        <v>0.97670000000000001</v>
      </c>
      <c r="AN5">
        <v>0.6</v>
      </c>
      <c r="AO5">
        <v>0.44</v>
      </c>
      <c r="AP5" s="2" t="s">
        <v>7</v>
      </c>
      <c r="AQ5">
        <v>0.51429999999999998</v>
      </c>
      <c r="AR5">
        <v>0.41860000000000003</v>
      </c>
      <c r="AS5">
        <v>0.46150000000000002</v>
      </c>
      <c r="AT5" s="5">
        <v>0.57999999999999996</v>
      </c>
      <c r="AU5" s="2" t="s">
        <v>7</v>
      </c>
      <c r="AV5">
        <v>0.4476</v>
      </c>
      <c r="AW5">
        <v>0.66369999999999996</v>
      </c>
      <c r="AX5">
        <v>0.52359999999999995</v>
      </c>
      <c r="AY5" s="5">
        <v>0.53779999999999994</v>
      </c>
      <c r="AZ5" s="2" t="s">
        <v>7</v>
      </c>
      <c r="BA5">
        <v>0.40239999999999998</v>
      </c>
      <c r="BB5">
        <v>1</v>
      </c>
      <c r="BC5">
        <v>0.57389999999999997</v>
      </c>
      <c r="BD5" s="5">
        <v>0.40239999999999998</v>
      </c>
      <c r="BE5" s="1" t="s">
        <v>7</v>
      </c>
      <c r="BF5">
        <v>0.43009999999999998</v>
      </c>
      <c r="BG5">
        <v>0.93020000000000003</v>
      </c>
      <c r="BH5">
        <v>0.58819999999999995</v>
      </c>
      <c r="BI5" s="5">
        <v>0.44</v>
      </c>
      <c r="BJ5" s="1" t="s">
        <v>7</v>
      </c>
      <c r="BK5">
        <v>0.433</v>
      </c>
      <c r="BL5">
        <v>0.97670000000000001</v>
      </c>
      <c r="BM5">
        <v>0.6</v>
      </c>
      <c r="BN5" s="5">
        <v>0.44</v>
      </c>
      <c r="BO5" s="1" t="s">
        <v>7</v>
      </c>
      <c r="BP5">
        <v>0.43480000000000002</v>
      </c>
      <c r="BQ5">
        <v>0.2326</v>
      </c>
      <c r="BR5">
        <v>0.30299999999999999</v>
      </c>
      <c r="BS5" s="5">
        <v>0.54</v>
      </c>
      <c r="BT5" s="56" t="s">
        <v>21</v>
      </c>
      <c r="BU5" s="57">
        <v>255</v>
      </c>
      <c r="BV5" s="57">
        <v>154</v>
      </c>
      <c r="BW5" s="57">
        <v>44</v>
      </c>
      <c r="BX5" s="57">
        <v>334</v>
      </c>
      <c r="BY5" s="63">
        <v>202</v>
      </c>
      <c r="BZ5" s="56" t="s">
        <v>263</v>
      </c>
      <c r="CA5" s="57">
        <v>70</v>
      </c>
      <c r="CB5" s="57">
        <v>626</v>
      </c>
      <c r="CC5" s="57">
        <v>333.52</v>
      </c>
      <c r="CF5" s="44" t="s">
        <v>13</v>
      </c>
      <c r="CG5" s="31" t="s">
        <v>33</v>
      </c>
      <c r="CH5" s="31" t="s">
        <v>34</v>
      </c>
      <c r="CI5" s="31" t="s">
        <v>35</v>
      </c>
      <c r="CJ5" s="31" t="s">
        <v>331</v>
      </c>
      <c r="CK5" s="31" t="s">
        <v>332</v>
      </c>
      <c r="CL5" s="31" t="s">
        <v>333</v>
      </c>
      <c r="CM5" s="32" t="s">
        <v>432</v>
      </c>
      <c r="CN5" s="31" t="s">
        <v>54</v>
      </c>
      <c r="CO5" s="31" t="s">
        <v>55</v>
      </c>
      <c r="CP5" s="91" t="s">
        <v>430</v>
      </c>
      <c r="CQ5" s="82" t="s">
        <v>433</v>
      </c>
      <c r="CR5" s="82" t="s">
        <v>434</v>
      </c>
      <c r="CS5" s="31" t="s">
        <v>68</v>
      </c>
      <c r="CT5" s="82" t="s">
        <v>90</v>
      </c>
      <c r="CU5" s="82" t="s">
        <v>90</v>
      </c>
      <c r="CV5" s="83" t="s">
        <v>90</v>
      </c>
      <c r="CX5" s="103" t="s">
        <v>297</v>
      </c>
      <c r="CY5" s="104"/>
      <c r="CZ5" s="104"/>
      <c r="DA5" s="104"/>
      <c r="DB5" s="105"/>
      <c r="DC5" s="33"/>
      <c r="DD5" s="33"/>
      <c r="DE5" s="33" t="s">
        <v>44</v>
      </c>
      <c r="DF5" s="33" t="s">
        <v>45</v>
      </c>
      <c r="DG5" s="33" t="s">
        <v>46</v>
      </c>
      <c r="DH5" s="33" t="s">
        <v>2</v>
      </c>
      <c r="DI5" s="33" t="s">
        <v>3</v>
      </c>
      <c r="DJ5" s="33" t="s">
        <v>4</v>
      </c>
      <c r="DL5" s="33"/>
      <c r="DM5" s="33" t="s">
        <v>44</v>
      </c>
      <c r="DN5" s="33" t="s">
        <v>45</v>
      </c>
      <c r="DO5" s="33" t="s">
        <v>46</v>
      </c>
      <c r="DP5" s="33" t="s">
        <v>2</v>
      </c>
      <c r="DQ5" s="33" t="s">
        <v>3</v>
      </c>
      <c r="DR5" s="33" t="s">
        <v>4</v>
      </c>
    </row>
    <row r="6" spans="1:122" ht="15.75">
      <c r="A6" s="116"/>
      <c r="B6" s="2" t="s">
        <v>8</v>
      </c>
      <c r="C6">
        <v>4.4400000000000002E-2</v>
      </c>
      <c r="D6">
        <v>0.22220000000000001</v>
      </c>
      <c r="E6">
        <v>7.4099999999999999E-2</v>
      </c>
      <c r="F6" s="5">
        <v>0.5</v>
      </c>
      <c r="G6" s="2" t="s">
        <v>8</v>
      </c>
      <c r="H6">
        <v>0</v>
      </c>
      <c r="I6">
        <v>0</v>
      </c>
      <c r="J6">
        <v>0</v>
      </c>
      <c r="K6">
        <v>0.91</v>
      </c>
      <c r="L6" s="2" t="s">
        <v>8</v>
      </c>
      <c r="M6">
        <v>0</v>
      </c>
      <c r="N6">
        <v>0</v>
      </c>
      <c r="O6">
        <v>0</v>
      </c>
      <c r="P6" s="5">
        <v>0.87</v>
      </c>
      <c r="Q6" s="1" t="s">
        <v>8</v>
      </c>
      <c r="R6">
        <v>8.5699999999999998E-2</v>
      </c>
      <c r="S6">
        <v>0.33329999999999999</v>
      </c>
      <c r="T6">
        <v>0.13639999999999999</v>
      </c>
      <c r="U6" s="5">
        <v>0.62</v>
      </c>
      <c r="V6" s="2" t="s">
        <v>8</v>
      </c>
      <c r="W6" s="1"/>
      <c r="X6" s="1"/>
      <c r="Y6" s="1"/>
      <c r="Z6" s="1"/>
      <c r="AA6" s="2" t="s">
        <v>8</v>
      </c>
      <c r="AB6">
        <v>0</v>
      </c>
      <c r="AC6">
        <v>0</v>
      </c>
      <c r="AD6">
        <v>0</v>
      </c>
      <c r="AE6" s="5">
        <v>0.91</v>
      </c>
      <c r="AF6" s="2" t="s">
        <v>8</v>
      </c>
      <c r="AG6">
        <v>9.64E-2</v>
      </c>
      <c r="AH6">
        <v>0.88890000000000002</v>
      </c>
      <c r="AI6">
        <v>0.1739</v>
      </c>
      <c r="AJ6" s="5">
        <v>0.24</v>
      </c>
      <c r="AK6" s="2" t="s">
        <v>8</v>
      </c>
      <c r="AL6">
        <v>0</v>
      </c>
      <c r="AM6">
        <v>0</v>
      </c>
      <c r="AN6">
        <v>0</v>
      </c>
      <c r="AO6">
        <v>0.91</v>
      </c>
      <c r="AP6" s="2" t="s">
        <v>8</v>
      </c>
      <c r="AQ6">
        <v>0.1053</v>
      </c>
      <c r="AR6">
        <v>0.88890000000000002</v>
      </c>
      <c r="AS6">
        <v>0.18820000000000001</v>
      </c>
      <c r="AT6" s="5">
        <v>0.31</v>
      </c>
      <c r="AU6" s="2" t="s">
        <v>8</v>
      </c>
      <c r="AV6">
        <v>6.5199999999999994E-2</v>
      </c>
      <c r="AW6">
        <v>6.8199999999999997E-2</v>
      </c>
      <c r="AX6">
        <v>6.6699999999999995E-2</v>
      </c>
      <c r="AY6" s="5">
        <v>0.8327</v>
      </c>
      <c r="AZ6" s="2" t="s">
        <v>8</v>
      </c>
      <c r="BA6">
        <v>8.7999999999999995E-2</v>
      </c>
      <c r="BB6">
        <v>1</v>
      </c>
      <c r="BC6">
        <v>0.1618</v>
      </c>
      <c r="BD6" s="5">
        <v>9.1600000000000001E-2</v>
      </c>
      <c r="BE6" s="1" t="s">
        <v>8</v>
      </c>
      <c r="BF6">
        <v>7.1400000000000005E-2</v>
      </c>
      <c r="BG6">
        <v>0.55559999999999998</v>
      </c>
      <c r="BH6">
        <v>0.12659999999999999</v>
      </c>
      <c r="BI6" s="5">
        <v>0.31</v>
      </c>
      <c r="BJ6" s="1" t="s">
        <v>8</v>
      </c>
      <c r="BK6">
        <v>0.1351</v>
      </c>
      <c r="BL6">
        <v>0.55559999999999998</v>
      </c>
      <c r="BM6">
        <v>0.21740000000000001</v>
      </c>
      <c r="BN6" s="5">
        <v>0.64</v>
      </c>
      <c r="BO6" s="1" t="s">
        <v>8</v>
      </c>
      <c r="BP6">
        <v>0</v>
      </c>
      <c r="BQ6">
        <v>0</v>
      </c>
      <c r="BR6">
        <v>0</v>
      </c>
      <c r="BS6" s="5">
        <v>0.89</v>
      </c>
      <c r="BT6" s="56" t="s">
        <v>18</v>
      </c>
      <c r="BU6" s="57">
        <v>157</v>
      </c>
      <c r="BV6" s="57">
        <v>94</v>
      </c>
      <c r="BW6" s="57">
        <v>24</v>
      </c>
      <c r="BX6" s="57">
        <v>205</v>
      </c>
      <c r="BY6" s="63">
        <v>124</v>
      </c>
      <c r="BZ6" s="56" t="s">
        <v>264</v>
      </c>
      <c r="CA6" s="57">
        <v>70</v>
      </c>
      <c r="CB6" s="57">
        <v>626</v>
      </c>
      <c r="CC6" s="57">
        <v>333.52</v>
      </c>
      <c r="CF6" s="86" t="s">
        <v>266</v>
      </c>
      <c r="CG6" s="31" t="s">
        <v>411</v>
      </c>
      <c r="CH6" s="31" t="s">
        <v>412</v>
      </c>
      <c r="CI6" s="31" t="s">
        <v>413</v>
      </c>
      <c r="CJ6" s="31" t="s">
        <v>416</v>
      </c>
      <c r="CK6" s="31" t="s">
        <v>417</v>
      </c>
      <c r="CL6" s="31" t="s">
        <v>418</v>
      </c>
      <c r="CM6" s="31" t="s">
        <v>435</v>
      </c>
      <c r="CN6" s="31" t="s">
        <v>415</v>
      </c>
      <c r="CO6" s="31" t="s">
        <v>436</v>
      </c>
      <c r="CP6" s="47" t="s">
        <v>437</v>
      </c>
      <c r="CQ6" s="47" t="s">
        <v>438</v>
      </c>
      <c r="CR6" s="47" t="s">
        <v>439</v>
      </c>
      <c r="CS6" s="31" t="s">
        <v>414</v>
      </c>
      <c r="CT6" s="19"/>
      <c r="CU6" s="19"/>
      <c r="CV6" s="90"/>
      <c r="CX6" s="2" t="s">
        <v>1</v>
      </c>
      <c r="CY6" s="1" t="s">
        <v>2</v>
      </c>
      <c r="CZ6" s="1" t="s">
        <v>3</v>
      </c>
      <c r="DA6" s="1" t="s">
        <v>4</v>
      </c>
      <c r="DB6" s="3" t="s">
        <v>10</v>
      </c>
      <c r="DC6" s="33"/>
      <c r="DD6" s="33">
        <v>1</v>
      </c>
      <c r="DE6" s="33">
        <f>SUM(DE42:DE46)</f>
        <v>160</v>
      </c>
      <c r="DF6" s="33">
        <f xml:space="preserve"> SUM(DF42:DF46)</f>
        <v>264</v>
      </c>
      <c r="DG6" s="33">
        <f xml:space="preserve"> SUM(DG42:DG46)</f>
        <v>44</v>
      </c>
      <c r="DH6" s="33">
        <f xml:space="preserve"> DE6/(DE6+DF6)</f>
        <v>0.37735849056603776</v>
      </c>
      <c r="DI6" s="33">
        <f>DE6/(DE6+DG6)</f>
        <v>0.78431372549019607</v>
      </c>
      <c r="DJ6" s="33">
        <f xml:space="preserve"> 2*DH6*DI6/(DH6+DI6)</f>
        <v>0.50955414012738853</v>
      </c>
      <c r="DL6" s="33">
        <v>1</v>
      </c>
      <c r="DM6" s="33">
        <f>SUM(DE42:DE44,DE46)</f>
        <v>160</v>
      </c>
      <c r="DN6" s="33">
        <f>SUM(DF42:DF44,DF46)</f>
        <v>173</v>
      </c>
      <c r="DO6" s="33">
        <f>SUM(DG42:DG44,DG46)</f>
        <v>35</v>
      </c>
      <c r="DP6" s="33">
        <f xml:space="preserve"> DM6/(DM6+DN6)</f>
        <v>0.48048048048048048</v>
      </c>
      <c r="DQ6" s="33">
        <f>DM6/(DM6+DO6)</f>
        <v>0.82051282051282048</v>
      </c>
      <c r="DR6" s="33">
        <f xml:space="preserve"> 2*DP6*DQ6/(DP6+DQ6)</f>
        <v>0.60606060606060597</v>
      </c>
    </row>
    <row r="7" spans="1:122" ht="15.75">
      <c r="A7" s="116"/>
      <c r="B7" s="2" t="s">
        <v>9</v>
      </c>
      <c r="C7">
        <v>0.26919999999999999</v>
      </c>
      <c r="D7">
        <v>0.4375</v>
      </c>
      <c r="E7">
        <v>0.33329999999999999</v>
      </c>
      <c r="F7" s="5">
        <v>0.44</v>
      </c>
      <c r="G7" s="2" t="s">
        <v>9</v>
      </c>
      <c r="H7">
        <v>0</v>
      </c>
      <c r="I7">
        <v>0</v>
      </c>
      <c r="J7">
        <v>0</v>
      </c>
      <c r="K7">
        <v>0.68</v>
      </c>
      <c r="L7" s="2" t="s">
        <v>9</v>
      </c>
      <c r="M7">
        <v>0.13639999999999999</v>
      </c>
      <c r="N7">
        <v>9.3799999999999994E-2</v>
      </c>
      <c r="O7">
        <v>0.1111</v>
      </c>
      <c r="P7" s="5">
        <v>0.52</v>
      </c>
      <c r="Q7" s="1" t="s">
        <v>9</v>
      </c>
      <c r="R7">
        <v>0.28739999999999999</v>
      </c>
      <c r="S7">
        <v>0.78129999999999999</v>
      </c>
      <c r="T7">
        <v>0.42020000000000002</v>
      </c>
      <c r="U7" s="5">
        <v>0.31</v>
      </c>
      <c r="V7" s="2" t="s">
        <v>9</v>
      </c>
      <c r="W7" s="1"/>
      <c r="X7" s="1"/>
      <c r="Y7" s="1"/>
      <c r="Z7" s="1"/>
      <c r="AA7" s="2" t="s">
        <v>9</v>
      </c>
      <c r="AB7">
        <v>0.5</v>
      </c>
      <c r="AC7">
        <v>6.25E-2</v>
      </c>
      <c r="AD7">
        <v>0.1111</v>
      </c>
      <c r="AE7" s="5">
        <v>0.68</v>
      </c>
      <c r="AF7" s="2" t="s">
        <v>9</v>
      </c>
      <c r="AG7">
        <v>0.2903</v>
      </c>
      <c r="AH7">
        <v>0.28129999999999999</v>
      </c>
      <c r="AI7">
        <v>0.28570000000000001</v>
      </c>
      <c r="AJ7" s="5">
        <v>0.55000000000000004</v>
      </c>
      <c r="AK7" s="2" t="s">
        <v>9</v>
      </c>
      <c r="AL7">
        <v>0.3256</v>
      </c>
      <c r="AM7">
        <v>0.4375</v>
      </c>
      <c r="AN7">
        <v>0.37330000000000002</v>
      </c>
      <c r="AO7">
        <v>0.53</v>
      </c>
      <c r="AP7" s="2" t="s">
        <v>9</v>
      </c>
      <c r="AQ7">
        <v>0.3</v>
      </c>
      <c r="AR7">
        <v>0.1875</v>
      </c>
      <c r="AS7">
        <v>0.23080000000000001</v>
      </c>
      <c r="AT7" s="5">
        <v>0.6</v>
      </c>
      <c r="AU7" s="2" t="s">
        <v>9</v>
      </c>
      <c r="AV7">
        <v>0.29809999999999998</v>
      </c>
      <c r="AW7">
        <v>0.31169999999999998</v>
      </c>
      <c r="AX7">
        <v>0.30480000000000002</v>
      </c>
      <c r="AY7" s="5">
        <v>0.56369999999999998</v>
      </c>
      <c r="AZ7" s="2" t="s">
        <v>9</v>
      </c>
      <c r="BA7">
        <v>0.30680000000000002</v>
      </c>
      <c r="BB7">
        <v>1</v>
      </c>
      <c r="BC7">
        <v>0.46949999999999997</v>
      </c>
      <c r="BD7" s="5">
        <v>0.30680000000000002</v>
      </c>
      <c r="BE7" s="1" t="s">
        <v>9</v>
      </c>
      <c r="BF7">
        <v>0.32579999999999998</v>
      </c>
      <c r="BG7">
        <v>0.90629999999999999</v>
      </c>
      <c r="BH7">
        <v>0.4793</v>
      </c>
      <c r="BI7" s="5">
        <v>0.37</v>
      </c>
      <c r="BJ7" s="1" t="s">
        <v>9</v>
      </c>
      <c r="BK7">
        <v>0.3</v>
      </c>
      <c r="BL7">
        <v>0.75</v>
      </c>
      <c r="BM7">
        <v>0.42859999999999998</v>
      </c>
      <c r="BN7" s="5">
        <v>0.36</v>
      </c>
      <c r="BO7" s="1" t="s">
        <v>9</v>
      </c>
      <c r="BP7">
        <v>0.16669999999999999</v>
      </c>
      <c r="BQ7">
        <v>3.125E-2</v>
      </c>
      <c r="BR7">
        <v>5.2600000000000001E-2</v>
      </c>
      <c r="BS7" s="5">
        <v>0.64</v>
      </c>
      <c r="BT7" s="56" t="s">
        <v>19</v>
      </c>
      <c r="BU7" s="57">
        <v>43</v>
      </c>
      <c r="BV7" s="57">
        <v>28</v>
      </c>
      <c r="BW7" s="57">
        <v>11</v>
      </c>
      <c r="BX7" s="57">
        <v>64</v>
      </c>
      <c r="BY7" s="63">
        <v>35</v>
      </c>
      <c r="CF7" s="40" t="s">
        <v>91</v>
      </c>
      <c r="CG7" s="41" t="s">
        <v>241</v>
      </c>
      <c r="CH7" s="41" t="s">
        <v>98</v>
      </c>
      <c r="CI7" s="41" t="s">
        <v>99</v>
      </c>
      <c r="CJ7" s="41" t="s">
        <v>334</v>
      </c>
      <c r="CK7" s="49" t="s">
        <v>335</v>
      </c>
      <c r="CL7" s="41" t="s">
        <v>336</v>
      </c>
      <c r="CM7" s="41" t="s">
        <v>56</v>
      </c>
      <c r="CN7" s="41" t="s">
        <v>57</v>
      </c>
      <c r="CO7" s="41" t="s">
        <v>440</v>
      </c>
      <c r="CP7" s="82" t="s">
        <v>441</v>
      </c>
      <c r="CQ7" s="82" t="s">
        <v>442</v>
      </c>
      <c r="CR7" s="82" t="s">
        <v>443</v>
      </c>
      <c r="CS7" s="41" t="s">
        <v>32</v>
      </c>
      <c r="CT7" s="42" t="s">
        <v>90</v>
      </c>
      <c r="CU7" s="42" t="s">
        <v>90</v>
      </c>
      <c r="CV7" s="43" t="s">
        <v>90</v>
      </c>
      <c r="CX7" s="13" t="s">
        <v>5</v>
      </c>
      <c r="CY7" s="17">
        <v>0.56720000000000004</v>
      </c>
      <c r="CZ7" s="17">
        <v>0.69089999999999996</v>
      </c>
      <c r="DA7" s="17">
        <v>0.623</v>
      </c>
      <c r="DB7" s="18">
        <v>0.54</v>
      </c>
      <c r="DC7" s="33"/>
      <c r="DD7" s="33">
        <v>2</v>
      </c>
      <c r="DE7" s="33">
        <f>SUM(DE48:DE52)</f>
        <v>162</v>
      </c>
      <c r="DF7" s="33">
        <f>SUM(DF48:DF52)</f>
        <v>281</v>
      </c>
      <c r="DG7" s="33">
        <f t="shared" ref="DG7" si="0">SUM(DG48:DG52)</f>
        <v>28</v>
      </c>
      <c r="DH7" s="33">
        <f t="shared" ref="DH7:DH9" si="1" xml:space="preserve"> DE7/(DE7+DF7)</f>
        <v>0.36568848758465011</v>
      </c>
      <c r="DI7" s="33">
        <f t="shared" ref="DI7:DI10" si="2">DE7/(DE7+DG7)</f>
        <v>0.85263157894736841</v>
      </c>
      <c r="DJ7" s="33">
        <f t="shared" ref="DJ7:DJ10" si="3" xml:space="preserve"> 2*DH7*DI7/(DH7+DI7)</f>
        <v>0.51184834123222755</v>
      </c>
      <c r="DL7" s="33">
        <v>2</v>
      </c>
      <c r="DM7" s="33">
        <f>SUM(DE48:DE50,DE52)</f>
        <v>162</v>
      </c>
      <c r="DN7" s="33">
        <f t="shared" ref="DN7:DO7" si="4">SUM(DF48:DF50,DF52)</f>
        <v>185</v>
      </c>
      <c r="DO7" s="33">
        <f t="shared" si="4"/>
        <v>23</v>
      </c>
      <c r="DP7" s="33">
        <f t="shared" ref="DP7:DP9" si="5" xml:space="preserve"> DM7/(DM7+DN7)</f>
        <v>0.4668587896253602</v>
      </c>
      <c r="DQ7" s="33">
        <f t="shared" ref="DQ7:DQ10" si="6">DM7/(DM7+DO7)</f>
        <v>0.87567567567567572</v>
      </c>
      <c r="DR7" s="33">
        <f t="shared" ref="DR7:DR10" si="7" xml:space="preserve"> 2*DP7*DQ7/(DP7+DQ7)</f>
        <v>0.60902255639097747</v>
      </c>
    </row>
    <row r="8" spans="1:122" ht="15.75">
      <c r="A8" s="117"/>
      <c r="B8" s="15" t="s">
        <v>11</v>
      </c>
      <c r="C8" s="19">
        <f>SUM(C3:C7)/5</f>
        <v>0.36780000000000002</v>
      </c>
      <c r="D8" s="19">
        <f>SUM(D3:D7)/5</f>
        <v>0.39154</v>
      </c>
      <c r="E8" s="19">
        <f>SUM(E3:E7)/5</f>
        <v>0.36091999999999996</v>
      </c>
      <c r="F8" s="19">
        <f>SUM(F3:F7)/5</f>
        <v>0.46200000000000002</v>
      </c>
      <c r="G8" s="15" t="s">
        <v>11</v>
      </c>
      <c r="H8" s="19">
        <f>AVERAGE(H3:H7)</f>
        <v>0.24000000000000005</v>
      </c>
      <c r="I8" s="19">
        <f t="shared" ref="I8:K8" si="8">AVERAGE(I3:I7)</f>
        <v>0.4</v>
      </c>
      <c r="J8" s="19">
        <f t="shared" si="8"/>
        <v>0.29952000000000001</v>
      </c>
      <c r="K8" s="19">
        <f t="shared" si="8"/>
        <v>0.67200000000000004</v>
      </c>
      <c r="L8" s="15" t="s">
        <v>11</v>
      </c>
      <c r="M8" s="19">
        <f>AVERAGE(M3:M7)</f>
        <v>0.37892000000000003</v>
      </c>
      <c r="N8" s="19">
        <f t="shared" ref="N8:P8" si="9">AVERAGE(N3:N7)</f>
        <v>0.50285999999999997</v>
      </c>
      <c r="O8" s="19">
        <f t="shared" si="9"/>
        <v>0.42827999999999999</v>
      </c>
      <c r="P8" s="20">
        <f t="shared" si="9"/>
        <v>0.64400000000000002</v>
      </c>
      <c r="Q8" s="16" t="s">
        <v>11</v>
      </c>
      <c r="R8" s="1">
        <f>AVERAGE(R3:R7)</f>
        <v>0.40726000000000007</v>
      </c>
      <c r="S8" s="1">
        <f>AVERAGE(S3:S7)</f>
        <v>0.6626399999999999</v>
      </c>
      <c r="T8" s="1">
        <f>AVERAGE(T3:T7)</f>
        <v>0.48853999999999997</v>
      </c>
      <c r="U8" s="1">
        <f>AVERAGE(U3:U7)</f>
        <v>0.53</v>
      </c>
      <c r="V8" s="15" t="s">
        <v>11</v>
      </c>
      <c r="W8" s="1" t="e">
        <f>AVERAGE(W3:W7)</f>
        <v>#DIV/0!</v>
      </c>
      <c r="X8" s="1" t="e">
        <f t="shared" ref="X8" si="10">AVERAGE(X3:X7)</f>
        <v>#DIV/0!</v>
      </c>
      <c r="Y8" s="1" t="e">
        <f t="shared" ref="Y8" si="11">AVERAGE(Y3:Y7)</f>
        <v>#DIV/0!</v>
      </c>
      <c r="Z8" s="1" t="e">
        <f t="shared" ref="Z8" si="12">AVERAGE(Z3:Z7)</f>
        <v>#DIV/0!</v>
      </c>
      <c r="AA8" s="15" t="s">
        <v>11</v>
      </c>
      <c r="AB8" s="1">
        <f>AVERAGE(AB3:AB7)</f>
        <v>0.41561999999999999</v>
      </c>
      <c r="AC8" s="1">
        <f t="shared" ref="AC8" si="13">AVERAGE(AC3:AC7)</f>
        <v>0.45684000000000002</v>
      </c>
      <c r="AD8" s="1">
        <f t="shared" ref="AD8" si="14">AVERAGE(AD3:AD7)</f>
        <v>0.37530000000000002</v>
      </c>
      <c r="AE8" s="1">
        <f t="shared" ref="AE8" si="15">AVERAGE(AE3:AE7)</f>
        <v>0.62200000000000011</v>
      </c>
      <c r="AF8" s="15" t="s">
        <v>11</v>
      </c>
      <c r="AG8" s="1">
        <f>AVERAGE(AG3:AG7)</f>
        <v>0.40196000000000004</v>
      </c>
      <c r="AH8" s="1">
        <f>AVERAGE(AH3:AH7)</f>
        <v>0.73636000000000001</v>
      </c>
      <c r="AI8" s="1">
        <f>AVERAGE(AI3:AI7)</f>
        <v>0.48407999999999995</v>
      </c>
      <c r="AJ8" s="1">
        <f>AVERAGE(AJ3:AJ7)</f>
        <v>0.49600000000000011</v>
      </c>
      <c r="AK8" s="15" t="s">
        <v>11</v>
      </c>
      <c r="AL8" s="1">
        <f>AVERAGE(AL3:AL7)</f>
        <v>0.40883999999999998</v>
      </c>
      <c r="AM8" s="1">
        <f t="shared" ref="AM8:AO8" si="16">AVERAGE(AM3:AM7)</f>
        <v>0.55612000000000006</v>
      </c>
      <c r="AN8" s="1">
        <f t="shared" si="16"/>
        <v>0.45822000000000002</v>
      </c>
      <c r="AO8" s="1">
        <f t="shared" si="16"/>
        <v>0.61</v>
      </c>
      <c r="AP8" s="15" t="s">
        <v>11</v>
      </c>
      <c r="AQ8" s="1">
        <f>AVERAGE(AQ3:AQ7)</f>
        <v>0.42392000000000002</v>
      </c>
      <c r="AR8" s="1">
        <f t="shared" ref="AR8:AT8" si="17">AVERAGE(AR3:AR7)</f>
        <v>0.69900000000000007</v>
      </c>
      <c r="AS8" s="1">
        <f t="shared" si="17"/>
        <v>0.47561999999999999</v>
      </c>
      <c r="AT8" s="3">
        <f t="shared" si="17"/>
        <v>0.53800000000000003</v>
      </c>
      <c r="AU8" s="2" t="s">
        <v>11</v>
      </c>
      <c r="AV8" s="1">
        <f>AVERAGE(AV3:AV7)</f>
        <v>0.38079999999999997</v>
      </c>
      <c r="AW8" s="1">
        <f>AVERAGE(AW3:AW7)</f>
        <v>0.33474000000000004</v>
      </c>
      <c r="AX8" s="1">
        <f>AVERAGE(AX3:AX7)</f>
        <v>0.3231</v>
      </c>
      <c r="AY8" s="3">
        <f>AVERAGE(AY3:AY7)</f>
        <v>0.58085999999999993</v>
      </c>
      <c r="AZ8" s="15" t="s">
        <v>11</v>
      </c>
      <c r="BA8" s="1">
        <f>AVERAGE(BA3:BA7)</f>
        <v>0.39350000000000007</v>
      </c>
      <c r="BB8" s="1">
        <f t="shared" ref="BB8:BD8" si="18">AVERAGE(BB3:BB7)</f>
        <v>0.99763999999999997</v>
      </c>
      <c r="BC8" s="1">
        <f t="shared" si="18"/>
        <v>0.53452</v>
      </c>
      <c r="BD8" s="3">
        <f t="shared" si="18"/>
        <v>0.39361999999999997</v>
      </c>
      <c r="BE8" s="16" t="s">
        <v>11</v>
      </c>
      <c r="BF8" s="1">
        <f>AVERAGE(BF3:BF7)</f>
        <v>0.40519999999999995</v>
      </c>
      <c r="BG8" s="1">
        <f t="shared" ref="BG8:BI8" si="19">AVERAGE(BG3:BG7)</f>
        <v>0.84008000000000005</v>
      </c>
      <c r="BH8" s="1">
        <f t="shared" si="19"/>
        <v>0.52715999999999996</v>
      </c>
      <c r="BI8" s="3">
        <f t="shared" si="19"/>
        <v>0.45800000000000002</v>
      </c>
      <c r="BJ8" s="16" t="s">
        <v>11</v>
      </c>
      <c r="BK8" s="1">
        <f>AVERAGE(BK3:BK7)</f>
        <v>0.41424000000000005</v>
      </c>
      <c r="BL8" s="1">
        <f t="shared" ref="BL8:BN8" si="20">AVERAGE(BL3:BL7)</f>
        <v>0.82904</v>
      </c>
      <c r="BM8" s="1">
        <f t="shared" si="20"/>
        <v>0.54123999999999994</v>
      </c>
      <c r="BN8" s="3">
        <f t="shared" si="20"/>
        <v>0.52400000000000002</v>
      </c>
      <c r="BO8" s="16" t="s">
        <v>11</v>
      </c>
      <c r="BP8" s="1">
        <f>AVERAGE(BP3:BP7)</f>
        <v>0.35853999999999997</v>
      </c>
      <c r="BQ8" s="1">
        <f t="shared" ref="BQ8:BS8" si="21">AVERAGE(BQ3:BQ7)</f>
        <v>0.38842999999999994</v>
      </c>
      <c r="BR8" s="1">
        <f t="shared" si="21"/>
        <v>0.34951999999999994</v>
      </c>
      <c r="BS8" s="3">
        <f t="shared" si="21"/>
        <v>0.64400000000000002</v>
      </c>
      <c r="BT8" s="58" t="s">
        <v>20</v>
      </c>
      <c r="BU8" s="59">
        <v>55</v>
      </c>
      <c r="BV8" s="59">
        <v>32</v>
      </c>
      <c r="BW8" s="59">
        <v>9</v>
      </c>
      <c r="BX8" s="59">
        <v>65</v>
      </c>
      <c r="BY8" s="65">
        <v>43</v>
      </c>
      <c r="BZ8" s="56"/>
      <c r="CA8" s="57"/>
      <c r="CB8" s="57"/>
      <c r="CF8" s="44" t="s">
        <v>92</v>
      </c>
      <c r="CG8" s="31" t="s">
        <v>278</v>
      </c>
      <c r="CH8" s="31" t="s">
        <v>279</v>
      </c>
      <c r="CI8" s="31" t="s">
        <v>280</v>
      </c>
      <c r="CJ8" s="31" t="s">
        <v>337</v>
      </c>
      <c r="CK8" s="31" t="s">
        <v>338</v>
      </c>
      <c r="CL8" s="31" t="s">
        <v>339</v>
      </c>
      <c r="CM8" s="31" t="s">
        <v>444</v>
      </c>
      <c r="CN8" s="31" t="s">
        <v>445</v>
      </c>
      <c r="CO8" s="32" t="s">
        <v>446</v>
      </c>
      <c r="CP8" s="82" t="s">
        <v>447</v>
      </c>
      <c r="CQ8" s="91" t="s">
        <v>448</v>
      </c>
      <c r="CR8" s="82" t="s">
        <v>449</v>
      </c>
      <c r="CS8" s="31" t="s">
        <v>281</v>
      </c>
      <c r="CT8" s="82" t="s">
        <v>90</v>
      </c>
      <c r="CU8" s="82" t="s">
        <v>90</v>
      </c>
      <c r="CV8" s="83" t="s">
        <v>90</v>
      </c>
      <c r="CX8" s="2" t="s">
        <v>6</v>
      </c>
      <c r="CY8">
        <v>0.63039999999999996</v>
      </c>
      <c r="CZ8">
        <v>0.89229999999999998</v>
      </c>
      <c r="DA8">
        <v>0.7389</v>
      </c>
      <c r="DB8" s="5">
        <v>0.59</v>
      </c>
      <c r="DC8" s="33"/>
      <c r="DD8" s="33">
        <v>3</v>
      </c>
      <c r="DE8" s="33">
        <f>SUM(DE54:DE58)</f>
        <v>157</v>
      </c>
      <c r="DF8" s="33">
        <f>SUM(DF54:DF58)</f>
        <v>281</v>
      </c>
      <c r="DG8" s="33">
        <f t="shared" ref="DG8" si="22">SUM(DG54:DG58)</f>
        <v>41</v>
      </c>
      <c r="DH8" s="33">
        <f t="shared" si="1"/>
        <v>0.35844748858447489</v>
      </c>
      <c r="DI8" s="33">
        <f t="shared" si="2"/>
        <v>0.79292929292929293</v>
      </c>
      <c r="DJ8" s="33">
        <f t="shared" si="3"/>
        <v>0.49371069182389937</v>
      </c>
      <c r="DL8" s="33">
        <v>3</v>
      </c>
      <c r="DM8" s="33">
        <f>SUM(DE54:DE56,DE58)</f>
        <v>157</v>
      </c>
      <c r="DN8" s="33">
        <f t="shared" ref="DN8:DO8" si="23">SUM(DF54:DF56,DF58)</f>
        <v>185</v>
      </c>
      <c r="DO8" s="33">
        <f t="shared" si="23"/>
        <v>36</v>
      </c>
      <c r="DP8" s="33">
        <f t="shared" si="5"/>
        <v>0.45906432748538012</v>
      </c>
      <c r="DQ8" s="33">
        <f t="shared" si="6"/>
        <v>0.81347150259067358</v>
      </c>
      <c r="DR8" s="33">
        <f t="shared" si="7"/>
        <v>0.58691588785046733</v>
      </c>
    </row>
    <row r="9" spans="1:122" ht="15.75">
      <c r="A9" s="118">
        <v>2</v>
      </c>
      <c r="B9" s="13" t="s">
        <v>5</v>
      </c>
      <c r="C9" s="17">
        <v>0.37040000000000001</v>
      </c>
      <c r="D9" s="17">
        <v>0.4</v>
      </c>
      <c r="E9" s="17">
        <v>0.3846</v>
      </c>
      <c r="F9" s="18">
        <v>0.36630000000000001</v>
      </c>
      <c r="G9" s="13" t="s">
        <v>5</v>
      </c>
      <c r="H9" s="17">
        <v>0</v>
      </c>
      <c r="I9" s="17">
        <v>0</v>
      </c>
      <c r="J9" s="17">
        <v>0</v>
      </c>
      <c r="K9" s="17">
        <v>0.505</v>
      </c>
      <c r="L9" s="13" t="s">
        <v>5</v>
      </c>
      <c r="M9" s="17">
        <v>0.4839</v>
      </c>
      <c r="N9" s="17">
        <v>0.9</v>
      </c>
      <c r="O9" s="17">
        <v>0.62939999999999996</v>
      </c>
      <c r="P9" s="18">
        <v>0.47520000000000001</v>
      </c>
      <c r="Q9" s="14" t="s">
        <v>5</v>
      </c>
      <c r="R9" s="17">
        <v>0.59540000000000004</v>
      </c>
      <c r="S9" s="17">
        <v>0.94</v>
      </c>
      <c r="T9" s="17">
        <v>0.6573</v>
      </c>
      <c r="U9" s="18">
        <v>0.51490000000000002</v>
      </c>
      <c r="V9" s="13" t="s">
        <v>5</v>
      </c>
      <c r="W9" s="14"/>
      <c r="X9" s="14"/>
      <c r="Y9" s="14"/>
      <c r="Z9" s="14"/>
      <c r="AA9" s="13" t="s">
        <v>5</v>
      </c>
      <c r="AB9" s="17">
        <v>0.48149999999999998</v>
      </c>
      <c r="AC9" s="17">
        <v>0.26</v>
      </c>
      <c r="AD9" s="17">
        <v>0.3377</v>
      </c>
      <c r="AE9" s="18">
        <v>0.495</v>
      </c>
      <c r="AF9" s="13" t="s">
        <v>5</v>
      </c>
      <c r="AG9" s="17">
        <v>0.4783</v>
      </c>
      <c r="AH9" s="17">
        <v>0.88</v>
      </c>
      <c r="AI9" s="17">
        <v>0.61970000000000003</v>
      </c>
      <c r="AJ9" s="18">
        <v>0.46529999999999999</v>
      </c>
      <c r="AK9" s="13" t="s">
        <v>5</v>
      </c>
      <c r="AL9" s="17">
        <v>0.51670000000000005</v>
      </c>
      <c r="AM9" s="17">
        <v>0.62</v>
      </c>
      <c r="AN9" s="17">
        <v>0.56359999999999999</v>
      </c>
      <c r="AO9" s="17">
        <v>0.52480000000000004</v>
      </c>
      <c r="AP9" s="13" t="s">
        <v>5</v>
      </c>
      <c r="AQ9" s="17">
        <v>0.51649999999999996</v>
      </c>
      <c r="AR9" s="17">
        <v>0.94</v>
      </c>
      <c r="AS9" s="17">
        <v>0.66669999999999996</v>
      </c>
      <c r="AT9" s="18">
        <v>0.53469999999999995</v>
      </c>
      <c r="AU9" s="2" t="s">
        <v>282</v>
      </c>
      <c r="AV9" s="1">
        <v>8.9599999999999999E-2</v>
      </c>
      <c r="AW9" s="1"/>
      <c r="AX9" s="1"/>
      <c r="AY9" s="3"/>
      <c r="AZ9" s="2" t="s">
        <v>282</v>
      </c>
      <c r="BA9" s="1">
        <v>0</v>
      </c>
      <c r="BB9" s="1"/>
      <c r="BC9" s="1"/>
      <c r="BD9" s="3"/>
      <c r="BE9" s="14" t="s">
        <v>5</v>
      </c>
      <c r="BF9" s="17">
        <v>0.5</v>
      </c>
      <c r="BG9" s="17">
        <v>0.9</v>
      </c>
      <c r="BH9" s="17">
        <v>0.64290000000000003</v>
      </c>
      <c r="BI9" s="18">
        <v>0.505</v>
      </c>
      <c r="BJ9" s="14" t="s">
        <v>5</v>
      </c>
      <c r="BK9" s="17">
        <v>0.47870000000000001</v>
      </c>
      <c r="BL9" s="17">
        <v>0.9</v>
      </c>
      <c r="BM9" s="17">
        <v>0.625</v>
      </c>
      <c r="BN9" s="18">
        <v>0.46529999999999999</v>
      </c>
      <c r="BO9" s="14" t="s">
        <v>5</v>
      </c>
      <c r="BP9" s="17">
        <v>0.53569999999999995</v>
      </c>
      <c r="BQ9" s="17">
        <v>0.6</v>
      </c>
      <c r="BR9" s="17">
        <v>0.56599999999999995</v>
      </c>
      <c r="BS9" s="18">
        <v>0.54459999999999997</v>
      </c>
      <c r="BT9" s="21" t="s">
        <v>16</v>
      </c>
      <c r="BU9" s="17">
        <v>301</v>
      </c>
      <c r="BV9" s="17">
        <v>100</v>
      </c>
      <c r="BW9" s="17">
        <v>101</v>
      </c>
      <c r="BX9" s="17"/>
      <c r="BY9" s="18"/>
      <c r="BZ9" s="4"/>
      <c r="CF9" s="44" t="s">
        <v>93</v>
      </c>
      <c r="CG9" s="31" t="s">
        <v>271</v>
      </c>
      <c r="CH9" s="31" t="s">
        <v>272</v>
      </c>
      <c r="CI9" s="31" t="s">
        <v>273</v>
      </c>
      <c r="CJ9" s="31" t="s">
        <v>340</v>
      </c>
      <c r="CK9" s="31" t="s">
        <v>341</v>
      </c>
      <c r="CL9" s="31" t="s">
        <v>342</v>
      </c>
      <c r="CM9" s="31" t="s">
        <v>450</v>
      </c>
      <c r="CN9" s="31" t="s">
        <v>451</v>
      </c>
      <c r="CO9" s="31" t="s">
        <v>452</v>
      </c>
      <c r="CP9" s="82" t="s">
        <v>453</v>
      </c>
      <c r="CQ9" s="82" t="s">
        <v>454</v>
      </c>
      <c r="CR9" s="82" t="s">
        <v>455</v>
      </c>
      <c r="CS9" s="31" t="s">
        <v>274</v>
      </c>
      <c r="CT9" s="82" t="s">
        <v>90</v>
      </c>
      <c r="CU9" s="82" t="s">
        <v>90</v>
      </c>
      <c r="CV9" s="83" t="s">
        <v>90</v>
      </c>
      <c r="CX9" s="2" t="s">
        <v>7</v>
      </c>
      <c r="CY9">
        <v>0.42859999999999998</v>
      </c>
      <c r="CZ9">
        <v>0.90700000000000003</v>
      </c>
      <c r="DA9">
        <v>0.58209999999999995</v>
      </c>
      <c r="DB9" s="5">
        <v>0.44</v>
      </c>
      <c r="DC9" s="33"/>
      <c r="DD9" s="33">
        <v>4</v>
      </c>
      <c r="DE9" s="33">
        <f>SUM(DE60:DE64)</f>
        <v>164</v>
      </c>
      <c r="DF9" s="33">
        <f>SUM(DF60:DF64)</f>
        <v>239</v>
      </c>
      <c r="DG9" s="33">
        <f t="shared" ref="DG9" si="24">SUM(DG60:DG64)</f>
        <v>52</v>
      </c>
      <c r="DH9" s="33">
        <f t="shared" si="1"/>
        <v>0.40694789081885857</v>
      </c>
      <c r="DI9" s="33">
        <f t="shared" si="2"/>
        <v>0.7592592592592593</v>
      </c>
      <c r="DJ9" s="33">
        <f t="shared" si="3"/>
        <v>0.52988691437802915</v>
      </c>
      <c r="DL9" s="33">
        <v>4</v>
      </c>
      <c r="DM9" s="33">
        <f>SUM(DE60:DE62,DE64)</f>
        <v>164</v>
      </c>
      <c r="DN9" s="33">
        <f t="shared" ref="DN9:DO9" si="25">SUM(DF60:DF62,DF64)</f>
        <v>153</v>
      </c>
      <c r="DO9" s="33">
        <f t="shared" si="25"/>
        <v>38</v>
      </c>
      <c r="DP9" s="33">
        <f t="shared" si="5"/>
        <v>0.51735015772870663</v>
      </c>
      <c r="DQ9" s="33">
        <f t="shared" si="6"/>
        <v>0.81188118811881194</v>
      </c>
      <c r="DR9" s="33">
        <f t="shared" si="7"/>
        <v>0.63198458574181116</v>
      </c>
    </row>
    <row r="10" spans="1:122" ht="15.75">
      <c r="A10" s="118"/>
      <c r="B10" s="2" t="s">
        <v>6</v>
      </c>
      <c r="C10">
        <v>0.66669999999999996</v>
      </c>
      <c r="D10">
        <v>0.41670000000000001</v>
      </c>
      <c r="E10">
        <v>0.51280000000000003</v>
      </c>
      <c r="F10" s="5">
        <v>0.43559999999999999</v>
      </c>
      <c r="G10" s="2" t="s">
        <v>6</v>
      </c>
      <c r="H10">
        <v>0.71289999999999998</v>
      </c>
      <c r="I10">
        <v>1</v>
      </c>
      <c r="J10">
        <v>0.8327</v>
      </c>
      <c r="K10">
        <v>0.71289999999999998</v>
      </c>
      <c r="L10" s="2" t="s">
        <v>6</v>
      </c>
      <c r="M10">
        <v>0.72629999999999995</v>
      </c>
      <c r="N10">
        <v>0.95830000000000004</v>
      </c>
      <c r="O10">
        <v>0.82630000000000003</v>
      </c>
      <c r="P10" s="5">
        <v>0.71289999999999998</v>
      </c>
      <c r="Q10" s="1" t="s">
        <v>6</v>
      </c>
      <c r="R10">
        <v>0.70540000000000003</v>
      </c>
      <c r="S10">
        <v>0.86109999999999998</v>
      </c>
      <c r="T10">
        <v>0.77500000000000002</v>
      </c>
      <c r="U10" s="5">
        <v>0.64359999999999995</v>
      </c>
      <c r="V10" s="2" t="s">
        <v>6</v>
      </c>
      <c r="W10" s="1"/>
      <c r="X10" s="1"/>
      <c r="Y10" s="1"/>
      <c r="Z10" s="1"/>
      <c r="AA10" s="2" t="s">
        <v>6</v>
      </c>
      <c r="AB10">
        <v>0.72919999999999996</v>
      </c>
      <c r="AC10">
        <v>0.97219999999999995</v>
      </c>
      <c r="AD10">
        <v>0.83330000000000004</v>
      </c>
      <c r="AE10" s="5">
        <v>0.7228</v>
      </c>
      <c r="AF10" s="2" t="s">
        <v>6</v>
      </c>
      <c r="AG10">
        <v>0.74029999999999996</v>
      </c>
      <c r="AH10">
        <v>0.79169999999999996</v>
      </c>
      <c r="AI10">
        <v>0.7651</v>
      </c>
      <c r="AJ10" s="5">
        <v>0.65349999999999997</v>
      </c>
      <c r="AK10" s="2" t="s">
        <v>6</v>
      </c>
      <c r="AL10">
        <v>0.72150000000000003</v>
      </c>
      <c r="AM10">
        <v>0.79169999999999996</v>
      </c>
      <c r="AN10">
        <v>0.755</v>
      </c>
      <c r="AO10">
        <v>0.63370000000000004</v>
      </c>
      <c r="AP10" s="2" t="s">
        <v>6</v>
      </c>
      <c r="AQ10">
        <v>0.71289999999999998</v>
      </c>
      <c r="AR10">
        <v>1</v>
      </c>
      <c r="AS10">
        <v>0.83240000000000003</v>
      </c>
      <c r="AT10" s="5">
        <v>0.71289999999999998</v>
      </c>
      <c r="AU10" s="2" t="s">
        <v>283</v>
      </c>
      <c r="AV10" s="1">
        <v>9.2999999999999999E-2</v>
      </c>
      <c r="AW10" s="1"/>
      <c r="AX10" s="1"/>
      <c r="AY10" s="3"/>
      <c r="AZ10" s="2" t="s">
        <v>283</v>
      </c>
      <c r="BA10" s="1">
        <v>0</v>
      </c>
      <c r="BB10" s="1"/>
      <c r="BC10" s="1"/>
      <c r="BD10" s="3"/>
      <c r="BE10" s="1" t="s">
        <v>6</v>
      </c>
      <c r="BF10">
        <v>0.70830000000000004</v>
      </c>
      <c r="BG10">
        <v>0.94440000000000002</v>
      </c>
      <c r="BH10">
        <v>0.8095</v>
      </c>
      <c r="BI10" s="5">
        <v>0.68320000000000003</v>
      </c>
      <c r="BJ10" s="1" t="s">
        <v>6</v>
      </c>
      <c r="BK10">
        <v>0.71130000000000004</v>
      </c>
      <c r="BL10">
        <v>0.95830000000000004</v>
      </c>
      <c r="BM10">
        <v>0.81659999999999999</v>
      </c>
      <c r="BN10" s="5">
        <v>0.69310000000000005</v>
      </c>
      <c r="BO10" s="1" t="s">
        <v>6</v>
      </c>
      <c r="BP10">
        <v>0.70409999999999995</v>
      </c>
      <c r="BQ10">
        <v>0.95830000000000004</v>
      </c>
      <c r="BR10">
        <v>0.81179999999999997</v>
      </c>
      <c r="BS10" s="5">
        <v>0.68320000000000003</v>
      </c>
      <c r="BT10" s="60" t="s">
        <v>17</v>
      </c>
      <c r="BU10" s="61" t="s">
        <v>5</v>
      </c>
      <c r="BV10" s="61" t="s">
        <v>9</v>
      </c>
      <c r="BW10" s="61" t="s">
        <v>8</v>
      </c>
      <c r="BX10" s="61" t="s">
        <v>6</v>
      </c>
      <c r="BY10" s="64" t="s">
        <v>7</v>
      </c>
      <c r="BZ10" s="56"/>
      <c r="CA10" s="62"/>
      <c r="CB10" s="62"/>
      <c r="CC10" s="62"/>
      <c r="CF10" s="44" t="s">
        <v>94</v>
      </c>
      <c r="CG10" s="31" t="s">
        <v>860</v>
      </c>
      <c r="CH10" s="31" t="s">
        <v>861</v>
      </c>
      <c r="CI10" s="31" t="s">
        <v>862</v>
      </c>
      <c r="CJ10" s="31" t="s">
        <v>863</v>
      </c>
      <c r="CK10" s="31" t="s">
        <v>864</v>
      </c>
      <c r="CL10" s="31" t="s">
        <v>865</v>
      </c>
      <c r="CM10" s="31" t="s">
        <v>866</v>
      </c>
      <c r="CN10" s="31" t="s">
        <v>867</v>
      </c>
      <c r="CO10" s="31" t="s">
        <v>868</v>
      </c>
      <c r="CP10" s="82" t="s">
        <v>869</v>
      </c>
      <c r="CQ10" s="82" t="s">
        <v>870</v>
      </c>
      <c r="CR10" s="82" t="s">
        <v>871</v>
      </c>
      <c r="CS10" s="31" t="s">
        <v>872</v>
      </c>
      <c r="CT10" s="82" t="s">
        <v>90</v>
      </c>
      <c r="CU10" s="82" t="s">
        <v>90</v>
      </c>
      <c r="CV10" s="83" t="s">
        <v>90</v>
      </c>
      <c r="CX10" s="2" t="s">
        <v>8</v>
      </c>
      <c r="DB10" s="5"/>
      <c r="DC10" s="33"/>
      <c r="DD10" s="33">
        <v>5</v>
      </c>
      <c r="DE10" s="33">
        <f>SUM(DE66:DE70)</f>
        <v>150</v>
      </c>
      <c r="DF10" s="33">
        <f>SUM(DF66:DF70)</f>
        <v>274</v>
      </c>
      <c r="DG10" s="33">
        <f>SUM(DG66:DG70)</f>
        <v>31</v>
      </c>
      <c r="DH10" s="33">
        <f xml:space="preserve"> DE10/(DE10+DF10)</f>
        <v>0.35377358490566035</v>
      </c>
      <c r="DI10" s="33">
        <f t="shared" si="2"/>
        <v>0.82872928176795579</v>
      </c>
      <c r="DJ10" s="33">
        <f t="shared" si="3"/>
        <v>0.49586776859504128</v>
      </c>
      <c r="DL10" s="33">
        <v>5</v>
      </c>
      <c r="DM10" s="33">
        <f>SUM(DE66:DE68,DE70)</f>
        <v>150</v>
      </c>
      <c r="DN10" s="33">
        <f t="shared" ref="DN10:DO10" si="26">SUM(DF66:DF68,DF70)</f>
        <v>185</v>
      </c>
      <c r="DO10" s="33">
        <f t="shared" si="26"/>
        <v>20</v>
      </c>
      <c r="DP10" s="33">
        <f xml:space="preserve"> DM10/(DM10+DN10)</f>
        <v>0.44776119402985076</v>
      </c>
      <c r="DQ10" s="33">
        <f t="shared" si="6"/>
        <v>0.88235294117647056</v>
      </c>
      <c r="DR10" s="33">
        <f t="shared" si="7"/>
        <v>0.59405940594059414</v>
      </c>
    </row>
    <row r="11" spans="1:122" ht="16.5" thickBot="1">
      <c r="A11" s="118"/>
      <c r="B11" s="2" t="s">
        <v>7</v>
      </c>
      <c r="C11">
        <v>0.32079999999999997</v>
      </c>
      <c r="D11">
        <v>0.48670000000000002</v>
      </c>
      <c r="E11">
        <v>0.38640000000000002</v>
      </c>
      <c r="F11" s="5">
        <v>0.46529999999999999</v>
      </c>
      <c r="G11" s="2" t="s">
        <v>7</v>
      </c>
      <c r="H11">
        <v>0</v>
      </c>
      <c r="I11">
        <v>0</v>
      </c>
      <c r="J11">
        <v>0</v>
      </c>
      <c r="K11">
        <v>0.65349999999999997</v>
      </c>
      <c r="L11" s="2" t="s">
        <v>7</v>
      </c>
      <c r="M11">
        <v>0.22500000000000001</v>
      </c>
      <c r="N11">
        <v>0.2571</v>
      </c>
      <c r="O11">
        <v>0.24</v>
      </c>
      <c r="P11" s="5">
        <v>0.43559999999999999</v>
      </c>
      <c r="Q11" s="1" t="s">
        <v>7</v>
      </c>
      <c r="R11">
        <v>0.35</v>
      </c>
      <c r="S11">
        <v>0.8</v>
      </c>
      <c r="T11">
        <v>0.48699999999999999</v>
      </c>
      <c r="U11" s="5">
        <v>0.4158</v>
      </c>
      <c r="V11" s="2" t="s">
        <v>7</v>
      </c>
      <c r="W11" s="1"/>
      <c r="X11" s="1"/>
      <c r="Y11" s="1"/>
      <c r="Z11" s="1"/>
      <c r="AA11" s="2" t="s">
        <v>7</v>
      </c>
      <c r="AB11">
        <v>0.34339999999999998</v>
      </c>
      <c r="AC11">
        <v>0.97140000000000004</v>
      </c>
      <c r="AD11">
        <v>0.50749999999999995</v>
      </c>
      <c r="AE11" s="5">
        <v>0.34649999999999997</v>
      </c>
      <c r="AF11" s="2" t="s">
        <v>7</v>
      </c>
      <c r="AG11">
        <v>0.31480000000000002</v>
      </c>
      <c r="AH11">
        <v>0.48570000000000002</v>
      </c>
      <c r="AI11">
        <v>0.38200000000000001</v>
      </c>
      <c r="AJ11" s="5">
        <v>0.45540000000000003</v>
      </c>
      <c r="AK11" s="2" t="s">
        <v>7</v>
      </c>
      <c r="AL11">
        <v>0.34649999999999997</v>
      </c>
      <c r="AM11">
        <v>1</v>
      </c>
      <c r="AN11">
        <v>0.51470000000000005</v>
      </c>
      <c r="AO11">
        <v>0.34649999999999997</v>
      </c>
      <c r="AP11" s="2" t="s">
        <v>7</v>
      </c>
      <c r="AQ11">
        <v>0.33329999999999999</v>
      </c>
      <c r="AR11">
        <v>0.54290000000000005</v>
      </c>
      <c r="AS11">
        <v>0.41299999999999998</v>
      </c>
      <c r="AT11" s="5">
        <v>0.46529999999999999</v>
      </c>
      <c r="AU11" s="66" t="s">
        <v>284</v>
      </c>
      <c r="AV11" s="67">
        <v>3.5900000000000001E-2</v>
      </c>
      <c r="AW11" s="67"/>
      <c r="AX11" s="67"/>
      <c r="AY11" s="68"/>
      <c r="AZ11" s="66" t="s">
        <v>284</v>
      </c>
      <c r="BA11" s="1">
        <v>1.5900000000000001E-2</v>
      </c>
      <c r="BB11" s="1"/>
      <c r="BC11" s="1"/>
      <c r="BD11" s="3"/>
      <c r="BE11" s="1" t="s">
        <v>7</v>
      </c>
      <c r="BF11">
        <v>0.36459999999999998</v>
      </c>
      <c r="BG11">
        <v>1</v>
      </c>
      <c r="BH11">
        <v>0.53439999999999999</v>
      </c>
      <c r="BI11" s="5">
        <v>0.39600000000000002</v>
      </c>
      <c r="BJ11" s="1" t="s">
        <v>7</v>
      </c>
      <c r="BK11">
        <v>0.33679999999999999</v>
      </c>
      <c r="BL11">
        <v>0.9143</v>
      </c>
      <c r="BM11">
        <v>0.49230000000000002</v>
      </c>
      <c r="BN11" s="5">
        <v>0.34649999999999997</v>
      </c>
      <c r="BO11" s="1" t="s">
        <v>7</v>
      </c>
      <c r="BP11">
        <v>0.52</v>
      </c>
      <c r="BQ11">
        <v>0.37140000000000001</v>
      </c>
      <c r="BR11">
        <v>0.43330000000000002</v>
      </c>
      <c r="BS11" s="5">
        <v>0.66339999999999999</v>
      </c>
      <c r="BT11" s="56" t="s">
        <v>21</v>
      </c>
      <c r="BU11" s="57">
        <v>255</v>
      </c>
      <c r="BV11" s="57">
        <v>154</v>
      </c>
      <c r="BW11" s="57">
        <v>44</v>
      </c>
      <c r="BX11" s="57">
        <v>334</v>
      </c>
      <c r="BY11" s="63">
        <v>202</v>
      </c>
      <c r="BZ11" s="56"/>
      <c r="CA11" s="57"/>
      <c r="CB11" s="57"/>
      <c r="CF11" s="45" t="s">
        <v>95</v>
      </c>
      <c r="CG11" s="46" t="s">
        <v>275</v>
      </c>
      <c r="CH11" s="46" t="s">
        <v>276</v>
      </c>
      <c r="CI11" s="46" t="s">
        <v>277</v>
      </c>
      <c r="CJ11" s="46" t="s">
        <v>419</v>
      </c>
      <c r="CK11" s="46" t="s">
        <v>420</v>
      </c>
      <c r="CL11" s="46" t="s">
        <v>421</v>
      </c>
      <c r="CM11" s="46" t="s">
        <v>456</v>
      </c>
      <c r="CN11" s="46" t="s">
        <v>457</v>
      </c>
      <c r="CO11" s="46" t="s">
        <v>458</v>
      </c>
      <c r="CP11" s="82" t="s">
        <v>459</v>
      </c>
      <c r="CQ11" s="82" t="s">
        <v>460</v>
      </c>
      <c r="CR11" s="82" t="s">
        <v>461</v>
      </c>
      <c r="CS11" s="46" t="s">
        <v>410</v>
      </c>
      <c r="CT11" s="47" t="s">
        <v>90</v>
      </c>
      <c r="CU11" s="47" t="s">
        <v>90</v>
      </c>
      <c r="CV11" s="48" t="s">
        <v>90</v>
      </c>
      <c r="CX11" s="2" t="s">
        <v>9</v>
      </c>
      <c r="CY11">
        <v>0.30120000000000002</v>
      </c>
      <c r="CZ11">
        <v>0.78129999999999999</v>
      </c>
      <c r="DA11">
        <v>0.43480000000000002</v>
      </c>
      <c r="DB11" s="5">
        <v>0.35</v>
      </c>
      <c r="DC11" s="33"/>
      <c r="DD11" s="33" t="s">
        <v>11</v>
      </c>
      <c r="DE11" s="33"/>
      <c r="DF11" s="33"/>
      <c r="DG11" s="33"/>
      <c r="DH11" s="33">
        <f t="shared" ref="DH11:DJ11" si="27">AVERAGE(DH6:DH10)</f>
        <v>0.37244318849193636</v>
      </c>
      <c r="DI11" s="33">
        <f t="shared" si="27"/>
        <v>0.80357262767881443</v>
      </c>
      <c r="DJ11" s="33">
        <f t="shared" si="27"/>
        <v>0.50817357123131723</v>
      </c>
      <c r="DL11" s="33" t="s">
        <v>11</v>
      </c>
      <c r="DM11" s="33"/>
      <c r="DN11" s="33"/>
      <c r="DO11" s="33"/>
      <c r="DP11" s="33">
        <f t="shared" ref="DP11:DR11" si="28">AVERAGE(DP6:DP10)</f>
        <v>0.47430298986995567</v>
      </c>
      <c r="DQ11" s="33">
        <f t="shared" si="28"/>
        <v>0.84077882561489048</v>
      </c>
      <c r="DR11" s="33">
        <f t="shared" si="28"/>
        <v>0.60560860839689123</v>
      </c>
    </row>
    <row r="12" spans="1:122" ht="15.75">
      <c r="A12" s="118"/>
      <c r="B12" s="2" t="s">
        <v>8</v>
      </c>
      <c r="C12">
        <v>9.7600000000000006E-2</v>
      </c>
      <c r="D12">
        <v>0.8</v>
      </c>
      <c r="E12">
        <v>0.1739</v>
      </c>
      <c r="F12" s="5">
        <v>0.62380000000000002</v>
      </c>
      <c r="G12" s="2" t="s">
        <v>8</v>
      </c>
      <c r="H12">
        <v>0</v>
      </c>
      <c r="I12">
        <v>0</v>
      </c>
      <c r="J12">
        <v>0</v>
      </c>
      <c r="K12">
        <v>0.95050000000000001</v>
      </c>
      <c r="L12" s="2" t="s">
        <v>8</v>
      </c>
      <c r="M12">
        <v>0</v>
      </c>
      <c r="N12">
        <v>0</v>
      </c>
      <c r="O12">
        <v>0</v>
      </c>
      <c r="P12" s="5">
        <v>0.80200000000000005</v>
      </c>
      <c r="Q12" s="1" t="s">
        <v>8</v>
      </c>
      <c r="R12">
        <v>0</v>
      </c>
      <c r="S12">
        <v>0</v>
      </c>
      <c r="T12">
        <v>0</v>
      </c>
      <c r="U12" s="5">
        <v>0.87129999999999996</v>
      </c>
      <c r="V12" s="2" t="s">
        <v>8</v>
      </c>
      <c r="W12" s="1"/>
      <c r="X12" s="1"/>
      <c r="Y12" s="1"/>
      <c r="Z12" s="1"/>
      <c r="AA12" s="2" t="s">
        <v>8</v>
      </c>
      <c r="AB12">
        <v>0</v>
      </c>
      <c r="AC12">
        <v>0</v>
      </c>
      <c r="AD12">
        <v>0</v>
      </c>
      <c r="AE12" s="5">
        <v>0.95050000000000001</v>
      </c>
      <c r="AF12" s="2" t="s">
        <v>8</v>
      </c>
      <c r="AG12">
        <v>5.0799999999999998E-2</v>
      </c>
      <c r="AH12">
        <v>0.6</v>
      </c>
      <c r="AI12">
        <v>9.3799999999999994E-2</v>
      </c>
      <c r="AJ12" s="5">
        <v>0.42570000000000002</v>
      </c>
      <c r="AK12" s="2" t="s">
        <v>8</v>
      </c>
      <c r="AL12">
        <v>0</v>
      </c>
      <c r="AM12">
        <v>0</v>
      </c>
      <c r="AN12">
        <v>0</v>
      </c>
      <c r="AO12">
        <v>0.95050000000000001</v>
      </c>
      <c r="AP12" s="2" t="s">
        <v>8</v>
      </c>
      <c r="AQ12">
        <v>0</v>
      </c>
      <c r="AR12">
        <v>0</v>
      </c>
      <c r="AS12">
        <v>0</v>
      </c>
      <c r="AT12" s="5">
        <v>0.86140000000000005</v>
      </c>
      <c r="AU12" s="109" t="s">
        <v>300</v>
      </c>
      <c r="AV12" s="110"/>
      <c r="AW12" s="110"/>
      <c r="AX12" s="110"/>
      <c r="AY12" s="111"/>
      <c r="AZ12" s="103" t="s">
        <v>285</v>
      </c>
      <c r="BA12" s="104"/>
      <c r="BB12" s="104"/>
      <c r="BC12" s="104"/>
      <c r="BD12" s="105"/>
      <c r="BE12" s="1" t="s">
        <v>8</v>
      </c>
      <c r="BF12">
        <v>7.3499999999999996E-2</v>
      </c>
      <c r="BG12">
        <v>1</v>
      </c>
      <c r="BH12">
        <v>0.13700000000000001</v>
      </c>
      <c r="BI12" s="5">
        <v>0.37619999999999998</v>
      </c>
      <c r="BJ12" s="1" t="s">
        <v>8</v>
      </c>
      <c r="BK12">
        <v>5.4100000000000002E-2</v>
      </c>
      <c r="BL12">
        <v>0.4</v>
      </c>
      <c r="BM12">
        <v>9.5200000000000007E-2</v>
      </c>
      <c r="BN12" s="5">
        <v>0.62380000000000002</v>
      </c>
      <c r="BO12" s="1" t="s">
        <v>8</v>
      </c>
      <c r="BP12">
        <v>0</v>
      </c>
      <c r="BQ12">
        <v>0</v>
      </c>
      <c r="BR12">
        <v>0</v>
      </c>
      <c r="BS12" s="5">
        <v>0.94059999999999999</v>
      </c>
      <c r="BT12" s="56" t="s">
        <v>18</v>
      </c>
      <c r="BU12" s="57">
        <v>150</v>
      </c>
      <c r="BV12" s="57">
        <v>94</v>
      </c>
      <c r="BW12" s="57">
        <v>30</v>
      </c>
      <c r="BX12" s="57">
        <v>197</v>
      </c>
      <c r="BY12" s="63">
        <v>124</v>
      </c>
      <c r="BZ12" s="56"/>
      <c r="CA12" s="57"/>
      <c r="CB12" s="57"/>
      <c r="CF12" s="30" t="s">
        <v>15</v>
      </c>
      <c r="CG12" s="31" t="s">
        <v>31</v>
      </c>
      <c r="CH12" s="31" t="s">
        <v>118</v>
      </c>
      <c r="CI12" s="31" t="s">
        <v>118</v>
      </c>
      <c r="CJ12" s="31" t="s">
        <v>327</v>
      </c>
      <c r="CK12" s="31" t="s">
        <v>327</v>
      </c>
      <c r="CL12" s="31" t="s">
        <v>327</v>
      </c>
      <c r="CM12" s="31" t="s">
        <v>118</v>
      </c>
      <c r="CN12" s="31" t="s">
        <v>118</v>
      </c>
      <c r="CO12" s="31" t="s">
        <v>118</v>
      </c>
      <c r="CP12" s="92" t="s">
        <v>118</v>
      </c>
      <c r="CQ12" s="92" t="s">
        <v>118</v>
      </c>
      <c r="CR12" s="92" t="s">
        <v>118</v>
      </c>
      <c r="CS12" s="31" t="s">
        <v>118</v>
      </c>
      <c r="CT12" s="31"/>
      <c r="CU12" s="31"/>
      <c r="CV12" s="31"/>
      <c r="CX12" s="15" t="s">
        <v>11</v>
      </c>
      <c r="CY12" s="1">
        <f>AVERAGE(CY7:CY11)</f>
        <v>0.48185</v>
      </c>
      <c r="CZ12" s="1">
        <f>AVERAGE(CZ7:CZ11)</f>
        <v>0.81787499999999991</v>
      </c>
      <c r="DA12" s="1">
        <f>AVERAGE(DA7:DA11)</f>
        <v>0.59470000000000001</v>
      </c>
      <c r="DB12" s="3">
        <f>AVERAGE(DB7:DB11)</f>
        <v>0.48</v>
      </c>
      <c r="DC12" s="33"/>
      <c r="DD12" s="33" t="s">
        <v>14</v>
      </c>
      <c r="DE12" s="33"/>
      <c r="DF12" s="33"/>
      <c r="DG12" s="33"/>
      <c r="DH12" s="33">
        <f xml:space="preserve"> _xlfn.STDEV.P(DH6:DH10)</f>
        <v>1.8998917734778877E-2</v>
      </c>
      <c r="DI12" s="33">
        <f t="shared" ref="DI12:DJ12" si="29" xml:space="preserve"> _xlfn.STDEV.P(DI6:DI10)</f>
        <v>3.3128532878228804E-2</v>
      </c>
      <c r="DJ12" s="33">
        <f t="shared" si="29"/>
        <v>1.3019115445526544E-2</v>
      </c>
      <c r="DL12" s="33" t="s">
        <v>14</v>
      </c>
      <c r="DM12" s="33"/>
      <c r="DN12" s="33"/>
      <c r="DO12" s="33"/>
      <c r="DP12" s="33">
        <f xml:space="preserve"> _xlfn.STDEV.P(DP6:DP10)</f>
        <v>2.4013829040255646E-2</v>
      </c>
      <c r="DQ12" s="33">
        <f t="shared" ref="DQ12:DR12" si="30" xml:space="preserve"> _xlfn.STDEV.P(DQ6:DQ10)</f>
        <v>3.1425058584808908E-2</v>
      </c>
      <c r="DR12" s="33">
        <f t="shared" si="30"/>
        <v>1.5429539218637057E-2</v>
      </c>
    </row>
    <row r="13" spans="1:122" ht="15.75">
      <c r="A13" s="118"/>
      <c r="B13" s="2" t="s">
        <v>9</v>
      </c>
      <c r="C13">
        <v>0.30769999999999997</v>
      </c>
      <c r="D13">
        <v>0.57140000000000002</v>
      </c>
      <c r="E13">
        <v>0.4</v>
      </c>
      <c r="F13" s="5">
        <v>0.52480000000000004</v>
      </c>
      <c r="G13" s="2" t="s">
        <v>9</v>
      </c>
      <c r="H13">
        <v>0</v>
      </c>
      <c r="I13">
        <v>0</v>
      </c>
      <c r="J13">
        <v>0</v>
      </c>
      <c r="K13">
        <v>0.7228</v>
      </c>
      <c r="L13" s="2" t="s">
        <v>9</v>
      </c>
      <c r="M13">
        <v>0.35709999999999997</v>
      </c>
      <c r="N13">
        <v>0.35709999999999997</v>
      </c>
      <c r="O13">
        <v>0.35709999999999997</v>
      </c>
      <c r="P13" s="5">
        <v>0.64359999999999995</v>
      </c>
      <c r="Q13" s="1" t="s">
        <v>9</v>
      </c>
      <c r="R13">
        <v>0.29730000000000001</v>
      </c>
      <c r="S13">
        <v>0.78569999999999995</v>
      </c>
      <c r="T13">
        <v>0.43140000000000001</v>
      </c>
      <c r="U13" s="5">
        <v>0.42570000000000002</v>
      </c>
      <c r="V13" s="2" t="s">
        <v>9</v>
      </c>
      <c r="W13" s="1"/>
      <c r="X13" s="1"/>
      <c r="Y13" s="1"/>
      <c r="Z13" s="1"/>
      <c r="AA13" s="2" t="s">
        <v>9</v>
      </c>
      <c r="AB13">
        <v>0.33329999999999999</v>
      </c>
      <c r="AC13">
        <v>7.1400000000000005E-2</v>
      </c>
      <c r="AD13">
        <v>0.1176</v>
      </c>
      <c r="AE13" s="5">
        <v>0.70299999999999996</v>
      </c>
      <c r="AF13" s="2" t="s">
        <v>9</v>
      </c>
      <c r="AG13">
        <v>0.22220000000000001</v>
      </c>
      <c r="AH13">
        <v>0.42859999999999998</v>
      </c>
      <c r="AI13">
        <v>0.29270000000000002</v>
      </c>
      <c r="AJ13" s="5">
        <v>0.42570000000000002</v>
      </c>
      <c r="AK13" s="2" t="s">
        <v>9</v>
      </c>
      <c r="AL13">
        <v>0.28889999999999999</v>
      </c>
      <c r="AM13">
        <v>0.46429999999999999</v>
      </c>
      <c r="AN13">
        <v>0.35620000000000002</v>
      </c>
      <c r="AO13">
        <v>0.53469999999999995</v>
      </c>
      <c r="AP13" s="2" t="s">
        <v>9</v>
      </c>
      <c r="AQ13">
        <v>0.2</v>
      </c>
      <c r="AR13">
        <v>0.21429999999999999</v>
      </c>
      <c r="AS13">
        <v>0.2069</v>
      </c>
      <c r="AT13" s="5">
        <v>0.54459999999999997</v>
      </c>
      <c r="AU13" s="13" t="s">
        <v>5</v>
      </c>
      <c r="AV13" s="17">
        <v>0.48820000000000002</v>
      </c>
      <c r="AW13" s="17">
        <v>0.24310000000000001</v>
      </c>
      <c r="AX13" s="17">
        <v>0.3246</v>
      </c>
      <c r="AY13" s="18">
        <v>0.48609999999999998</v>
      </c>
      <c r="AZ13" s="13" t="s">
        <v>5</v>
      </c>
      <c r="BA13" s="17">
        <v>0.505</v>
      </c>
      <c r="BB13" s="17">
        <v>0.98819999999999997</v>
      </c>
      <c r="BC13" s="17">
        <v>0.66839999999999999</v>
      </c>
      <c r="BD13" s="18">
        <v>0.502</v>
      </c>
      <c r="BE13" s="1" t="s">
        <v>9</v>
      </c>
      <c r="BF13">
        <v>0.2697</v>
      </c>
      <c r="BG13">
        <v>0.85709999999999997</v>
      </c>
      <c r="BH13">
        <v>0.4103</v>
      </c>
      <c r="BI13" s="5">
        <v>0.31680000000000003</v>
      </c>
      <c r="BJ13" s="1" t="s">
        <v>9</v>
      </c>
      <c r="BK13">
        <v>0.30859999999999999</v>
      </c>
      <c r="BL13">
        <v>0.89290000000000003</v>
      </c>
      <c r="BM13">
        <v>0.4587</v>
      </c>
      <c r="BN13" s="5">
        <v>0.4158</v>
      </c>
      <c r="BO13" s="1" t="s">
        <v>9</v>
      </c>
      <c r="BP13">
        <v>0.26669999999999999</v>
      </c>
      <c r="BQ13">
        <v>0.1429</v>
      </c>
      <c r="BR13">
        <v>0.186</v>
      </c>
      <c r="BS13" s="5">
        <v>0.65349999999999997</v>
      </c>
      <c r="BT13" s="56" t="s">
        <v>19</v>
      </c>
      <c r="BU13" s="57">
        <v>55</v>
      </c>
      <c r="BV13" s="57">
        <v>32</v>
      </c>
      <c r="BW13" s="57">
        <v>9</v>
      </c>
      <c r="BX13" s="57">
        <v>65</v>
      </c>
      <c r="BY13" s="63">
        <v>43</v>
      </c>
      <c r="BZ13" s="56"/>
      <c r="CA13" s="57"/>
      <c r="CB13" s="57"/>
      <c r="CF13" s="40" t="s">
        <v>77</v>
      </c>
      <c r="CG13" s="41" t="s">
        <v>36</v>
      </c>
      <c r="CH13" s="41" t="s">
        <v>37</v>
      </c>
      <c r="CI13" s="41" t="s">
        <v>38</v>
      </c>
      <c r="CJ13" s="41" t="s">
        <v>344</v>
      </c>
      <c r="CK13" s="41" t="s">
        <v>345</v>
      </c>
      <c r="CL13" s="41" t="s">
        <v>346</v>
      </c>
      <c r="CM13" s="41" t="s">
        <v>465</v>
      </c>
      <c r="CN13" s="41" t="s">
        <v>58</v>
      </c>
      <c r="CO13" s="41" t="s">
        <v>466</v>
      </c>
      <c r="CP13" s="82" t="s">
        <v>467</v>
      </c>
      <c r="CQ13" s="82" t="s">
        <v>468</v>
      </c>
      <c r="CR13" s="82" t="s">
        <v>469</v>
      </c>
      <c r="CS13" s="41" t="s">
        <v>39</v>
      </c>
      <c r="CT13" s="42" t="s">
        <v>90</v>
      </c>
      <c r="CU13" s="42" t="s">
        <v>90</v>
      </c>
      <c r="CV13" s="43" t="s">
        <v>90</v>
      </c>
      <c r="CX13" s="13" t="s">
        <v>5</v>
      </c>
      <c r="CY13" s="17">
        <v>0.48099999999999998</v>
      </c>
      <c r="CZ13" s="17">
        <v>0.76</v>
      </c>
      <c r="DA13" s="17">
        <v>0.58909999999999996</v>
      </c>
      <c r="DB13" s="18">
        <v>0.47520000000000001</v>
      </c>
      <c r="DC13" s="33"/>
      <c r="DD13" s="33"/>
      <c r="DE13" s="33"/>
      <c r="DF13" s="33"/>
      <c r="DG13" s="33"/>
      <c r="DH13" s="34"/>
      <c r="DI13" s="34"/>
      <c r="DJ13" s="34"/>
    </row>
    <row r="14" spans="1:122" ht="15.75">
      <c r="A14" s="118"/>
      <c r="B14" s="2" t="s">
        <v>11</v>
      </c>
      <c r="C14">
        <f>AVERAGE(C9:C13)</f>
        <v>0.35263999999999995</v>
      </c>
      <c r="D14">
        <f t="shared" ref="D14:E14" si="31">AVERAGE(D9:D13)</f>
        <v>0.53495999999999999</v>
      </c>
      <c r="E14">
        <f t="shared" si="31"/>
        <v>0.37153999999999998</v>
      </c>
      <c r="F14">
        <f>AVERAGE(F9:F13)</f>
        <v>0.48315999999999998</v>
      </c>
      <c r="G14" s="2" t="s">
        <v>11</v>
      </c>
      <c r="H14">
        <f>AVERAGE(H9:H13)</f>
        <v>0.14257999999999998</v>
      </c>
      <c r="I14">
        <f t="shared" ref="I14:K14" si="32">AVERAGE(I9:I13)</f>
        <v>0.2</v>
      </c>
      <c r="J14">
        <f t="shared" si="32"/>
        <v>0.16653999999999999</v>
      </c>
      <c r="K14">
        <f t="shared" si="32"/>
        <v>0.7089399999999999</v>
      </c>
      <c r="L14" s="2" t="s">
        <v>11</v>
      </c>
      <c r="M14">
        <f>AVERAGE(M9:M13)</f>
        <v>0.35846</v>
      </c>
      <c r="N14">
        <f t="shared" ref="N14:P14" si="33">AVERAGE(N9:N13)</f>
        <v>0.49450000000000005</v>
      </c>
      <c r="O14">
        <f t="shared" si="33"/>
        <v>0.41055999999999998</v>
      </c>
      <c r="P14" s="5">
        <f t="shared" si="33"/>
        <v>0.61386000000000007</v>
      </c>
      <c r="Q14" s="1" t="s">
        <v>11</v>
      </c>
      <c r="R14" s="1">
        <f>AVERAGE(R9:R13)</f>
        <v>0.38962000000000002</v>
      </c>
      <c r="S14" s="1">
        <f t="shared" ref="S14" si="34">AVERAGE(S9:S13)</f>
        <v>0.67735999999999996</v>
      </c>
      <c r="T14" s="1">
        <f>AVERAGE(T9:T13)</f>
        <v>0.47014000000000006</v>
      </c>
      <c r="U14" s="1">
        <f>AVERAGE(U9:U13)</f>
        <v>0.57425999999999999</v>
      </c>
      <c r="V14" s="2" t="s">
        <v>11</v>
      </c>
      <c r="W14" s="1" t="e">
        <f>AVERAGE(W9:W13)</f>
        <v>#DIV/0!</v>
      </c>
      <c r="X14" s="1" t="e">
        <f t="shared" ref="X14" si="35">AVERAGE(X9:X13)</f>
        <v>#DIV/0!</v>
      </c>
      <c r="Y14" s="1" t="e">
        <f t="shared" ref="Y14" si="36">AVERAGE(Y9:Y13)</f>
        <v>#DIV/0!</v>
      </c>
      <c r="Z14" s="1" t="e">
        <f t="shared" ref="Z14" si="37">AVERAGE(Z9:Z13)</f>
        <v>#DIV/0!</v>
      </c>
      <c r="AA14" s="2" t="s">
        <v>11</v>
      </c>
      <c r="AB14" s="1">
        <f>AVERAGE(AB9:AB13)</f>
        <v>0.37747999999999993</v>
      </c>
      <c r="AC14" s="1">
        <f t="shared" ref="AC14" si="38">AVERAGE(AC9:AC13)</f>
        <v>0.45499999999999996</v>
      </c>
      <c r="AD14" s="1">
        <f t="shared" ref="AD14" si="39">AVERAGE(AD9:AD13)</f>
        <v>0.35921999999999998</v>
      </c>
      <c r="AE14" s="1">
        <f t="shared" ref="AE14" si="40">AVERAGE(AE9:AE13)</f>
        <v>0.64356000000000002</v>
      </c>
      <c r="AF14" s="2" t="s">
        <v>11</v>
      </c>
      <c r="AG14" s="1">
        <f>AVERAGE(AG9:AG13)</f>
        <v>0.36127999999999993</v>
      </c>
      <c r="AH14" s="1">
        <f>AVERAGE(AH9:AH13)</f>
        <v>0.63719999999999999</v>
      </c>
      <c r="AI14" s="1">
        <f>AVERAGE(AI9:AI13)</f>
        <v>0.43065999999999993</v>
      </c>
      <c r="AJ14" s="1">
        <f>AVERAGE(AJ9:AJ13)</f>
        <v>0.48512000000000005</v>
      </c>
      <c r="AK14" s="2" t="s">
        <v>11</v>
      </c>
      <c r="AL14" s="1">
        <f>AVERAGE(AL9:AL13)</f>
        <v>0.37472</v>
      </c>
      <c r="AM14" s="1">
        <f t="shared" ref="AM14:AO14" si="41">AVERAGE(AM9:AM13)</f>
        <v>0.57519999999999993</v>
      </c>
      <c r="AN14" s="1">
        <f t="shared" si="41"/>
        <v>0.43789999999999996</v>
      </c>
      <c r="AO14" s="1">
        <f t="shared" si="41"/>
        <v>0.59804000000000002</v>
      </c>
      <c r="AP14" s="2" t="s">
        <v>11</v>
      </c>
      <c r="AQ14" s="1">
        <f>AVERAGE(AQ9:AQ13)</f>
        <v>0.35253999999999996</v>
      </c>
      <c r="AR14" s="1">
        <f t="shared" ref="AR14:AT14" si="42">AVERAGE(AR9:AR13)</f>
        <v>0.53944000000000003</v>
      </c>
      <c r="AS14" s="1">
        <f t="shared" si="42"/>
        <v>0.42379999999999995</v>
      </c>
      <c r="AT14" s="3">
        <f t="shared" si="42"/>
        <v>0.62378</v>
      </c>
      <c r="AU14" s="2" t="s">
        <v>6</v>
      </c>
      <c r="AV14">
        <v>0.65790000000000004</v>
      </c>
      <c r="AW14">
        <v>0.5988</v>
      </c>
      <c r="AX14">
        <v>0.627</v>
      </c>
      <c r="AY14" s="5">
        <v>0.52590000000000003</v>
      </c>
      <c r="AZ14" s="2" t="s">
        <v>6</v>
      </c>
      <c r="BA14">
        <v>0.6653</v>
      </c>
      <c r="BB14">
        <v>1</v>
      </c>
      <c r="BC14">
        <v>0.79900000000000004</v>
      </c>
      <c r="BD14" s="5">
        <v>0.6653</v>
      </c>
      <c r="BE14" s="1" t="s">
        <v>11</v>
      </c>
      <c r="BF14" s="1">
        <f>AVERAGE(BF9:BF13)</f>
        <v>0.38322000000000001</v>
      </c>
      <c r="BG14" s="1">
        <f t="shared" ref="BG14:BI14" si="43">AVERAGE(BG9:BG13)</f>
        <v>0.94030000000000002</v>
      </c>
      <c r="BH14" s="1">
        <f t="shared" si="43"/>
        <v>0.50682000000000005</v>
      </c>
      <c r="BI14" s="3">
        <f t="shared" si="43"/>
        <v>0.45544000000000001</v>
      </c>
      <c r="BJ14" s="1" t="s">
        <v>11</v>
      </c>
      <c r="BK14" s="1">
        <f>AVERAGE(BK9:BK13)</f>
        <v>0.37790000000000001</v>
      </c>
      <c r="BL14" s="1">
        <f t="shared" ref="BL14:BN14" si="44">AVERAGE(BL9:BL13)</f>
        <v>0.81310000000000004</v>
      </c>
      <c r="BM14" s="1">
        <f t="shared" si="44"/>
        <v>0.49756</v>
      </c>
      <c r="BN14" s="3">
        <f t="shared" si="44"/>
        <v>0.50890000000000002</v>
      </c>
      <c r="BO14" s="1" t="s">
        <v>11</v>
      </c>
      <c r="BP14" s="1">
        <f>AVERAGE(BP9:BP13)</f>
        <v>0.40529999999999999</v>
      </c>
      <c r="BQ14" s="1">
        <f t="shared" ref="BQ14:BS14" si="45">AVERAGE(BQ9:BQ13)</f>
        <v>0.41452</v>
      </c>
      <c r="BR14" s="1">
        <f t="shared" si="45"/>
        <v>0.39942</v>
      </c>
      <c r="BS14" s="3">
        <f t="shared" si="45"/>
        <v>0.6970599999999999</v>
      </c>
      <c r="BT14" s="58" t="s">
        <v>20</v>
      </c>
      <c r="BU14" s="59">
        <v>50</v>
      </c>
      <c r="BV14" s="59">
        <v>28</v>
      </c>
      <c r="BW14" s="59">
        <v>5</v>
      </c>
      <c r="BX14" s="59">
        <v>72</v>
      </c>
      <c r="BY14" s="65">
        <v>35</v>
      </c>
      <c r="BZ14" s="56"/>
      <c r="CA14" s="57"/>
      <c r="CB14" s="57"/>
      <c r="CF14" s="44" t="s">
        <v>199</v>
      </c>
      <c r="CG14" s="31" t="s">
        <v>210</v>
      </c>
      <c r="CH14" s="31" t="s">
        <v>211</v>
      </c>
      <c r="CI14" s="31" t="s">
        <v>212</v>
      </c>
      <c r="CJ14" s="31" t="s">
        <v>347</v>
      </c>
      <c r="CK14" s="31" t="s">
        <v>348</v>
      </c>
      <c r="CL14" s="31" t="s">
        <v>349</v>
      </c>
      <c r="CM14" s="31" t="s">
        <v>470</v>
      </c>
      <c r="CN14" s="31" t="s">
        <v>222</v>
      </c>
      <c r="CO14" s="31" t="s">
        <v>471</v>
      </c>
      <c r="CP14" s="82" t="s">
        <v>462</v>
      </c>
      <c r="CQ14" s="82" t="s">
        <v>463</v>
      </c>
      <c r="CR14" s="82" t="s">
        <v>464</v>
      </c>
      <c r="CS14" s="31" t="s">
        <v>213</v>
      </c>
      <c r="CT14" s="31" t="s">
        <v>242</v>
      </c>
      <c r="CU14" s="31" t="s">
        <v>243</v>
      </c>
      <c r="CV14" s="51" t="s">
        <v>244</v>
      </c>
      <c r="CX14" s="2" t="s">
        <v>6</v>
      </c>
      <c r="CY14">
        <v>0.74439999999999995</v>
      </c>
      <c r="CZ14">
        <v>0.93059999999999998</v>
      </c>
      <c r="DA14">
        <v>0.82720000000000005</v>
      </c>
      <c r="DB14" s="5">
        <v>0.7228</v>
      </c>
      <c r="DC14" s="33"/>
      <c r="DD14" s="108" t="s">
        <v>328</v>
      </c>
      <c r="DE14" s="108"/>
      <c r="DF14" s="108"/>
      <c r="DG14" s="108"/>
      <c r="DH14" s="108"/>
      <c r="DI14" s="108"/>
      <c r="DJ14" s="108"/>
      <c r="DL14" s="108" t="s">
        <v>328</v>
      </c>
      <c r="DM14" s="108"/>
      <c r="DN14" s="108"/>
      <c r="DO14" s="108"/>
      <c r="DP14" s="108"/>
      <c r="DQ14" s="108"/>
      <c r="DR14" s="108"/>
    </row>
    <row r="15" spans="1:122" ht="15.75">
      <c r="A15" s="119">
        <v>3</v>
      </c>
      <c r="B15" s="13" t="s">
        <v>5</v>
      </c>
      <c r="C15" s="17">
        <v>0.63160000000000005</v>
      </c>
      <c r="D15" s="17">
        <v>0.67920000000000003</v>
      </c>
      <c r="E15" s="17">
        <v>0.65449999999999997</v>
      </c>
      <c r="F15" s="18">
        <v>0.62380000000000002</v>
      </c>
      <c r="G15" s="13" t="s">
        <v>5</v>
      </c>
      <c r="H15" s="17">
        <v>0.52480000000000004</v>
      </c>
      <c r="I15" s="17">
        <v>1</v>
      </c>
      <c r="J15" s="17">
        <v>0.68830000000000002</v>
      </c>
      <c r="K15" s="17">
        <v>0.52480000000000004</v>
      </c>
      <c r="L15" s="13" t="s">
        <v>5</v>
      </c>
      <c r="M15" s="17">
        <v>0.50649999999999995</v>
      </c>
      <c r="N15" s="17">
        <v>0.73580000000000001</v>
      </c>
      <c r="O15" s="17">
        <v>0.6</v>
      </c>
      <c r="P15" s="18">
        <v>0.48509999999999998</v>
      </c>
      <c r="Q15" s="14" t="s">
        <v>5</v>
      </c>
      <c r="R15" s="17">
        <v>0.52559999999999996</v>
      </c>
      <c r="S15" s="17">
        <v>0.77359999999999995</v>
      </c>
      <c r="T15" s="17">
        <v>0.626</v>
      </c>
      <c r="U15" s="18">
        <v>0.51490000000000002</v>
      </c>
      <c r="V15" s="13" t="s">
        <v>5</v>
      </c>
      <c r="W15" s="14"/>
      <c r="X15" s="14"/>
      <c r="Y15" s="14"/>
      <c r="Z15" s="14"/>
      <c r="AA15" s="13" t="s">
        <v>5</v>
      </c>
      <c r="AB15" s="17">
        <v>0.69230000000000003</v>
      </c>
      <c r="AC15" s="17">
        <v>0.33960000000000001</v>
      </c>
      <c r="AD15" s="17">
        <v>0.45569999999999999</v>
      </c>
      <c r="AE15" s="18">
        <v>0.57430000000000003</v>
      </c>
      <c r="AF15" s="13" t="s">
        <v>5</v>
      </c>
      <c r="AG15" s="17">
        <v>0.52480000000000004</v>
      </c>
      <c r="AH15" s="17">
        <v>1</v>
      </c>
      <c r="AI15" s="17">
        <v>0.68830000000000002</v>
      </c>
      <c r="AJ15" s="18">
        <v>0.52480000000000004</v>
      </c>
      <c r="AK15" s="13" t="s">
        <v>5</v>
      </c>
      <c r="AL15" s="17">
        <v>0.55320000000000003</v>
      </c>
      <c r="AM15" s="17">
        <v>0.49059999999999998</v>
      </c>
      <c r="AN15" s="17">
        <v>0.52</v>
      </c>
      <c r="AO15" s="17">
        <v>0.52480000000000004</v>
      </c>
      <c r="AP15" s="13" t="s">
        <v>5</v>
      </c>
      <c r="AQ15" s="17">
        <v>0.5</v>
      </c>
      <c r="AR15" s="17">
        <v>0.8679</v>
      </c>
      <c r="AS15" s="17">
        <v>0.63449999999999995</v>
      </c>
      <c r="AT15" s="18">
        <v>0.47520000000000001</v>
      </c>
      <c r="AU15" s="2" t="s">
        <v>7</v>
      </c>
      <c r="AV15">
        <v>0.43980000000000002</v>
      </c>
      <c r="AW15">
        <v>0.7228</v>
      </c>
      <c r="AX15">
        <v>0.54679999999999995</v>
      </c>
      <c r="AY15" s="5">
        <v>0.51790000000000003</v>
      </c>
      <c r="AZ15" s="2" t="s">
        <v>7</v>
      </c>
      <c r="BA15">
        <v>0.40239999999999998</v>
      </c>
      <c r="BB15">
        <v>1</v>
      </c>
      <c r="BC15">
        <v>0.57389999999999997</v>
      </c>
      <c r="BD15" s="5">
        <v>0.40239999999999998</v>
      </c>
      <c r="BE15" s="14" t="s">
        <v>5</v>
      </c>
      <c r="BF15" s="17">
        <v>0.52270000000000005</v>
      </c>
      <c r="BG15" s="17">
        <v>0.8679</v>
      </c>
      <c r="BH15" s="17">
        <v>0.65249999999999997</v>
      </c>
      <c r="BI15" s="18">
        <v>0.51490000000000002</v>
      </c>
      <c r="BJ15" s="14" t="s">
        <v>5</v>
      </c>
      <c r="BK15" s="17">
        <v>0.53059999999999996</v>
      </c>
      <c r="BL15" s="17">
        <v>0.98109999999999997</v>
      </c>
      <c r="BM15" s="17">
        <v>0.68869999999999998</v>
      </c>
      <c r="BN15" s="18">
        <v>0.53469999999999995</v>
      </c>
      <c r="BO15" s="14" t="s">
        <v>5</v>
      </c>
      <c r="BP15" s="17">
        <v>0.55930000000000002</v>
      </c>
      <c r="BQ15" s="17">
        <v>0.62260000000000004</v>
      </c>
      <c r="BR15" s="17">
        <v>0.58930000000000005</v>
      </c>
      <c r="BS15" s="18">
        <v>0.54459999999999997</v>
      </c>
      <c r="BT15" s="21" t="s">
        <v>16</v>
      </c>
      <c r="BU15" s="17">
        <v>300</v>
      </c>
      <c r="BV15" s="17">
        <v>101</v>
      </c>
      <c r="BW15" s="17">
        <v>101</v>
      </c>
      <c r="BX15" s="17"/>
      <c r="BY15" s="18"/>
      <c r="BZ15" s="4"/>
      <c r="CF15" s="44" t="s">
        <v>200</v>
      </c>
      <c r="CG15" s="31" t="s">
        <v>214</v>
      </c>
      <c r="CH15" s="31" t="s">
        <v>215</v>
      </c>
      <c r="CI15" s="31" t="s">
        <v>216</v>
      </c>
      <c r="CJ15" s="31" t="s">
        <v>350</v>
      </c>
      <c r="CK15" s="31" t="s">
        <v>351</v>
      </c>
      <c r="CL15" s="31" t="s">
        <v>352</v>
      </c>
      <c r="CM15" s="31" t="s">
        <v>472</v>
      </c>
      <c r="CN15" s="31" t="s">
        <v>223</v>
      </c>
      <c r="CO15" s="31" t="s">
        <v>473</v>
      </c>
      <c r="CP15" s="82" t="s">
        <v>474</v>
      </c>
      <c r="CQ15" s="82" t="s">
        <v>475</v>
      </c>
      <c r="CR15" s="82" t="s">
        <v>476</v>
      </c>
      <c r="CS15" s="31" t="s">
        <v>217</v>
      </c>
      <c r="CT15" s="32" t="s">
        <v>245</v>
      </c>
      <c r="CU15" s="31" t="s">
        <v>246</v>
      </c>
      <c r="CV15" s="89" t="s">
        <v>247</v>
      </c>
      <c r="CX15" s="2" t="s">
        <v>7</v>
      </c>
      <c r="CY15">
        <v>0.37230000000000002</v>
      </c>
      <c r="CZ15">
        <v>1</v>
      </c>
      <c r="DA15">
        <v>0.54259999999999997</v>
      </c>
      <c r="DB15" s="5">
        <v>0.4158</v>
      </c>
      <c r="DC15" s="33"/>
      <c r="DD15" s="33"/>
      <c r="DE15" s="33" t="s">
        <v>44</v>
      </c>
      <c r="DF15" s="33" t="s">
        <v>45</v>
      </c>
      <c r="DG15" s="33" t="s">
        <v>46</v>
      </c>
      <c r="DH15" s="33" t="s">
        <v>2</v>
      </c>
      <c r="DI15" s="33" t="s">
        <v>3</v>
      </c>
      <c r="DJ15" s="33" t="s">
        <v>4</v>
      </c>
      <c r="DL15" s="33"/>
      <c r="DM15" s="33" t="s">
        <v>44</v>
      </c>
      <c r="DN15" s="33" t="s">
        <v>45</v>
      </c>
      <c r="DO15" s="33" t="s">
        <v>46</v>
      </c>
      <c r="DP15" s="33" t="s">
        <v>2</v>
      </c>
      <c r="DQ15" s="33" t="s">
        <v>3</v>
      </c>
      <c r="DR15" s="33" t="s">
        <v>4</v>
      </c>
    </row>
    <row r="16" spans="1:122" ht="15.75">
      <c r="A16" s="120"/>
      <c r="B16" s="2" t="s">
        <v>6</v>
      </c>
      <c r="C16">
        <v>0.61109999999999998</v>
      </c>
      <c r="D16">
        <v>0.5323</v>
      </c>
      <c r="E16">
        <v>0.56899999999999995</v>
      </c>
      <c r="F16" s="5">
        <v>0.505</v>
      </c>
      <c r="G16" s="2" t="s">
        <v>6</v>
      </c>
      <c r="H16">
        <v>0.6139</v>
      </c>
      <c r="I16">
        <v>1</v>
      </c>
      <c r="J16">
        <v>0.76070000000000004</v>
      </c>
      <c r="K16">
        <v>0.6139</v>
      </c>
      <c r="L16" s="2" t="s">
        <v>6</v>
      </c>
      <c r="M16">
        <v>0.6139</v>
      </c>
      <c r="N16">
        <v>1</v>
      </c>
      <c r="O16">
        <v>0.76070000000000004</v>
      </c>
      <c r="P16" s="5">
        <v>0.6139</v>
      </c>
      <c r="Q16" s="1" t="s">
        <v>6</v>
      </c>
      <c r="R16">
        <v>0.6</v>
      </c>
      <c r="S16">
        <v>0.871</v>
      </c>
      <c r="T16">
        <v>0.71050000000000002</v>
      </c>
      <c r="U16" s="5">
        <v>0.56440000000000001</v>
      </c>
      <c r="V16" s="2" t="s">
        <v>6</v>
      </c>
      <c r="W16" s="1"/>
      <c r="X16" s="1"/>
      <c r="Y16" s="1"/>
      <c r="Z16" s="1"/>
      <c r="AA16" s="2" t="s">
        <v>6</v>
      </c>
      <c r="AB16">
        <v>0.61619999999999997</v>
      </c>
      <c r="AC16">
        <v>0.9839</v>
      </c>
      <c r="AD16">
        <v>0.75780000000000003</v>
      </c>
      <c r="AE16" s="5">
        <v>0.6139</v>
      </c>
      <c r="AF16" s="2" t="s">
        <v>6</v>
      </c>
      <c r="AG16">
        <v>0.6139</v>
      </c>
      <c r="AH16">
        <v>1</v>
      </c>
      <c r="AI16">
        <v>0.76070000000000004</v>
      </c>
      <c r="AJ16" s="5">
        <v>0.6139</v>
      </c>
      <c r="AK16" s="2" t="s">
        <v>6</v>
      </c>
      <c r="AL16">
        <v>0.62649999999999995</v>
      </c>
      <c r="AM16">
        <v>0.8387</v>
      </c>
      <c r="AN16">
        <v>0.71719999999999995</v>
      </c>
      <c r="AO16">
        <v>0.59409999999999996</v>
      </c>
      <c r="AP16" s="2" t="s">
        <v>6</v>
      </c>
      <c r="AQ16">
        <v>0.6139</v>
      </c>
      <c r="AR16">
        <v>1</v>
      </c>
      <c r="AS16">
        <v>0.76070000000000004</v>
      </c>
      <c r="AT16" s="5">
        <v>0.6139</v>
      </c>
      <c r="AU16" s="2" t="s">
        <v>8</v>
      </c>
      <c r="AV16">
        <v>9.7199999999999995E-2</v>
      </c>
      <c r="AW16">
        <v>0.15909999999999999</v>
      </c>
      <c r="AX16">
        <v>0.1207</v>
      </c>
      <c r="AY16" s="5">
        <v>0.79679999999999995</v>
      </c>
      <c r="AZ16" s="2" t="s">
        <v>8</v>
      </c>
      <c r="BA16">
        <v>8.7999999999999995E-2</v>
      </c>
      <c r="BB16">
        <v>1</v>
      </c>
      <c r="BC16">
        <v>0.1618</v>
      </c>
      <c r="BD16" s="5">
        <v>9.1600000000000001E-2</v>
      </c>
      <c r="BE16" s="1" t="s">
        <v>6</v>
      </c>
      <c r="BF16">
        <v>0.59789999999999999</v>
      </c>
      <c r="BG16">
        <v>0.9355</v>
      </c>
      <c r="BH16">
        <v>0.72960000000000003</v>
      </c>
      <c r="BI16" s="5">
        <v>0.57430000000000003</v>
      </c>
      <c r="BJ16" s="1" t="s">
        <v>6</v>
      </c>
      <c r="BK16">
        <v>0.60419999999999996</v>
      </c>
      <c r="BL16">
        <v>0.9355</v>
      </c>
      <c r="BM16">
        <v>0.73419999999999996</v>
      </c>
      <c r="BN16" s="5">
        <v>0.58420000000000005</v>
      </c>
      <c r="BO16" s="1" t="s">
        <v>6</v>
      </c>
      <c r="BP16">
        <v>0.6139</v>
      </c>
      <c r="BQ16">
        <v>1</v>
      </c>
      <c r="BR16">
        <v>0.76070000000000004</v>
      </c>
      <c r="BS16" s="5">
        <v>0.6139</v>
      </c>
      <c r="BT16" s="60" t="s">
        <v>17</v>
      </c>
      <c r="BU16" s="61" t="s">
        <v>5</v>
      </c>
      <c r="BV16" s="61" t="s">
        <v>9</v>
      </c>
      <c r="BW16" s="61" t="s">
        <v>8</v>
      </c>
      <c r="BX16" s="61" t="s">
        <v>6</v>
      </c>
      <c r="BY16" s="64" t="s">
        <v>7</v>
      </c>
      <c r="BZ16" s="56"/>
      <c r="CA16" s="62"/>
      <c r="CB16" s="62"/>
      <c r="CC16" s="62"/>
      <c r="CF16" s="45" t="s">
        <v>201</v>
      </c>
      <c r="CG16" s="46" t="s">
        <v>218</v>
      </c>
      <c r="CH16" s="46" t="s">
        <v>219</v>
      </c>
      <c r="CI16" s="46" t="s">
        <v>220</v>
      </c>
      <c r="CJ16" s="46" t="s">
        <v>353</v>
      </c>
      <c r="CK16" s="46" t="s">
        <v>354</v>
      </c>
      <c r="CL16" s="46" t="s">
        <v>355</v>
      </c>
      <c r="CM16" s="46" t="s">
        <v>477</v>
      </c>
      <c r="CN16" s="46" t="s">
        <v>224</v>
      </c>
      <c r="CO16" s="46" t="s">
        <v>478</v>
      </c>
      <c r="CP16" s="47" t="s">
        <v>479</v>
      </c>
      <c r="CQ16" s="47" t="s">
        <v>480</v>
      </c>
      <c r="CR16" s="47" t="s">
        <v>481</v>
      </c>
      <c r="CS16" s="46" t="s">
        <v>221</v>
      </c>
      <c r="CT16" s="46" t="s">
        <v>248</v>
      </c>
      <c r="CU16" s="46" t="s">
        <v>249</v>
      </c>
      <c r="CV16" s="87" t="s">
        <v>250</v>
      </c>
      <c r="CX16" s="2" t="s">
        <v>8</v>
      </c>
      <c r="DB16" s="5"/>
      <c r="DC16" s="33"/>
      <c r="DD16" s="33">
        <v>1</v>
      </c>
      <c r="DE16" s="33">
        <f>SUM(DH42:DH46)</f>
        <v>32</v>
      </c>
      <c r="DF16" s="33">
        <f xml:space="preserve"> SUM(DG42:DG46)</f>
        <v>44</v>
      </c>
      <c r="DG16" s="33">
        <f xml:space="preserve"> SUM(DF42:DF46)</f>
        <v>264</v>
      </c>
      <c r="DH16" s="33">
        <f xml:space="preserve"> DE16/(DE16+DF16)</f>
        <v>0.42105263157894735</v>
      </c>
      <c r="DI16" s="33">
        <f>DE16/(DE16+DG16)</f>
        <v>0.10810810810810811</v>
      </c>
      <c r="DJ16" s="33">
        <f xml:space="preserve"> 2*DH16*DI16/(DH16+DI16)</f>
        <v>0.17204301075268819</v>
      </c>
      <c r="DL16" s="33">
        <v>1</v>
      </c>
      <c r="DM16" s="33">
        <f>SUM(DH42:DH44,DH46)</f>
        <v>32</v>
      </c>
      <c r="DN16" s="33">
        <f xml:space="preserve"> SUM(DG42:DG44,DG46)</f>
        <v>35</v>
      </c>
      <c r="DO16" s="33">
        <f>SUM(DF42:DF44,DF46)</f>
        <v>173</v>
      </c>
      <c r="DP16" s="33">
        <f xml:space="preserve"> DM16/(DM16+DN16)</f>
        <v>0.47761194029850745</v>
      </c>
      <c r="DQ16" s="33">
        <f>DM16/(DM16+DO16)</f>
        <v>0.15609756097560976</v>
      </c>
      <c r="DR16" s="33">
        <f xml:space="preserve"> 2*DP16*DQ16/(DP16+DQ16)</f>
        <v>0.23529411764705885</v>
      </c>
    </row>
    <row r="17" spans="1:122" ht="15.75">
      <c r="A17" s="120"/>
      <c r="B17" s="2" t="s">
        <v>7</v>
      </c>
      <c r="C17">
        <v>0.40820000000000001</v>
      </c>
      <c r="D17">
        <v>0.43480000000000002</v>
      </c>
      <c r="E17">
        <v>0.42109999999999997</v>
      </c>
      <c r="F17" s="5">
        <v>0.45540000000000003</v>
      </c>
      <c r="G17" s="2" t="s">
        <v>7</v>
      </c>
      <c r="H17">
        <v>0</v>
      </c>
      <c r="I17">
        <v>0</v>
      </c>
      <c r="J17">
        <v>0</v>
      </c>
      <c r="K17">
        <v>0.54459999999999997</v>
      </c>
      <c r="L17" s="2" t="s">
        <v>7</v>
      </c>
      <c r="M17">
        <v>0.38890000000000002</v>
      </c>
      <c r="N17">
        <v>0.30430000000000001</v>
      </c>
      <c r="O17">
        <v>0.34150000000000003</v>
      </c>
      <c r="P17" s="5">
        <v>0.46529999999999999</v>
      </c>
      <c r="Q17" s="1" t="s">
        <v>7</v>
      </c>
      <c r="R17">
        <v>0.41460000000000002</v>
      </c>
      <c r="S17">
        <v>0.73909999999999998</v>
      </c>
      <c r="T17">
        <v>0.53129999999999999</v>
      </c>
      <c r="U17" s="5">
        <v>0.40589999999999998</v>
      </c>
      <c r="V17" s="2" t="s">
        <v>7</v>
      </c>
      <c r="W17" s="1"/>
      <c r="X17" s="1"/>
      <c r="Y17" s="1"/>
      <c r="Z17" s="1"/>
      <c r="AA17" s="2" t="s">
        <v>7</v>
      </c>
      <c r="AB17">
        <v>0.45</v>
      </c>
      <c r="AC17">
        <v>0.97829999999999995</v>
      </c>
      <c r="AD17">
        <v>0.61639999999999995</v>
      </c>
      <c r="AE17" s="5">
        <v>0.44550000000000001</v>
      </c>
      <c r="AF17" s="2" t="s">
        <v>7</v>
      </c>
      <c r="AG17">
        <v>0.4259</v>
      </c>
      <c r="AH17">
        <v>0.5</v>
      </c>
      <c r="AI17">
        <v>0.46</v>
      </c>
      <c r="AJ17" s="5">
        <v>0.46529999999999999</v>
      </c>
      <c r="AK17" s="2" t="s">
        <v>7</v>
      </c>
      <c r="AL17">
        <v>0.43880000000000002</v>
      </c>
      <c r="AM17">
        <v>0.93479999999999996</v>
      </c>
      <c r="AN17">
        <v>0.59719999999999995</v>
      </c>
      <c r="AO17">
        <v>0.42570000000000002</v>
      </c>
      <c r="AP17" s="2" t="s">
        <v>7</v>
      </c>
      <c r="AQ17">
        <v>0.42859999999999998</v>
      </c>
      <c r="AR17">
        <v>0.39129999999999998</v>
      </c>
      <c r="AS17">
        <v>0.40910000000000002</v>
      </c>
      <c r="AT17" s="5">
        <v>0.48509999999999998</v>
      </c>
      <c r="AU17" s="2" t="s">
        <v>9</v>
      </c>
      <c r="AV17">
        <v>0.28179999999999999</v>
      </c>
      <c r="AW17">
        <v>0.40260000000000001</v>
      </c>
      <c r="AX17">
        <v>0.33160000000000001</v>
      </c>
      <c r="AY17" s="5">
        <v>0.502</v>
      </c>
      <c r="AZ17" s="2" t="s">
        <v>9</v>
      </c>
      <c r="BA17">
        <v>0.30680000000000002</v>
      </c>
      <c r="BB17">
        <v>1</v>
      </c>
      <c r="BC17">
        <v>0.46949999999999997</v>
      </c>
      <c r="BD17" s="5">
        <v>0.30680000000000002</v>
      </c>
      <c r="BE17" s="1" t="s">
        <v>7</v>
      </c>
      <c r="BF17">
        <v>0.46239999999999998</v>
      </c>
      <c r="BG17">
        <v>0.93479999999999996</v>
      </c>
      <c r="BH17">
        <v>0.61870000000000003</v>
      </c>
      <c r="BI17" s="5">
        <v>0.47520000000000001</v>
      </c>
      <c r="BJ17" s="1" t="s">
        <v>7</v>
      </c>
      <c r="BK17">
        <v>0.4592</v>
      </c>
      <c r="BL17">
        <v>0.97829999999999995</v>
      </c>
      <c r="BM17">
        <v>0.625</v>
      </c>
      <c r="BN17" s="5">
        <v>0.46529999999999999</v>
      </c>
      <c r="BO17" s="1" t="s">
        <v>7</v>
      </c>
      <c r="BP17">
        <v>0.4667</v>
      </c>
      <c r="BQ17">
        <v>0.30430000000000001</v>
      </c>
      <c r="BR17">
        <v>0.36840000000000001</v>
      </c>
      <c r="BS17" s="5">
        <v>0.52480000000000004</v>
      </c>
      <c r="BT17" s="56" t="s">
        <v>21</v>
      </c>
      <c r="BU17" s="57">
        <v>255</v>
      </c>
      <c r="BV17" s="57">
        <v>154</v>
      </c>
      <c r="BW17" s="57">
        <v>44</v>
      </c>
      <c r="BX17" s="57">
        <v>334</v>
      </c>
      <c r="BY17" s="63">
        <v>202</v>
      </c>
      <c r="BZ17" s="56"/>
      <c r="CA17" s="57"/>
      <c r="CB17" s="57"/>
      <c r="CF17" s="40" t="s">
        <v>78</v>
      </c>
      <c r="CG17" s="41" t="s">
        <v>40</v>
      </c>
      <c r="CH17" s="41" t="s">
        <v>41</v>
      </c>
      <c r="CI17" s="41" t="s">
        <v>42</v>
      </c>
      <c r="CJ17" s="41" t="s">
        <v>356</v>
      </c>
      <c r="CK17" s="41" t="s">
        <v>357</v>
      </c>
      <c r="CL17" s="41" t="s">
        <v>358</v>
      </c>
      <c r="CM17" s="41" t="s">
        <v>59</v>
      </c>
      <c r="CN17" s="41" t="s">
        <v>482</v>
      </c>
      <c r="CO17" s="41" t="s">
        <v>483</v>
      </c>
      <c r="CP17" s="82" t="s">
        <v>484</v>
      </c>
      <c r="CQ17" s="82" t="s">
        <v>485</v>
      </c>
      <c r="CR17" s="82" t="s">
        <v>486</v>
      </c>
      <c r="CS17" s="41" t="s">
        <v>43</v>
      </c>
      <c r="CT17" s="42" t="s">
        <v>90</v>
      </c>
      <c r="CU17" s="42" t="s">
        <v>90</v>
      </c>
      <c r="CV17" s="43" t="s">
        <v>90</v>
      </c>
      <c r="CX17" s="2" t="s">
        <v>9</v>
      </c>
      <c r="CY17">
        <v>0.26190000000000002</v>
      </c>
      <c r="CZ17">
        <v>0.78569999999999995</v>
      </c>
      <c r="DA17">
        <v>0.39290000000000003</v>
      </c>
      <c r="DB17" s="5">
        <v>0.32669999999999999</v>
      </c>
      <c r="DC17" s="33"/>
      <c r="DD17" s="33">
        <v>2</v>
      </c>
      <c r="DE17" s="33">
        <f>SUM(DH48:DH52)</f>
        <v>34</v>
      </c>
      <c r="DF17" s="33">
        <f>SUM(DG48:DG52)</f>
        <v>28</v>
      </c>
      <c r="DG17" s="33">
        <f>SUM(DF48:DF52)</f>
        <v>281</v>
      </c>
      <c r="DH17" s="33">
        <f t="shared" ref="DH17:DH19" si="46" xml:space="preserve"> DE17/(DE17+DF17)</f>
        <v>0.54838709677419351</v>
      </c>
      <c r="DI17" s="33">
        <f t="shared" ref="DI17:DI20" si="47">DE17/(DE17+DG17)</f>
        <v>0.10793650793650794</v>
      </c>
      <c r="DJ17" s="33">
        <f t="shared" ref="DJ17:DJ20" si="48" xml:space="preserve"> 2*DH17*DI17/(DH17+DI17)</f>
        <v>0.18037135278514588</v>
      </c>
      <c r="DL17" s="33">
        <v>2</v>
      </c>
      <c r="DM17" s="33">
        <f>SUM(DH48:DH50,DH52)</f>
        <v>34</v>
      </c>
      <c r="DN17" s="33">
        <f xml:space="preserve"> SUM(DG48:DG50,DG52)</f>
        <v>23</v>
      </c>
      <c r="DO17" s="33">
        <f>SUM(DF48:DF50,DF52)</f>
        <v>185</v>
      </c>
      <c r="DP17" s="33">
        <f t="shared" ref="DP17:DP19" si="49" xml:space="preserve"> DM17/(DM17+DN17)</f>
        <v>0.59649122807017541</v>
      </c>
      <c r="DQ17" s="33">
        <f t="shared" ref="DQ17:DQ20" si="50">DM17/(DM17+DO17)</f>
        <v>0.15525114155251141</v>
      </c>
      <c r="DR17" s="33">
        <f t="shared" ref="DR17:DR20" si="51" xml:space="preserve"> 2*DP17*DQ17/(DP17+DQ17)</f>
        <v>0.24637681159420291</v>
      </c>
    </row>
    <row r="18" spans="1:122" ht="15.75">
      <c r="A18" s="120"/>
      <c r="B18" s="2" t="s">
        <v>8</v>
      </c>
      <c r="C18">
        <v>4.6199999999999998E-2</v>
      </c>
      <c r="D18">
        <v>0.6</v>
      </c>
      <c r="E18">
        <v>8.5699999999999998E-2</v>
      </c>
      <c r="F18" s="5">
        <v>0.36630000000000001</v>
      </c>
      <c r="G18" s="2" t="s">
        <v>8</v>
      </c>
      <c r="H18">
        <v>0</v>
      </c>
      <c r="I18">
        <v>0</v>
      </c>
      <c r="J18">
        <v>0</v>
      </c>
      <c r="K18">
        <v>0.95050000000000001</v>
      </c>
      <c r="L18" s="2" t="s">
        <v>8</v>
      </c>
      <c r="M18">
        <v>7.1400000000000005E-2</v>
      </c>
      <c r="N18">
        <v>0.2</v>
      </c>
      <c r="O18">
        <v>0.1053</v>
      </c>
      <c r="P18" s="5">
        <v>0.83169999999999999</v>
      </c>
      <c r="Q18" s="1" t="s">
        <v>8</v>
      </c>
      <c r="R18">
        <v>0</v>
      </c>
      <c r="S18">
        <v>0</v>
      </c>
      <c r="T18">
        <v>0</v>
      </c>
      <c r="U18" s="5">
        <v>0.84160000000000001</v>
      </c>
      <c r="V18" s="2" t="s">
        <v>8</v>
      </c>
      <c r="W18" s="1"/>
      <c r="X18" s="1"/>
      <c r="Y18" s="1"/>
      <c r="Z18" s="1"/>
      <c r="AA18" s="2" t="s">
        <v>8</v>
      </c>
      <c r="AB18">
        <v>0</v>
      </c>
      <c r="AC18">
        <v>0</v>
      </c>
      <c r="AD18">
        <v>0</v>
      </c>
      <c r="AE18" s="5">
        <v>0.95050000000000001</v>
      </c>
      <c r="AF18" s="2" t="s">
        <v>8</v>
      </c>
      <c r="AG18">
        <v>0</v>
      </c>
      <c r="AH18">
        <v>0</v>
      </c>
      <c r="AI18">
        <v>0</v>
      </c>
      <c r="AJ18" s="5">
        <v>0.88119999999999998</v>
      </c>
      <c r="AK18" s="2" t="s">
        <v>8</v>
      </c>
      <c r="AL18">
        <v>0</v>
      </c>
      <c r="AM18">
        <v>0</v>
      </c>
      <c r="AN18">
        <v>0</v>
      </c>
      <c r="AO18">
        <v>0.95050000000000001</v>
      </c>
      <c r="AP18" s="2" t="s">
        <v>8</v>
      </c>
      <c r="AQ18">
        <v>3.7999999999999999E-2</v>
      </c>
      <c r="AR18">
        <v>0.6</v>
      </c>
      <c r="AS18">
        <v>7.1400000000000005E-2</v>
      </c>
      <c r="AT18" s="5">
        <v>0.22770000000000001</v>
      </c>
      <c r="AU18" s="2" t="s">
        <v>11</v>
      </c>
      <c r="AV18" s="1">
        <f>AVERAGE(AV13:AV17)</f>
        <v>0.39298</v>
      </c>
      <c r="AW18" s="1">
        <f>AVERAGE(AW13:AW17)</f>
        <v>0.42527999999999999</v>
      </c>
      <c r="AX18" s="1">
        <f>AVERAGE(AX13:AX17)</f>
        <v>0.39013999999999999</v>
      </c>
      <c r="AY18" s="3">
        <f>AVERAGE(AY13:AY17)</f>
        <v>0.56573999999999991</v>
      </c>
      <c r="AZ18" s="15" t="s">
        <v>11</v>
      </c>
      <c r="BA18" s="1">
        <f>AVERAGE(BA13:BA17)</f>
        <v>0.39350000000000007</v>
      </c>
      <c r="BB18" s="1">
        <f t="shared" ref="BB18:BD18" si="52">AVERAGE(BB13:BB17)</f>
        <v>0.99763999999999997</v>
      </c>
      <c r="BC18" s="1">
        <f>AVERAGE(BC13:BC17)</f>
        <v>0.53452</v>
      </c>
      <c r="BD18" s="3">
        <f t="shared" si="52"/>
        <v>0.39361999999999997</v>
      </c>
      <c r="BE18" s="1" t="s">
        <v>8</v>
      </c>
      <c r="BF18">
        <v>5.5599999999999997E-2</v>
      </c>
      <c r="BG18">
        <v>0.8</v>
      </c>
      <c r="BH18">
        <v>0.10390000000000001</v>
      </c>
      <c r="BI18" s="5">
        <v>0.31680000000000003</v>
      </c>
      <c r="BJ18" s="1" t="s">
        <v>8</v>
      </c>
      <c r="BK18">
        <v>6.6699999999999995E-2</v>
      </c>
      <c r="BL18">
        <v>0.2</v>
      </c>
      <c r="BM18">
        <v>0.1</v>
      </c>
      <c r="BN18" s="5">
        <v>0.82179999999999997</v>
      </c>
      <c r="BO18" s="1" t="s">
        <v>8</v>
      </c>
      <c r="BP18">
        <v>0</v>
      </c>
      <c r="BQ18">
        <v>0</v>
      </c>
      <c r="BR18">
        <v>0</v>
      </c>
      <c r="BS18" s="5">
        <v>0.94059999999999999</v>
      </c>
      <c r="BT18" s="56" t="s">
        <v>18</v>
      </c>
      <c r="BU18" s="57">
        <v>152</v>
      </c>
      <c r="BV18" s="57">
        <v>94</v>
      </c>
      <c r="BW18" s="57">
        <v>34</v>
      </c>
      <c r="BX18" s="57">
        <v>200</v>
      </c>
      <c r="BY18" s="63">
        <v>121</v>
      </c>
      <c r="BZ18" s="56"/>
      <c r="CA18" s="57"/>
      <c r="CB18" s="57"/>
      <c r="CF18" s="44" t="s">
        <v>96</v>
      </c>
      <c r="CG18" s="31" t="s">
        <v>133</v>
      </c>
      <c r="CH18" s="31" t="s">
        <v>134</v>
      </c>
      <c r="CI18" s="84" t="s">
        <v>135</v>
      </c>
      <c r="CJ18" s="31" t="s">
        <v>362</v>
      </c>
      <c r="CK18" s="31" t="s">
        <v>363</v>
      </c>
      <c r="CL18" s="31" t="s">
        <v>364</v>
      </c>
      <c r="CM18" s="31" t="s">
        <v>487</v>
      </c>
      <c r="CN18" s="31" t="s">
        <v>158</v>
      </c>
      <c r="CO18" s="31" t="s">
        <v>488</v>
      </c>
      <c r="CP18" s="82" t="s">
        <v>489</v>
      </c>
      <c r="CQ18" s="82" t="s">
        <v>490</v>
      </c>
      <c r="CR18" s="82" t="s">
        <v>491</v>
      </c>
      <c r="CS18" s="31" t="s">
        <v>136</v>
      </c>
      <c r="CT18" s="31" t="s">
        <v>196</v>
      </c>
      <c r="CU18" s="31" t="s">
        <v>197</v>
      </c>
      <c r="CV18" s="51" t="s">
        <v>198</v>
      </c>
      <c r="CX18" s="15" t="s">
        <v>11</v>
      </c>
      <c r="CY18" s="1">
        <f>AVERAGE(CY13:CY17)</f>
        <v>0.46490000000000004</v>
      </c>
      <c r="CZ18" s="1">
        <f>AVERAGE(CZ13:CZ17)</f>
        <v>0.86907499999999993</v>
      </c>
      <c r="DA18" s="1">
        <f>AVERAGE(DA13:DA17)</f>
        <v>0.58794999999999997</v>
      </c>
      <c r="DB18" s="3">
        <f>AVERAGE(DB13:DB17)</f>
        <v>0.48512499999999997</v>
      </c>
      <c r="DC18" s="33"/>
      <c r="DD18" s="33">
        <v>3</v>
      </c>
      <c r="DE18" s="33">
        <f>SUM(DH54:DH58)</f>
        <v>26</v>
      </c>
      <c r="DF18" s="33">
        <f xml:space="preserve"> SUM(DG54:DG58)</f>
        <v>41</v>
      </c>
      <c r="DG18" s="33">
        <f xml:space="preserve"> SUM(DF54:DF58)</f>
        <v>281</v>
      </c>
      <c r="DH18" s="33">
        <f t="shared" si="46"/>
        <v>0.38805970149253732</v>
      </c>
      <c r="DI18" s="33">
        <f t="shared" si="47"/>
        <v>8.4690553745928335E-2</v>
      </c>
      <c r="DJ18" s="33">
        <f t="shared" si="48"/>
        <v>0.13903743315508021</v>
      </c>
      <c r="DL18" s="33">
        <v>3</v>
      </c>
      <c r="DM18" s="33">
        <f>SUM(DH54:DH56,DH58)</f>
        <v>26</v>
      </c>
      <c r="DN18" s="33">
        <f xml:space="preserve"> SUM(DG54:DG56,DG58)</f>
        <v>36</v>
      </c>
      <c r="DO18" s="33">
        <f>SUM(DF54:DF56,DF58)</f>
        <v>185</v>
      </c>
      <c r="DP18" s="33">
        <f t="shared" si="49"/>
        <v>0.41935483870967744</v>
      </c>
      <c r="DQ18" s="33">
        <f t="shared" si="50"/>
        <v>0.12322274881516587</v>
      </c>
      <c r="DR18" s="33">
        <f t="shared" si="51"/>
        <v>0.19047619047619047</v>
      </c>
    </row>
    <row r="19" spans="1:122" ht="15.75">
      <c r="A19" s="120"/>
      <c r="B19" s="2" t="s">
        <v>9</v>
      </c>
      <c r="C19">
        <v>0.37780000000000002</v>
      </c>
      <c r="D19">
        <v>0.53129999999999999</v>
      </c>
      <c r="E19">
        <v>0.44159999999999999</v>
      </c>
      <c r="F19" s="5">
        <v>0.57430000000000003</v>
      </c>
      <c r="G19" s="2" t="s">
        <v>9</v>
      </c>
      <c r="H19">
        <v>0</v>
      </c>
      <c r="I19">
        <v>0</v>
      </c>
      <c r="J19">
        <v>0</v>
      </c>
      <c r="K19">
        <v>0.68320000000000003</v>
      </c>
      <c r="L19" s="2" t="s">
        <v>9</v>
      </c>
      <c r="M19">
        <v>0.21879999999999999</v>
      </c>
      <c r="N19">
        <v>0.21879999999999999</v>
      </c>
      <c r="O19">
        <v>0.21879999999999999</v>
      </c>
      <c r="P19" s="5">
        <v>0.505</v>
      </c>
      <c r="Q19" s="1" t="s">
        <v>9</v>
      </c>
      <c r="R19">
        <v>0.30299999999999999</v>
      </c>
      <c r="S19">
        <v>0.3125</v>
      </c>
      <c r="T19">
        <v>0.30769999999999997</v>
      </c>
      <c r="U19" s="5">
        <v>0.55449999999999999</v>
      </c>
      <c r="V19" s="2" t="s">
        <v>9</v>
      </c>
      <c r="W19" s="1"/>
      <c r="X19" s="1"/>
      <c r="Y19" s="1"/>
      <c r="Z19" s="1"/>
      <c r="AA19" s="2" t="s">
        <v>9</v>
      </c>
      <c r="AB19">
        <v>0.16669999999999999</v>
      </c>
      <c r="AC19">
        <v>3.1300000000000001E-2</v>
      </c>
      <c r="AD19">
        <v>5.2600000000000001E-2</v>
      </c>
      <c r="AE19" s="5">
        <v>0.64359999999999995</v>
      </c>
      <c r="AF19" s="2" t="s">
        <v>9</v>
      </c>
      <c r="AG19">
        <v>0.35289999999999999</v>
      </c>
      <c r="AH19">
        <v>0.75</v>
      </c>
      <c r="AI19">
        <v>0.48</v>
      </c>
      <c r="AJ19" s="5">
        <v>0.48509999999999998</v>
      </c>
      <c r="AK19" s="2" t="s">
        <v>9</v>
      </c>
      <c r="AL19">
        <v>0.32729999999999998</v>
      </c>
      <c r="AM19">
        <v>0.5625</v>
      </c>
      <c r="AN19">
        <v>0.4138</v>
      </c>
      <c r="AO19">
        <v>0.495</v>
      </c>
      <c r="AP19" s="2" t="s">
        <v>9</v>
      </c>
      <c r="AQ19">
        <v>0.29670000000000002</v>
      </c>
      <c r="AR19">
        <v>0.84379999999999999</v>
      </c>
      <c r="AS19">
        <v>0.439</v>
      </c>
      <c r="AT19" s="5">
        <v>0.31680000000000003</v>
      </c>
      <c r="AU19" s="2" t="s">
        <v>282</v>
      </c>
      <c r="AV19" s="1">
        <v>4.48E-2</v>
      </c>
      <c r="AW19" s="1"/>
      <c r="AX19" s="1"/>
      <c r="AY19" s="3"/>
      <c r="AZ19" s="2" t="s">
        <v>282</v>
      </c>
      <c r="BA19" s="1">
        <v>0</v>
      </c>
      <c r="BB19" s="1"/>
      <c r="BC19" s="1"/>
      <c r="BD19" s="3"/>
      <c r="BE19" s="1" t="s">
        <v>9</v>
      </c>
      <c r="BF19">
        <v>0.2979</v>
      </c>
      <c r="BG19">
        <v>0.875</v>
      </c>
      <c r="BH19">
        <v>0.44440000000000002</v>
      </c>
      <c r="BI19" s="5">
        <v>0.30690000000000001</v>
      </c>
      <c r="BJ19" s="1" t="s">
        <v>9</v>
      </c>
      <c r="BK19">
        <v>0.33750000000000002</v>
      </c>
      <c r="BL19">
        <v>0.84379999999999999</v>
      </c>
      <c r="BM19">
        <v>0.48209999999999997</v>
      </c>
      <c r="BN19" s="5">
        <v>0.42570000000000002</v>
      </c>
      <c r="BO19" s="1" t="s">
        <v>9</v>
      </c>
      <c r="BP19">
        <v>0.23080000000000001</v>
      </c>
      <c r="BQ19">
        <v>9.3799999999999994E-2</v>
      </c>
      <c r="BR19">
        <v>0.1333</v>
      </c>
      <c r="BS19" s="5">
        <v>0.6139</v>
      </c>
      <c r="BT19" s="56" t="s">
        <v>19</v>
      </c>
      <c r="BU19" s="57">
        <v>50</v>
      </c>
      <c r="BV19" s="57">
        <v>28</v>
      </c>
      <c r="BW19" s="57">
        <v>5</v>
      </c>
      <c r="BX19" s="57">
        <v>72</v>
      </c>
      <c r="BY19" s="63">
        <v>35</v>
      </c>
      <c r="BZ19" s="56"/>
      <c r="CA19" s="57"/>
      <c r="CB19" s="57"/>
      <c r="CF19" s="45" t="s">
        <v>159</v>
      </c>
      <c r="CG19" s="46" t="s">
        <v>176</v>
      </c>
      <c r="CH19" s="46" t="s">
        <v>177</v>
      </c>
      <c r="CI19" s="46" t="s">
        <v>178</v>
      </c>
      <c r="CJ19" s="46" t="s">
        <v>365</v>
      </c>
      <c r="CK19" s="46" t="s">
        <v>366</v>
      </c>
      <c r="CL19" s="46" t="s">
        <v>367</v>
      </c>
      <c r="CM19" s="46" t="s">
        <v>180</v>
      </c>
      <c r="CN19" s="46" t="s">
        <v>181</v>
      </c>
      <c r="CO19" s="46" t="s">
        <v>182</v>
      </c>
      <c r="CP19" s="82" t="s">
        <v>492</v>
      </c>
      <c r="CQ19" s="82" t="s">
        <v>493</v>
      </c>
      <c r="CR19" s="82" t="s">
        <v>494</v>
      </c>
      <c r="CS19" s="46" t="s">
        <v>179</v>
      </c>
      <c r="CT19" s="47" t="s">
        <v>90</v>
      </c>
      <c r="CU19" s="47" t="s">
        <v>90</v>
      </c>
      <c r="CV19" s="48" t="s">
        <v>90</v>
      </c>
      <c r="CX19" s="13" t="s">
        <v>5</v>
      </c>
      <c r="CY19" s="17">
        <v>0.48680000000000001</v>
      </c>
      <c r="CZ19" s="17">
        <v>0.69810000000000005</v>
      </c>
      <c r="DA19" s="17">
        <v>0.5736</v>
      </c>
      <c r="DB19" s="18">
        <v>0.45540000000000003</v>
      </c>
      <c r="DC19" s="33"/>
      <c r="DD19" s="33">
        <v>4</v>
      </c>
      <c r="DE19" s="33">
        <f>SUM(DH60:DH64)</f>
        <v>45</v>
      </c>
      <c r="DF19" s="33">
        <f xml:space="preserve"> SUM(DG60:DG64)</f>
        <v>52</v>
      </c>
      <c r="DG19" s="33">
        <f xml:space="preserve"> SUM(DF60:DF64)</f>
        <v>239</v>
      </c>
      <c r="DH19" s="33">
        <f t="shared" si="46"/>
        <v>0.46391752577319589</v>
      </c>
      <c r="DI19" s="33">
        <f t="shared" si="47"/>
        <v>0.15845070422535212</v>
      </c>
      <c r="DJ19" s="33">
        <f t="shared" si="48"/>
        <v>0.23622047244094491</v>
      </c>
      <c r="DL19" s="33">
        <v>4</v>
      </c>
      <c r="DM19" s="33">
        <f>SUM(DH60:DH62,DH64)</f>
        <v>45</v>
      </c>
      <c r="DN19" s="33">
        <f xml:space="preserve"> SUM(DG60:DG62,DG64)</f>
        <v>38</v>
      </c>
      <c r="DO19" s="33">
        <f>SUM(DF60:DF62,DF64)</f>
        <v>153</v>
      </c>
      <c r="DP19" s="33">
        <f t="shared" si="49"/>
        <v>0.54216867469879515</v>
      </c>
      <c r="DQ19" s="33">
        <f t="shared" si="50"/>
        <v>0.22727272727272727</v>
      </c>
      <c r="DR19" s="33">
        <f t="shared" si="51"/>
        <v>0.32028469750889677</v>
      </c>
    </row>
    <row r="20" spans="1:122" ht="15.75">
      <c r="A20" s="121"/>
      <c r="B20" s="15" t="s">
        <v>11</v>
      </c>
      <c r="C20" s="19">
        <f>AVERAGE(C15:C19)</f>
        <v>0.41498000000000002</v>
      </c>
      <c r="D20" s="19">
        <f t="shared" ref="D20:F20" si="53">AVERAGE(D15:D19)</f>
        <v>0.55552000000000001</v>
      </c>
      <c r="E20" s="19">
        <f t="shared" si="53"/>
        <v>0.43437999999999999</v>
      </c>
      <c r="F20" s="19">
        <f t="shared" si="53"/>
        <v>0.50495999999999996</v>
      </c>
      <c r="G20" s="15" t="s">
        <v>11</v>
      </c>
      <c r="H20" s="19">
        <f>AVERAGE(H15:H19)</f>
        <v>0.22774</v>
      </c>
      <c r="I20" s="19">
        <f t="shared" ref="I20:K20" si="54">AVERAGE(I15:I19)</f>
        <v>0.4</v>
      </c>
      <c r="J20" s="19">
        <f t="shared" si="54"/>
        <v>0.2898</v>
      </c>
      <c r="K20" s="19">
        <f t="shared" si="54"/>
        <v>0.66339999999999999</v>
      </c>
      <c r="L20" s="15" t="s">
        <v>11</v>
      </c>
      <c r="M20" s="19">
        <f>AVERAGE(M15:M19)</f>
        <v>0.3599</v>
      </c>
      <c r="N20" s="19">
        <f t="shared" ref="N20:P20" si="55">AVERAGE(N15:N19)</f>
        <v>0.49177999999999999</v>
      </c>
      <c r="O20" s="19">
        <f t="shared" si="55"/>
        <v>0.40526000000000001</v>
      </c>
      <c r="P20" s="20">
        <f t="shared" si="55"/>
        <v>0.58019999999999994</v>
      </c>
      <c r="Q20" s="16" t="s">
        <v>11</v>
      </c>
      <c r="R20" s="1">
        <f>AVERAGE(R15:R19)</f>
        <v>0.36863999999999997</v>
      </c>
      <c r="S20" s="1">
        <f>AVERAGE(S15:S19)</f>
        <v>0.53924000000000005</v>
      </c>
      <c r="T20" s="1">
        <f t="shared" ref="T20:U20" si="56">AVERAGE(T15:T19)</f>
        <v>0.43509999999999999</v>
      </c>
      <c r="U20" s="1">
        <f t="shared" si="56"/>
        <v>0.57625999999999999</v>
      </c>
      <c r="V20" s="15"/>
      <c r="W20" s="1" t="e">
        <f>AVERAGE(W15:W19)</f>
        <v>#DIV/0!</v>
      </c>
      <c r="X20" s="1" t="e">
        <f t="shared" ref="X20" si="57">AVERAGE(X15:X19)</f>
        <v>#DIV/0!</v>
      </c>
      <c r="Y20" s="1" t="e">
        <f t="shared" ref="Y20" si="58">AVERAGE(Y15:Y19)</f>
        <v>#DIV/0!</v>
      </c>
      <c r="Z20" s="1" t="e">
        <f t="shared" ref="Z20" si="59">AVERAGE(Z15:Z19)</f>
        <v>#DIV/0!</v>
      </c>
      <c r="AA20" s="15" t="s">
        <v>11</v>
      </c>
      <c r="AB20" s="1">
        <f>AVERAGE(AB15:AB19)</f>
        <v>0.38503999999999999</v>
      </c>
      <c r="AC20" s="1">
        <f t="shared" ref="AC20" si="60">AVERAGE(AC15:AC19)</f>
        <v>0.46661999999999998</v>
      </c>
      <c r="AD20" s="1">
        <f t="shared" ref="AD20" si="61">AVERAGE(AD15:AD19)</f>
        <v>0.37649999999999995</v>
      </c>
      <c r="AE20" s="1">
        <f t="shared" ref="AE20" si="62">AVERAGE(AE15:AE19)</f>
        <v>0.64556000000000002</v>
      </c>
      <c r="AF20" s="15" t="s">
        <v>11</v>
      </c>
      <c r="AG20" s="1">
        <f>AVERAGE(AG15:AG19)</f>
        <v>0.38350000000000001</v>
      </c>
      <c r="AH20" s="1">
        <f>AVERAGE(AH15:AH19)</f>
        <v>0.65</v>
      </c>
      <c r="AI20" s="1">
        <f>AVERAGE(AI15:AI19)</f>
        <v>0.47780000000000006</v>
      </c>
      <c r="AJ20" s="1">
        <f>AVERAGE(AJ15:AJ19)</f>
        <v>0.59406000000000003</v>
      </c>
      <c r="AK20" s="15" t="s">
        <v>11</v>
      </c>
      <c r="AL20" s="1">
        <f>AVERAGE(AL15:AL19)</f>
        <v>0.38916000000000001</v>
      </c>
      <c r="AM20" s="1">
        <f t="shared" ref="AM20:AO20" si="63">AVERAGE(AM15:AM19)</f>
        <v>0.56532000000000004</v>
      </c>
      <c r="AN20" s="1">
        <f t="shared" si="63"/>
        <v>0.44964000000000004</v>
      </c>
      <c r="AO20" s="1">
        <f t="shared" si="63"/>
        <v>0.59802</v>
      </c>
      <c r="AP20" s="15" t="s">
        <v>11</v>
      </c>
      <c r="AQ20" s="1">
        <f>AVERAGE(AQ15:AQ19)</f>
        <v>0.37544</v>
      </c>
      <c r="AR20" s="1">
        <f t="shared" ref="AR20:AT20" si="64">AVERAGE(AR15:AR19)</f>
        <v>0.74059999999999993</v>
      </c>
      <c r="AS20" s="1">
        <f t="shared" si="64"/>
        <v>0.46293999999999996</v>
      </c>
      <c r="AT20" s="3">
        <f t="shared" si="64"/>
        <v>0.42374000000000001</v>
      </c>
      <c r="AU20" s="2" t="s">
        <v>283</v>
      </c>
      <c r="AV20" s="1">
        <v>0.1163</v>
      </c>
      <c r="AW20" s="1"/>
      <c r="AX20" s="1"/>
      <c r="AY20" s="3"/>
      <c r="AZ20" s="2" t="s">
        <v>283</v>
      </c>
      <c r="BA20" s="1">
        <v>0</v>
      </c>
      <c r="BB20" s="1"/>
      <c r="BC20" s="1"/>
      <c r="BD20" s="3"/>
      <c r="BE20" s="16" t="s">
        <v>11</v>
      </c>
      <c r="BF20" s="1">
        <f>AVERAGE(BF15:BF19)</f>
        <v>0.38730000000000003</v>
      </c>
      <c r="BG20" s="1">
        <f t="shared" ref="BG20:BI20" si="65">AVERAGE(BG15:BG19)</f>
        <v>0.88263999999999998</v>
      </c>
      <c r="BH20" s="1">
        <f t="shared" si="65"/>
        <v>0.50981999999999994</v>
      </c>
      <c r="BI20" s="3">
        <f t="shared" si="65"/>
        <v>0.43762000000000001</v>
      </c>
      <c r="BJ20" s="16" t="s">
        <v>11</v>
      </c>
      <c r="BK20" s="1">
        <f>AVERAGE(BK15:BK19)</f>
        <v>0.39963999999999994</v>
      </c>
      <c r="BL20" s="1">
        <f t="shared" ref="BL20:BN20" si="66">AVERAGE(BL15:BL19)</f>
        <v>0.78774</v>
      </c>
      <c r="BM20" s="1">
        <f t="shared" si="66"/>
        <v>0.52600000000000002</v>
      </c>
      <c r="BN20" s="3">
        <f t="shared" si="66"/>
        <v>0.56634000000000007</v>
      </c>
      <c r="BO20" s="16" t="s">
        <v>11</v>
      </c>
      <c r="BP20" s="1">
        <f>AVERAGE(BP15:BP19)</f>
        <v>0.37413999999999997</v>
      </c>
      <c r="BQ20" s="1">
        <f t="shared" ref="BQ20:BS20" si="67">AVERAGE(BQ15:BQ19)</f>
        <v>0.40414000000000005</v>
      </c>
      <c r="BR20" s="1">
        <f t="shared" si="67"/>
        <v>0.37034</v>
      </c>
      <c r="BS20" s="3">
        <f t="shared" si="67"/>
        <v>0.64756000000000002</v>
      </c>
      <c r="BT20" s="58" t="s">
        <v>20</v>
      </c>
      <c r="BU20" s="59">
        <v>53</v>
      </c>
      <c r="BV20" s="59">
        <v>32</v>
      </c>
      <c r="BW20" s="59">
        <v>5</v>
      </c>
      <c r="BX20" s="59">
        <v>62</v>
      </c>
      <c r="BY20" s="65">
        <v>46</v>
      </c>
      <c r="BZ20" s="56"/>
      <c r="CA20" s="57"/>
      <c r="CB20" s="57"/>
      <c r="CF20" s="40" t="s">
        <v>81</v>
      </c>
      <c r="CG20" s="41" t="s">
        <v>121</v>
      </c>
      <c r="CH20" s="41" t="s">
        <v>122</v>
      </c>
      <c r="CI20" s="41" t="s">
        <v>123</v>
      </c>
      <c r="CJ20" s="41" t="s">
        <v>359</v>
      </c>
      <c r="CK20" s="41" t="s">
        <v>360</v>
      </c>
      <c r="CL20" s="41" t="s">
        <v>361</v>
      </c>
      <c r="CM20" s="41" t="s">
        <v>495</v>
      </c>
      <c r="CN20" s="41" t="s">
        <v>153</v>
      </c>
      <c r="CO20" s="41" t="s">
        <v>496</v>
      </c>
      <c r="CP20" s="42" t="s">
        <v>497</v>
      </c>
      <c r="CQ20" s="42" t="s">
        <v>498</v>
      </c>
      <c r="CR20" s="42" t="s">
        <v>499</v>
      </c>
      <c r="CS20" s="41" t="s">
        <v>124</v>
      </c>
      <c r="CT20" s="41" t="s">
        <v>183</v>
      </c>
      <c r="CU20" s="41" t="s">
        <v>184</v>
      </c>
      <c r="CV20" s="85" t="s">
        <v>185</v>
      </c>
      <c r="CX20" s="2" t="s">
        <v>6</v>
      </c>
      <c r="CY20">
        <v>0.56820000000000004</v>
      </c>
      <c r="CZ20">
        <v>0.80649999999999999</v>
      </c>
      <c r="DA20">
        <v>0.66669999999999996</v>
      </c>
      <c r="DB20" s="5">
        <v>0.505</v>
      </c>
      <c r="DC20" s="33"/>
      <c r="DD20" s="33">
        <v>5</v>
      </c>
      <c r="DE20" s="33">
        <f>SUM(DH66:DH70)</f>
        <v>45</v>
      </c>
      <c r="DF20" s="33">
        <f>SUM(DG66:DG70)</f>
        <v>31</v>
      </c>
      <c r="DG20" s="33">
        <f>SUM(DF66:DF70)</f>
        <v>274</v>
      </c>
      <c r="DH20" s="33">
        <f xml:space="preserve"> DE20/(DE20+DF20)</f>
        <v>0.59210526315789469</v>
      </c>
      <c r="DI20" s="33">
        <f t="shared" si="47"/>
        <v>0.14106583072100312</v>
      </c>
      <c r="DJ20" s="33">
        <f t="shared" si="48"/>
        <v>0.22784810126582278</v>
      </c>
      <c r="DL20" s="33">
        <v>5</v>
      </c>
      <c r="DM20" s="33">
        <f>SUM(DH66:DH68,DH70)</f>
        <v>45</v>
      </c>
      <c r="DN20" s="33">
        <f xml:space="preserve"> SUM(DG66:DG68,DG70)</f>
        <v>20</v>
      </c>
      <c r="DO20" s="33">
        <f>SUM(DF66:DF68,DF70)</f>
        <v>185</v>
      </c>
      <c r="DP20" s="33">
        <f xml:space="preserve"> DM20/(DM20+DN20)</f>
        <v>0.69230769230769229</v>
      </c>
      <c r="DQ20" s="33">
        <f t="shared" si="50"/>
        <v>0.19565217391304349</v>
      </c>
      <c r="DR20" s="33">
        <f t="shared" si="51"/>
        <v>0.30508474576271188</v>
      </c>
    </row>
    <row r="21" spans="1:122" ht="16.5" thickBot="1">
      <c r="A21" s="122">
        <v>4</v>
      </c>
      <c r="B21" s="13" t="s">
        <v>5</v>
      </c>
      <c r="C21" s="17">
        <v>0.53190000000000004</v>
      </c>
      <c r="D21" s="17">
        <v>0.46300000000000002</v>
      </c>
      <c r="E21" s="17">
        <v>0.495</v>
      </c>
      <c r="F21" s="18">
        <v>0.49</v>
      </c>
      <c r="G21" s="13" t="s">
        <v>5</v>
      </c>
      <c r="H21" s="17">
        <v>0</v>
      </c>
      <c r="I21" s="17">
        <v>0</v>
      </c>
      <c r="J21" s="17">
        <v>0</v>
      </c>
      <c r="K21" s="17">
        <v>0.46</v>
      </c>
      <c r="L21" s="13" t="s">
        <v>5</v>
      </c>
      <c r="M21" s="17">
        <v>0.56789999999999996</v>
      </c>
      <c r="N21" s="17">
        <v>0.85189999999999999</v>
      </c>
      <c r="O21" s="17">
        <v>0.68149999999999999</v>
      </c>
      <c r="P21" s="18">
        <v>0.56999999999999995</v>
      </c>
      <c r="Q21" s="14" t="s">
        <v>5</v>
      </c>
      <c r="R21" s="17">
        <v>0.56920000000000004</v>
      </c>
      <c r="S21" s="17">
        <v>0.68520000000000003</v>
      </c>
      <c r="T21" s="17">
        <v>0.62180000000000002</v>
      </c>
      <c r="U21" s="18">
        <v>0.55000000000000004</v>
      </c>
      <c r="V21" s="13" t="s">
        <v>5</v>
      </c>
      <c r="W21" s="14"/>
      <c r="X21" s="14"/>
      <c r="Y21" s="14"/>
      <c r="Z21" s="14"/>
      <c r="AA21" s="13" t="s">
        <v>5</v>
      </c>
      <c r="AB21" s="17">
        <v>0.42220000000000002</v>
      </c>
      <c r="AC21" s="17">
        <v>0.35189999999999999</v>
      </c>
      <c r="AD21" s="17">
        <v>0.38379999999999997</v>
      </c>
      <c r="AE21" s="18">
        <v>0.39</v>
      </c>
      <c r="AF21" s="13" t="s">
        <v>5</v>
      </c>
      <c r="AG21" s="17">
        <v>0.54</v>
      </c>
      <c r="AH21" s="17">
        <v>1</v>
      </c>
      <c r="AI21" s="17">
        <v>0.70130000000000003</v>
      </c>
      <c r="AJ21" s="18">
        <v>0.54</v>
      </c>
      <c r="AK21" s="13" t="s">
        <v>5</v>
      </c>
      <c r="AL21" s="17">
        <v>0.48649999999999999</v>
      </c>
      <c r="AM21" s="17">
        <v>0.33329999999999999</v>
      </c>
      <c r="AN21" s="17">
        <v>0.39560000000000001</v>
      </c>
      <c r="AO21" s="17">
        <v>0.45</v>
      </c>
      <c r="AP21" s="13" t="s">
        <v>5</v>
      </c>
      <c r="AQ21" s="17">
        <v>0.54</v>
      </c>
      <c r="AR21" s="17">
        <v>1</v>
      </c>
      <c r="AS21" s="17">
        <v>0.70130000000000003</v>
      </c>
      <c r="AT21" s="18">
        <v>0.54</v>
      </c>
      <c r="AU21" s="66" t="s">
        <v>284</v>
      </c>
      <c r="AV21" s="67">
        <v>4.58E-2</v>
      </c>
      <c r="AW21" s="67"/>
      <c r="AX21" s="67"/>
      <c r="AY21" s="68"/>
      <c r="AZ21" s="66" t="s">
        <v>284</v>
      </c>
      <c r="BA21" s="1">
        <v>1.5900000000000001E-2</v>
      </c>
      <c r="BB21" s="1"/>
      <c r="BC21" s="1"/>
      <c r="BD21" s="3"/>
      <c r="BE21" s="14" t="s">
        <v>5</v>
      </c>
      <c r="BF21" s="17">
        <v>0.57499999999999996</v>
      </c>
      <c r="BG21" s="17">
        <v>0.85189999999999999</v>
      </c>
      <c r="BH21" s="17">
        <v>0.68659999999999999</v>
      </c>
      <c r="BI21" s="18">
        <v>0.57999999999999996</v>
      </c>
      <c r="BJ21" s="14" t="s">
        <v>5</v>
      </c>
      <c r="BK21" s="17">
        <v>0.54169999999999996</v>
      </c>
      <c r="BL21" s="17">
        <v>0.96299999999999997</v>
      </c>
      <c r="BM21" s="17">
        <v>0.69330000000000003</v>
      </c>
      <c r="BN21" s="18">
        <v>0.54</v>
      </c>
      <c r="BO21" s="14" t="s">
        <v>5</v>
      </c>
      <c r="BP21" s="17">
        <v>0.59570000000000001</v>
      </c>
      <c r="BQ21" s="17">
        <v>0.51849999999999996</v>
      </c>
      <c r="BR21" s="17">
        <v>0.55449999999999999</v>
      </c>
      <c r="BS21" s="18">
        <v>0.55000000000000004</v>
      </c>
      <c r="BT21" s="21" t="s">
        <v>16</v>
      </c>
      <c r="BU21" s="17">
        <v>301</v>
      </c>
      <c r="BV21" s="17">
        <v>101</v>
      </c>
      <c r="BW21" s="17">
        <v>100</v>
      </c>
      <c r="BX21" s="17"/>
      <c r="BY21" s="18"/>
      <c r="BZ21" s="4"/>
      <c r="CF21" s="44" t="s">
        <v>82</v>
      </c>
      <c r="CG21" s="31" t="s">
        <v>125</v>
      </c>
      <c r="CH21" s="31" t="s">
        <v>126</v>
      </c>
      <c r="CI21" s="31" t="s">
        <v>127</v>
      </c>
      <c r="CJ21" s="31" t="s">
        <v>368</v>
      </c>
      <c r="CK21" s="31" t="s">
        <v>369</v>
      </c>
      <c r="CL21" s="31" t="s">
        <v>370</v>
      </c>
      <c r="CM21" s="31" t="s">
        <v>154</v>
      </c>
      <c r="CN21" s="31" t="s">
        <v>500</v>
      </c>
      <c r="CO21" s="31" t="s">
        <v>155</v>
      </c>
      <c r="CP21" s="82" t="s">
        <v>501</v>
      </c>
      <c r="CQ21" s="82" t="s">
        <v>575</v>
      </c>
      <c r="CR21" s="82" t="s">
        <v>502</v>
      </c>
      <c r="CS21" s="31" t="s">
        <v>128</v>
      </c>
      <c r="CT21" s="31" t="s">
        <v>183</v>
      </c>
      <c r="CU21" s="31" t="s">
        <v>186</v>
      </c>
      <c r="CV21" s="51" t="s">
        <v>187</v>
      </c>
      <c r="CX21" s="2" t="s">
        <v>7</v>
      </c>
      <c r="CY21">
        <v>0.46150000000000002</v>
      </c>
      <c r="CZ21">
        <v>0.91300000000000003</v>
      </c>
      <c r="DA21">
        <v>0.61309999999999998</v>
      </c>
      <c r="DB21" s="5">
        <v>0.47520000000000001</v>
      </c>
      <c r="DC21" s="33"/>
      <c r="DD21" s="33" t="s">
        <v>11</v>
      </c>
      <c r="DE21" s="33"/>
      <c r="DF21" s="33"/>
      <c r="DG21" s="33"/>
      <c r="DH21" s="33">
        <f t="shared" ref="DH21:DJ21" si="68">AVERAGE(DH16:DH20)</f>
        <v>0.48270444375535371</v>
      </c>
      <c r="DI21" s="33">
        <f t="shared" si="68"/>
        <v>0.12005034094737992</v>
      </c>
      <c r="DJ21" s="33">
        <f t="shared" si="68"/>
        <v>0.1911040740799364</v>
      </c>
      <c r="DL21" s="33" t="s">
        <v>11</v>
      </c>
      <c r="DM21" s="33"/>
      <c r="DN21" s="33"/>
      <c r="DO21" s="33"/>
      <c r="DP21" s="33">
        <f t="shared" ref="DP21:DR21" si="69">AVERAGE(DP16:DP20)</f>
        <v>0.54558687481696955</v>
      </c>
      <c r="DQ21" s="33">
        <f t="shared" si="69"/>
        <v>0.17149927050581154</v>
      </c>
      <c r="DR21" s="33">
        <f t="shared" si="69"/>
        <v>0.25950331259781217</v>
      </c>
    </row>
    <row r="22" spans="1:122" ht="15.75">
      <c r="A22" s="123"/>
      <c r="B22" s="2" t="s">
        <v>6</v>
      </c>
      <c r="C22">
        <v>0.71930000000000005</v>
      </c>
      <c r="D22">
        <v>0.57750000000000001</v>
      </c>
      <c r="E22">
        <v>0.64059999999999995</v>
      </c>
      <c r="F22" s="5">
        <v>0.54</v>
      </c>
      <c r="G22" s="2" t="s">
        <v>6</v>
      </c>
      <c r="H22">
        <v>0.71</v>
      </c>
      <c r="I22">
        <v>1</v>
      </c>
      <c r="J22">
        <v>0.83040000000000003</v>
      </c>
      <c r="K22">
        <v>0.71</v>
      </c>
      <c r="L22" s="2" t="s">
        <v>6</v>
      </c>
      <c r="M22">
        <v>0.71</v>
      </c>
      <c r="N22">
        <v>1</v>
      </c>
      <c r="O22">
        <v>0.83040000000000003</v>
      </c>
      <c r="P22" s="5">
        <v>0.71</v>
      </c>
      <c r="Q22" s="1" t="s">
        <v>6</v>
      </c>
      <c r="R22">
        <v>0.72370000000000001</v>
      </c>
      <c r="S22">
        <v>0.77459999999999996</v>
      </c>
      <c r="T22">
        <v>0.74829999999999997</v>
      </c>
      <c r="U22" s="5">
        <v>0.63</v>
      </c>
      <c r="V22" s="2" t="s">
        <v>6</v>
      </c>
      <c r="W22" s="1"/>
      <c r="X22" s="1"/>
      <c r="Y22" s="1"/>
      <c r="Z22" s="1"/>
      <c r="AA22" s="2" t="s">
        <v>6</v>
      </c>
      <c r="AB22">
        <v>0.71430000000000005</v>
      </c>
      <c r="AC22">
        <v>0.9859</v>
      </c>
      <c r="AD22">
        <v>0.82840000000000003</v>
      </c>
      <c r="AE22" s="5">
        <v>0.71</v>
      </c>
      <c r="AF22" s="2" t="s">
        <v>6</v>
      </c>
      <c r="AG22">
        <v>0.71</v>
      </c>
      <c r="AH22">
        <v>1</v>
      </c>
      <c r="AI22">
        <v>0.83040000000000003</v>
      </c>
      <c r="AJ22" s="5">
        <v>0.71</v>
      </c>
      <c r="AK22" s="2" t="s">
        <v>6</v>
      </c>
      <c r="AL22">
        <v>0.7</v>
      </c>
      <c r="AM22">
        <v>0.78869999999999996</v>
      </c>
      <c r="AN22">
        <v>0.74170000000000003</v>
      </c>
      <c r="AO22">
        <v>0.61</v>
      </c>
      <c r="AP22" s="2" t="s">
        <v>6</v>
      </c>
      <c r="AQ22">
        <v>0.71</v>
      </c>
      <c r="AR22">
        <v>1</v>
      </c>
      <c r="AS22">
        <v>0.83040000000000003</v>
      </c>
      <c r="AT22" s="5">
        <v>0.71</v>
      </c>
      <c r="AU22" s="97" t="s">
        <v>301</v>
      </c>
      <c r="AV22" s="98"/>
      <c r="AW22" s="98"/>
      <c r="AX22" s="98"/>
      <c r="AY22" s="99"/>
      <c r="AZ22" s="103" t="s">
        <v>289</v>
      </c>
      <c r="BA22" s="104"/>
      <c r="BB22" s="104"/>
      <c r="BC22" s="104"/>
      <c r="BD22" s="105"/>
      <c r="BE22" s="1" t="s">
        <v>6</v>
      </c>
      <c r="BF22">
        <v>0.71579999999999999</v>
      </c>
      <c r="BG22">
        <v>0.9577</v>
      </c>
      <c r="BH22">
        <v>0.81930000000000003</v>
      </c>
      <c r="BI22" s="5">
        <v>0.7</v>
      </c>
      <c r="BJ22" s="1" t="s">
        <v>6</v>
      </c>
      <c r="BK22">
        <v>0.70209999999999995</v>
      </c>
      <c r="BL22">
        <v>0.92959999999999998</v>
      </c>
      <c r="BM22">
        <v>0.8</v>
      </c>
      <c r="BN22" s="5">
        <v>0.67</v>
      </c>
      <c r="BO22" s="1" t="s">
        <v>6</v>
      </c>
      <c r="BP22">
        <v>0.71579999999999999</v>
      </c>
      <c r="BQ22">
        <v>0.9577</v>
      </c>
      <c r="BR22">
        <v>0.81930000000000003</v>
      </c>
      <c r="BS22" s="5">
        <v>0.7</v>
      </c>
      <c r="BT22" s="60" t="s">
        <v>17</v>
      </c>
      <c r="BU22" s="61" t="s">
        <v>5</v>
      </c>
      <c r="BV22" s="61" t="s">
        <v>9</v>
      </c>
      <c r="BW22" s="61" t="s">
        <v>8</v>
      </c>
      <c r="BX22" s="61" t="s">
        <v>6</v>
      </c>
      <c r="BY22" s="64" t="s">
        <v>7</v>
      </c>
      <c r="BZ22" s="56"/>
      <c r="CA22" s="62"/>
      <c r="CB22" s="62"/>
      <c r="CC22" s="62"/>
      <c r="CF22" s="86" t="s">
        <v>83</v>
      </c>
      <c r="CG22" s="46" t="s">
        <v>129</v>
      </c>
      <c r="CH22" s="46" t="s">
        <v>130</v>
      </c>
      <c r="CI22" s="46" t="s">
        <v>131</v>
      </c>
      <c r="CJ22" s="46" t="s">
        <v>371</v>
      </c>
      <c r="CK22" s="46" t="s">
        <v>372</v>
      </c>
      <c r="CL22" s="46" t="s">
        <v>373</v>
      </c>
      <c r="CM22" s="46" t="s">
        <v>503</v>
      </c>
      <c r="CN22" s="46" t="s">
        <v>156</v>
      </c>
      <c r="CO22" s="46" t="s">
        <v>157</v>
      </c>
      <c r="CP22" s="47" t="s">
        <v>504</v>
      </c>
      <c r="CQ22" s="47" t="s">
        <v>505</v>
      </c>
      <c r="CR22" s="47" t="s">
        <v>506</v>
      </c>
      <c r="CS22" s="46" t="s">
        <v>132</v>
      </c>
      <c r="CT22" s="46" t="s">
        <v>183</v>
      </c>
      <c r="CU22" s="46" t="s">
        <v>188</v>
      </c>
      <c r="CV22" s="87" t="s">
        <v>189</v>
      </c>
      <c r="CX22" s="2" t="s">
        <v>8</v>
      </c>
      <c r="DB22" s="5"/>
      <c r="DC22" s="33"/>
      <c r="DD22" s="33" t="s">
        <v>14</v>
      </c>
      <c r="DE22" s="33"/>
      <c r="DF22" s="33"/>
      <c r="DG22" s="33"/>
      <c r="DH22" s="33">
        <f xml:space="preserve"> _xlfn.STDEV.P(DH16:DH20)</f>
        <v>7.6673687355492251E-2</v>
      </c>
      <c r="DI22" s="33">
        <f t="shared" ref="DI22:DJ22" si="70" xml:space="preserve"> _xlfn.STDEV.P(DI16:DI20)</f>
        <v>2.6290359969540621E-2</v>
      </c>
      <c r="DJ22" s="33">
        <f t="shared" si="70"/>
        <v>3.6263103765842374E-2</v>
      </c>
      <c r="DL22" s="33" t="s">
        <v>14</v>
      </c>
      <c r="DM22" s="33"/>
      <c r="DN22" s="33"/>
      <c r="DO22" s="33"/>
      <c r="DP22" s="33">
        <f xml:space="preserve"> _xlfn.STDEV.P(DP16:DP20)</f>
        <v>9.4535764893401944E-2</v>
      </c>
      <c r="DQ22" s="33">
        <f t="shared" ref="DQ22:DR22" si="71" xml:space="preserve"> _xlfn.STDEV.P(DQ16:DQ20)</f>
        <v>3.6127214451748858E-2</v>
      </c>
      <c r="DR22" s="33">
        <f t="shared" si="71"/>
        <v>4.7529312088921097E-2</v>
      </c>
    </row>
    <row r="23" spans="1:122" ht="15.75">
      <c r="A23" s="123"/>
      <c r="B23" s="2" t="s">
        <v>7</v>
      </c>
      <c r="C23">
        <v>0.46939999999999998</v>
      </c>
      <c r="D23">
        <v>0.53490000000000004</v>
      </c>
      <c r="E23">
        <v>0.5</v>
      </c>
      <c r="F23" s="5">
        <v>0.54</v>
      </c>
      <c r="G23" s="2" t="s">
        <v>7</v>
      </c>
      <c r="H23">
        <v>0</v>
      </c>
      <c r="I23">
        <v>0</v>
      </c>
      <c r="J23">
        <v>0</v>
      </c>
      <c r="K23">
        <v>0.56999999999999995</v>
      </c>
      <c r="L23" s="2" t="s">
        <v>7</v>
      </c>
      <c r="M23">
        <v>0.43240000000000001</v>
      </c>
      <c r="N23">
        <v>0.37209999999999999</v>
      </c>
      <c r="O23">
        <v>0.4</v>
      </c>
      <c r="P23" s="5">
        <v>0.52</v>
      </c>
      <c r="Q23" s="1" t="s">
        <v>7</v>
      </c>
      <c r="R23">
        <v>0.41820000000000002</v>
      </c>
      <c r="S23">
        <v>0.53490000000000004</v>
      </c>
      <c r="T23">
        <v>0.46939999999999998</v>
      </c>
      <c r="U23" s="5">
        <v>0.48</v>
      </c>
      <c r="V23" s="2" t="s">
        <v>7</v>
      </c>
      <c r="W23" s="1"/>
      <c r="X23" s="1"/>
      <c r="Y23" s="1"/>
      <c r="Z23" s="1"/>
      <c r="AA23" s="2" t="s">
        <v>7</v>
      </c>
      <c r="AB23">
        <v>0.4</v>
      </c>
      <c r="AC23">
        <v>0.83720000000000006</v>
      </c>
      <c r="AD23">
        <v>0.54139999999999999</v>
      </c>
      <c r="AE23" s="5">
        <v>0.39</v>
      </c>
      <c r="AF23" s="2" t="s">
        <v>7</v>
      </c>
      <c r="AG23">
        <v>0.48780000000000001</v>
      </c>
      <c r="AH23">
        <v>0.46510000000000001</v>
      </c>
      <c r="AI23">
        <v>0.47620000000000001</v>
      </c>
      <c r="AJ23" s="5">
        <v>0.56000000000000005</v>
      </c>
      <c r="AK23" s="2" t="s">
        <v>7</v>
      </c>
      <c r="AL23">
        <v>0.42859999999999998</v>
      </c>
      <c r="AM23">
        <v>0.97670000000000001</v>
      </c>
      <c r="AN23">
        <v>0.5958</v>
      </c>
      <c r="AO23">
        <v>0.43</v>
      </c>
      <c r="AP23" s="2" t="s">
        <v>7</v>
      </c>
      <c r="AQ23">
        <v>0.36</v>
      </c>
      <c r="AR23">
        <v>0.20930000000000001</v>
      </c>
      <c r="AS23">
        <v>0.26469999999999999</v>
      </c>
      <c r="AT23" s="5">
        <v>0.5</v>
      </c>
      <c r="AU23" s="13" t="s">
        <v>5</v>
      </c>
      <c r="AV23" s="17">
        <v>0.50970000000000004</v>
      </c>
      <c r="AW23" s="17">
        <v>0.30980000000000002</v>
      </c>
      <c r="AX23" s="17">
        <v>0.38540000000000002</v>
      </c>
      <c r="AY23" s="18">
        <v>0.498</v>
      </c>
      <c r="AZ23" s="13" t="s">
        <v>5</v>
      </c>
      <c r="BA23" s="17">
        <v>0.505</v>
      </c>
      <c r="BB23" s="17">
        <v>0.98819999999999997</v>
      </c>
      <c r="BC23" s="17">
        <v>0.66839999999999999</v>
      </c>
      <c r="BD23" s="18">
        <v>0.502</v>
      </c>
      <c r="BE23" s="1" t="s">
        <v>7</v>
      </c>
      <c r="BF23">
        <v>0.43159999999999998</v>
      </c>
      <c r="BG23">
        <v>0.95350000000000001</v>
      </c>
      <c r="BH23">
        <v>0.59419999999999995</v>
      </c>
      <c r="BI23" s="5">
        <v>0.44</v>
      </c>
      <c r="BJ23" s="1" t="s">
        <v>7</v>
      </c>
      <c r="BK23">
        <v>0.43330000000000002</v>
      </c>
      <c r="BL23">
        <v>0.90700000000000003</v>
      </c>
      <c r="BM23">
        <v>0.58650000000000002</v>
      </c>
      <c r="BN23" s="5">
        <v>0.45</v>
      </c>
      <c r="BO23" s="1" t="s">
        <v>7</v>
      </c>
      <c r="BP23">
        <v>0.2</v>
      </c>
      <c r="BQ23">
        <v>4.65E-2</v>
      </c>
      <c r="BR23">
        <v>7.5499999999999998E-2</v>
      </c>
      <c r="BS23" s="5">
        <v>0.51</v>
      </c>
      <c r="BT23" s="56" t="s">
        <v>21</v>
      </c>
      <c r="BU23" s="57">
        <v>255</v>
      </c>
      <c r="BV23" s="57">
        <v>154</v>
      </c>
      <c r="BW23" s="57">
        <v>44</v>
      </c>
      <c r="BX23" s="57">
        <v>334</v>
      </c>
      <c r="BY23" s="63">
        <v>202</v>
      </c>
      <c r="BZ23" s="56"/>
      <c r="CA23" s="57"/>
      <c r="CB23" s="57"/>
      <c r="CF23" s="40" t="s">
        <v>205</v>
      </c>
      <c r="CG23" s="49" t="s">
        <v>237</v>
      </c>
      <c r="CH23" s="41" t="s">
        <v>238</v>
      </c>
      <c r="CI23" s="41" t="s">
        <v>239</v>
      </c>
      <c r="CJ23" s="41" t="s">
        <v>404</v>
      </c>
      <c r="CK23" s="41" t="s">
        <v>405</v>
      </c>
      <c r="CL23" s="41" t="s">
        <v>406</v>
      </c>
      <c r="CM23" s="41" t="s">
        <v>507</v>
      </c>
      <c r="CN23" s="41" t="s">
        <v>508</v>
      </c>
      <c r="CO23" s="41" t="s">
        <v>509</v>
      </c>
      <c r="CP23" s="42" t="s">
        <v>510</v>
      </c>
      <c r="CQ23" s="42" t="s">
        <v>511</v>
      </c>
      <c r="CR23" s="42" t="s">
        <v>512</v>
      </c>
      <c r="CS23" s="41" t="s">
        <v>240</v>
      </c>
      <c r="CT23" s="42" t="s">
        <v>90</v>
      </c>
      <c r="CU23" s="42" t="s">
        <v>90</v>
      </c>
      <c r="CV23" s="43" t="s">
        <v>90</v>
      </c>
      <c r="CX23" s="2" t="s">
        <v>9</v>
      </c>
      <c r="CY23">
        <v>0.32179999999999997</v>
      </c>
      <c r="CZ23">
        <v>0.875</v>
      </c>
      <c r="DA23">
        <v>0.47060000000000002</v>
      </c>
      <c r="DB23" s="5">
        <v>0.37619999999999998</v>
      </c>
      <c r="DC23" s="33"/>
      <c r="DD23" s="33"/>
      <c r="DE23" s="33"/>
      <c r="DF23" s="33"/>
      <c r="DG23" s="33"/>
      <c r="DH23" s="34"/>
      <c r="DI23" s="34"/>
      <c r="DJ23" s="34"/>
    </row>
    <row r="24" spans="1:122" ht="15.75">
      <c r="A24" s="123"/>
      <c r="B24" s="2" t="s">
        <v>8</v>
      </c>
      <c r="C24">
        <v>0.18</v>
      </c>
      <c r="D24">
        <v>0.64290000000000003</v>
      </c>
      <c r="E24">
        <v>0.28120000000000001</v>
      </c>
      <c r="F24" s="5">
        <v>0.54</v>
      </c>
      <c r="G24" s="2" t="s">
        <v>8</v>
      </c>
      <c r="H24">
        <v>0</v>
      </c>
      <c r="I24">
        <v>0</v>
      </c>
      <c r="J24">
        <v>0</v>
      </c>
      <c r="K24">
        <v>0.86</v>
      </c>
      <c r="L24" s="2" t="s">
        <v>8</v>
      </c>
      <c r="M24">
        <v>0.16669999999999999</v>
      </c>
      <c r="N24">
        <v>7.1400000000000005E-2</v>
      </c>
      <c r="O24">
        <v>0.1</v>
      </c>
      <c r="P24" s="5">
        <v>0.82</v>
      </c>
      <c r="Q24" s="1" t="s">
        <v>8</v>
      </c>
      <c r="R24">
        <v>0.15379999999999999</v>
      </c>
      <c r="S24">
        <v>0.57140000000000002</v>
      </c>
      <c r="T24">
        <v>0.2424</v>
      </c>
      <c r="U24" s="5">
        <v>0.5</v>
      </c>
      <c r="V24" s="2" t="s">
        <v>8</v>
      </c>
      <c r="W24" s="1"/>
      <c r="X24" s="1"/>
      <c r="Y24" s="1"/>
      <c r="Z24" s="1"/>
      <c r="AA24" s="2" t="s">
        <v>8</v>
      </c>
      <c r="AB24">
        <v>0</v>
      </c>
      <c r="AC24">
        <v>0</v>
      </c>
      <c r="AD24">
        <v>0</v>
      </c>
      <c r="AE24" s="5">
        <v>0.86</v>
      </c>
      <c r="AF24" s="2" t="s">
        <v>8</v>
      </c>
      <c r="AG24">
        <v>0.375</v>
      </c>
      <c r="AH24">
        <v>0.21429999999999999</v>
      </c>
      <c r="AI24">
        <v>0.2727</v>
      </c>
      <c r="AJ24" s="5">
        <v>0.84</v>
      </c>
      <c r="AK24" s="2" t="s">
        <v>8</v>
      </c>
      <c r="AL24">
        <v>0</v>
      </c>
      <c r="AM24">
        <v>0</v>
      </c>
      <c r="AN24">
        <v>0</v>
      </c>
      <c r="AO24">
        <v>0.86</v>
      </c>
      <c r="AP24" s="2" t="s">
        <v>8</v>
      </c>
      <c r="AQ24">
        <v>0.10340000000000001</v>
      </c>
      <c r="AR24">
        <v>0.21429999999999999</v>
      </c>
      <c r="AS24">
        <v>0.13950000000000001</v>
      </c>
      <c r="AT24" s="5">
        <v>0.63</v>
      </c>
      <c r="AU24" s="2" t="s">
        <v>6</v>
      </c>
      <c r="AV24">
        <v>0.66479999999999995</v>
      </c>
      <c r="AW24">
        <v>0.71260000000000001</v>
      </c>
      <c r="AX24">
        <v>0.68789999999999996</v>
      </c>
      <c r="AY24" s="5">
        <v>0.56969999999999998</v>
      </c>
      <c r="AZ24" s="2" t="s">
        <v>6</v>
      </c>
      <c r="BA24">
        <v>0.6653</v>
      </c>
      <c r="BB24">
        <v>1</v>
      </c>
      <c r="BC24">
        <v>0.79900000000000004</v>
      </c>
      <c r="BD24" s="5">
        <v>0.6653</v>
      </c>
      <c r="BE24" s="1" t="s">
        <v>8</v>
      </c>
      <c r="BF24">
        <v>0.12859999999999999</v>
      </c>
      <c r="BG24">
        <v>0.64290000000000003</v>
      </c>
      <c r="BH24">
        <v>0.21429999999999999</v>
      </c>
      <c r="BI24" s="5">
        <v>0.34</v>
      </c>
      <c r="BJ24" s="1" t="s">
        <v>8</v>
      </c>
      <c r="BK24">
        <v>0.1956</v>
      </c>
      <c r="BL24">
        <v>0.64290000000000003</v>
      </c>
      <c r="BM24">
        <v>0.3</v>
      </c>
      <c r="BN24" s="5">
        <v>0.57999999999999996</v>
      </c>
      <c r="BO24" s="1" t="s">
        <v>8</v>
      </c>
      <c r="BP24">
        <v>0</v>
      </c>
      <c r="BQ24">
        <v>0</v>
      </c>
      <c r="BR24">
        <v>0</v>
      </c>
      <c r="BS24" s="5">
        <v>0.85</v>
      </c>
      <c r="BT24" s="56" t="s">
        <v>18</v>
      </c>
      <c r="BU24" s="57">
        <v>148</v>
      </c>
      <c r="BV24" s="57">
        <v>88</v>
      </c>
      <c r="BW24" s="57">
        <v>25</v>
      </c>
      <c r="BX24" s="57">
        <v>201</v>
      </c>
      <c r="BY24" s="63">
        <v>113</v>
      </c>
      <c r="BZ24" s="56"/>
      <c r="CA24" s="57"/>
      <c r="CB24" s="57"/>
      <c r="CF24" s="44" t="s">
        <v>202</v>
      </c>
      <c r="CG24" s="31" t="s">
        <v>225</v>
      </c>
      <c r="CH24" s="31" t="s">
        <v>226</v>
      </c>
      <c r="CI24" s="31" t="s">
        <v>227</v>
      </c>
      <c r="CJ24" s="31" t="s">
        <v>377</v>
      </c>
      <c r="CK24" s="31" t="s">
        <v>378</v>
      </c>
      <c r="CL24" s="31" t="s">
        <v>379</v>
      </c>
      <c r="CM24" s="31" t="s">
        <v>513</v>
      </c>
      <c r="CN24" s="31" t="s">
        <v>514</v>
      </c>
      <c r="CO24" s="31" t="s">
        <v>515</v>
      </c>
      <c r="CP24" s="82" t="s">
        <v>516</v>
      </c>
      <c r="CQ24" s="82" t="s">
        <v>517</v>
      </c>
      <c r="CR24" s="82" t="s">
        <v>518</v>
      </c>
      <c r="CS24" s="31" t="s">
        <v>228</v>
      </c>
      <c r="CT24" s="31" t="s">
        <v>183</v>
      </c>
      <c r="CU24" s="31" t="s">
        <v>255</v>
      </c>
      <c r="CV24" s="51" t="s">
        <v>256</v>
      </c>
      <c r="CX24" s="15" t="s">
        <v>11</v>
      </c>
      <c r="CY24" s="1">
        <f>AVERAGE(CY19:CY23)</f>
        <v>0.45957500000000007</v>
      </c>
      <c r="CZ24" s="1">
        <f>AVERAGE(CZ19:CZ23)</f>
        <v>0.82315000000000005</v>
      </c>
      <c r="DA24" s="1">
        <f>AVERAGE(DA19:DA23)</f>
        <v>0.58099999999999996</v>
      </c>
      <c r="DB24" s="3">
        <f>AVERAGE(DB19:DB23)</f>
        <v>0.45294999999999996</v>
      </c>
      <c r="DC24" s="33"/>
      <c r="DD24" s="108" t="s">
        <v>330</v>
      </c>
      <c r="DE24" s="108"/>
      <c r="DF24" s="108"/>
      <c r="DG24" s="108"/>
      <c r="DH24" s="108"/>
      <c r="DI24" s="108"/>
      <c r="DJ24" s="108"/>
      <c r="DL24" s="108" t="s">
        <v>330</v>
      </c>
      <c r="DM24" s="108"/>
      <c r="DN24" s="108"/>
      <c r="DO24" s="108"/>
      <c r="DP24" s="108"/>
      <c r="DQ24" s="108"/>
      <c r="DR24" s="108"/>
    </row>
    <row r="25" spans="1:122" ht="15.75">
      <c r="A25" s="123"/>
      <c r="B25" s="2" t="s">
        <v>9</v>
      </c>
      <c r="C25">
        <v>0.31030000000000002</v>
      </c>
      <c r="D25">
        <v>0.52939999999999998</v>
      </c>
      <c r="E25">
        <v>0.39129999999999998</v>
      </c>
      <c r="F25" s="5">
        <v>0.44</v>
      </c>
      <c r="G25" s="2" t="s">
        <v>9</v>
      </c>
      <c r="H25">
        <v>0</v>
      </c>
      <c r="I25">
        <v>0</v>
      </c>
      <c r="J25">
        <v>0</v>
      </c>
      <c r="K25">
        <v>0.66</v>
      </c>
      <c r="L25" s="2" t="s">
        <v>9</v>
      </c>
      <c r="M25">
        <v>0.42859999999999998</v>
      </c>
      <c r="N25">
        <v>0.17649999999999999</v>
      </c>
      <c r="O25">
        <v>0.25</v>
      </c>
      <c r="P25" s="5">
        <v>0.64</v>
      </c>
      <c r="Q25" s="1" t="s">
        <v>9</v>
      </c>
      <c r="R25">
        <v>0.37040000000000001</v>
      </c>
      <c r="S25">
        <v>0.29409999999999997</v>
      </c>
      <c r="T25">
        <v>0.32790000000000002</v>
      </c>
      <c r="U25" s="5">
        <v>0.59</v>
      </c>
      <c r="V25" s="2" t="s">
        <v>9</v>
      </c>
      <c r="W25" s="1"/>
      <c r="X25" s="1"/>
      <c r="Y25" s="1"/>
      <c r="Z25" s="1"/>
      <c r="AA25" s="2" t="s">
        <v>9</v>
      </c>
      <c r="AB25">
        <v>0.5</v>
      </c>
      <c r="AC25">
        <v>5.8799999999999998E-2</v>
      </c>
      <c r="AD25">
        <v>0.1053</v>
      </c>
      <c r="AE25" s="5">
        <v>0.66</v>
      </c>
      <c r="AF25" s="2" t="s">
        <v>9</v>
      </c>
      <c r="AG25">
        <v>0.35089999999999999</v>
      </c>
      <c r="AH25">
        <v>0.58819999999999995</v>
      </c>
      <c r="AI25">
        <v>0.43959999999999999</v>
      </c>
      <c r="AJ25" s="5">
        <v>0.49</v>
      </c>
      <c r="AK25" s="2" t="s">
        <v>9</v>
      </c>
      <c r="AL25">
        <v>0.3478</v>
      </c>
      <c r="AM25">
        <v>0.70589999999999997</v>
      </c>
      <c r="AN25">
        <v>0.46600000000000003</v>
      </c>
      <c r="AO25">
        <v>0.45</v>
      </c>
      <c r="AP25" s="2" t="s">
        <v>9</v>
      </c>
      <c r="AQ25">
        <v>0.33960000000000001</v>
      </c>
      <c r="AR25">
        <v>0.52939999999999998</v>
      </c>
      <c r="AS25">
        <v>0.4138</v>
      </c>
      <c r="AT25" s="5">
        <v>0.49</v>
      </c>
      <c r="AU25" s="2" t="s">
        <v>7</v>
      </c>
      <c r="AV25">
        <v>0.43319999999999997</v>
      </c>
      <c r="AW25">
        <v>0.80200000000000005</v>
      </c>
      <c r="AX25">
        <v>0.5625</v>
      </c>
      <c r="AY25" s="5">
        <v>0.498</v>
      </c>
      <c r="AZ25" s="2" t="s">
        <v>7</v>
      </c>
      <c r="BA25">
        <v>0.40239999999999998</v>
      </c>
      <c r="BB25">
        <v>1</v>
      </c>
      <c r="BC25">
        <v>0.57389999999999997</v>
      </c>
      <c r="BD25" s="5">
        <v>0.40239999999999998</v>
      </c>
      <c r="BE25" s="1" t="s">
        <v>9</v>
      </c>
      <c r="BF25">
        <v>0.33329999999999999</v>
      </c>
      <c r="BG25">
        <v>0.88239999999999996</v>
      </c>
      <c r="BH25">
        <v>0.4839</v>
      </c>
      <c r="BI25" s="5">
        <v>0.36</v>
      </c>
      <c r="BJ25" s="1" t="s">
        <v>9</v>
      </c>
      <c r="BK25">
        <v>0.3407</v>
      </c>
      <c r="BL25">
        <v>0.91180000000000005</v>
      </c>
      <c r="BM25">
        <v>0.496</v>
      </c>
      <c r="BN25" s="5">
        <v>0.37</v>
      </c>
      <c r="BO25" s="1" t="s">
        <v>9</v>
      </c>
      <c r="BP25">
        <v>0</v>
      </c>
      <c r="BQ25">
        <v>0</v>
      </c>
      <c r="BR25">
        <v>0</v>
      </c>
      <c r="BS25" s="5">
        <v>0.63</v>
      </c>
      <c r="BT25" s="56" t="s">
        <v>19</v>
      </c>
      <c r="BU25" s="57">
        <v>53</v>
      </c>
      <c r="BV25" s="57">
        <v>32</v>
      </c>
      <c r="BW25" s="57">
        <v>5</v>
      </c>
      <c r="BX25" s="57">
        <v>62</v>
      </c>
      <c r="BY25" s="63">
        <v>46</v>
      </c>
      <c r="BZ25" s="56"/>
      <c r="CA25" s="57"/>
      <c r="CB25" s="57"/>
      <c r="CF25" s="44" t="s">
        <v>79</v>
      </c>
      <c r="CG25" s="31" t="s">
        <v>60</v>
      </c>
      <c r="CH25" s="31" t="s">
        <v>61</v>
      </c>
      <c r="CI25" s="31" t="s">
        <v>62</v>
      </c>
      <c r="CJ25" s="31" t="s">
        <v>380</v>
      </c>
      <c r="CK25" s="31" t="s">
        <v>381</v>
      </c>
      <c r="CL25" s="31" t="s">
        <v>382</v>
      </c>
      <c r="CM25" s="31" t="s">
        <v>519</v>
      </c>
      <c r="CN25" s="31" t="s">
        <v>69</v>
      </c>
      <c r="CO25" s="31" t="s">
        <v>520</v>
      </c>
      <c r="CP25" s="82" t="s">
        <v>521</v>
      </c>
      <c r="CQ25" s="82" t="s">
        <v>522</v>
      </c>
      <c r="CR25" s="82" t="s">
        <v>523</v>
      </c>
      <c r="CS25" s="31" t="s">
        <v>63</v>
      </c>
      <c r="CT25" s="82" t="s">
        <v>90</v>
      </c>
      <c r="CU25" s="82" t="s">
        <v>90</v>
      </c>
      <c r="CV25" s="83" t="s">
        <v>90</v>
      </c>
      <c r="CX25" s="13" t="s">
        <v>5</v>
      </c>
      <c r="CY25" s="17">
        <v>0.53029999999999999</v>
      </c>
      <c r="CZ25" s="17">
        <v>0.64810000000000001</v>
      </c>
      <c r="DA25" s="17">
        <v>0.58330000000000004</v>
      </c>
      <c r="DB25" s="18">
        <v>0.5</v>
      </c>
      <c r="DC25" s="33"/>
      <c r="DD25" s="33"/>
      <c r="DE25" s="33"/>
      <c r="DF25" s="33"/>
      <c r="DG25" s="33"/>
      <c r="DH25" s="33" t="s">
        <v>2</v>
      </c>
      <c r="DI25" s="33" t="s">
        <v>3</v>
      </c>
      <c r="DJ25" s="33" t="s">
        <v>4</v>
      </c>
      <c r="DL25" s="33"/>
      <c r="DM25" s="33"/>
      <c r="DN25" s="33"/>
      <c r="DO25" s="33"/>
      <c r="DP25" s="33" t="s">
        <v>2</v>
      </c>
      <c r="DQ25" s="33" t="s">
        <v>3</v>
      </c>
      <c r="DR25" s="33" t="s">
        <v>4</v>
      </c>
    </row>
    <row r="26" spans="1:122" ht="15.75">
      <c r="A26" s="124"/>
      <c r="B26" s="15" t="s">
        <v>11</v>
      </c>
      <c r="C26" s="19">
        <f>AVERAGE(C21:C25)</f>
        <v>0.44218000000000002</v>
      </c>
      <c r="D26" s="19">
        <f t="shared" ref="D26:F26" si="72">AVERAGE(D21:D25)</f>
        <v>0.54954000000000003</v>
      </c>
      <c r="E26" s="19">
        <f t="shared" si="72"/>
        <v>0.46161999999999992</v>
      </c>
      <c r="F26" s="19">
        <f t="shared" si="72"/>
        <v>0.51</v>
      </c>
      <c r="G26" s="15" t="s">
        <v>11</v>
      </c>
      <c r="H26" s="19">
        <f>AVERAGE(H21:H25)</f>
        <v>0.14199999999999999</v>
      </c>
      <c r="I26" s="19">
        <f t="shared" ref="I26:K26" si="73">AVERAGE(I21:I25)</f>
        <v>0.2</v>
      </c>
      <c r="J26" s="19">
        <f t="shared" si="73"/>
        <v>0.16608000000000001</v>
      </c>
      <c r="K26" s="19">
        <f t="shared" si="73"/>
        <v>0.65199999999999991</v>
      </c>
      <c r="L26" s="15" t="s">
        <v>11</v>
      </c>
      <c r="M26" s="19">
        <f>AVERAGE(M21:M25)</f>
        <v>0.46111999999999992</v>
      </c>
      <c r="N26" s="19">
        <f t="shared" ref="N26:P26" si="74">AVERAGE(N21:N25)</f>
        <v>0.49438000000000004</v>
      </c>
      <c r="O26" s="19">
        <f t="shared" si="74"/>
        <v>0.45238000000000006</v>
      </c>
      <c r="P26" s="20">
        <f t="shared" si="74"/>
        <v>0.65199999999999991</v>
      </c>
      <c r="Q26" s="16" t="s">
        <v>11</v>
      </c>
      <c r="R26" s="1">
        <f>AVERAGE(R21:R25)</f>
        <v>0.44706000000000001</v>
      </c>
      <c r="S26" s="1">
        <f t="shared" ref="S26:U26" si="75">AVERAGE(S21:S25)</f>
        <v>0.57203999999999999</v>
      </c>
      <c r="T26" s="1">
        <f t="shared" si="75"/>
        <v>0.48196000000000006</v>
      </c>
      <c r="U26" s="1">
        <f t="shared" si="75"/>
        <v>0.55000000000000004</v>
      </c>
      <c r="V26" s="15" t="s">
        <v>11</v>
      </c>
      <c r="W26" s="1" t="e">
        <f>AVERAGE(W21:W25)</f>
        <v>#DIV/0!</v>
      </c>
      <c r="X26" s="1" t="e">
        <f t="shared" ref="X26" si="76">AVERAGE(X21:X25)</f>
        <v>#DIV/0!</v>
      </c>
      <c r="Y26" s="1" t="e">
        <f t="shared" ref="Y26" si="77">AVERAGE(Y21:Y25)</f>
        <v>#DIV/0!</v>
      </c>
      <c r="Z26" s="1" t="e">
        <f t="shared" ref="Z26" si="78">AVERAGE(Z21:Z25)</f>
        <v>#DIV/0!</v>
      </c>
      <c r="AA26" s="15" t="s">
        <v>11</v>
      </c>
      <c r="AB26" s="1">
        <f>AVERAGE(AB21:AB25)</f>
        <v>0.40730000000000005</v>
      </c>
      <c r="AC26" s="1">
        <f t="shared" ref="AC26" si="79">AVERAGE(AC21:AC25)</f>
        <v>0.4467600000000001</v>
      </c>
      <c r="AD26" s="1">
        <f t="shared" ref="AD26" si="80">AVERAGE(AD21:AD25)</f>
        <v>0.37178</v>
      </c>
      <c r="AE26" s="1">
        <f t="shared" ref="AE26" si="81">AVERAGE(AE21:AE25)</f>
        <v>0.60200000000000009</v>
      </c>
      <c r="AF26" s="15" t="s">
        <v>11</v>
      </c>
      <c r="AG26" s="1">
        <f>AVERAGE(AG21:AG25)</f>
        <v>0.49274000000000007</v>
      </c>
      <c r="AH26" s="1">
        <f>AVERAGE(AH21:AH25)</f>
        <v>0.6535200000000001</v>
      </c>
      <c r="AI26" s="1">
        <f>AVERAGE(AI21:AI25)</f>
        <v>0.54404000000000008</v>
      </c>
      <c r="AJ26" s="1">
        <f>AVERAGE(AJ21:AJ25)</f>
        <v>0.62799999999999989</v>
      </c>
      <c r="AK26" s="15" t="s">
        <v>11</v>
      </c>
      <c r="AL26" s="1">
        <f>AVERAGE(AL21:AL25)</f>
        <v>0.39257999999999998</v>
      </c>
      <c r="AM26" s="1">
        <f t="shared" ref="AM26:AO26" si="82">AVERAGE(AM21:AM25)</f>
        <v>0.56091999999999997</v>
      </c>
      <c r="AN26" s="1">
        <f t="shared" si="82"/>
        <v>0.43981999999999999</v>
      </c>
      <c r="AO26" s="1">
        <f t="shared" si="82"/>
        <v>0.56000000000000005</v>
      </c>
      <c r="AP26" s="15" t="s">
        <v>11</v>
      </c>
      <c r="AQ26" s="1">
        <f>AVERAGE(AQ21:AQ25)</f>
        <v>0.41059999999999997</v>
      </c>
      <c r="AR26" s="1">
        <f t="shared" ref="AR26:AT26" si="83">AVERAGE(AR21:AR25)</f>
        <v>0.59060000000000001</v>
      </c>
      <c r="AS26" s="1">
        <f t="shared" si="83"/>
        <v>0.46993999999999997</v>
      </c>
      <c r="AT26" s="3">
        <f t="shared" si="83"/>
        <v>0.57400000000000007</v>
      </c>
      <c r="AU26" s="2" t="s">
        <v>8</v>
      </c>
      <c r="AV26">
        <v>0.1111</v>
      </c>
      <c r="AW26">
        <v>0.25</v>
      </c>
      <c r="AX26">
        <v>0.15379999999999999</v>
      </c>
      <c r="AY26" s="5">
        <v>0.75900000000000001</v>
      </c>
      <c r="AZ26" s="2" t="s">
        <v>8</v>
      </c>
      <c r="BA26">
        <v>8.9200000000000002E-2</v>
      </c>
      <c r="BB26">
        <v>1</v>
      </c>
      <c r="BC26">
        <v>0.16389999999999999</v>
      </c>
      <c r="BD26" s="5">
        <v>0.1056</v>
      </c>
      <c r="BE26" s="16" t="s">
        <v>11</v>
      </c>
      <c r="BF26" s="1">
        <f>AVERAGE(BF21:BF25)</f>
        <v>0.43685999999999997</v>
      </c>
      <c r="BG26" s="1">
        <f t="shared" ref="BG26:BI26" si="84">AVERAGE(BG21:BG25)</f>
        <v>0.85768</v>
      </c>
      <c r="BH26" s="1">
        <f t="shared" si="84"/>
        <v>0.55966000000000005</v>
      </c>
      <c r="BI26" s="3">
        <f t="shared" si="84"/>
        <v>0.48399999999999987</v>
      </c>
      <c r="BJ26" s="16" t="s">
        <v>11</v>
      </c>
      <c r="BK26" s="1">
        <f>AVERAGE(BK21:BK25)</f>
        <v>0.44268000000000002</v>
      </c>
      <c r="BL26" s="1">
        <f t="shared" ref="BL26:BN26" si="85">AVERAGE(BL21:BL25)</f>
        <v>0.87086000000000008</v>
      </c>
      <c r="BM26" s="1">
        <f t="shared" si="85"/>
        <v>0.57516</v>
      </c>
      <c r="BN26" s="3">
        <f t="shared" si="85"/>
        <v>0.52200000000000002</v>
      </c>
      <c r="BO26" s="16" t="s">
        <v>11</v>
      </c>
      <c r="BP26" s="1">
        <f>AVERAGE(BP21:BP25)</f>
        <v>0.30230000000000001</v>
      </c>
      <c r="BQ26" s="1">
        <f t="shared" ref="BQ26:BS26" si="86">AVERAGE(BQ21:BQ25)</f>
        <v>0.30453999999999998</v>
      </c>
      <c r="BR26" s="1">
        <f t="shared" si="86"/>
        <v>0.28986000000000001</v>
      </c>
      <c r="BS26" s="3">
        <f t="shared" si="86"/>
        <v>0.64799999999999991</v>
      </c>
      <c r="BT26" s="58" t="s">
        <v>20</v>
      </c>
      <c r="BU26" s="59">
        <v>54</v>
      </c>
      <c r="BV26" s="59">
        <v>34</v>
      </c>
      <c r="BW26" s="59">
        <v>14</v>
      </c>
      <c r="BX26" s="59">
        <v>71</v>
      </c>
      <c r="BY26" s="65">
        <v>43</v>
      </c>
      <c r="BZ26" s="56"/>
      <c r="CA26" s="57"/>
      <c r="CB26" s="57"/>
      <c r="CF26" s="44" t="s">
        <v>204</v>
      </c>
      <c r="CG26" s="31" t="s">
        <v>229</v>
      </c>
      <c r="CH26" s="31" t="s">
        <v>230</v>
      </c>
      <c r="CI26" s="31" t="s">
        <v>231</v>
      </c>
      <c r="CJ26" s="31" t="s">
        <v>383</v>
      </c>
      <c r="CK26" s="31" t="s">
        <v>384</v>
      </c>
      <c r="CL26" s="31" t="s">
        <v>385</v>
      </c>
      <c r="CM26" s="31" t="s">
        <v>524</v>
      </c>
      <c r="CN26" s="31" t="s">
        <v>525</v>
      </c>
      <c r="CO26" s="31" t="s">
        <v>526</v>
      </c>
      <c r="CP26" s="82" t="s">
        <v>527</v>
      </c>
      <c r="CQ26" s="82" t="s">
        <v>528</v>
      </c>
      <c r="CR26" s="82" t="s">
        <v>529</v>
      </c>
      <c r="CS26" s="31" t="s">
        <v>232</v>
      </c>
      <c r="CT26" s="31" t="s">
        <v>183</v>
      </c>
      <c r="CU26" s="31" t="s">
        <v>253</v>
      </c>
      <c r="CV26" s="51" t="s">
        <v>254</v>
      </c>
      <c r="CX26" s="2" t="s">
        <v>6</v>
      </c>
      <c r="CY26">
        <v>0.73560000000000003</v>
      </c>
      <c r="CZ26">
        <v>0.90139999999999998</v>
      </c>
      <c r="DA26">
        <v>0.81010000000000004</v>
      </c>
      <c r="DB26" s="5">
        <v>0.7</v>
      </c>
      <c r="DC26" s="33"/>
      <c r="DD26" s="33">
        <v>1</v>
      </c>
      <c r="DE26" s="33"/>
      <c r="DF26" s="33"/>
      <c r="DG26" s="33"/>
      <c r="DH26" s="33">
        <f xml:space="preserve"> (DH6+DH16)/2</f>
        <v>0.39920556107249255</v>
      </c>
      <c r="DI26" s="33">
        <f xml:space="preserve"> (DI6+DI16)/2</f>
        <v>0.44621091679915209</v>
      </c>
      <c r="DJ26" s="33">
        <f xml:space="preserve"> (DJ6+DJ16)/2</f>
        <v>0.34079857544003833</v>
      </c>
      <c r="DL26" s="33">
        <v>1</v>
      </c>
      <c r="DM26" s="33"/>
      <c r="DN26" s="33"/>
      <c r="DO26" s="33"/>
      <c r="DP26" s="33">
        <f xml:space="preserve"> (DP6+DP16)/2</f>
        <v>0.47904621038949396</v>
      </c>
      <c r="DQ26" s="33">
        <f xml:space="preserve"> (DQ6+DQ16)/2</f>
        <v>0.48830519074421513</v>
      </c>
      <c r="DR26" s="33">
        <f xml:space="preserve"> (DR6+DR16)/2</f>
        <v>0.42067736185383242</v>
      </c>
    </row>
    <row r="27" spans="1:122" ht="15.75">
      <c r="A27" s="112">
        <v>5</v>
      </c>
      <c r="B27" s="13" t="s">
        <v>5</v>
      </c>
      <c r="C27" s="17">
        <v>0.44900000000000001</v>
      </c>
      <c r="D27" s="17">
        <v>0.51160000000000005</v>
      </c>
      <c r="E27" s="17">
        <v>0.4783</v>
      </c>
      <c r="F27" s="18">
        <v>0.52</v>
      </c>
      <c r="G27" s="13" t="s">
        <v>5</v>
      </c>
      <c r="H27" s="17">
        <v>0.43</v>
      </c>
      <c r="I27" s="17">
        <v>1</v>
      </c>
      <c r="J27" s="17">
        <v>0.60140000000000005</v>
      </c>
      <c r="K27" s="17">
        <v>0.43</v>
      </c>
      <c r="L27" s="13" t="s">
        <v>5</v>
      </c>
      <c r="M27" s="17">
        <v>0.45350000000000001</v>
      </c>
      <c r="N27" s="17">
        <v>0.90700000000000003</v>
      </c>
      <c r="O27" s="17">
        <v>0.60470000000000002</v>
      </c>
      <c r="P27" s="18">
        <v>0.49</v>
      </c>
      <c r="Q27" s="14" t="s">
        <v>5</v>
      </c>
      <c r="R27" s="17">
        <v>0.3977</v>
      </c>
      <c r="S27" s="17">
        <v>0.81399999999999995</v>
      </c>
      <c r="T27" s="17">
        <v>0.53439999999999999</v>
      </c>
      <c r="U27" s="18">
        <v>0.39</v>
      </c>
      <c r="V27" s="13" t="s">
        <v>5</v>
      </c>
      <c r="W27" s="14"/>
      <c r="X27" s="14"/>
      <c r="Y27" s="14"/>
      <c r="Z27" s="14"/>
      <c r="AA27" s="13" t="s">
        <v>5</v>
      </c>
      <c r="AB27" s="17">
        <v>0.5</v>
      </c>
      <c r="AC27" s="17">
        <v>0.46510000000000001</v>
      </c>
      <c r="AD27" s="17">
        <v>0.4819</v>
      </c>
      <c r="AE27" s="18">
        <v>0.56999999999999995</v>
      </c>
      <c r="AF27" s="13" t="s">
        <v>5</v>
      </c>
      <c r="AG27" s="17">
        <v>0.43</v>
      </c>
      <c r="AH27" s="17">
        <v>1</v>
      </c>
      <c r="AI27" s="17">
        <v>0.60140000000000005</v>
      </c>
      <c r="AJ27" s="18">
        <v>0.43</v>
      </c>
      <c r="AK27" s="13" t="s">
        <v>5</v>
      </c>
      <c r="AL27" s="17">
        <v>0.54759999999999998</v>
      </c>
      <c r="AM27" s="17">
        <v>0.53490000000000004</v>
      </c>
      <c r="AN27" s="17">
        <v>0.54120000000000001</v>
      </c>
      <c r="AO27" s="17">
        <v>0.61</v>
      </c>
      <c r="AP27" s="13" t="s">
        <v>5</v>
      </c>
      <c r="AQ27" s="17">
        <v>0.43430000000000002</v>
      </c>
      <c r="AR27" s="17">
        <v>1</v>
      </c>
      <c r="AS27" s="17">
        <v>0.60560000000000003</v>
      </c>
      <c r="AT27" s="18">
        <v>0.44</v>
      </c>
      <c r="AU27" s="2" t="s">
        <v>9</v>
      </c>
      <c r="AV27">
        <v>0.29260000000000003</v>
      </c>
      <c r="AW27">
        <v>0.51300000000000001</v>
      </c>
      <c r="AX27">
        <v>0.37259999999999999</v>
      </c>
      <c r="AY27" s="5">
        <v>0.47020000000000001</v>
      </c>
      <c r="AZ27" s="2" t="s">
        <v>9</v>
      </c>
      <c r="BA27">
        <v>0.30680000000000002</v>
      </c>
      <c r="BB27">
        <v>1</v>
      </c>
      <c r="BC27">
        <v>0.46949999999999997</v>
      </c>
      <c r="BD27" s="5">
        <v>0.30680000000000002</v>
      </c>
      <c r="BE27" s="14" t="s">
        <v>5</v>
      </c>
      <c r="BF27" s="17">
        <v>0.44440000000000002</v>
      </c>
      <c r="BG27" s="17">
        <v>0.93020000000000003</v>
      </c>
      <c r="BH27" s="17">
        <v>0.60150000000000003</v>
      </c>
      <c r="BI27" s="18">
        <v>0.47</v>
      </c>
      <c r="BJ27" s="14" t="s">
        <v>5</v>
      </c>
      <c r="BK27" s="17">
        <v>0.42709999999999998</v>
      </c>
      <c r="BL27" s="17">
        <v>0.95350000000000001</v>
      </c>
      <c r="BM27" s="17">
        <v>0.58989999999999998</v>
      </c>
      <c r="BN27" s="18">
        <v>0.43</v>
      </c>
      <c r="BO27" s="14" t="s">
        <v>5</v>
      </c>
      <c r="BP27" s="17">
        <v>0.47060000000000002</v>
      </c>
      <c r="BQ27" s="17">
        <v>0.74419999999999997</v>
      </c>
      <c r="BR27" s="17">
        <v>0.5766</v>
      </c>
      <c r="BS27" s="18">
        <v>0.53</v>
      </c>
      <c r="BT27" s="21" t="s">
        <v>16</v>
      </c>
      <c r="BU27" s="17">
        <v>302</v>
      </c>
      <c r="BV27" s="17">
        <v>100</v>
      </c>
      <c r="BW27" s="17">
        <v>100</v>
      </c>
      <c r="BX27" s="17"/>
      <c r="BY27" s="18"/>
      <c r="BZ27" s="4"/>
      <c r="CF27" s="45" t="s">
        <v>203</v>
      </c>
      <c r="CG27" s="46" t="s">
        <v>233</v>
      </c>
      <c r="CH27" s="46" t="s">
        <v>234</v>
      </c>
      <c r="CI27" s="46" t="s">
        <v>235</v>
      </c>
      <c r="CJ27" s="46" t="s">
        <v>386</v>
      </c>
      <c r="CK27" s="46" t="s">
        <v>387</v>
      </c>
      <c r="CL27" s="46" t="s">
        <v>388</v>
      </c>
      <c r="CM27" s="46" t="s">
        <v>530</v>
      </c>
      <c r="CN27" s="46" t="s">
        <v>531</v>
      </c>
      <c r="CO27" s="46" t="s">
        <v>532</v>
      </c>
      <c r="CP27" s="47" t="s">
        <v>533</v>
      </c>
      <c r="CQ27" s="47" t="s">
        <v>534</v>
      </c>
      <c r="CR27" s="47" t="s">
        <v>535</v>
      </c>
      <c r="CS27" s="46" t="s">
        <v>236</v>
      </c>
      <c r="CT27" s="46" t="s">
        <v>242</v>
      </c>
      <c r="CU27" s="46" t="s">
        <v>251</v>
      </c>
      <c r="CV27" s="87" t="s">
        <v>252</v>
      </c>
      <c r="CX27" s="2" t="s">
        <v>7</v>
      </c>
      <c r="CY27">
        <v>0.43819999999999998</v>
      </c>
      <c r="CZ27">
        <v>0.90700000000000003</v>
      </c>
      <c r="DA27">
        <v>0.59089999999999998</v>
      </c>
      <c r="DB27" s="5">
        <v>0.46</v>
      </c>
      <c r="DC27" s="33"/>
      <c r="DD27" s="33">
        <v>2</v>
      </c>
      <c r="DE27" s="33"/>
      <c r="DF27" s="33"/>
      <c r="DG27" s="33"/>
      <c r="DH27" s="33">
        <f xml:space="preserve"> (DH7+DH17)/2</f>
        <v>0.45703779217942181</v>
      </c>
      <c r="DI27" s="33">
        <f t="shared" ref="DI27:DJ27" si="87" xml:space="preserve"> (DI7+DI17)/2</f>
        <v>0.4802840434419382</v>
      </c>
      <c r="DJ27" s="33">
        <f t="shared" si="87"/>
        <v>0.34610984700868674</v>
      </c>
      <c r="DL27" s="33">
        <v>2</v>
      </c>
      <c r="DM27" s="33"/>
      <c r="DN27" s="33"/>
      <c r="DO27" s="33"/>
      <c r="DP27" s="33">
        <f xml:space="preserve"> (DP7+DP17)/2</f>
        <v>0.53167500884776775</v>
      </c>
      <c r="DQ27" s="33">
        <f xml:space="preserve"> (DQ7+DQ17)/2</f>
        <v>0.51546340861409357</v>
      </c>
      <c r="DR27" s="33">
        <f t="shared" ref="DQ27:DR27" si="88" xml:space="preserve"> (DR7+DR17)/2</f>
        <v>0.42769968399259017</v>
      </c>
    </row>
    <row r="28" spans="1:122" ht="15.75">
      <c r="A28" s="113"/>
      <c r="B28" s="2" t="s">
        <v>6</v>
      </c>
      <c r="C28">
        <v>0.71430000000000005</v>
      </c>
      <c r="D28">
        <v>0.46879999999999999</v>
      </c>
      <c r="E28">
        <v>0.56599999999999995</v>
      </c>
      <c r="F28" s="5">
        <v>0.54</v>
      </c>
      <c r="G28" s="2" t="s">
        <v>6</v>
      </c>
      <c r="H28">
        <v>0.64</v>
      </c>
      <c r="I28">
        <v>1</v>
      </c>
      <c r="J28">
        <v>0.78049999999999997</v>
      </c>
      <c r="K28">
        <v>0.64</v>
      </c>
      <c r="L28" s="2" t="s">
        <v>6</v>
      </c>
      <c r="M28">
        <v>0.64290000000000003</v>
      </c>
      <c r="N28">
        <v>0.98440000000000005</v>
      </c>
      <c r="O28">
        <v>0.77780000000000005</v>
      </c>
      <c r="P28" s="5">
        <v>0.64</v>
      </c>
      <c r="Q28" s="1" t="s">
        <v>6</v>
      </c>
      <c r="R28">
        <v>0.6593</v>
      </c>
      <c r="S28">
        <v>0.9375</v>
      </c>
      <c r="T28">
        <v>0.7742</v>
      </c>
      <c r="U28" s="5">
        <v>0.65</v>
      </c>
      <c r="V28" s="2" t="s">
        <v>6</v>
      </c>
      <c r="W28" s="1"/>
      <c r="X28" s="1"/>
      <c r="Y28" s="1"/>
      <c r="Z28" s="1"/>
      <c r="AA28" s="2" t="s">
        <v>6</v>
      </c>
      <c r="AB28">
        <v>0.64</v>
      </c>
      <c r="AC28">
        <v>1</v>
      </c>
      <c r="AD28">
        <v>0.78049999999999997</v>
      </c>
      <c r="AE28" s="5">
        <v>0.64</v>
      </c>
      <c r="AF28" s="2" t="s">
        <v>6</v>
      </c>
      <c r="AG28">
        <v>0.64</v>
      </c>
      <c r="AH28">
        <v>1</v>
      </c>
      <c r="AI28">
        <v>0.78049999999999997</v>
      </c>
      <c r="AJ28" s="5">
        <v>0.64</v>
      </c>
      <c r="AK28" s="2" t="s">
        <v>6</v>
      </c>
      <c r="AL28">
        <v>0.66180000000000005</v>
      </c>
      <c r="AM28">
        <v>0.70309999999999995</v>
      </c>
      <c r="AN28">
        <v>0.68179999999999996</v>
      </c>
      <c r="AO28">
        <v>0.57999999999999996</v>
      </c>
      <c r="AP28" s="2" t="s">
        <v>6</v>
      </c>
      <c r="AQ28">
        <v>0.64</v>
      </c>
      <c r="AR28">
        <v>1</v>
      </c>
      <c r="AS28">
        <v>0.78049999999999997</v>
      </c>
      <c r="AT28" s="5">
        <v>0.64</v>
      </c>
      <c r="AU28" s="2" t="s">
        <v>11</v>
      </c>
      <c r="AV28" s="1">
        <f>AVERAGE(AV23:AV27)</f>
        <v>0.40228000000000003</v>
      </c>
      <c r="AW28" s="1">
        <f>AVERAGE(AW23:AW27)</f>
        <v>0.51747999999999994</v>
      </c>
      <c r="AX28" s="1">
        <f>AVERAGE(AX23:AX27)</f>
        <v>0.43243999999999999</v>
      </c>
      <c r="AY28" s="3">
        <f>AVERAGE(AY23:AY27)</f>
        <v>0.55898000000000003</v>
      </c>
      <c r="AZ28" s="15" t="s">
        <v>11</v>
      </c>
      <c r="BA28" s="1">
        <f>AVERAGE(BA23:BA27)</f>
        <v>0.39374000000000003</v>
      </c>
      <c r="BB28" s="1">
        <f t="shared" ref="BB28:BD28" si="89">AVERAGE(BB23:BB27)</f>
        <v>0.99763999999999997</v>
      </c>
      <c r="BC28" s="1">
        <f t="shared" si="89"/>
        <v>0.53493999999999997</v>
      </c>
      <c r="BD28" s="3">
        <f t="shared" si="89"/>
        <v>0.39641999999999999</v>
      </c>
      <c r="BE28" s="1" t="s">
        <v>6</v>
      </c>
      <c r="BF28">
        <v>0.63919999999999999</v>
      </c>
      <c r="BG28">
        <v>0.96879999999999999</v>
      </c>
      <c r="BH28">
        <v>0.7702</v>
      </c>
      <c r="BI28" s="5">
        <v>0.63</v>
      </c>
      <c r="BJ28" s="1" t="s">
        <v>6</v>
      </c>
      <c r="BK28">
        <v>0.63270000000000004</v>
      </c>
      <c r="BL28">
        <v>0.96879999999999999</v>
      </c>
      <c r="BM28">
        <v>0.76539999999999997</v>
      </c>
      <c r="BN28" s="5">
        <v>0.62</v>
      </c>
      <c r="BO28" s="1" t="s">
        <v>6</v>
      </c>
      <c r="BP28">
        <v>0.65310000000000001</v>
      </c>
      <c r="BQ28">
        <v>1</v>
      </c>
      <c r="BR28">
        <v>0.79010000000000002</v>
      </c>
      <c r="BS28" s="5">
        <v>0.66</v>
      </c>
      <c r="BT28" s="60" t="s">
        <v>17</v>
      </c>
      <c r="BU28" s="61" t="s">
        <v>5</v>
      </c>
      <c r="BV28" s="61" t="s">
        <v>9</v>
      </c>
      <c r="BW28" s="61" t="s">
        <v>8</v>
      </c>
      <c r="BX28" s="61" t="s">
        <v>6</v>
      </c>
      <c r="BY28" s="64" t="s">
        <v>7</v>
      </c>
      <c r="BZ28" s="56"/>
      <c r="CA28" s="62"/>
      <c r="CB28" s="62"/>
      <c r="CC28" s="62"/>
      <c r="CF28" s="40" t="s">
        <v>160</v>
      </c>
      <c r="CG28" s="41" t="s">
        <v>166</v>
      </c>
      <c r="CH28" s="41" t="s">
        <v>167</v>
      </c>
      <c r="CI28" s="41" t="s">
        <v>168</v>
      </c>
      <c r="CJ28" s="41" t="s">
        <v>389</v>
      </c>
      <c r="CK28" s="41" t="s">
        <v>390</v>
      </c>
      <c r="CL28" s="41" t="s">
        <v>391</v>
      </c>
      <c r="CM28" s="41" t="s">
        <v>170</v>
      </c>
      <c r="CN28" s="41" t="s">
        <v>171</v>
      </c>
      <c r="CO28" s="41" t="s">
        <v>172</v>
      </c>
      <c r="CP28" s="82" t="s">
        <v>536</v>
      </c>
      <c r="CQ28" s="82" t="s">
        <v>537</v>
      </c>
      <c r="CR28" s="82" t="s">
        <v>538</v>
      </c>
      <c r="CS28" s="41" t="s">
        <v>169</v>
      </c>
      <c r="CT28" s="42" t="s">
        <v>90</v>
      </c>
      <c r="CU28" s="42" t="s">
        <v>90</v>
      </c>
      <c r="CV28" s="43" t="s">
        <v>90</v>
      </c>
      <c r="CX28" s="2" t="s">
        <v>8</v>
      </c>
      <c r="DB28" s="5"/>
      <c r="DC28" s="33"/>
      <c r="DD28" s="33">
        <v>3</v>
      </c>
      <c r="DE28" s="33"/>
      <c r="DF28" s="33"/>
      <c r="DG28" s="33"/>
      <c r="DH28" s="33">
        <f t="shared" ref="DH28:DJ28" si="90" xml:space="preserve"> (DH8+DH18)/2</f>
        <v>0.37325359503850608</v>
      </c>
      <c r="DI28" s="33">
        <f t="shared" si="90"/>
        <v>0.43880992333761065</v>
      </c>
      <c r="DJ28" s="33">
        <f t="shared" si="90"/>
        <v>0.31637406248948979</v>
      </c>
      <c r="DL28" s="33">
        <v>3</v>
      </c>
      <c r="DM28" s="33"/>
      <c r="DN28" s="33"/>
      <c r="DO28" s="33"/>
      <c r="DP28" s="33">
        <f t="shared" ref="DP28:DR28" si="91" xml:space="preserve"> (DP8+DP18)/2</f>
        <v>0.43920958309752878</v>
      </c>
      <c r="DQ28" s="33">
        <f t="shared" si="91"/>
        <v>0.4683471257029197</v>
      </c>
      <c r="DR28" s="33">
        <f t="shared" si="91"/>
        <v>0.3886960391633289</v>
      </c>
    </row>
    <row r="29" spans="1:122" ht="15.75">
      <c r="A29" s="113"/>
      <c r="B29" s="2" t="s">
        <v>7</v>
      </c>
      <c r="C29">
        <v>0.36170000000000002</v>
      </c>
      <c r="D29">
        <v>0.48570000000000002</v>
      </c>
      <c r="E29">
        <v>0.41460000000000002</v>
      </c>
      <c r="F29" s="5">
        <v>0.52</v>
      </c>
      <c r="G29" s="2" t="s">
        <v>7</v>
      </c>
      <c r="H29">
        <v>0</v>
      </c>
      <c r="I29">
        <v>0</v>
      </c>
      <c r="J29">
        <v>0</v>
      </c>
      <c r="K29">
        <v>0.65</v>
      </c>
      <c r="L29" s="2" t="s">
        <v>7</v>
      </c>
      <c r="M29">
        <v>0.31030000000000002</v>
      </c>
      <c r="N29">
        <v>0.2571</v>
      </c>
      <c r="O29">
        <v>0.28129999999999999</v>
      </c>
      <c r="P29" s="5">
        <v>0.54</v>
      </c>
      <c r="Q29" s="1" t="s">
        <v>7</v>
      </c>
      <c r="R29">
        <v>0.33329999999999999</v>
      </c>
      <c r="S29">
        <v>0.68569999999999998</v>
      </c>
      <c r="T29">
        <v>0.4486</v>
      </c>
      <c r="U29" s="5">
        <v>0.41</v>
      </c>
      <c r="V29" s="2" t="s">
        <v>7</v>
      </c>
      <c r="W29" s="1"/>
      <c r="X29" s="1"/>
      <c r="Y29" s="1"/>
      <c r="Z29" s="1"/>
      <c r="AA29" s="2" t="s">
        <v>7</v>
      </c>
      <c r="AB29">
        <v>0.35</v>
      </c>
      <c r="AC29">
        <v>1</v>
      </c>
      <c r="AD29">
        <v>0.51849999999999996</v>
      </c>
      <c r="AE29" s="5">
        <v>0.35</v>
      </c>
      <c r="AF29" s="2" t="s">
        <v>7</v>
      </c>
      <c r="AG29">
        <v>0.30230000000000001</v>
      </c>
      <c r="AH29">
        <v>0.37140000000000001</v>
      </c>
      <c r="AI29">
        <v>0.33329999999999999</v>
      </c>
      <c r="AJ29" s="5">
        <v>0.48</v>
      </c>
      <c r="AK29" s="2" t="s">
        <v>7</v>
      </c>
      <c r="AL29">
        <v>0.32969999999999999</v>
      </c>
      <c r="AM29">
        <v>0.86709999999999998</v>
      </c>
      <c r="AN29">
        <v>0.47620000000000001</v>
      </c>
      <c r="AO29">
        <v>0.34</v>
      </c>
      <c r="AP29" s="2" t="s">
        <v>7</v>
      </c>
      <c r="AQ29">
        <v>0.37780000000000002</v>
      </c>
      <c r="AR29">
        <v>0.97140000000000004</v>
      </c>
      <c r="AS29">
        <v>0.54400000000000004</v>
      </c>
      <c r="AT29" s="5">
        <v>0.43</v>
      </c>
      <c r="AU29" s="2" t="s">
        <v>282</v>
      </c>
      <c r="AV29" s="1">
        <v>2.9899999999999999E-2</v>
      </c>
      <c r="AW29" s="1"/>
      <c r="AX29" s="1"/>
      <c r="AY29" s="3"/>
      <c r="AZ29" s="2" t="s">
        <v>282</v>
      </c>
      <c r="BA29" s="1">
        <v>0</v>
      </c>
      <c r="BB29" s="1"/>
      <c r="BC29" s="1"/>
      <c r="BD29" s="3"/>
      <c r="BE29" s="1" t="s">
        <v>7</v>
      </c>
      <c r="BF29">
        <v>0.38640000000000002</v>
      </c>
      <c r="BG29">
        <v>0.97140000000000004</v>
      </c>
      <c r="BH29">
        <v>0.55279999999999996</v>
      </c>
      <c r="BI29" s="5">
        <v>0.45</v>
      </c>
      <c r="BJ29" s="1" t="s">
        <v>7</v>
      </c>
      <c r="BK29">
        <v>0.36459999999999998</v>
      </c>
      <c r="BL29">
        <v>1</v>
      </c>
      <c r="BM29">
        <v>0.53439999999999999</v>
      </c>
      <c r="BN29" s="5">
        <v>0.39</v>
      </c>
      <c r="BO29" s="1" t="s">
        <v>7</v>
      </c>
      <c r="BP29">
        <v>0.3226</v>
      </c>
      <c r="BQ29">
        <v>0.28570000000000001</v>
      </c>
      <c r="BR29">
        <v>0.30299999999999999</v>
      </c>
      <c r="BS29" s="5">
        <v>0.54</v>
      </c>
      <c r="BT29" s="56" t="s">
        <v>21</v>
      </c>
      <c r="BU29" s="57">
        <v>255</v>
      </c>
      <c r="BV29" s="57">
        <v>154</v>
      </c>
      <c r="BW29" s="57">
        <v>44</v>
      </c>
      <c r="BX29" s="57">
        <v>334</v>
      </c>
      <c r="BY29" s="63">
        <v>202</v>
      </c>
      <c r="BZ29" s="56"/>
      <c r="CA29" s="57"/>
      <c r="CB29" s="57"/>
      <c r="CF29" s="50" t="s">
        <v>97</v>
      </c>
      <c r="CG29" s="31" t="s">
        <v>137</v>
      </c>
      <c r="CH29" s="31" t="s">
        <v>138</v>
      </c>
      <c r="CI29" s="84" t="s">
        <v>139</v>
      </c>
      <c r="CJ29" s="31" t="s">
        <v>392</v>
      </c>
      <c r="CK29" s="31" t="s">
        <v>393</v>
      </c>
      <c r="CL29" s="31" t="s">
        <v>394</v>
      </c>
      <c r="CM29" s="31" t="s">
        <v>173</v>
      </c>
      <c r="CN29" s="31" t="s">
        <v>174</v>
      </c>
      <c r="CO29" s="31" t="s">
        <v>175</v>
      </c>
      <c r="CP29" s="82" t="s">
        <v>539</v>
      </c>
      <c r="CQ29" s="82" t="s">
        <v>540</v>
      </c>
      <c r="CR29" s="91" t="s">
        <v>541</v>
      </c>
      <c r="CS29" s="31" t="s">
        <v>140</v>
      </c>
      <c r="CT29" s="31" t="s">
        <v>183</v>
      </c>
      <c r="CU29" s="32" t="s">
        <v>194</v>
      </c>
      <c r="CV29" s="51" t="s">
        <v>195</v>
      </c>
      <c r="CX29" s="2" t="s">
        <v>9</v>
      </c>
      <c r="CY29">
        <v>0.34670000000000001</v>
      </c>
      <c r="CZ29">
        <v>0.76470000000000005</v>
      </c>
      <c r="DA29">
        <v>0.47710000000000002</v>
      </c>
      <c r="DB29" s="5">
        <v>0.43</v>
      </c>
      <c r="DC29" s="33"/>
      <c r="DD29" s="33">
        <v>4</v>
      </c>
      <c r="DE29" s="33"/>
      <c r="DF29" s="33"/>
      <c r="DG29" s="33"/>
      <c r="DH29" s="33">
        <f t="shared" ref="DH29:DJ29" si="92" xml:space="preserve"> (DH9+DH19)/2</f>
        <v>0.4354327082960272</v>
      </c>
      <c r="DI29" s="33">
        <f xml:space="preserve"> (DI9+DI19)/2</f>
        <v>0.45885498174230571</v>
      </c>
      <c r="DJ29" s="33">
        <f t="shared" si="92"/>
        <v>0.38305369340948703</v>
      </c>
      <c r="DL29" s="33">
        <v>4</v>
      </c>
      <c r="DM29" s="33"/>
      <c r="DN29" s="33"/>
      <c r="DO29" s="33"/>
      <c r="DP29" s="33">
        <f t="shared" ref="DP29" si="93" xml:space="preserve"> (DP9+DP19)/2</f>
        <v>0.52975941621375089</v>
      </c>
      <c r="DQ29" s="33">
        <f xml:space="preserve"> (DQ9+DQ19)/2</f>
        <v>0.51957695769576961</v>
      </c>
      <c r="DR29" s="33">
        <f t="shared" ref="DR29" si="94" xml:space="preserve"> (DR9+DR19)/2</f>
        <v>0.47613464162535396</v>
      </c>
    </row>
    <row r="30" spans="1:122" ht="15.75">
      <c r="A30" s="113"/>
      <c r="B30" s="2" t="s">
        <v>8</v>
      </c>
      <c r="C30">
        <v>0.1042</v>
      </c>
      <c r="D30">
        <v>0.45450000000000002</v>
      </c>
      <c r="E30">
        <v>0.16950000000000001</v>
      </c>
      <c r="F30" s="5">
        <v>0.51</v>
      </c>
      <c r="G30" s="2" t="s">
        <v>8</v>
      </c>
      <c r="H30">
        <v>0</v>
      </c>
      <c r="I30">
        <v>0</v>
      </c>
      <c r="J30">
        <v>0</v>
      </c>
      <c r="K30">
        <v>0.89</v>
      </c>
      <c r="L30" s="2" t="s">
        <v>8</v>
      </c>
      <c r="M30">
        <v>0.125</v>
      </c>
      <c r="N30">
        <v>9.0899999999999995E-2</v>
      </c>
      <c r="O30">
        <v>0.1053</v>
      </c>
      <c r="P30" s="5">
        <v>0.83</v>
      </c>
      <c r="Q30" s="1" t="s">
        <v>8</v>
      </c>
      <c r="R30">
        <v>0.1053</v>
      </c>
      <c r="S30">
        <v>0.72729999999999995</v>
      </c>
      <c r="T30">
        <v>0.18390000000000001</v>
      </c>
      <c r="U30" s="5">
        <v>0.28999999999999998</v>
      </c>
      <c r="V30" s="2" t="s">
        <v>8</v>
      </c>
      <c r="W30" s="1"/>
      <c r="X30" s="1"/>
      <c r="Y30" s="1"/>
      <c r="Z30" s="1"/>
      <c r="AA30" s="2" t="s">
        <v>8</v>
      </c>
      <c r="AB30">
        <v>0</v>
      </c>
      <c r="AC30">
        <v>0</v>
      </c>
      <c r="AD30">
        <v>0</v>
      </c>
      <c r="AE30" s="5">
        <v>0.89</v>
      </c>
      <c r="AF30" s="2" t="s">
        <v>8</v>
      </c>
      <c r="AG30">
        <v>0.1169</v>
      </c>
      <c r="AH30">
        <v>0.81820000000000004</v>
      </c>
      <c r="AI30">
        <v>0.20449999999999999</v>
      </c>
      <c r="AJ30" s="5">
        <v>0.3</v>
      </c>
      <c r="AK30" s="2" t="s">
        <v>8</v>
      </c>
      <c r="AL30">
        <v>0</v>
      </c>
      <c r="AM30">
        <v>0</v>
      </c>
      <c r="AN30">
        <v>0</v>
      </c>
      <c r="AO30">
        <v>0.89</v>
      </c>
      <c r="AP30" s="2" t="s">
        <v>8</v>
      </c>
      <c r="AQ30">
        <v>0.1176</v>
      </c>
      <c r="AR30">
        <v>0.90910000000000002</v>
      </c>
      <c r="AS30">
        <v>0.20830000000000001</v>
      </c>
      <c r="AT30" s="5">
        <v>0.24</v>
      </c>
      <c r="AU30" s="2" t="s">
        <v>283</v>
      </c>
      <c r="AV30" s="1">
        <v>0.1163</v>
      </c>
      <c r="AW30" s="1"/>
      <c r="AX30" s="1"/>
      <c r="AY30" s="3"/>
      <c r="AZ30" s="2" t="s">
        <v>283</v>
      </c>
      <c r="BA30" s="1">
        <v>0</v>
      </c>
      <c r="BB30" s="1"/>
      <c r="BC30" s="1"/>
      <c r="BD30" s="3"/>
      <c r="BE30" s="1" t="s">
        <v>8</v>
      </c>
      <c r="BF30">
        <v>0.12859999999999999</v>
      </c>
      <c r="BG30">
        <v>0.81820000000000004</v>
      </c>
      <c r="BH30">
        <v>0.22220000000000001</v>
      </c>
      <c r="BI30" s="5">
        <v>0.37</v>
      </c>
      <c r="BJ30" s="1" t="s">
        <v>8</v>
      </c>
      <c r="BK30">
        <v>0.1235</v>
      </c>
      <c r="BL30">
        <v>0.90910000000000002</v>
      </c>
      <c r="BM30">
        <v>0.21740000000000001</v>
      </c>
      <c r="BN30" s="5">
        <v>0.28000000000000003</v>
      </c>
      <c r="BO30" s="1" t="s">
        <v>8</v>
      </c>
      <c r="BP30">
        <v>0</v>
      </c>
      <c r="BQ30">
        <v>0</v>
      </c>
      <c r="BR30">
        <v>0</v>
      </c>
      <c r="BS30" s="5">
        <v>0.89</v>
      </c>
      <c r="BT30" s="56" t="s">
        <v>18</v>
      </c>
      <c r="BU30" s="57">
        <v>158</v>
      </c>
      <c r="BV30" s="57">
        <v>92</v>
      </c>
      <c r="BW30" s="57">
        <v>19</v>
      </c>
      <c r="BX30" s="57">
        <v>199</v>
      </c>
      <c r="BY30" s="63">
        <v>124</v>
      </c>
      <c r="BZ30" s="56"/>
      <c r="CA30" s="57"/>
      <c r="CB30" s="57"/>
      <c r="CF30" s="52" t="s">
        <v>80</v>
      </c>
      <c r="CG30" s="46" t="s">
        <v>64</v>
      </c>
      <c r="CH30" s="46" t="s">
        <v>65</v>
      </c>
      <c r="CI30" s="46" t="s">
        <v>66</v>
      </c>
      <c r="CJ30" s="46" t="s">
        <v>395</v>
      </c>
      <c r="CK30" s="46" t="s">
        <v>396</v>
      </c>
      <c r="CL30" s="46" t="s">
        <v>397</v>
      </c>
      <c r="CM30" s="46" t="s">
        <v>542</v>
      </c>
      <c r="CN30" s="46" t="s">
        <v>70</v>
      </c>
      <c r="CO30" s="46" t="s">
        <v>543</v>
      </c>
      <c r="CP30" s="82" t="s">
        <v>544</v>
      </c>
      <c r="CQ30" s="82" t="s">
        <v>545</v>
      </c>
      <c r="CR30" s="82" t="s">
        <v>546</v>
      </c>
      <c r="CS30" s="53" t="s">
        <v>67</v>
      </c>
      <c r="CT30" s="54" t="s">
        <v>90</v>
      </c>
      <c r="CU30" s="54" t="s">
        <v>90</v>
      </c>
      <c r="CV30" s="55" t="s">
        <v>90</v>
      </c>
      <c r="CX30" s="15" t="s">
        <v>11</v>
      </c>
      <c r="CY30" s="1">
        <f>AVERAGE(CY25:CY29)</f>
        <v>0.51269999999999993</v>
      </c>
      <c r="CZ30" s="1">
        <f>AVERAGE(CZ25:CZ29)</f>
        <v>0.80530000000000002</v>
      </c>
      <c r="DA30" s="1">
        <f>AVERAGE(DA25:DA29)</f>
        <v>0.61535000000000006</v>
      </c>
      <c r="DB30" s="3">
        <f>AVERAGE(DB25:DB29)</f>
        <v>0.52249999999999996</v>
      </c>
      <c r="DC30" s="33"/>
      <c r="DD30" s="33">
        <v>5</v>
      </c>
      <c r="DE30" s="33"/>
      <c r="DF30" s="33"/>
      <c r="DG30" s="33"/>
      <c r="DH30" s="33">
        <f xml:space="preserve"> (DH10+DH20)/2</f>
        <v>0.47293942403177752</v>
      </c>
      <c r="DI30" s="33">
        <f xml:space="preserve"> (DI10+DI20)/2</f>
        <v>0.48489755624447944</v>
      </c>
      <c r="DJ30" s="33">
        <f xml:space="preserve"> (DJ10+DJ20)/2</f>
        <v>0.36185793493043206</v>
      </c>
      <c r="DL30" s="33">
        <v>5</v>
      </c>
      <c r="DM30" s="33"/>
      <c r="DN30" s="33"/>
      <c r="DO30" s="33"/>
      <c r="DP30" s="33">
        <f xml:space="preserve"> (DP10+DP20)/2</f>
        <v>0.5700344431687715</v>
      </c>
      <c r="DQ30" s="33">
        <f xml:space="preserve"> (DQ10+DQ20)/2</f>
        <v>0.53900255754475701</v>
      </c>
      <c r="DR30" s="33">
        <f xml:space="preserve"> (DR10+DR20)/2</f>
        <v>0.44957207585165304</v>
      </c>
    </row>
    <row r="31" spans="1:122" ht="16.5" thickBot="1">
      <c r="A31" s="113"/>
      <c r="B31" s="2" t="s">
        <v>9</v>
      </c>
      <c r="C31">
        <v>0.26529999999999998</v>
      </c>
      <c r="D31">
        <v>0.46429999999999999</v>
      </c>
      <c r="E31">
        <v>0.3377</v>
      </c>
      <c r="F31" s="5">
        <v>0.49</v>
      </c>
      <c r="G31" s="2" t="s">
        <v>9</v>
      </c>
      <c r="H31">
        <v>0</v>
      </c>
      <c r="I31">
        <v>0</v>
      </c>
      <c r="J31">
        <v>0</v>
      </c>
      <c r="K31">
        <v>0.72</v>
      </c>
      <c r="L31" s="2" t="s">
        <v>9</v>
      </c>
      <c r="M31">
        <v>0.36670000000000003</v>
      </c>
      <c r="N31">
        <v>0.39290000000000003</v>
      </c>
      <c r="O31">
        <v>0.37930000000000003</v>
      </c>
      <c r="P31" s="5">
        <v>0.64</v>
      </c>
      <c r="Q31" s="1" t="s">
        <v>9</v>
      </c>
      <c r="R31">
        <v>0.2833</v>
      </c>
      <c r="S31">
        <v>0.60709999999999997</v>
      </c>
      <c r="T31">
        <v>0.38640000000000002</v>
      </c>
      <c r="U31" s="5">
        <v>0.46</v>
      </c>
      <c r="V31" s="2" t="s">
        <v>9</v>
      </c>
      <c r="W31" s="1"/>
      <c r="X31" s="1"/>
      <c r="Y31" s="1"/>
      <c r="Z31" s="1"/>
      <c r="AA31" s="2" t="s">
        <v>9</v>
      </c>
      <c r="AB31">
        <v>0</v>
      </c>
      <c r="AC31">
        <v>0</v>
      </c>
      <c r="AD31">
        <v>0</v>
      </c>
      <c r="AE31" s="5">
        <v>0.69</v>
      </c>
      <c r="AF31" s="2" t="s">
        <v>9</v>
      </c>
      <c r="AG31">
        <v>0.24529999999999999</v>
      </c>
      <c r="AH31">
        <v>0.46429999999999999</v>
      </c>
      <c r="AI31">
        <v>0.32100000000000001</v>
      </c>
      <c r="AJ31" s="5">
        <v>0.45</v>
      </c>
      <c r="AK31" s="2" t="s">
        <v>9</v>
      </c>
      <c r="AL31">
        <v>0.36209999999999998</v>
      </c>
      <c r="AM31">
        <v>0.75</v>
      </c>
      <c r="AN31">
        <v>0.4884</v>
      </c>
      <c r="AO31">
        <v>0.56000000000000005</v>
      </c>
      <c r="AP31" s="2" t="s">
        <v>9</v>
      </c>
      <c r="AQ31">
        <v>0.25</v>
      </c>
      <c r="AR31">
        <v>0.28570000000000001</v>
      </c>
      <c r="AS31">
        <v>0.26669999999999999</v>
      </c>
      <c r="AT31" s="5">
        <v>0.56000000000000005</v>
      </c>
      <c r="AU31" s="66" t="s">
        <v>284</v>
      </c>
      <c r="AV31" s="67">
        <v>4.9799999999999997E-2</v>
      </c>
      <c r="AW31" s="67"/>
      <c r="AX31" s="67"/>
      <c r="AY31" s="68"/>
      <c r="AZ31" s="66" t="s">
        <v>284</v>
      </c>
      <c r="BA31" s="1">
        <v>1.5900000000000001E-2</v>
      </c>
      <c r="BB31" s="1"/>
      <c r="BC31" s="1"/>
      <c r="BD31" s="3"/>
      <c r="BE31" s="1" t="s">
        <v>9</v>
      </c>
      <c r="BF31">
        <v>0.28570000000000001</v>
      </c>
      <c r="BG31">
        <v>1</v>
      </c>
      <c r="BH31">
        <v>0.44440000000000002</v>
      </c>
      <c r="BI31" s="5">
        <v>0.3</v>
      </c>
      <c r="BJ31" s="1" t="s">
        <v>9</v>
      </c>
      <c r="BK31">
        <v>0.31080000000000002</v>
      </c>
      <c r="BL31">
        <v>0.82140000000000002</v>
      </c>
      <c r="BM31">
        <v>0.45100000000000001</v>
      </c>
      <c r="BN31" s="5">
        <v>0.44</v>
      </c>
      <c r="BO31" s="1" t="s">
        <v>9</v>
      </c>
      <c r="BP31">
        <v>0.375</v>
      </c>
      <c r="BQ31">
        <v>0.1071</v>
      </c>
      <c r="BR31">
        <v>0.16669999999999999</v>
      </c>
      <c r="BS31" s="5">
        <v>0.7</v>
      </c>
      <c r="BT31" s="56" t="s">
        <v>19</v>
      </c>
      <c r="BU31" s="57">
        <v>54</v>
      </c>
      <c r="BV31" s="57">
        <v>34</v>
      </c>
      <c r="BW31" s="57">
        <v>14</v>
      </c>
      <c r="BX31" s="57">
        <v>71</v>
      </c>
      <c r="BY31" s="63">
        <v>43</v>
      </c>
      <c r="BZ31" s="56"/>
      <c r="CA31" s="57"/>
      <c r="CB31" s="57"/>
      <c r="CF31" s="88" t="s">
        <v>84</v>
      </c>
      <c r="CG31" s="41" t="s">
        <v>141</v>
      </c>
      <c r="CH31" s="41" t="s">
        <v>142</v>
      </c>
      <c r="CI31" s="41" t="s">
        <v>143</v>
      </c>
      <c r="CJ31" s="41" t="s">
        <v>398</v>
      </c>
      <c r="CK31" s="41" t="s">
        <v>399</v>
      </c>
      <c r="CL31" s="41" t="s">
        <v>400</v>
      </c>
      <c r="CM31" s="41" t="s">
        <v>547</v>
      </c>
      <c r="CN31" s="41" t="s">
        <v>161</v>
      </c>
      <c r="CO31" s="41" t="s">
        <v>548</v>
      </c>
      <c r="CP31" s="42" t="s">
        <v>549</v>
      </c>
      <c r="CQ31" s="42" t="s">
        <v>550</v>
      </c>
      <c r="CR31" s="42" t="s">
        <v>551</v>
      </c>
      <c r="CS31" s="41" t="s">
        <v>144</v>
      </c>
      <c r="CT31" s="41" t="s">
        <v>183</v>
      </c>
      <c r="CU31" s="41" t="s">
        <v>192</v>
      </c>
      <c r="CV31" s="85" t="s">
        <v>193</v>
      </c>
      <c r="CX31" s="13" t="s">
        <v>5</v>
      </c>
      <c r="CY31" s="17">
        <v>0.46579999999999999</v>
      </c>
      <c r="CZ31" s="17">
        <v>0.79069999999999996</v>
      </c>
      <c r="DA31" s="17">
        <v>0.58620000000000005</v>
      </c>
      <c r="DB31" s="18">
        <v>0.52</v>
      </c>
      <c r="DC31" s="33"/>
      <c r="DD31" s="33" t="s">
        <v>11</v>
      </c>
      <c r="DE31" s="33"/>
      <c r="DF31" s="33"/>
      <c r="DG31" s="33"/>
      <c r="DH31" s="33">
        <f>AVERAGE(DH26:DH30)</f>
        <v>0.42757381612364503</v>
      </c>
      <c r="DI31" s="33">
        <f>AVERAGE(DI26:DI30)</f>
        <v>0.46181148431309726</v>
      </c>
      <c r="DJ31" s="33">
        <f>AVERAGE(DJ26:DJ30)</f>
        <v>0.34963882265562679</v>
      </c>
      <c r="DL31" s="33" t="s">
        <v>11</v>
      </c>
      <c r="DM31" s="33"/>
      <c r="DN31" s="33"/>
      <c r="DO31" s="33"/>
      <c r="DP31" s="33">
        <f>AVERAGE(DP26:DP30)</f>
        <v>0.50994493234346261</v>
      </c>
      <c r="DQ31" s="33">
        <f>AVERAGE(DQ26:DQ30)</f>
        <v>0.50613904806035104</v>
      </c>
      <c r="DR31" s="33">
        <f>AVERAGE(DR26:DR30)</f>
        <v>0.43255596049735168</v>
      </c>
    </row>
    <row r="32" spans="1:122" ht="15.75">
      <c r="A32" s="114"/>
      <c r="B32" s="15" t="s">
        <v>11</v>
      </c>
      <c r="C32" s="19">
        <f>AVERAGE(C27:C31)</f>
        <v>0.37889999999999996</v>
      </c>
      <c r="D32">
        <f t="shared" ref="D32:F32" si="95">AVERAGE(D27:D31)</f>
        <v>0.47698000000000002</v>
      </c>
      <c r="E32">
        <f t="shared" si="95"/>
        <v>0.39322000000000001</v>
      </c>
      <c r="F32">
        <f t="shared" si="95"/>
        <v>0.51600000000000001</v>
      </c>
      <c r="G32" s="2" t="s">
        <v>11</v>
      </c>
      <c r="H32">
        <f>AVERAGE(H27:H31)</f>
        <v>0.21400000000000002</v>
      </c>
      <c r="I32">
        <f t="shared" ref="I32:K32" si="96">AVERAGE(I27:I31)</f>
        <v>0.4</v>
      </c>
      <c r="J32">
        <f t="shared" si="96"/>
        <v>0.27637999999999996</v>
      </c>
      <c r="K32">
        <f t="shared" si="96"/>
        <v>0.66600000000000004</v>
      </c>
      <c r="L32" s="2" t="s">
        <v>11</v>
      </c>
      <c r="M32">
        <f>AVERAGE(M27:M31)</f>
        <v>0.37968000000000002</v>
      </c>
      <c r="N32">
        <f t="shared" ref="N32:P32" si="97">AVERAGE(N27:N31)</f>
        <v>0.52645999999999993</v>
      </c>
      <c r="O32">
        <f t="shared" si="97"/>
        <v>0.42968000000000001</v>
      </c>
      <c r="P32" s="5">
        <f t="shared" si="97"/>
        <v>0.628</v>
      </c>
      <c r="Q32" s="1" t="s">
        <v>11</v>
      </c>
      <c r="R32" s="1">
        <f>AVERAGE(R27:R31)</f>
        <v>0.35577999999999993</v>
      </c>
      <c r="S32" s="1">
        <f t="shared" ref="S32:U32" si="98">AVERAGE(S27:S31)</f>
        <v>0.75431999999999999</v>
      </c>
      <c r="T32" s="1">
        <f t="shared" si="98"/>
        <v>0.46550000000000002</v>
      </c>
      <c r="U32" s="1">
        <f t="shared" si="98"/>
        <v>0.44000000000000006</v>
      </c>
      <c r="V32" s="2" t="s">
        <v>11</v>
      </c>
      <c r="W32" s="1" t="e">
        <f>AVERAGE(W27:W31)</f>
        <v>#DIV/0!</v>
      </c>
      <c r="X32" s="1" t="e">
        <f t="shared" ref="X32" si="99">AVERAGE(X27:X31)</f>
        <v>#DIV/0!</v>
      </c>
      <c r="Y32" s="1" t="e">
        <f t="shared" ref="Y32" si="100">AVERAGE(Y27:Y31)</f>
        <v>#DIV/0!</v>
      </c>
      <c r="Z32" s="1" t="e">
        <f t="shared" ref="Z32" si="101">AVERAGE(Z27:Z31)</f>
        <v>#DIV/0!</v>
      </c>
      <c r="AA32" s="2" t="s">
        <v>11</v>
      </c>
      <c r="AB32" s="1">
        <f>AVERAGE(AB27:AB31)</f>
        <v>0.29800000000000004</v>
      </c>
      <c r="AC32" s="1">
        <f t="shared" ref="AC32" si="102">AVERAGE(AC27:AC31)</f>
        <v>0.49302000000000001</v>
      </c>
      <c r="AD32" s="1">
        <f>AVERAGE(AD27:AD31)</f>
        <v>0.35618</v>
      </c>
      <c r="AE32" s="1">
        <f t="shared" ref="AE32" si="103">AVERAGE(AE27:AE31)</f>
        <v>0.628</v>
      </c>
      <c r="AF32" s="2" t="s">
        <v>11</v>
      </c>
      <c r="AG32" s="1">
        <f>AVERAGE(AG27:AG31)</f>
        <v>0.34690000000000004</v>
      </c>
      <c r="AH32" s="1">
        <f>AVERAGE(AH27:AH31)</f>
        <v>0.73077999999999999</v>
      </c>
      <c r="AI32" s="1">
        <f>AVERAGE(AI27:AI31)</f>
        <v>0.44813999999999998</v>
      </c>
      <c r="AJ32" s="1">
        <f>AVERAGE(AJ27:AJ31)</f>
        <v>0.46000000000000008</v>
      </c>
      <c r="AK32" s="2" t="s">
        <v>11</v>
      </c>
      <c r="AL32" s="1">
        <f>AVERAGE(AL27:AL31)</f>
        <v>0.38023999999999997</v>
      </c>
      <c r="AM32" s="1">
        <f t="shared" ref="AM32:AO32" si="104">AVERAGE(AM27:AM31)</f>
        <v>0.57102000000000008</v>
      </c>
      <c r="AN32" s="1">
        <f t="shared" si="104"/>
        <v>0.43751999999999996</v>
      </c>
      <c r="AO32" s="1">
        <f t="shared" si="104"/>
        <v>0.59599999999999997</v>
      </c>
      <c r="AP32" s="2" t="s">
        <v>11</v>
      </c>
      <c r="AQ32" s="1">
        <f>AVERAGE(AQ27:AQ31)</f>
        <v>0.36394000000000004</v>
      </c>
      <c r="AR32" s="1">
        <f t="shared" ref="AR32:AT32" si="105">AVERAGE(AR27:AR31)</f>
        <v>0.83323999999999998</v>
      </c>
      <c r="AS32" s="1">
        <f t="shared" si="105"/>
        <v>0.48102</v>
      </c>
      <c r="AT32" s="3">
        <f t="shared" si="105"/>
        <v>0.46200000000000002</v>
      </c>
      <c r="AU32" s="97" t="s">
        <v>302</v>
      </c>
      <c r="AV32" s="98"/>
      <c r="AW32" s="98"/>
      <c r="AX32" s="98"/>
      <c r="AY32" s="99"/>
      <c r="AZ32" s="103" t="s">
        <v>290</v>
      </c>
      <c r="BA32" s="104"/>
      <c r="BB32" s="104"/>
      <c r="BC32" s="104"/>
      <c r="BD32" s="105"/>
      <c r="BE32" s="1" t="s">
        <v>11</v>
      </c>
      <c r="BF32" s="1">
        <f>AVERAGE(BF27:BF31)</f>
        <v>0.37686000000000008</v>
      </c>
      <c r="BG32" s="1">
        <f t="shared" ref="BG32:BI32" si="106">AVERAGE(BG27:BG31)</f>
        <v>0.93772</v>
      </c>
      <c r="BH32" s="1">
        <f t="shared" si="106"/>
        <v>0.51822000000000001</v>
      </c>
      <c r="BI32" s="3">
        <f t="shared" si="106"/>
        <v>0.44399999999999995</v>
      </c>
      <c r="BJ32" s="1" t="s">
        <v>11</v>
      </c>
      <c r="BK32" s="1">
        <f>AVERAGE(BK27:BK31)</f>
        <v>0.37174000000000001</v>
      </c>
      <c r="BL32" s="1">
        <f t="shared" ref="BL32:BN32" si="107">AVERAGE(BL27:BL31)</f>
        <v>0.93056000000000005</v>
      </c>
      <c r="BM32" s="1">
        <f>AVERAGE(BM27:BM31)</f>
        <v>0.51161999999999996</v>
      </c>
      <c r="BN32" s="3">
        <f t="shared" si="107"/>
        <v>0.43200000000000005</v>
      </c>
      <c r="BO32" s="1" t="s">
        <v>11</v>
      </c>
      <c r="BP32" s="1">
        <f>AVERAGE(BP27:BP31)</f>
        <v>0.36425999999999997</v>
      </c>
      <c r="BQ32" s="1">
        <f t="shared" ref="BQ32" si="108">AVERAGE(BQ27:BQ31)</f>
        <v>0.4274</v>
      </c>
      <c r="BR32" s="1">
        <f>AVERAGE(BR27:BR31)</f>
        <v>0.36728</v>
      </c>
      <c r="BS32" s="3">
        <f t="shared" ref="BS32" si="109">AVERAGE(BS27:BS31)</f>
        <v>0.66400000000000003</v>
      </c>
      <c r="BT32" s="58" t="s">
        <v>20</v>
      </c>
      <c r="BU32" s="59">
        <v>43</v>
      </c>
      <c r="BV32" s="59">
        <v>28</v>
      </c>
      <c r="BW32" s="59">
        <v>11</v>
      </c>
      <c r="BX32" s="59">
        <v>64</v>
      </c>
      <c r="BY32" s="65">
        <v>35</v>
      </c>
      <c r="BZ32" s="56"/>
      <c r="CA32" s="57"/>
      <c r="CB32" s="57"/>
      <c r="CF32" s="50" t="s">
        <v>85</v>
      </c>
      <c r="CG32" s="31" t="s">
        <v>145</v>
      </c>
      <c r="CH32" s="31" t="s">
        <v>146</v>
      </c>
      <c r="CI32" s="31" t="s">
        <v>147</v>
      </c>
      <c r="CJ32" s="31" t="s">
        <v>401</v>
      </c>
      <c r="CK32" s="31" t="s">
        <v>402</v>
      </c>
      <c r="CL32" s="31" t="s">
        <v>403</v>
      </c>
      <c r="CM32" s="31" t="s">
        <v>162</v>
      </c>
      <c r="CN32" s="31" t="s">
        <v>163</v>
      </c>
      <c r="CO32" s="31" t="s">
        <v>164</v>
      </c>
      <c r="CP32" s="82" t="s">
        <v>552</v>
      </c>
      <c r="CQ32" s="82" t="s">
        <v>553</v>
      </c>
      <c r="CR32" s="82" t="s">
        <v>554</v>
      </c>
      <c r="CS32" s="31" t="s">
        <v>148</v>
      </c>
      <c r="CT32" s="31" t="s">
        <v>183</v>
      </c>
      <c r="CU32" s="31" t="s">
        <v>183</v>
      </c>
      <c r="CV32" s="51" t="s">
        <v>191</v>
      </c>
      <c r="CX32" s="2" t="s">
        <v>6</v>
      </c>
      <c r="CY32">
        <v>0.6452</v>
      </c>
      <c r="CZ32">
        <v>0.9375</v>
      </c>
      <c r="DA32">
        <v>0.76429999999999998</v>
      </c>
      <c r="DB32" s="5">
        <v>0.63</v>
      </c>
      <c r="DC32" s="33"/>
      <c r="DD32" s="33" t="s">
        <v>14</v>
      </c>
      <c r="DE32" s="33"/>
      <c r="DF32" s="33"/>
      <c r="DG32" s="33"/>
      <c r="DH32" s="33">
        <f xml:space="preserve"> _xlfn.STDEV.P(DH26:DH30)</f>
        <v>3.6724299218508012E-2</v>
      </c>
      <c r="DI32" s="33">
        <f xml:space="preserve"> _xlfn.STDEV.P(DI26:DI30)</f>
        <v>1.8195563082832936E-2</v>
      </c>
      <c r="DJ32" s="33">
        <f xml:space="preserve"> _xlfn.STDEV.P(DJ26:DJ30)</f>
        <v>2.2194630887408383E-2</v>
      </c>
      <c r="DL32" s="33" t="s">
        <v>14</v>
      </c>
      <c r="DM32" s="33"/>
      <c r="DN32" s="33"/>
      <c r="DO32" s="33"/>
      <c r="DP32" s="33">
        <f xml:space="preserve"> _xlfn.STDEV.P(DP26:DP30)</f>
        <v>4.5681024416023501E-2</v>
      </c>
      <c r="DQ32" s="33">
        <f xml:space="preserve"> _xlfn.STDEV.P(DQ26:DQ30)</f>
        <v>2.4874916011837785E-2</v>
      </c>
      <c r="DR32" s="33">
        <f xml:space="preserve"> _xlfn.STDEV.P(DR26:DR30)</f>
        <v>2.9247313918574387E-2</v>
      </c>
    </row>
    <row r="33" spans="1:123" ht="15.75">
      <c r="A33" s="11" t="s">
        <v>11</v>
      </c>
      <c r="B33" s="4"/>
      <c r="C33">
        <f>AVERAGE(C8,C14,C20,C26,C32)</f>
        <v>0.39129999999999998</v>
      </c>
      <c r="D33" s="17">
        <f t="shared" ref="D33:E33" si="110">AVERAGE(D8,D14,D20,D26,D32)</f>
        <v>0.50170800000000004</v>
      </c>
      <c r="E33" s="17">
        <f t="shared" si="110"/>
        <v>0.40433599999999997</v>
      </c>
      <c r="F33" s="17">
        <f>AVERAGE(F8,F14,F20,F26,F32)</f>
        <v>0.495224</v>
      </c>
      <c r="G33" s="21"/>
      <c r="H33" s="17">
        <f t="shared" ref="H33:K33" si="111">AVERAGE(H8,H14,H20,H26,H32)</f>
        <v>0.19326400000000002</v>
      </c>
      <c r="I33" s="17">
        <f t="shared" si="111"/>
        <v>0.32</v>
      </c>
      <c r="J33" s="17">
        <f t="shared" si="111"/>
        <v>0.23966399999999996</v>
      </c>
      <c r="K33" s="17">
        <f t="shared" si="111"/>
        <v>0.67246800000000007</v>
      </c>
      <c r="L33" s="21"/>
      <c r="M33" s="17">
        <f t="shared" ref="M33:P33" si="112">AVERAGE(M8,M14,M20,M26,M32)</f>
        <v>0.38761600000000002</v>
      </c>
      <c r="N33" s="17">
        <f t="shared" si="112"/>
        <v>0.50199599999999989</v>
      </c>
      <c r="O33" s="17">
        <f t="shared" si="112"/>
        <v>0.425232</v>
      </c>
      <c r="P33" s="18">
        <f t="shared" si="112"/>
        <v>0.62361199999999994</v>
      </c>
      <c r="Q33" s="17"/>
      <c r="R33" s="17">
        <f t="shared" ref="R33:U33" si="113">AVERAGE(R8,R14,R20,R26,R32)</f>
        <v>0.39367199999999997</v>
      </c>
      <c r="S33" s="17">
        <f t="shared" si="113"/>
        <v>0.64111999999999991</v>
      </c>
      <c r="T33" s="17">
        <f t="shared" si="113"/>
        <v>0.468248</v>
      </c>
      <c r="U33" s="17">
        <f t="shared" si="113"/>
        <v>0.53410400000000002</v>
      </c>
      <c r="V33" s="21"/>
      <c r="W33" s="17" t="e">
        <f t="shared" ref="W33" si="114">AVERAGE(W8,W14,W20,W26,W32)</f>
        <v>#DIV/0!</v>
      </c>
      <c r="X33" s="17" t="e">
        <f t="shared" ref="X33" si="115">AVERAGE(X8,X14,X20,X26,X32)</f>
        <v>#DIV/0!</v>
      </c>
      <c r="Y33" s="17" t="e">
        <f t="shared" ref="Y33" si="116">AVERAGE(Y8,Y14,Y20,Y26,Y32)</f>
        <v>#DIV/0!</v>
      </c>
      <c r="Z33" s="18" t="e">
        <f t="shared" ref="Z33" si="117">AVERAGE(Z8,Z14,Z20,Z26,Z32)</f>
        <v>#DIV/0!</v>
      </c>
      <c r="AA33" s="17"/>
      <c r="AB33" s="17">
        <f t="shared" ref="AB33" si="118">AVERAGE(AB8,AB14,AB20,AB26,AB32)</f>
        <v>0.37668800000000002</v>
      </c>
      <c r="AC33" s="17">
        <f t="shared" ref="AC33" si="119">AVERAGE(AC8,AC14,AC20,AC26,AC32)</f>
        <v>0.46364800000000006</v>
      </c>
      <c r="AD33" s="17">
        <f t="shared" ref="AD33" si="120">AVERAGE(AD8,AD14,AD20,AD26,AD32)</f>
        <v>0.36779599999999996</v>
      </c>
      <c r="AE33" s="17">
        <f t="shared" ref="AE33" si="121">AVERAGE(AE8,AE14,AE20,AE26,AE32)</f>
        <v>0.62822400000000012</v>
      </c>
      <c r="AF33" s="21"/>
      <c r="AG33" s="17">
        <f>AVERAGE(AG8,AG14,AG20,AG26,AG32)</f>
        <v>0.39727599999999996</v>
      </c>
      <c r="AH33" s="17">
        <f>AVERAGE(AH8,AH14,AH20,AH26,AH32)</f>
        <v>0.68157200000000007</v>
      </c>
      <c r="AI33" s="17">
        <f>AVERAGE(AI8,AI14,AI20,AI26,AI32)</f>
        <v>0.47694399999999992</v>
      </c>
      <c r="AJ33" s="18">
        <f>AVERAGE(AJ8,AJ14,AJ20,AJ26,AJ32)</f>
        <v>0.532636</v>
      </c>
      <c r="AK33" s="17"/>
      <c r="AL33" s="17">
        <f t="shared" ref="AL33:AO33" si="122">AVERAGE(AL8,AL14,AL20,AL26,AL32)</f>
        <v>0.38910799999999995</v>
      </c>
      <c r="AM33" s="17">
        <f t="shared" si="122"/>
        <v>0.56571600000000011</v>
      </c>
      <c r="AN33" s="17">
        <f t="shared" si="122"/>
        <v>0.44462000000000002</v>
      </c>
      <c r="AO33" s="17">
        <f t="shared" si="122"/>
        <v>0.59241200000000005</v>
      </c>
      <c r="AP33" s="21"/>
      <c r="AQ33" s="17">
        <f t="shared" ref="AQ33:AT33" si="123">AVERAGE(AQ8,AQ14,AQ20,AQ26,AQ32)</f>
        <v>0.38528799999999996</v>
      </c>
      <c r="AR33" s="17">
        <f t="shared" si="123"/>
        <v>0.68057600000000007</v>
      </c>
      <c r="AS33" s="17">
        <f t="shared" si="123"/>
        <v>0.46266400000000002</v>
      </c>
      <c r="AT33" s="18">
        <f t="shared" si="123"/>
        <v>0.5243040000000001</v>
      </c>
      <c r="AU33" s="13" t="s">
        <v>5</v>
      </c>
      <c r="AV33" s="17">
        <v>0.4919</v>
      </c>
      <c r="AW33" s="17">
        <v>0.35670000000000002</v>
      </c>
      <c r="AX33" s="17">
        <v>0.41360000000000002</v>
      </c>
      <c r="AY33" s="18">
        <v>0.48609999999999998</v>
      </c>
      <c r="AZ33" s="13" t="s">
        <v>5</v>
      </c>
      <c r="BA33" s="17">
        <v>0.505</v>
      </c>
      <c r="BB33" s="17">
        <v>0.98429999999999995</v>
      </c>
      <c r="BC33" s="17">
        <v>0.66759999999999997</v>
      </c>
      <c r="BD33" s="18">
        <v>0.502</v>
      </c>
      <c r="BE33" s="17"/>
      <c r="BF33" s="17">
        <f t="shared" ref="BF33:BI33" si="124">AVERAGE(BF8,BF14,BF20,BF26,BF32)</f>
        <v>0.39788800000000002</v>
      </c>
      <c r="BG33" s="17">
        <f t="shared" si="124"/>
        <v>0.89168399999999992</v>
      </c>
      <c r="BH33" s="17">
        <f t="shared" si="124"/>
        <v>0.52433600000000002</v>
      </c>
      <c r="BI33" s="18">
        <f t="shared" si="124"/>
        <v>0.45581199999999999</v>
      </c>
      <c r="BJ33" s="17"/>
      <c r="BK33" s="17">
        <f t="shared" ref="BK33:BN33" si="125">AVERAGE(BK8,BK14,BK20,BK26,BK32)</f>
        <v>0.40124000000000004</v>
      </c>
      <c r="BL33" s="17">
        <f t="shared" si="125"/>
        <v>0.84626000000000001</v>
      </c>
      <c r="BM33" s="17">
        <f t="shared" si="125"/>
        <v>0.53031600000000001</v>
      </c>
      <c r="BN33" s="18">
        <f t="shared" si="125"/>
        <v>0.51064799999999999</v>
      </c>
      <c r="BO33" s="17"/>
      <c r="BP33" s="17">
        <f t="shared" ref="BP33:BS33" si="126">AVERAGE(BP8,BP14,BP20,BP26,BP32)</f>
        <v>0.36090800000000001</v>
      </c>
      <c r="BQ33" s="17">
        <f t="shared" si="126"/>
        <v>0.38780599999999998</v>
      </c>
      <c r="BR33" s="17">
        <f t="shared" si="126"/>
        <v>0.35528399999999999</v>
      </c>
      <c r="BS33" s="18">
        <f t="shared" si="126"/>
        <v>0.66012399999999993</v>
      </c>
      <c r="BT33" s="21"/>
      <c r="BU33" s="17"/>
      <c r="BV33" s="17"/>
      <c r="BW33" s="17"/>
      <c r="BX33" s="17"/>
      <c r="BY33" s="18"/>
      <c r="BZ33" s="4"/>
      <c r="CF33" s="52" t="s">
        <v>86</v>
      </c>
      <c r="CG33" s="46" t="s">
        <v>149</v>
      </c>
      <c r="CH33" s="46" t="s">
        <v>150</v>
      </c>
      <c r="CI33" s="46" t="s">
        <v>151</v>
      </c>
      <c r="CJ33" s="46" t="s">
        <v>407</v>
      </c>
      <c r="CK33" s="46" t="s">
        <v>408</v>
      </c>
      <c r="CL33" s="46" t="s">
        <v>409</v>
      </c>
      <c r="CM33" s="46" t="s">
        <v>165</v>
      </c>
      <c r="CN33" s="46" t="s">
        <v>555</v>
      </c>
      <c r="CO33" s="46" t="s">
        <v>556</v>
      </c>
      <c r="CP33" s="47" t="s">
        <v>557</v>
      </c>
      <c r="CQ33" s="47" t="s">
        <v>558</v>
      </c>
      <c r="CR33" s="47" t="s">
        <v>559</v>
      </c>
      <c r="CS33" s="46" t="s">
        <v>152</v>
      </c>
      <c r="CT33" s="46" t="s">
        <v>183</v>
      </c>
      <c r="CU33" s="46" t="s">
        <v>183</v>
      </c>
      <c r="CV33" s="87" t="s">
        <v>190</v>
      </c>
      <c r="CX33" s="2" t="s">
        <v>7</v>
      </c>
      <c r="CY33">
        <v>0.39079999999999998</v>
      </c>
      <c r="CZ33">
        <v>0.97140000000000004</v>
      </c>
      <c r="DA33">
        <v>0.55740000000000001</v>
      </c>
      <c r="DB33" s="5">
        <v>0.46</v>
      </c>
      <c r="DC33" s="33"/>
      <c r="DD33" s="33"/>
      <c r="DE33" s="33"/>
      <c r="DF33" s="33"/>
      <c r="DG33" s="33"/>
      <c r="DH33" s="33"/>
      <c r="DI33" s="33"/>
      <c r="DJ33" s="33"/>
    </row>
    <row r="34" spans="1:123" ht="16.5" thickBot="1">
      <c r="A34" s="12" t="s">
        <v>14</v>
      </c>
      <c r="B34" s="6"/>
      <c r="C34" s="7">
        <f>_xlfn.STDEV.P(C8,C14,C20,C26,C32)</f>
        <v>3.2711228653170478E-2</v>
      </c>
      <c r="D34" s="7">
        <f t="shared" ref="D34:AE34" si="127">_xlfn.STDEV.P(D8,D14,D20,D26,D32)</f>
        <v>6.1705411885830126E-2</v>
      </c>
      <c r="E34" s="7">
        <f t="shared" si="127"/>
        <v>3.812660677269876E-2</v>
      </c>
      <c r="F34" s="7">
        <f t="shared" si="127"/>
        <v>1.9970660079226221E-2</v>
      </c>
      <c r="G34" s="6"/>
      <c r="H34" s="7">
        <f t="shared" si="127"/>
        <v>4.2425689198880373E-2</v>
      </c>
      <c r="I34" s="7">
        <f t="shared" si="127"/>
        <v>9.797958971132717E-2</v>
      </c>
      <c r="J34" s="7">
        <f t="shared" si="127"/>
        <v>6.0342602396648577E-2</v>
      </c>
      <c r="K34" s="7">
        <f t="shared" si="127"/>
        <v>1.9356799735493448E-2</v>
      </c>
      <c r="L34" s="6"/>
      <c r="M34" s="7">
        <f t="shared" ref="M34:P34" si="128">_xlfn.STDEV.P(M8,M14,M20,M26,M32)</f>
        <v>3.7840950093780648E-2</v>
      </c>
      <c r="N34" s="7">
        <f t="shared" si="128"/>
        <v>1.2789010282269659E-2</v>
      </c>
      <c r="O34" s="7">
        <f t="shared" si="128"/>
        <v>1.6614675922208073E-2</v>
      </c>
      <c r="P34" s="8">
        <f t="shared" si="128"/>
        <v>2.5379152389313556E-2</v>
      </c>
      <c r="Q34" s="7"/>
      <c r="R34" s="7">
        <f t="shared" ref="R34:U34" si="129">_xlfn.STDEV.P(R8,R14,R20,R26,R32)</f>
        <v>3.1980418008525191E-2</v>
      </c>
      <c r="S34" s="7">
        <f t="shared" si="129"/>
        <v>7.7126219666207502E-2</v>
      </c>
      <c r="T34" s="7">
        <f t="shared" si="129"/>
        <v>1.8491648276992515E-2</v>
      </c>
      <c r="U34" s="7">
        <f t="shared" si="129"/>
        <v>5.0029433576645639E-2</v>
      </c>
      <c r="V34" s="6"/>
      <c r="W34" s="7" t="e">
        <f t="shared" si="127"/>
        <v>#DIV/0!</v>
      </c>
      <c r="X34" s="7" t="e">
        <f t="shared" si="127"/>
        <v>#DIV/0!</v>
      </c>
      <c r="Y34" s="7" t="e">
        <f t="shared" si="127"/>
        <v>#DIV/0!</v>
      </c>
      <c r="Z34" s="8" t="e">
        <f t="shared" si="127"/>
        <v>#DIV/0!</v>
      </c>
      <c r="AA34" s="7"/>
      <c r="AB34" s="7">
        <f t="shared" si="127"/>
        <v>4.1749202818736633E-2</v>
      </c>
      <c r="AC34" s="7">
        <f t="shared" si="127"/>
        <v>1.5986797552981009E-2</v>
      </c>
      <c r="AD34" s="7">
        <f t="shared" si="127"/>
        <v>8.4429985194834634E-3</v>
      </c>
      <c r="AE34" s="7">
        <f t="shared" si="127"/>
        <v>1.588846323594573E-2</v>
      </c>
      <c r="AF34" s="6"/>
      <c r="AG34" s="7">
        <f>_xlfn.STDEV.P(AG8,AG14,AG20,AG26,AG32)</f>
        <v>5.1300188537665735E-2</v>
      </c>
      <c r="AH34" s="7">
        <f>_xlfn.STDEV.P(AH8,AH14,AH20,AH26,AH32)</f>
        <v>4.2838609874737983E-2</v>
      </c>
      <c r="AI34" s="7">
        <f>_xlfn.STDEV.P(AI8,AI14,AI20,AI26,AI32)</f>
        <v>3.8795379931120713E-2</v>
      </c>
      <c r="AJ34" s="8">
        <f>_xlfn.STDEV.P(AJ8,AJ14,AJ20,AJ26,AJ32)</f>
        <v>6.59441514010147E-2</v>
      </c>
      <c r="AK34" s="7"/>
      <c r="AL34" s="7">
        <f t="shared" ref="AL34:AO34" si="130">_xlfn.STDEV.P(AL8,AL14,AL20,AL26,AL32)</f>
        <v>1.1722331508705934E-2</v>
      </c>
      <c r="AM34" s="7">
        <f t="shared" si="130"/>
        <v>6.8311100122893454E-3</v>
      </c>
      <c r="AN34" s="7">
        <f t="shared" si="130"/>
        <v>8.1088692183312727E-3</v>
      </c>
      <c r="AO34" s="7">
        <f t="shared" si="130"/>
        <v>1.6946228370938447E-2</v>
      </c>
      <c r="AP34" s="6"/>
      <c r="AQ34" s="7">
        <f t="shared" ref="AQ34:AT34" si="131">_xlfn.STDEV.P(AQ8,AQ14,AQ20,AQ26,AQ32)</f>
        <v>2.7416347240287138E-2</v>
      </c>
      <c r="AR34" s="7">
        <f t="shared" si="131"/>
        <v>0.10513198592245802</v>
      </c>
      <c r="AS34" s="7">
        <f t="shared" si="131"/>
        <v>2.0338276819829172E-2</v>
      </c>
      <c r="AT34" s="8">
        <f t="shared" si="131"/>
        <v>7.286652718498364E-2</v>
      </c>
      <c r="AU34" s="2" t="s">
        <v>6</v>
      </c>
      <c r="AV34">
        <v>0.66669999999999996</v>
      </c>
      <c r="AW34">
        <v>0.78439999999999999</v>
      </c>
      <c r="AX34">
        <v>0.7208</v>
      </c>
      <c r="AY34" s="5">
        <v>0.59560000000000002</v>
      </c>
      <c r="AZ34" s="2" t="s">
        <v>6</v>
      </c>
      <c r="BA34">
        <v>0.6653</v>
      </c>
      <c r="BB34">
        <v>1</v>
      </c>
      <c r="BC34">
        <v>0.79900000000000004</v>
      </c>
      <c r="BD34" s="5">
        <v>0.6653</v>
      </c>
      <c r="BE34" s="7"/>
      <c r="BF34" s="7">
        <f t="shared" ref="BF34:BI34" si="132">_xlfn.STDEV.P(BF8,BF14,BF20,BF26,BF32)</f>
        <v>2.1641233236578697E-2</v>
      </c>
      <c r="BG34" s="7">
        <f t="shared" si="132"/>
        <v>4.0948424926973682E-2</v>
      </c>
      <c r="BH34" s="7">
        <f t="shared" si="132"/>
        <v>1.9029923383976105E-2</v>
      </c>
      <c r="BI34" s="8">
        <f t="shared" si="132"/>
        <v>1.593713449776963E-2</v>
      </c>
      <c r="BJ34" s="7"/>
      <c r="BK34" s="7">
        <f t="shared" ref="BK34:BN34" si="133">_xlfn.STDEV.P(BK8,BK14,BK20,BK26,BK32)</f>
        <v>2.5705404879129999E-2</v>
      </c>
      <c r="BL34" s="7">
        <f t="shared" si="133"/>
        <v>5.0064666981814651E-2</v>
      </c>
      <c r="BM34" s="7">
        <f t="shared" si="133"/>
        <v>2.6726174136976658E-2</v>
      </c>
      <c r="BN34" s="8">
        <f t="shared" si="133"/>
        <v>4.3811656165910921E-2</v>
      </c>
      <c r="BO34" s="7"/>
      <c r="BP34" s="7">
        <f t="shared" ref="BP34:BS34" si="134">_xlfn.STDEV.P(BP8,BP14,BP20,BP26,BP32)</f>
        <v>3.3458859753434503E-2</v>
      </c>
      <c r="BQ34" s="7">
        <f t="shared" si="134"/>
        <v>4.3547074115260528E-2</v>
      </c>
      <c r="BR34" s="7">
        <f t="shared" si="134"/>
        <v>3.6420041515627243E-2</v>
      </c>
      <c r="BS34" s="8">
        <f t="shared" si="134"/>
        <v>1.9718622264245513E-2</v>
      </c>
      <c r="BT34" s="6"/>
      <c r="BU34" s="7"/>
      <c r="BV34" s="7"/>
      <c r="BW34" s="7"/>
      <c r="BX34" s="7"/>
      <c r="BY34" s="8"/>
      <c r="BZ34" s="4"/>
      <c r="CF34" s="30"/>
      <c r="CG34" s="31"/>
      <c r="CH34" s="31"/>
      <c r="CI34" s="31"/>
      <c r="CJ34" s="31"/>
      <c r="CK34" s="31"/>
      <c r="CL34" s="31"/>
      <c r="CM34" s="31"/>
      <c r="CN34" s="31"/>
      <c r="CO34" s="31"/>
      <c r="CP34" s="82"/>
      <c r="CQ34" s="82"/>
      <c r="CR34" s="82"/>
      <c r="CS34" s="31"/>
      <c r="CT34" s="31"/>
      <c r="CU34" s="31"/>
      <c r="CV34" s="31"/>
      <c r="CX34" s="2" t="s">
        <v>8</v>
      </c>
      <c r="DB34" s="5"/>
      <c r="DC34" s="33"/>
      <c r="DD34" s="33"/>
      <c r="DE34" s="33" t="s">
        <v>322</v>
      </c>
      <c r="DF34" s="33"/>
      <c r="DG34" s="33"/>
      <c r="DH34" s="33"/>
      <c r="DI34" s="33"/>
      <c r="DJ34" s="33"/>
    </row>
    <row r="35" spans="1:123" ht="16.5" thickBot="1">
      <c r="AU35" s="2" t="s">
        <v>7</v>
      </c>
      <c r="AV35">
        <v>0.42399999999999999</v>
      </c>
      <c r="AW35">
        <v>0.85640000000000005</v>
      </c>
      <c r="AX35">
        <v>0.56720000000000004</v>
      </c>
      <c r="AY35" s="5">
        <v>0.47410000000000002</v>
      </c>
      <c r="AZ35" s="2" t="s">
        <v>7</v>
      </c>
      <c r="BA35">
        <v>0.4032</v>
      </c>
      <c r="BB35">
        <v>1</v>
      </c>
      <c r="BC35">
        <v>0.5746</v>
      </c>
      <c r="BD35" s="5">
        <v>0.40439999999999998</v>
      </c>
      <c r="CF35" s="30" t="s">
        <v>576</v>
      </c>
      <c r="CG35" s="31" t="s">
        <v>310</v>
      </c>
      <c r="CH35" s="31" t="s">
        <v>311</v>
      </c>
      <c r="CI35" s="32" t="s">
        <v>312</v>
      </c>
      <c r="CJ35" s="31" t="s">
        <v>374</v>
      </c>
      <c r="CK35" s="31" t="s">
        <v>375</v>
      </c>
      <c r="CL35" s="31" t="s">
        <v>376</v>
      </c>
      <c r="CM35" s="31" t="s">
        <v>314</v>
      </c>
      <c r="CN35" s="31" t="s">
        <v>315</v>
      </c>
      <c r="CO35" s="31" t="s">
        <v>316</v>
      </c>
      <c r="CP35" s="82" t="s">
        <v>560</v>
      </c>
      <c r="CQ35" s="82" t="s">
        <v>561</v>
      </c>
      <c r="CR35" s="82" t="s">
        <v>562</v>
      </c>
      <c r="CS35" s="31" t="s">
        <v>313</v>
      </c>
      <c r="CT35" s="82" t="s">
        <v>90</v>
      </c>
      <c r="CU35" s="82" t="s">
        <v>90</v>
      </c>
      <c r="CV35" s="82" t="s">
        <v>90</v>
      </c>
      <c r="CX35" s="2" t="s">
        <v>9</v>
      </c>
      <c r="CY35">
        <v>0.26829999999999998</v>
      </c>
      <c r="CZ35">
        <v>0.78569999999999995</v>
      </c>
      <c r="DA35">
        <v>0.4</v>
      </c>
      <c r="DB35" s="5">
        <v>0.34</v>
      </c>
      <c r="DC35" s="33"/>
      <c r="DD35" s="33"/>
      <c r="DE35" s="33" t="s">
        <v>321</v>
      </c>
      <c r="DF35" s="33"/>
      <c r="DG35" s="33"/>
      <c r="DH35" s="33"/>
      <c r="DI35" s="33"/>
      <c r="DJ35" s="33"/>
    </row>
    <row r="36" spans="1:123" ht="15.75">
      <c r="L36" s="107" t="s">
        <v>265</v>
      </c>
      <c r="M36" s="95"/>
      <c r="N36" s="95"/>
      <c r="O36" s="95"/>
      <c r="P36" s="96"/>
      <c r="Q36" s="107" t="s">
        <v>270</v>
      </c>
      <c r="R36" s="95"/>
      <c r="S36" s="95"/>
      <c r="T36" s="95"/>
      <c r="U36" s="96"/>
      <c r="AA36" s="107" t="s">
        <v>114</v>
      </c>
      <c r="AB36" s="95"/>
      <c r="AC36" s="95"/>
      <c r="AD36" s="95"/>
      <c r="AE36" s="96"/>
      <c r="AF36" s="107" t="s">
        <v>72</v>
      </c>
      <c r="AG36" s="95"/>
      <c r="AH36" s="95"/>
      <c r="AI36" s="95"/>
      <c r="AJ36" s="96"/>
      <c r="AK36" s="107" t="s">
        <v>116</v>
      </c>
      <c r="AL36" s="95"/>
      <c r="AM36" s="95"/>
      <c r="AN36" s="95"/>
      <c r="AO36" s="95"/>
      <c r="AP36" s="107" t="s">
        <v>74</v>
      </c>
      <c r="AQ36" s="95"/>
      <c r="AR36" s="95"/>
      <c r="AS36" s="95"/>
      <c r="AT36" s="96"/>
      <c r="AU36" s="2" t="s">
        <v>8</v>
      </c>
      <c r="AV36">
        <v>0.123</v>
      </c>
      <c r="AW36">
        <v>0.34910000000000002</v>
      </c>
      <c r="AX36">
        <v>0.1807</v>
      </c>
      <c r="AY36" s="5">
        <v>0.72909999999999997</v>
      </c>
      <c r="AZ36" s="2" t="s">
        <v>8</v>
      </c>
      <c r="BA36">
        <v>9.0200000000000002E-2</v>
      </c>
      <c r="BB36">
        <v>1</v>
      </c>
      <c r="BC36">
        <v>0.16539999999999999</v>
      </c>
      <c r="BD36" s="5">
        <v>0.11550000000000001</v>
      </c>
      <c r="BJ36" s="107" t="s">
        <v>623</v>
      </c>
      <c r="BK36" s="95"/>
      <c r="BL36" s="95"/>
      <c r="BM36" s="95"/>
      <c r="BN36" s="96"/>
      <c r="BO36" s="95" t="s">
        <v>644</v>
      </c>
      <c r="BP36" s="95"/>
      <c r="BQ36" s="95"/>
      <c r="BR36" s="95"/>
      <c r="BS36" s="96"/>
      <c r="CF36" s="30" t="s">
        <v>577</v>
      </c>
      <c r="CG36" s="31" t="s">
        <v>563</v>
      </c>
      <c r="CH36" s="31" t="s">
        <v>564</v>
      </c>
      <c r="CI36" s="31" t="s">
        <v>565</v>
      </c>
      <c r="CJ36" s="32" t="s">
        <v>620</v>
      </c>
      <c r="CK36" s="31" t="s">
        <v>567</v>
      </c>
      <c r="CL36" s="32" t="s">
        <v>568</v>
      </c>
      <c r="CM36" s="31" t="s">
        <v>569</v>
      </c>
      <c r="CN36" s="31" t="s">
        <v>570</v>
      </c>
      <c r="CO36" s="31" t="s">
        <v>571</v>
      </c>
      <c r="CP36" s="82" t="s">
        <v>572</v>
      </c>
      <c r="CQ36" s="82" t="s">
        <v>573</v>
      </c>
      <c r="CR36" s="82" t="s">
        <v>574</v>
      </c>
      <c r="CS36" s="31" t="s">
        <v>566</v>
      </c>
      <c r="CT36" s="82" t="s">
        <v>90</v>
      </c>
      <c r="CU36" s="82" t="s">
        <v>90</v>
      </c>
      <c r="CV36" s="82" t="s">
        <v>90</v>
      </c>
      <c r="CX36" s="15" t="s">
        <v>11</v>
      </c>
      <c r="CY36" s="1">
        <f>AVERAGE(CY31:CY35)</f>
        <v>0.442525</v>
      </c>
      <c r="CZ36" s="1">
        <f>AVERAGE(CZ31:CZ35)</f>
        <v>0.87132500000000002</v>
      </c>
      <c r="DA36" s="1">
        <f>AVERAGE(DA31:DA35)</f>
        <v>0.57697500000000002</v>
      </c>
      <c r="DB36" s="3">
        <f>AVERAGE(DB31:DB35)</f>
        <v>0.48749999999999999</v>
      </c>
      <c r="DC36" s="33"/>
      <c r="DD36" s="33"/>
      <c r="DE36" s="33" t="s">
        <v>323</v>
      </c>
      <c r="DF36" s="33"/>
      <c r="DG36" s="33"/>
      <c r="DH36" s="33"/>
      <c r="DI36" s="33"/>
      <c r="DJ36" s="33"/>
    </row>
    <row r="37" spans="1:123" ht="15.75">
      <c r="L37" s="2" t="s">
        <v>1</v>
      </c>
      <c r="M37" s="1" t="s">
        <v>2</v>
      </c>
      <c r="N37" s="1" t="s">
        <v>3</v>
      </c>
      <c r="O37" s="1" t="s">
        <v>4</v>
      </c>
      <c r="P37" s="3" t="s">
        <v>10</v>
      </c>
      <c r="Q37" s="2" t="s">
        <v>1</v>
      </c>
      <c r="R37" s="1" t="s">
        <v>2</v>
      </c>
      <c r="S37" s="1" t="s">
        <v>3</v>
      </c>
      <c r="T37" s="1" t="s">
        <v>4</v>
      </c>
      <c r="U37" s="3" t="s">
        <v>10</v>
      </c>
      <c r="AA37" s="2" t="s">
        <v>1</v>
      </c>
      <c r="AB37" s="1" t="s">
        <v>2</v>
      </c>
      <c r="AC37" s="1" t="s">
        <v>3</v>
      </c>
      <c r="AD37" s="1" t="s">
        <v>4</v>
      </c>
      <c r="AE37" s="3" t="s">
        <v>10</v>
      </c>
      <c r="AF37" s="2" t="s">
        <v>1</v>
      </c>
      <c r="AG37" s="1" t="s">
        <v>2</v>
      </c>
      <c r="AH37" s="1" t="s">
        <v>3</v>
      </c>
      <c r="AI37" s="1" t="s">
        <v>4</v>
      </c>
      <c r="AJ37" s="3" t="s">
        <v>10</v>
      </c>
      <c r="AK37" s="2" t="s">
        <v>1</v>
      </c>
      <c r="AL37" s="1" t="s">
        <v>2</v>
      </c>
      <c r="AM37" s="1" t="s">
        <v>3</v>
      </c>
      <c r="AN37" s="1" t="s">
        <v>4</v>
      </c>
      <c r="AO37" s="1" t="s">
        <v>10</v>
      </c>
      <c r="AP37" s="2" t="s">
        <v>1</v>
      </c>
      <c r="AQ37" s="1" t="s">
        <v>2</v>
      </c>
      <c r="AR37" s="1" t="s">
        <v>3</v>
      </c>
      <c r="AS37" s="1" t="s">
        <v>4</v>
      </c>
      <c r="AT37" s="3" t="s">
        <v>10</v>
      </c>
      <c r="AU37" s="2" t="s">
        <v>9</v>
      </c>
      <c r="AV37">
        <v>0.28570000000000001</v>
      </c>
      <c r="AW37">
        <v>0.61040000000000005</v>
      </c>
      <c r="AX37">
        <v>0.38919999999999999</v>
      </c>
      <c r="AY37" s="5">
        <v>0.41239999999999999</v>
      </c>
      <c r="AZ37" s="2" t="s">
        <v>9</v>
      </c>
      <c r="BA37">
        <v>0.30740000000000001</v>
      </c>
      <c r="BB37">
        <v>1</v>
      </c>
      <c r="BC37">
        <v>0.47020000000000001</v>
      </c>
      <c r="BD37" s="5">
        <v>0.30880000000000002</v>
      </c>
      <c r="BJ37" s="2" t="s">
        <v>1</v>
      </c>
      <c r="BK37" s="1" t="s">
        <v>2</v>
      </c>
      <c r="BL37" s="1" t="s">
        <v>3</v>
      </c>
      <c r="BM37" s="1" t="s">
        <v>4</v>
      </c>
      <c r="BN37" s="3" t="s">
        <v>10</v>
      </c>
      <c r="BO37" s="1" t="s">
        <v>6</v>
      </c>
      <c r="BP37" s="1" t="s">
        <v>2</v>
      </c>
      <c r="BQ37" s="1" t="s">
        <v>3</v>
      </c>
      <c r="BR37" s="1" t="s">
        <v>4</v>
      </c>
      <c r="BS37" s="3" t="s">
        <v>10</v>
      </c>
      <c r="CF37" s="30" t="s">
        <v>578</v>
      </c>
      <c r="CG37" s="31" t="s">
        <v>581</v>
      </c>
      <c r="CH37" s="31" t="s">
        <v>582</v>
      </c>
      <c r="CI37" s="31" t="s">
        <v>583</v>
      </c>
      <c r="CJ37" s="31" t="s">
        <v>585</v>
      </c>
      <c r="CK37" s="31" t="s">
        <v>619</v>
      </c>
      <c r="CL37" s="31" t="s">
        <v>618</v>
      </c>
      <c r="CM37" s="31" t="s">
        <v>586</v>
      </c>
      <c r="CN37" s="31" t="s">
        <v>587</v>
      </c>
      <c r="CO37" s="31" t="s">
        <v>588</v>
      </c>
      <c r="CP37" s="82" t="s">
        <v>589</v>
      </c>
      <c r="CQ37" s="82" t="s">
        <v>590</v>
      </c>
      <c r="CR37" s="82" t="s">
        <v>591</v>
      </c>
      <c r="CS37" s="31" t="s">
        <v>584</v>
      </c>
      <c r="CT37" s="82" t="s">
        <v>90</v>
      </c>
      <c r="CU37" s="82" t="s">
        <v>90</v>
      </c>
      <c r="CV37" s="82" t="s">
        <v>90</v>
      </c>
      <c r="CY37">
        <f>AVERAGE(CY12,CY18,CY24,CY30,CY36)</f>
        <v>0.47230999999999995</v>
      </c>
      <c r="CZ37">
        <f>AVERAGE(CZ12,CZ18,CZ24,CZ30,CZ36)</f>
        <v>0.83734500000000001</v>
      </c>
      <c r="DA37">
        <f>AVERAGE(DA12,DA18,DA24,DA30,DA36)</f>
        <v>0.59119500000000003</v>
      </c>
      <c r="DB37">
        <f>AVERAGE(DB12,DB18,DB24,DB30,DB36)</f>
        <v>0.48561499999999996</v>
      </c>
      <c r="DC37" s="33"/>
      <c r="DD37" s="33"/>
      <c r="DE37" s="33"/>
      <c r="DF37" s="33"/>
      <c r="DG37" s="33"/>
      <c r="DH37" s="33"/>
      <c r="DI37" s="33"/>
      <c r="DJ37" s="33"/>
    </row>
    <row r="38" spans="1:123" ht="15.75">
      <c r="L38" s="13" t="s">
        <v>5</v>
      </c>
      <c r="M38" s="17">
        <v>0.59319999999999995</v>
      </c>
      <c r="N38" s="17">
        <v>0.63639999999999997</v>
      </c>
      <c r="O38" s="17">
        <v>0.61399999999999999</v>
      </c>
      <c r="P38" s="18">
        <v>0.56000000000000005</v>
      </c>
      <c r="Q38" s="13" t="s">
        <v>5</v>
      </c>
      <c r="R38" s="17">
        <v>0.55669999999999997</v>
      </c>
      <c r="S38" s="17">
        <v>0.98180000000000001</v>
      </c>
      <c r="T38" s="17">
        <v>0.71050000000000002</v>
      </c>
      <c r="U38" s="18">
        <v>0.56000000000000005</v>
      </c>
      <c r="AA38" s="13" t="s">
        <v>5</v>
      </c>
      <c r="AB38" s="17">
        <v>0.55810000000000004</v>
      </c>
      <c r="AC38" s="17">
        <v>0.43640000000000001</v>
      </c>
      <c r="AD38" s="17">
        <v>0.48980000000000001</v>
      </c>
      <c r="AE38" s="18">
        <v>0.5</v>
      </c>
      <c r="AF38" s="13" t="s">
        <v>5</v>
      </c>
      <c r="AG38" s="17">
        <v>0.55000000000000004</v>
      </c>
      <c r="AH38" s="17">
        <v>1</v>
      </c>
      <c r="AI38" s="17">
        <v>0.7097</v>
      </c>
      <c r="AJ38" s="18">
        <v>0.55000000000000004</v>
      </c>
      <c r="AK38" s="13" t="s">
        <v>5</v>
      </c>
      <c r="AL38" s="17">
        <v>0.57689999999999997</v>
      </c>
      <c r="AM38" s="17">
        <v>0.54549999999999998</v>
      </c>
      <c r="AN38" s="17">
        <v>0.56069999999999998</v>
      </c>
      <c r="AO38" s="17">
        <v>0.53</v>
      </c>
      <c r="AP38" s="13" t="s">
        <v>5</v>
      </c>
      <c r="AQ38" s="17">
        <v>0.55000000000000004</v>
      </c>
      <c r="AR38" s="17">
        <v>1</v>
      </c>
      <c r="AS38" s="17">
        <v>0.7097</v>
      </c>
      <c r="AT38" s="18">
        <v>0.55000000000000004</v>
      </c>
      <c r="AU38" s="2" t="s">
        <v>11</v>
      </c>
      <c r="AV38" s="1">
        <v>0.39826</v>
      </c>
      <c r="AW38" s="1">
        <v>0.59140000000000004</v>
      </c>
      <c r="AX38" s="1">
        <v>0.45429999999999998</v>
      </c>
      <c r="AY38" s="3">
        <v>0.53946000000000005</v>
      </c>
      <c r="AZ38" s="15" t="s">
        <v>11</v>
      </c>
      <c r="BA38" s="1">
        <f>AVERAGE(BA33:BA37)</f>
        <v>0.39422000000000007</v>
      </c>
      <c r="BB38" s="1">
        <f t="shared" ref="BB38:BD38" si="135">AVERAGE(BB33:BB37)</f>
        <v>0.99686000000000008</v>
      </c>
      <c r="BC38" s="1">
        <f t="shared" si="135"/>
        <v>0.53536000000000006</v>
      </c>
      <c r="BD38" s="3">
        <f t="shared" si="135"/>
        <v>0.39919999999999994</v>
      </c>
      <c r="BJ38" s="13" t="s">
        <v>5</v>
      </c>
      <c r="BK38" s="17">
        <v>0.55740000000000001</v>
      </c>
      <c r="BL38" s="17">
        <v>0.61819999999999997</v>
      </c>
      <c r="BM38" s="17">
        <v>0.58620000000000005</v>
      </c>
      <c r="BN38" s="18">
        <v>0.52</v>
      </c>
      <c r="BO38" s="14" t="s">
        <v>5</v>
      </c>
      <c r="BP38" s="17">
        <v>0.5161</v>
      </c>
      <c r="BQ38" s="17">
        <v>0.58179999999999998</v>
      </c>
      <c r="BR38" s="17">
        <v>0.54700000000000004</v>
      </c>
      <c r="BS38" s="18">
        <v>0.47</v>
      </c>
      <c r="CF38" s="30" t="s">
        <v>579</v>
      </c>
      <c r="CG38" s="31" t="s">
        <v>592</v>
      </c>
      <c r="CH38" s="32" t="s">
        <v>593</v>
      </c>
      <c r="CI38" s="31" t="s">
        <v>594</v>
      </c>
      <c r="CJ38" s="31" t="s">
        <v>595</v>
      </c>
      <c r="CK38" s="31" t="s">
        <v>596</v>
      </c>
      <c r="CL38" s="31" t="s">
        <v>597</v>
      </c>
      <c r="CM38" s="31" t="s">
        <v>598</v>
      </c>
      <c r="CN38" s="32" t="s">
        <v>599</v>
      </c>
      <c r="CO38" s="31" t="s">
        <v>600</v>
      </c>
      <c r="CP38" s="82" t="s">
        <v>601</v>
      </c>
      <c r="CQ38" s="82" t="s">
        <v>602</v>
      </c>
      <c r="CR38" s="82" t="s">
        <v>603</v>
      </c>
      <c r="CS38" s="31" t="s">
        <v>604</v>
      </c>
      <c r="CT38" s="82" t="s">
        <v>90</v>
      </c>
      <c r="CU38" s="82" t="s">
        <v>90</v>
      </c>
      <c r="CV38" s="82" t="s">
        <v>90</v>
      </c>
      <c r="CY38">
        <f>_xlfn.STDEV.P(CY12,CY18,CY24,CY30,CY36)</f>
        <v>2.3776451585549904E-2</v>
      </c>
      <c r="CZ38">
        <f>_xlfn.STDEV.P(CZ12,CZ18,CZ24,CZ30,CZ36)</f>
        <v>2.7455033236184572E-2</v>
      </c>
      <c r="DA38">
        <f>_xlfn.STDEV.P(DA12,DA18,DA24,DA30,DA36)</f>
        <v>1.350870460110816E-2</v>
      </c>
      <c r="DB38">
        <f>_xlfn.STDEV.P(DB12,DB18,DB24,DB30,DB36)</f>
        <v>2.2193814453581429E-2</v>
      </c>
      <c r="DC38" s="33"/>
      <c r="DD38" s="33"/>
      <c r="DE38" s="33"/>
      <c r="DF38" s="33"/>
      <c r="DG38" s="33"/>
      <c r="DH38" s="33"/>
      <c r="DI38" s="33"/>
      <c r="DJ38" s="33"/>
    </row>
    <row r="39" spans="1:123" ht="16.5" thickBot="1">
      <c r="L39" s="2" t="s">
        <v>6</v>
      </c>
      <c r="M39">
        <v>0.6774</v>
      </c>
      <c r="N39">
        <v>0.96919999999999995</v>
      </c>
      <c r="O39">
        <v>0.79749999999999999</v>
      </c>
      <c r="P39" s="5">
        <v>0.68</v>
      </c>
      <c r="Q39" s="2" t="s">
        <v>6</v>
      </c>
      <c r="R39">
        <v>0.67390000000000005</v>
      </c>
      <c r="S39">
        <v>0.95379999999999998</v>
      </c>
      <c r="T39">
        <v>0.78979999999999995</v>
      </c>
      <c r="U39" s="5">
        <v>0.67</v>
      </c>
      <c r="AA39" s="2" t="s">
        <v>6</v>
      </c>
      <c r="AB39">
        <v>0.65959999999999996</v>
      </c>
      <c r="AC39">
        <v>0.95379999999999998</v>
      </c>
      <c r="AD39">
        <v>0.77990000000000004</v>
      </c>
      <c r="AE39" s="5">
        <v>0.65</v>
      </c>
      <c r="AF39" s="2" t="s">
        <v>6</v>
      </c>
      <c r="AG39">
        <v>0.65</v>
      </c>
      <c r="AH39">
        <v>1</v>
      </c>
      <c r="AI39">
        <v>0.78790000000000004</v>
      </c>
      <c r="AJ39" s="5">
        <v>0.65</v>
      </c>
      <c r="AK39" s="2" t="s">
        <v>6</v>
      </c>
      <c r="AL39">
        <v>0.63639999999999997</v>
      </c>
      <c r="AM39">
        <v>0.86150000000000004</v>
      </c>
      <c r="AN39">
        <v>0.73199999999999998</v>
      </c>
      <c r="AO39">
        <v>0.59</v>
      </c>
      <c r="AP39" s="2" t="s">
        <v>6</v>
      </c>
      <c r="AQ39">
        <v>0.65</v>
      </c>
      <c r="AR39">
        <v>1</v>
      </c>
      <c r="AS39">
        <v>0.78790000000000004</v>
      </c>
      <c r="AT39" s="5">
        <v>0.65</v>
      </c>
      <c r="AU39" s="2" t="s">
        <v>282</v>
      </c>
      <c r="AV39" s="1">
        <v>1.49E-2</v>
      </c>
      <c r="AW39" s="1"/>
      <c r="AX39" s="1"/>
      <c r="AY39" s="3"/>
      <c r="AZ39" s="2" t="s">
        <v>282</v>
      </c>
      <c r="BA39" s="1">
        <v>0</v>
      </c>
      <c r="BB39" s="1"/>
      <c r="BC39" s="1"/>
      <c r="BD39" s="3"/>
      <c r="BJ39" s="2" t="s">
        <v>6</v>
      </c>
      <c r="BK39">
        <v>0.6462</v>
      </c>
      <c r="BL39">
        <v>0.6462</v>
      </c>
      <c r="BM39">
        <v>0.6462</v>
      </c>
      <c r="BN39" s="5">
        <v>0.54</v>
      </c>
      <c r="BO39" s="1" t="s">
        <v>6</v>
      </c>
      <c r="BP39">
        <v>0.65</v>
      </c>
      <c r="BQ39">
        <v>1</v>
      </c>
      <c r="BR39">
        <v>0.78790000000000004</v>
      </c>
      <c r="BS39" s="5">
        <v>0.65</v>
      </c>
      <c r="CF39" s="30" t="s">
        <v>580</v>
      </c>
      <c r="CG39" s="31" t="s">
        <v>605</v>
      </c>
      <c r="CH39" s="31" t="s">
        <v>606</v>
      </c>
      <c r="CI39" s="31" t="s">
        <v>607</v>
      </c>
      <c r="CJ39" s="31" t="s">
        <v>609</v>
      </c>
      <c r="CK39" s="31" t="s">
        <v>610</v>
      </c>
      <c r="CL39" s="31" t="s">
        <v>611</v>
      </c>
      <c r="CM39" s="31" t="s">
        <v>612</v>
      </c>
      <c r="CN39" s="31" t="s">
        <v>613</v>
      </c>
      <c r="CO39" s="31" t="s">
        <v>614</v>
      </c>
      <c r="CP39" s="82" t="s">
        <v>615</v>
      </c>
      <c r="CQ39" s="82" t="s">
        <v>616</v>
      </c>
      <c r="CR39" s="82" t="s">
        <v>617</v>
      </c>
      <c r="CS39" s="31" t="s">
        <v>608</v>
      </c>
      <c r="CT39" s="82" t="s">
        <v>90</v>
      </c>
      <c r="CU39" s="82" t="s">
        <v>90</v>
      </c>
      <c r="CV39" s="82" t="s">
        <v>90</v>
      </c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</row>
    <row r="40" spans="1:123">
      <c r="L40" s="2" t="s">
        <v>7</v>
      </c>
      <c r="M40">
        <v>0.5111</v>
      </c>
      <c r="N40">
        <v>0.53490000000000004</v>
      </c>
      <c r="O40">
        <v>0.52270000000000005</v>
      </c>
      <c r="P40" s="5">
        <v>0.57999999999999996</v>
      </c>
      <c r="Q40" s="2" t="s">
        <v>7</v>
      </c>
      <c r="R40">
        <v>0.41460000000000002</v>
      </c>
      <c r="S40">
        <v>0.79069999999999996</v>
      </c>
      <c r="T40">
        <v>0.54400000000000004</v>
      </c>
      <c r="U40" s="5">
        <v>0.43</v>
      </c>
      <c r="AA40" s="2" t="s">
        <v>7</v>
      </c>
      <c r="AB40">
        <v>0.43159999999999998</v>
      </c>
      <c r="AC40">
        <v>0.95350000000000001</v>
      </c>
      <c r="AD40">
        <v>0.59419999999999995</v>
      </c>
      <c r="AE40" s="5">
        <v>0.44</v>
      </c>
      <c r="AF40" s="2" t="s">
        <v>7</v>
      </c>
      <c r="AG40">
        <v>0.42859999999999998</v>
      </c>
      <c r="AH40">
        <v>0.41860000000000003</v>
      </c>
      <c r="AI40">
        <v>0.42349999999999999</v>
      </c>
      <c r="AJ40" s="5">
        <v>0.51</v>
      </c>
      <c r="AK40" s="2" t="s">
        <v>7</v>
      </c>
      <c r="AL40">
        <v>0.44569999999999999</v>
      </c>
      <c r="AM40">
        <v>0.95350000000000001</v>
      </c>
      <c r="AN40">
        <v>0.60740000000000005</v>
      </c>
      <c r="AO40">
        <v>0.47</v>
      </c>
      <c r="AP40" s="2" t="s">
        <v>7</v>
      </c>
      <c r="AQ40">
        <v>0.42349999999999999</v>
      </c>
      <c r="AR40">
        <v>0.83720000000000006</v>
      </c>
      <c r="AS40">
        <v>0.5625</v>
      </c>
      <c r="AT40" s="5">
        <v>0.44</v>
      </c>
      <c r="AU40" s="2" t="s">
        <v>283</v>
      </c>
      <c r="AV40" s="1">
        <v>7.7499999999999999E-2</v>
      </c>
      <c r="AW40" s="1"/>
      <c r="AX40" s="1"/>
      <c r="AY40" s="3"/>
      <c r="AZ40" s="2" t="s">
        <v>283</v>
      </c>
      <c r="BA40" s="1">
        <v>0</v>
      </c>
      <c r="BB40" s="1"/>
      <c r="BC40" s="1"/>
      <c r="BD40" s="3"/>
      <c r="BJ40" s="2" t="s">
        <v>7</v>
      </c>
      <c r="BK40">
        <v>0.48720000000000002</v>
      </c>
      <c r="BL40">
        <v>0.44190000000000002</v>
      </c>
      <c r="BM40">
        <v>0.46339999999999998</v>
      </c>
      <c r="BN40" s="5">
        <v>0.56000000000000005</v>
      </c>
      <c r="BO40" s="1" t="s">
        <v>7</v>
      </c>
      <c r="BP40">
        <v>0.2</v>
      </c>
      <c r="BQ40">
        <v>6.9800000000000001E-2</v>
      </c>
      <c r="BR40">
        <v>0.10340000000000001</v>
      </c>
      <c r="BS40" s="5">
        <v>0.48</v>
      </c>
      <c r="CX40" s="125" t="s">
        <v>328</v>
      </c>
      <c r="CY40" s="126"/>
      <c r="CZ40" s="126"/>
      <c r="DA40" s="126"/>
      <c r="DB40" s="127"/>
      <c r="DC40" s="33"/>
      <c r="DD40" s="125" t="s">
        <v>329</v>
      </c>
      <c r="DE40" s="126"/>
      <c r="DF40" s="126"/>
      <c r="DG40" s="126"/>
      <c r="DH40" s="127"/>
      <c r="DI40" s="33"/>
      <c r="DJ40" s="125" t="s">
        <v>330</v>
      </c>
      <c r="DK40" s="126"/>
      <c r="DL40" s="126"/>
      <c r="DM40" s="126"/>
      <c r="DN40" s="127"/>
      <c r="DO40" s="33"/>
      <c r="DP40" s="33"/>
      <c r="DQ40" s="33"/>
      <c r="DR40" s="33"/>
      <c r="DS40" s="33"/>
    </row>
    <row r="41" spans="1:123" ht="16.5" thickBot="1">
      <c r="L41" s="2" t="s">
        <v>8</v>
      </c>
      <c r="M41">
        <v>0</v>
      </c>
      <c r="N41">
        <v>0</v>
      </c>
      <c r="O41">
        <v>0</v>
      </c>
      <c r="P41" s="5">
        <v>0.87</v>
      </c>
      <c r="Q41" s="2" t="s">
        <v>8</v>
      </c>
      <c r="R41">
        <v>0.1111</v>
      </c>
      <c r="S41">
        <v>0.1111</v>
      </c>
      <c r="T41">
        <v>0.1111</v>
      </c>
      <c r="U41" s="5">
        <v>0.84</v>
      </c>
      <c r="AA41" s="2" t="s">
        <v>8</v>
      </c>
      <c r="AB41">
        <v>0</v>
      </c>
      <c r="AC41">
        <v>0</v>
      </c>
      <c r="AD41">
        <v>0</v>
      </c>
      <c r="AE41" s="5">
        <v>0.91</v>
      </c>
      <c r="AF41" s="2" t="s">
        <v>8</v>
      </c>
      <c r="AG41">
        <v>0.09</v>
      </c>
      <c r="AH41">
        <v>1</v>
      </c>
      <c r="AI41">
        <v>0.1651</v>
      </c>
      <c r="AJ41" s="5">
        <v>0.09</v>
      </c>
      <c r="AK41" s="2" t="s">
        <v>8</v>
      </c>
      <c r="AL41">
        <v>0</v>
      </c>
      <c r="AM41">
        <v>0</v>
      </c>
      <c r="AN41">
        <v>0</v>
      </c>
      <c r="AO41">
        <v>0.91</v>
      </c>
      <c r="AP41" s="2" t="s">
        <v>8</v>
      </c>
      <c r="AQ41">
        <v>9.1800000000000007E-2</v>
      </c>
      <c r="AR41">
        <v>1</v>
      </c>
      <c r="AS41">
        <v>0.16819999999999999</v>
      </c>
      <c r="AT41" s="5">
        <v>0.11</v>
      </c>
      <c r="AU41" s="66" t="s">
        <v>284</v>
      </c>
      <c r="AV41" s="67">
        <v>4.58E-2</v>
      </c>
      <c r="AW41" s="67"/>
      <c r="AX41" s="67"/>
      <c r="AY41" s="68"/>
      <c r="AZ41" s="66" t="s">
        <v>284</v>
      </c>
      <c r="BA41" s="1">
        <v>1.5900000000000001E-2</v>
      </c>
      <c r="BB41" s="1"/>
      <c r="BC41" s="1"/>
      <c r="BD41" s="3"/>
      <c r="BJ41" s="2" t="s">
        <v>8</v>
      </c>
      <c r="BK41">
        <v>9.0899999999999995E-2</v>
      </c>
      <c r="BL41">
        <v>0.44440000000000002</v>
      </c>
      <c r="BM41">
        <v>0.15090000000000001</v>
      </c>
      <c r="BN41" s="5">
        <v>0.55000000000000004</v>
      </c>
      <c r="BO41" s="1" t="s">
        <v>8</v>
      </c>
      <c r="BP41">
        <v>2.9399999999999999E-2</v>
      </c>
      <c r="BQ41">
        <v>0.1111</v>
      </c>
      <c r="BR41">
        <v>4.65E-2</v>
      </c>
      <c r="BS41" s="5">
        <v>0.59</v>
      </c>
      <c r="CF41" s="30" t="s">
        <v>640</v>
      </c>
      <c r="CG41" s="31" t="s">
        <v>627</v>
      </c>
      <c r="CH41" s="31" t="s">
        <v>628</v>
      </c>
      <c r="CI41" s="31" t="s">
        <v>629</v>
      </c>
      <c r="CJ41" s="31" t="s">
        <v>631</v>
      </c>
      <c r="CK41" s="31" t="s">
        <v>632</v>
      </c>
      <c r="CL41" s="31" t="s">
        <v>633</v>
      </c>
      <c r="CM41" s="31" t="s">
        <v>634</v>
      </c>
      <c r="CN41" s="31" t="s">
        <v>635</v>
      </c>
      <c r="CO41" s="31" t="s">
        <v>636</v>
      </c>
      <c r="CP41" s="82" t="s">
        <v>637</v>
      </c>
      <c r="CQ41" s="82" t="s">
        <v>638</v>
      </c>
      <c r="CR41" s="82" t="s">
        <v>639</v>
      </c>
      <c r="CS41" s="31" t="s">
        <v>630</v>
      </c>
      <c r="CT41" s="82" t="s">
        <v>90</v>
      </c>
      <c r="CU41" s="82" t="s">
        <v>90</v>
      </c>
      <c r="CV41" s="82" t="s">
        <v>90</v>
      </c>
      <c r="CX41" s="71" t="s">
        <v>1</v>
      </c>
      <c r="CY41" s="34" t="s">
        <v>2</v>
      </c>
      <c r="CZ41" s="34" t="s">
        <v>3</v>
      </c>
      <c r="DA41" s="34" t="s">
        <v>4</v>
      </c>
      <c r="DB41" s="72" t="s">
        <v>10</v>
      </c>
      <c r="DC41" s="33"/>
      <c r="DD41" s="71" t="s">
        <v>1</v>
      </c>
      <c r="DE41" s="34" t="s">
        <v>44</v>
      </c>
      <c r="DF41" s="34" t="s">
        <v>45</v>
      </c>
      <c r="DG41" s="34" t="s">
        <v>46</v>
      </c>
      <c r="DH41" s="72" t="s">
        <v>320</v>
      </c>
      <c r="DI41" s="33"/>
      <c r="DJ41" s="71" t="s">
        <v>1</v>
      </c>
      <c r="DK41" s="34" t="s">
        <v>2</v>
      </c>
      <c r="DL41" s="34" t="s">
        <v>3</v>
      </c>
      <c r="DM41" s="34" t="s">
        <v>4</v>
      </c>
      <c r="DN41" s="72" t="s">
        <v>10</v>
      </c>
      <c r="DO41" s="33"/>
      <c r="DP41" s="93" t="s">
        <v>687</v>
      </c>
      <c r="DQ41" s="33"/>
      <c r="DR41" s="33"/>
      <c r="DS41" s="33"/>
    </row>
    <row r="42" spans="1:123" ht="15.75">
      <c r="L42" s="2" t="s">
        <v>9</v>
      </c>
      <c r="M42">
        <v>0.13639999999999999</v>
      </c>
      <c r="N42">
        <v>9.3799999999999994E-2</v>
      </c>
      <c r="O42">
        <v>0.1111</v>
      </c>
      <c r="P42" s="5">
        <v>0.52</v>
      </c>
      <c r="Q42" s="2" t="s">
        <v>9</v>
      </c>
      <c r="R42">
        <v>0.32</v>
      </c>
      <c r="S42">
        <v>1</v>
      </c>
      <c r="T42">
        <v>0.48480000000000001</v>
      </c>
      <c r="U42" s="5">
        <v>0.32</v>
      </c>
      <c r="AA42" s="2" t="s">
        <v>9</v>
      </c>
      <c r="AB42">
        <v>0.4</v>
      </c>
      <c r="AC42">
        <v>6.25E-2</v>
      </c>
      <c r="AD42">
        <v>0.1081</v>
      </c>
      <c r="AE42" s="5">
        <v>0.67</v>
      </c>
      <c r="AF42" s="2" t="s">
        <v>9</v>
      </c>
      <c r="AG42">
        <v>0.33329999999999999</v>
      </c>
      <c r="AH42">
        <v>0.3125</v>
      </c>
      <c r="AI42">
        <v>0.3226</v>
      </c>
      <c r="AJ42" s="5">
        <v>0.57999999999999996</v>
      </c>
      <c r="AK42" s="2" t="s">
        <v>9</v>
      </c>
      <c r="AL42">
        <v>0.33329999999999999</v>
      </c>
      <c r="AM42">
        <v>0.1875</v>
      </c>
      <c r="AN42">
        <v>0.24</v>
      </c>
      <c r="AO42">
        <v>0.62</v>
      </c>
      <c r="AP42" s="2" t="s">
        <v>9</v>
      </c>
      <c r="AQ42">
        <v>0.30769999999999997</v>
      </c>
      <c r="AR42">
        <v>0.125</v>
      </c>
      <c r="AS42">
        <v>0.17780000000000001</v>
      </c>
      <c r="AT42" s="5">
        <v>0.63</v>
      </c>
      <c r="AU42" s="100" t="s">
        <v>303</v>
      </c>
      <c r="AV42" s="101"/>
      <c r="AW42" s="101"/>
      <c r="AX42" s="101"/>
      <c r="AY42" s="102"/>
      <c r="AZ42" s="103" t="s">
        <v>291</v>
      </c>
      <c r="BA42" s="104"/>
      <c r="BB42" s="104"/>
      <c r="BC42" s="104"/>
      <c r="BD42" s="105"/>
      <c r="BJ42" s="2" t="s">
        <v>9</v>
      </c>
      <c r="BK42">
        <v>0.28070000000000001</v>
      </c>
      <c r="BL42">
        <v>0.5</v>
      </c>
      <c r="BM42">
        <v>0.35959999999999998</v>
      </c>
      <c r="BN42" s="5">
        <v>0.43</v>
      </c>
      <c r="BO42" s="1" t="s">
        <v>9</v>
      </c>
      <c r="BP42">
        <v>0.4194</v>
      </c>
      <c r="BQ42">
        <v>0.40629999999999999</v>
      </c>
      <c r="BR42">
        <v>0.41270000000000001</v>
      </c>
      <c r="BS42" s="5">
        <v>0.63</v>
      </c>
      <c r="CF42" s="30" t="s">
        <v>641</v>
      </c>
      <c r="CG42" s="31" t="s">
        <v>650</v>
      </c>
      <c r="CH42" s="31" t="s">
        <v>647</v>
      </c>
      <c r="CI42" s="31" t="s">
        <v>648</v>
      </c>
      <c r="CJ42" s="31" t="s">
        <v>651</v>
      </c>
      <c r="CK42" s="31" t="s">
        <v>652</v>
      </c>
      <c r="CL42" s="31" t="s">
        <v>649</v>
      </c>
      <c r="CM42" s="31" t="s">
        <v>653</v>
      </c>
      <c r="CN42" s="31" t="s">
        <v>654</v>
      </c>
      <c r="CO42" s="31" t="s">
        <v>655</v>
      </c>
      <c r="CP42" s="82" t="s">
        <v>656</v>
      </c>
      <c r="CQ42" s="82" t="s">
        <v>657</v>
      </c>
      <c r="CR42" s="82" t="s">
        <v>658</v>
      </c>
      <c r="CS42" s="31" t="s">
        <v>659</v>
      </c>
      <c r="CT42" s="82" t="s">
        <v>90</v>
      </c>
      <c r="CU42" s="82" t="s">
        <v>90</v>
      </c>
      <c r="CV42" s="82" t="s">
        <v>90</v>
      </c>
      <c r="CX42" s="73" t="s">
        <v>5</v>
      </c>
      <c r="CY42" s="74">
        <f>IF((DH42+DG42)=0,0, DH42/(DH42+DG42))</f>
        <v>0.48484848484848486</v>
      </c>
      <c r="CZ42" s="74">
        <f>DH42/(DH42+DF42)</f>
        <v>0.35555555555555557</v>
      </c>
      <c r="DA42" s="74">
        <f>IF((CY42+CZ42) = 0, 0, 2*CY42*CZ42/(CY42+CZ42))</f>
        <v>0.41025641025641024</v>
      </c>
      <c r="DB42" s="75"/>
      <c r="DC42" s="33"/>
      <c r="DD42" s="73" t="s">
        <v>5</v>
      </c>
      <c r="DE42" s="74">
        <f xml:space="preserve"> ROUND(CZ7*BU8,0)</f>
        <v>38</v>
      </c>
      <c r="DF42" s="74">
        <f>ROUND( IF(CY7=0, (BW3-BU8)-DB7*BW3,DE42/CY7 - DE42), 0)</f>
        <v>29</v>
      </c>
      <c r="DG42" s="74">
        <f xml:space="preserve"> BW3-DE42-DF42-DH42</f>
        <v>17</v>
      </c>
      <c r="DH42" s="75">
        <f xml:space="preserve"> ROUND(DB7*BW3 - DE42,0)</f>
        <v>16</v>
      </c>
      <c r="DI42" s="33"/>
      <c r="DJ42" s="73" t="s">
        <v>5</v>
      </c>
      <c r="DK42" s="74">
        <f>(CY42+CY7)/2</f>
        <v>0.52602424242424251</v>
      </c>
      <c r="DL42" s="74">
        <f t="shared" ref="DL42" si="136">(CZ42+CZ7)/2</f>
        <v>0.52322777777777774</v>
      </c>
      <c r="DM42" s="74">
        <f>(DA42+DA7)/2</f>
        <v>0.51662820512820518</v>
      </c>
      <c r="DN42" s="75"/>
      <c r="DO42" s="33"/>
      <c r="DP42" s="33"/>
      <c r="DQ42" s="33"/>
      <c r="DR42" s="33"/>
      <c r="DS42" s="33"/>
    </row>
    <row r="43" spans="1:123" ht="15.75">
      <c r="L43" s="15" t="s">
        <v>11</v>
      </c>
      <c r="M43" s="19">
        <f>AVERAGE(M38:M42)</f>
        <v>0.38361999999999996</v>
      </c>
      <c r="N43" s="19">
        <f t="shared" ref="N43:P43" si="137">AVERAGE(N38:N42)</f>
        <v>0.44685999999999992</v>
      </c>
      <c r="O43" s="19">
        <f t="shared" si="137"/>
        <v>0.40906000000000003</v>
      </c>
      <c r="P43" s="20">
        <f t="shared" si="137"/>
        <v>0.64200000000000013</v>
      </c>
      <c r="Q43" s="15" t="s">
        <v>11</v>
      </c>
      <c r="R43" s="1">
        <f>AVERAGE(R38:R42)</f>
        <v>0.41525999999999996</v>
      </c>
      <c r="S43" s="1">
        <f t="shared" ref="S43:U43" si="138">AVERAGE(S38:S42)</f>
        <v>0.76748000000000005</v>
      </c>
      <c r="T43" s="1">
        <f t="shared" si="138"/>
        <v>0.52803999999999995</v>
      </c>
      <c r="U43" s="3">
        <f t="shared" si="138"/>
        <v>0.56399999999999995</v>
      </c>
      <c r="AA43" s="15" t="s">
        <v>11</v>
      </c>
      <c r="AB43" s="1">
        <f>AVERAGE(AB38:AB42)</f>
        <v>0.40986</v>
      </c>
      <c r="AC43" s="1">
        <f t="shared" ref="AC43:AE43" si="139">AVERAGE(AC38:AC42)</f>
        <v>0.48124</v>
      </c>
      <c r="AD43" s="1">
        <f t="shared" si="139"/>
        <v>0.39440000000000003</v>
      </c>
      <c r="AE43" s="3">
        <f t="shared" si="139"/>
        <v>0.63400000000000001</v>
      </c>
      <c r="AF43" s="15" t="s">
        <v>11</v>
      </c>
      <c r="AG43" s="1">
        <f>AVERAGE(AG38:AG42)</f>
        <v>0.41038000000000008</v>
      </c>
      <c r="AH43" s="1">
        <f>AVERAGE(AH38:AH42)</f>
        <v>0.74621999999999999</v>
      </c>
      <c r="AI43" s="1">
        <f>AVERAGE(AI38:AI42)</f>
        <v>0.48175999999999997</v>
      </c>
      <c r="AJ43" s="3">
        <f>AVERAGE(AJ38:AJ42)</f>
        <v>0.47600000000000009</v>
      </c>
      <c r="AK43" s="15" t="s">
        <v>11</v>
      </c>
      <c r="AL43" s="1">
        <f>AVERAGE(AL38:AL42)</f>
        <v>0.39845999999999993</v>
      </c>
      <c r="AM43" s="1">
        <f t="shared" ref="AM43:AO43" si="140">AVERAGE(AM38:AM42)</f>
        <v>0.50960000000000005</v>
      </c>
      <c r="AN43" s="1">
        <f t="shared" si="140"/>
        <v>0.42802000000000007</v>
      </c>
      <c r="AO43" s="1">
        <f t="shared" si="140"/>
        <v>0.624</v>
      </c>
      <c r="AP43" s="15" t="s">
        <v>11</v>
      </c>
      <c r="AQ43" s="1">
        <f>AVERAGE(AQ38:AQ42)</f>
        <v>0.40460000000000002</v>
      </c>
      <c r="AR43" s="1">
        <f>AVERAGE(AR38:AR42)</f>
        <v>0.79244000000000003</v>
      </c>
      <c r="AS43" s="1">
        <f>AVERAGE(AS38:AS42)</f>
        <v>0.48122000000000009</v>
      </c>
      <c r="AT43" s="3">
        <f>AVERAGE(AT38:AT42)</f>
        <v>0.47600000000000009</v>
      </c>
      <c r="AU43" s="13" t="s">
        <v>5</v>
      </c>
      <c r="AV43" s="17">
        <v>0.48180000000000001</v>
      </c>
      <c r="AW43" s="17">
        <v>0.41570000000000001</v>
      </c>
      <c r="AX43" s="17">
        <v>0.44629999999999997</v>
      </c>
      <c r="AY43" s="18">
        <v>0.47610000000000002</v>
      </c>
      <c r="AZ43" s="13" t="s">
        <v>5</v>
      </c>
      <c r="BA43" s="17">
        <v>0.50509999999999999</v>
      </c>
      <c r="BB43" s="17">
        <v>0.98040000000000005</v>
      </c>
      <c r="BC43" s="17">
        <v>0.66669999999999996</v>
      </c>
      <c r="BD43" s="18">
        <v>0.502</v>
      </c>
      <c r="BJ43" s="15" t="s">
        <v>11</v>
      </c>
      <c r="BK43" s="1">
        <f>AVERAGE(BK38:BK42)</f>
        <v>0.41248000000000007</v>
      </c>
      <c r="BL43" s="1">
        <f t="shared" ref="BL43:BN43" si="141">AVERAGE(BL38:BL42)</f>
        <v>0.53014000000000006</v>
      </c>
      <c r="BM43" s="1">
        <f t="shared" si="141"/>
        <v>0.44126000000000004</v>
      </c>
      <c r="BN43" s="3">
        <f t="shared" si="141"/>
        <v>0.52</v>
      </c>
      <c r="BO43" s="16" t="s">
        <v>11</v>
      </c>
      <c r="BP43" s="1">
        <f>AVERAGE(BP38:BP42)</f>
        <v>0.36298000000000002</v>
      </c>
      <c r="BQ43" s="1">
        <f t="shared" ref="BQ43:BS43" si="142">AVERAGE(BQ38:BQ42)</f>
        <v>0.43380000000000002</v>
      </c>
      <c r="BR43" s="1">
        <f t="shared" si="142"/>
        <v>0.37950000000000006</v>
      </c>
      <c r="BS43" s="3">
        <f t="shared" si="142"/>
        <v>0.56399999999999995</v>
      </c>
      <c r="CF43" s="30" t="s">
        <v>642</v>
      </c>
      <c r="CG43" s="31" t="s">
        <v>660</v>
      </c>
      <c r="CH43" s="31" t="s">
        <v>661</v>
      </c>
      <c r="CI43" s="31" t="s">
        <v>662</v>
      </c>
      <c r="CJ43" s="31" t="s">
        <v>664</v>
      </c>
      <c r="CK43" s="31" t="s">
        <v>665</v>
      </c>
      <c r="CL43" s="31" t="s">
        <v>666</v>
      </c>
      <c r="CM43" s="31" t="s">
        <v>667</v>
      </c>
      <c r="CN43" s="31" t="s">
        <v>668</v>
      </c>
      <c r="CO43" s="31" t="s">
        <v>669</v>
      </c>
      <c r="CP43" s="82" t="s">
        <v>670</v>
      </c>
      <c r="CQ43" s="82" t="s">
        <v>671</v>
      </c>
      <c r="CR43" s="82" t="s">
        <v>672</v>
      </c>
      <c r="CS43" s="31" t="s">
        <v>663</v>
      </c>
      <c r="CT43" s="82" t="s">
        <v>90</v>
      </c>
      <c r="CU43" s="82" t="s">
        <v>90</v>
      </c>
      <c r="CV43" s="82" t="s">
        <v>90</v>
      </c>
      <c r="CX43" s="71" t="s">
        <v>6</v>
      </c>
      <c r="CY43" s="74">
        <f t="shared" ref="CY43:CY46" si="143">IF((DH43+DG43)=0,0, DH43/(DH43+DG43))</f>
        <v>0.125</v>
      </c>
      <c r="CZ43" s="74">
        <f t="shared" ref="CZ43:CZ46" si="144">DH43/(DH43+DF43)</f>
        <v>2.8571428571428571E-2</v>
      </c>
      <c r="DA43" s="74">
        <f t="shared" ref="DA43:DA46" si="145">IF((CY43+CZ43) = 0, 0, 2*CY43*CZ43/(CY43+CZ43))</f>
        <v>4.6511627906976737E-2</v>
      </c>
      <c r="DB43" s="33"/>
      <c r="DC43" s="33"/>
      <c r="DD43" s="71" t="s">
        <v>6</v>
      </c>
      <c r="DE43" s="33">
        <f xml:space="preserve"> ROUND(CZ8*BX8,0)</f>
        <v>58</v>
      </c>
      <c r="DF43" s="74">
        <f>ROUND( IF(CY8=0, BW3-BX8-DB8*BW3,DE43/CY8 - DE43), 0)</f>
        <v>34</v>
      </c>
      <c r="DG43" s="74">
        <f xml:space="preserve"> BW3-DE43-DF43-DH43</f>
        <v>7</v>
      </c>
      <c r="DH43" s="33">
        <f xml:space="preserve"> ROUND(DB8*BW3 - DE43,0)</f>
        <v>1</v>
      </c>
      <c r="DI43" s="33"/>
      <c r="DJ43" s="71" t="s">
        <v>6</v>
      </c>
      <c r="DK43" s="74">
        <f>(CY43+CY8)/2</f>
        <v>0.37769999999999998</v>
      </c>
      <c r="DL43" s="74">
        <f t="shared" ref="DL43:DM46" si="146">(CZ43+CZ8)/2</f>
        <v>0.46043571428571428</v>
      </c>
      <c r="DM43" s="74">
        <f t="shared" si="146"/>
        <v>0.39270581395348836</v>
      </c>
      <c r="DN43" s="33"/>
      <c r="DO43" s="33"/>
      <c r="DP43" s="33"/>
      <c r="DQ43" s="33"/>
      <c r="DR43" s="33"/>
      <c r="DS43" s="33"/>
    </row>
    <row r="44" spans="1:123" ht="15.75">
      <c r="L44" s="13" t="s">
        <v>5</v>
      </c>
      <c r="M44" s="17">
        <v>0.44679999999999997</v>
      </c>
      <c r="N44" s="17">
        <v>0.42</v>
      </c>
      <c r="O44" s="17">
        <v>0.433</v>
      </c>
      <c r="P44" s="18">
        <v>0.42</v>
      </c>
      <c r="Q44" s="13" t="s">
        <v>5</v>
      </c>
      <c r="R44" s="17">
        <v>0.47670000000000001</v>
      </c>
      <c r="S44" s="17">
        <v>0.82</v>
      </c>
      <c r="T44" s="17">
        <v>0.60289999999999999</v>
      </c>
      <c r="U44" s="18">
        <v>0.46529999999999999</v>
      </c>
      <c r="AA44" s="13" t="s">
        <v>5</v>
      </c>
      <c r="AB44" s="17">
        <v>0.65310000000000001</v>
      </c>
      <c r="AC44" s="17">
        <v>0.64</v>
      </c>
      <c r="AD44" s="17">
        <v>0.64649999999999996</v>
      </c>
      <c r="AE44" s="18">
        <v>0.65349999999999997</v>
      </c>
      <c r="AF44" s="13" t="s">
        <v>5</v>
      </c>
      <c r="AG44" s="17">
        <v>0.49469999999999997</v>
      </c>
      <c r="AH44" s="17">
        <v>0.94</v>
      </c>
      <c r="AI44" s="17">
        <v>0.64829999999999999</v>
      </c>
      <c r="AJ44" s="18">
        <v>0.495</v>
      </c>
      <c r="AK44" s="13" t="s">
        <v>5</v>
      </c>
      <c r="AL44" s="17">
        <v>0.55559999999999998</v>
      </c>
      <c r="AM44" s="17">
        <v>0.5</v>
      </c>
      <c r="AN44" s="17">
        <v>0.52629999999999999</v>
      </c>
      <c r="AO44" s="17">
        <v>0.55449999999999999</v>
      </c>
      <c r="AP44" s="13" t="s">
        <v>5</v>
      </c>
      <c r="AQ44" s="17">
        <v>0.495</v>
      </c>
      <c r="AR44" s="17">
        <v>1</v>
      </c>
      <c r="AS44" s="17">
        <v>0.6623</v>
      </c>
      <c r="AT44" s="18">
        <v>0.495</v>
      </c>
      <c r="AU44" s="2" t="s">
        <v>6</v>
      </c>
      <c r="AV44">
        <v>0.66669999999999996</v>
      </c>
      <c r="AW44">
        <v>0.82630000000000003</v>
      </c>
      <c r="AX44">
        <v>0.73799999999999999</v>
      </c>
      <c r="AY44" s="5">
        <v>0.60960000000000003</v>
      </c>
      <c r="AZ44" s="2" t="s">
        <v>6</v>
      </c>
      <c r="BA44">
        <v>0.66469999999999996</v>
      </c>
      <c r="BB44">
        <v>0.99709999999999999</v>
      </c>
      <c r="BC44">
        <v>0.79759999999999998</v>
      </c>
      <c r="BD44" s="5">
        <v>0.6633</v>
      </c>
      <c r="BJ44" s="13" t="s">
        <v>5</v>
      </c>
      <c r="BK44" s="17">
        <v>0.52559999999999996</v>
      </c>
      <c r="BL44" s="17">
        <v>0.66</v>
      </c>
      <c r="BM44" s="17">
        <v>0.57889999999999997</v>
      </c>
      <c r="BN44" s="18">
        <v>0.52480000000000004</v>
      </c>
      <c r="BO44" s="14" t="s">
        <v>5</v>
      </c>
      <c r="BP44" s="17">
        <v>0.51060000000000005</v>
      </c>
      <c r="BQ44" s="17">
        <v>0.48</v>
      </c>
      <c r="BR44" s="17">
        <v>0.49480000000000002</v>
      </c>
      <c r="BS44" s="18">
        <v>0.51490000000000002</v>
      </c>
      <c r="CF44" s="30" t="s">
        <v>643</v>
      </c>
      <c r="CG44" s="31" t="s">
        <v>673</v>
      </c>
      <c r="CH44" s="31" t="s">
        <v>674</v>
      </c>
      <c r="CI44" s="31" t="s">
        <v>675</v>
      </c>
      <c r="CJ44" s="31" t="s">
        <v>676</v>
      </c>
      <c r="CK44" s="31" t="s">
        <v>677</v>
      </c>
      <c r="CL44" s="31" t="s">
        <v>678</v>
      </c>
      <c r="CM44" s="31" t="s">
        <v>679</v>
      </c>
      <c r="CN44" s="31" t="s">
        <v>680</v>
      </c>
      <c r="CO44" s="31" t="s">
        <v>681</v>
      </c>
      <c r="CP44" s="82" t="s">
        <v>682</v>
      </c>
      <c r="CQ44" s="82" t="s">
        <v>683</v>
      </c>
      <c r="CR44" s="82" t="s">
        <v>684</v>
      </c>
      <c r="CS44" s="31" t="s">
        <v>685</v>
      </c>
      <c r="CT44" s="82" t="s">
        <v>90</v>
      </c>
      <c r="CU44" s="82" t="s">
        <v>90</v>
      </c>
      <c r="CV44" s="82" t="s">
        <v>90</v>
      </c>
      <c r="CX44" s="71" t="s">
        <v>7</v>
      </c>
      <c r="CY44" s="74">
        <f t="shared" si="143"/>
        <v>0.55555555555555558</v>
      </c>
      <c r="CZ44" s="74">
        <f t="shared" si="144"/>
        <v>8.771929824561403E-2</v>
      </c>
      <c r="DA44" s="74">
        <f t="shared" si="145"/>
        <v>0.15151515151515149</v>
      </c>
      <c r="DB44" s="76"/>
      <c r="DC44" s="33"/>
      <c r="DD44" s="71" t="s">
        <v>7</v>
      </c>
      <c r="DE44" s="33">
        <f xml:space="preserve"> ROUND(CZ9*BY8,0)</f>
        <v>39</v>
      </c>
      <c r="DF44" s="74">
        <f>ROUND( IF(CY9=0, (BW3-BY8)-DB9*BW3,DE44/CY9 - DE44), 0)</f>
        <v>52</v>
      </c>
      <c r="DG44" s="74">
        <f xml:space="preserve"> BW3-DE44-DF44-DH44</f>
        <v>4</v>
      </c>
      <c r="DH44" s="76">
        <f xml:space="preserve"> ROUND(DB9*BW3-DE44,0)</f>
        <v>5</v>
      </c>
      <c r="DI44" s="33"/>
      <c r="DJ44" s="71" t="s">
        <v>7</v>
      </c>
      <c r="DK44" s="74">
        <f t="shared" ref="DK44:DK46" si="147">(CY44+CY9)/2</f>
        <v>0.49207777777777778</v>
      </c>
      <c r="DL44" s="74">
        <f t="shared" si="146"/>
        <v>0.49735964912280706</v>
      </c>
      <c r="DM44" s="74">
        <f t="shared" ref="DM44:DM46" si="148">(DA44+DA9)/2</f>
        <v>0.36680757575757572</v>
      </c>
      <c r="DN44" s="76"/>
      <c r="DO44" s="33"/>
      <c r="DP44" s="33"/>
      <c r="DQ44" s="33"/>
      <c r="DR44" s="33"/>
      <c r="DS44" s="33"/>
    </row>
    <row r="45" spans="1:123">
      <c r="L45" s="2" t="s">
        <v>6</v>
      </c>
      <c r="M45">
        <v>0.72150000000000003</v>
      </c>
      <c r="N45">
        <v>0.79169999999999996</v>
      </c>
      <c r="O45">
        <v>0.755</v>
      </c>
      <c r="P45" s="5">
        <v>0.79169999999999996</v>
      </c>
      <c r="Q45" s="2" t="s">
        <v>6</v>
      </c>
      <c r="R45">
        <v>0.71879999999999999</v>
      </c>
      <c r="S45">
        <v>0.95830000000000004</v>
      </c>
      <c r="T45">
        <v>0.82140000000000002</v>
      </c>
      <c r="U45" s="5">
        <v>0.70299999999999996</v>
      </c>
      <c r="AA45" s="2" t="s">
        <v>6</v>
      </c>
      <c r="AB45">
        <v>0.7097</v>
      </c>
      <c r="AC45">
        <v>0.91669999999999996</v>
      </c>
      <c r="AD45">
        <v>0.8</v>
      </c>
      <c r="AE45" s="5">
        <v>0.67330000000000001</v>
      </c>
      <c r="AF45" s="2" t="s">
        <v>6</v>
      </c>
      <c r="AG45">
        <v>0.71289999999999998</v>
      </c>
      <c r="AH45">
        <v>1</v>
      </c>
      <c r="AI45">
        <v>0.83240000000000003</v>
      </c>
      <c r="AJ45" s="5">
        <v>0.71289999999999998</v>
      </c>
      <c r="AK45" s="2" t="s">
        <v>6</v>
      </c>
      <c r="AL45">
        <v>0.70509999999999995</v>
      </c>
      <c r="AM45">
        <v>0.76390000000000002</v>
      </c>
      <c r="AN45">
        <v>0.73329999999999995</v>
      </c>
      <c r="AO45">
        <v>0.60399999999999998</v>
      </c>
      <c r="AP45" s="2" t="s">
        <v>6</v>
      </c>
      <c r="AQ45">
        <v>0.71289999999999998</v>
      </c>
      <c r="AR45">
        <v>1</v>
      </c>
      <c r="AS45">
        <v>0.83240000000000003</v>
      </c>
      <c r="AT45" s="5">
        <v>0.71289999999999998</v>
      </c>
      <c r="AU45" s="2" t="s">
        <v>7</v>
      </c>
      <c r="AV45">
        <v>0.42520000000000002</v>
      </c>
      <c r="AW45">
        <v>0.90100000000000002</v>
      </c>
      <c r="AX45">
        <v>0.57777999999999996</v>
      </c>
      <c r="AY45" s="5">
        <v>0.47010000000000002</v>
      </c>
      <c r="AZ45" s="2" t="s">
        <v>7</v>
      </c>
      <c r="BA45">
        <v>0.40479999999999999</v>
      </c>
      <c r="BB45">
        <v>1</v>
      </c>
      <c r="BC45">
        <v>0.57630000000000003</v>
      </c>
      <c r="BD45" s="5">
        <v>0.40839999999999999</v>
      </c>
      <c r="BJ45" s="2" t="s">
        <v>6</v>
      </c>
      <c r="BK45">
        <v>0.76060000000000005</v>
      </c>
      <c r="BL45">
        <v>0.75</v>
      </c>
      <c r="BM45">
        <v>0.75519999999999998</v>
      </c>
      <c r="BN45" s="5">
        <v>0.65349999999999997</v>
      </c>
      <c r="BO45" s="1" t="s">
        <v>6</v>
      </c>
      <c r="BP45">
        <v>0.71</v>
      </c>
      <c r="BQ45">
        <v>0.98609999999999998</v>
      </c>
      <c r="BR45">
        <v>0.8256</v>
      </c>
      <c r="BS45" s="5">
        <v>0.70299999999999996</v>
      </c>
      <c r="CF45" s="30"/>
      <c r="CX45" s="71" t="s">
        <v>8</v>
      </c>
      <c r="CY45" s="74">
        <f t="shared" si="143"/>
        <v>0</v>
      </c>
      <c r="CZ45" s="74">
        <f t="shared" si="144"/>
        <v>0</v>
      </c>
      <c r="DA45" s="74">
        <f t="shared" si="145"/>
        <v>0</v>
      </c>
      <c r="DB45" s="76"/>
      <c r="DC45" s="33"/>
      <c r="DD45" s="71" t="s">
        <v>8</v>
      </c>
      <c r="DE45" s="33">
        <f xml:space="preserve"> ROUND(CZ10*BW8,0)</f>
        <v>0</v>
      </c>
      <c r="DF45" s="74">
        <f>ROUND( IF(CY10=0, BW3-BW8-DB10*BW3,DE45/CY10 - DE45), 0)</f>
        <v>91</v>
      </c>
      <c r="DG45" s="74">
        <f xml:space="preserve"> BW3-DE45-DF45-DH45</f>
        <v>9</v>
      </c>
      <c r="DH45" s="76">
        <f xml:space="preserve"> ROUND(DB10*BW3- DE45,0)</f>
        <v>0</v>
      </c>
      <c r="DI45" s="33"/>
      <c r="DJ45" s="71" t="s">
        <v>8</v>
      </c>
      <c r="DK45" s="74">
        <f t="shared" si="147"/>
        <v>0</v>
      </c>
      <c r="DL45" s="74">
        <f>(CZ45+CZ10)/2</f>
        <v>0</v>
      </c>
      <c r="DM45" s="74">
        <f t="shared" si="148"/>
        <v>0</v>
      </c>
      <c r="DN45" s="76"/>
      <c r="DO45" s="33"/>
      <c r="DP45" s="33"/>
      <c r="DQ45" s="33"/>
      <c r="DR45" s="33"/>
      <c r="DS45" s="33"/>
    </row>
    <row r="46" spans="1:123" ht="15.75">
      <c r="L46" s="2" t="s">
        <v>7</v>
      </c>
      <c r="M46">
        <v>0.35560000000000003</v>
      </c>
      <c r="N46">
        <v>0.45710000000000001</v>
      </c>
      <c r="O46">
        <v>0.4</v>
      </c>
      <c r="P46" s="5">
        <v>0.45710000000000001</v>
      </c>
      <c r="Q46" s="2" t="s">
        <v>7</v>
      </c>
      <c r="R46">
        <v>0.34689999999999999</v>
      </c>
      <c r="S46">
        <v>0.97140000000000004</v>
      </c>
      <c r="T46">
        <v>0.51129999999999998</v>
      </c>
      <c r="U46" s="5">
        <v>0.35639999999999999</v>
      </c>
      <c r="AA46" s="2" t="s">
        <v>7</v>
      </c>
      <c r="AB46">
        <v>0.30259999999999998</v>
      </c>
      <c r="AC46">
        <v>0.65710000000000002</v>
      </c>
      <c r="AD46">
        <v>0.41439999999999999</v>
      </c>
      <c r="AE46" s="5">
        <v>0.35639999999999999</v>
      </c>
      <c r="AF46" s="2" t="s">
        <v>7</v>
      </c>
      <c r="AG46">
        <v>0.36730000000000002</v>
      </c>
      <c r="AH46">
        <v>0.51429999999999998</v>
      </c>
      <c r="AI46">
        <v>0.42859999999999998</v>
      </c>
      <c r="AJ46" s="5">
        <v>0.52480000000000004</v>
      </c>
      <c r="AK46" s="2" t="s">
        <v>7</v>
      </c>
      <c r="AL46">
        <v>0.45540000000000003</v>
      </c>
      <c r="AM46">
        <v>1</v>
      </c>
      <c r="AN46">
        <v>0.62590000000000001</v>
      </c>
      <c r="AO46" s="5">
        <v>0.45540000000000003</v>
      </c>
      <c r="AP46" s="2" t="s">
        <v>7</v>
      </c>
      <c r="AQ46">
        <v>0.31580000000000003</v>
      </c>
      <c r="AR46">
        <v>0.51429999999999998</v>
      </c>
      <c r="AS46">
        <v>0.39129999999999998</v>
      </c>
      <c r="AT46" s="5">
        <v>0.44550000000000001</v>
      </c>
      <c r="AU46" s="2" t="s">
        <v>8</v>
      </c>
      <c r="AV46">
        <v>0.13159999999999999</v>
      </c>
      <c r="AW46">
        <v>0.45450000000000002</v>
      </c>
      <c r="AX46">
        <v>0.2041</v>
      </c>
      <c r="AY46" s="5">
        <v>0.68920000000000003</v>
      </c>
      <c r="AZ46" s="2" t="s">
        <v>8</v>
      </c>
      <c r="BA46">
        <v>8.9599999999999999E-2</v>
      </c>
      <c r="BB46">
        <v>0.97729999999999995</v>
      </c>
      <c r="BC46">
        <v>0.1641</v>
      </c>
      <c r="BD46" s="5">
        <v>0.1275</v>
      </c>
      <c r="BJ46" s="2" t="s">
        <v>7</v>
      </c>
      <c r="BK46">
        <v>0.36959999999999998</v>
      </c>
      <c r="BL46">
        <v>0.48570000000000002</v>
      </c>
      <c r="BM46">
        <v>0.41980000000000001</v>
      </c>
      <c r="BN46" s="5">
        <v>0.53469999999999995</v>
      </c>
      <c r="BO46" s="1" t="s">
        <v>7</v>
      </c>
      <c r="BP46">
        <v>0.32140000000000002</v>
      </c>
      <c r="BQ46">
        <v>0.2571</v>
      </c>
      <c r="BR46">
        <v>0.28570000000000001</v>
      </c>
      <c r="BS46" s="5">
        <v>0.55449999999999999</v>
      </c>
      <c r="CF46" s="30" t="s">
        <v>343</v>
      </c>
      <c r="CG46" s="31" t="s">
        <v>118</v>
      </c>
      <c r="CH46" s="31" t="s">
        <v>118</v>
      </c>
      <c r="CI46" s="31" t="s">
        <v>118</v>
      </c>
      <c r="CJ46" s="31" t="s">
        <v>327</v>
      </c>
      <c r="CK46" s="31" t="s">
        <v>327</v>
      </c>
      <c r="CL46" s="31" t="s">
        <v>327</v>
      </c>
      <c r="CM46" s="31" t="s">
        <v>118</v>
      </c>
      <c r="CN46" s="31" t="s">
        <v>118</v>
      </c>
      <c r="CO46" s="31" t="s">
        <v>118</v>
      </c>
      <c r="CP46" s="82" t="s">
        <v>118</v>
      </c>
      <c r="CQ46" s="82" t="s">
        <v>118</v>
      </c>
      <c r="CR46" s="82" t="s">
        <v>118</v>
      </c>
      <c r="CS46" s="31" t="s">
        <v>118</v>
      </c>
      <c r="CX46" s="71" t="s">
        <v>9</v>
      </c>
      <c r="CY46" s="74">
        <f t="shared" si="143"/>
        <v>0.58823529411764708</v>
      </c>
      <c r="CZ46" s="74">
        <f t="shared" si="144"/>
        <v>0.14705882352941177</v>
      </c>
      <c r="DA46" s="74">
        <f t="shared" si="145"/>
        <v>0.23529411764705882</v>
      </c>
      <c r="DB46" s="76"/>
      <c r="DC46" s="33"/>
      <c r="DD46" s="71" t="s">
        <v>9</v>
      </c>
      <c r="DE46" s="33">
        <f xml:space="preserve"> ROUND(CZ11*BV8,0)</f>
        <v>25</v>
      </c>
      <c r="DF46" s="74">
        <f>ROUND( IF(CY11=0, BW3-BV8-DB11*BW3,DE46/CY11 - DE46), 0)</f>
        <v>58</v>
      </c>
      <c r="DG46" s="74">
        <f xml:space="preserve"> BW3-DE46-DF46-DH46</f>
        <v>7</v>
      </c>
      <c r="DH46" s="76">
        <f>ROUND(DB11*BW3-DE46,0)</f>
        <v>10</v>
      </c>
      <c r="DI46" s="33"/>
      <c r="DJ46" s="71" t="s">
        <v>9</v>
      </c>
      <c r="DK46" s="74">
        <f t="shared" si="147"/>
        <v>0.44471764705882355</v>
      </c>
      <c r="DL46" s="74">
        <f t="shared" si="146"/>
        <v>0.4641794117647059</v>
      </c>
      <c r="DM46" s="74">
        <f t="shared" si="148"/>
        <v>0.33504705882352942</v>
      </c>
      <c r="DN46" s="76"/>
      <c r="DO46" s="33"/>
      <c r="DP46" s="33"/>
      <c r="DQ46" s="33"/>
      <c r="DR46" s="33"/>
      <c r="DS46" s="33"/>
    </row>
    <row r="47" spans="1:123">
      <c r="L47" s="2" t="s">
        <v>8</v>
      </c>
      <c r="M47">
        <v>0</v>
      </c>
      <c r="N47">
        <v>0</v>
      </c>
      <c r="O47">
        <v>0</v>
      </c>
      <c r="P47" s="5">
        <v>0.84160000000000001</v>
      </c>
      <c r="Q47" s="2" t="s">
        <v>8</v>
      </c>
      <c r="R47">
        <v>0</v>
      </c>
      <c r="S47">
        <v>0</v>
      </c>
      <c r="T47">
        <v>0</v>
      </c>
      <c r="U47" s="5">
        <v>0.77229999999999999</v>
      </c>
      <c r="AA47" s="2" t="s">
        <v>8</v>
      </c>
      <c r="AB47">
        <v>0</v>
      </c>
      <c r="AC47">
        <v>0</v>
      </c>
      <c r="AD47">
        <v>0</v>
      </c>
      <c r="AE47" s="5">
        <v>0.95050000000000001</v>
      </c>
      <c r="AF47" s="2" t="s">
        <v>8</v>
      </c>
      <c r="AG47">
        <v>4.5999999999999999E-2</v>
      </c>
      <c r="AH47">
        <v>0.8</v>
      </c>
      <c r="AI47">
        <v>8.6999999999999994E-2</v>
      </c>
      <c r="AJ47" s="5">
        <v>0.16830000000000001</v>
      </c>
      <c r="AK47" s="2" t="s">
        <v>8</v>
      </c>
      <c r="AL47">
        <v>0</v>
      </c>
      <c r="AM47">
        <v>0</v>
      </c>
      <c r="AN47">
        <v>0</v>
      </c>
      <c r="AO47" s="5">
        <v>0.95050000000000001</v>
      </c>
      <c r="AP47" s="2" t="s">
        <v>8</v>
      </c>
      <c r="AQ47">
        <v>5.0500000000000003E-2</v>
      </c>
      <c r="AR47">
        <v>1</v>
      </c>
      <c r="AS47">
        <v>9.6199999999999994E-2</v>
      </c>
      <c r="AT47" s="5">
        <v>6.93E-2</v>
      </c>
      <c r="AU47" s="2" t="s">
        <v>9</v>
      </c>
      <c r="AV47">
        <v>0.29699999999999999</v>
      </c>
      <c r="AW47">
        <v>0.70779999999999998</v>
      </c>
      <c r="AX47">
        <v>0.41839999999999999</v>
      </c>
      <c r="AY47" s="5">
        <v>0.39639999999999997</v>
      </c>
      <c r="AZ47" s="2" t="s">
        <v>9</v>
      </c>
      <c r="BA47">
        <v>0.30599999999999999</v>
      </c>
      <c r="BB47">
        <v>0.99350000000000005</v>
      </c>
      <c r="BC47">
        <v>0.46789999999999998</v>
      </c>
      <c r="BD47" s="5">
        <v>0.30680000000000002</v>
      </c>
      <c r="BJ47" s="2" t="s">
        <v>8</v>
      </c>
      <c r="BK47">
        <v>0</v>
      </c>
      <c r="BL47">
        <v>0</v>
      </c>
      <c r="BM47">
        <v>0</v>
      </c>
      <c r="BN47" s="5">
        <v>0.84160000000000001</v>
      </c>
      <c r="BO47" s="1" t="s">
        <v>8</v>
      </c>
      <c r="BP47">
        <v>2.5600000000000001E-2</v>
      </c>
      <c r="BQ47">
        <v>0.2</v>
      </c>
      <c r="BR47">
        <v>4.5499999999999999E-2</v>
      </c>
      <c r="BS47" s="5">
        <v>0.58420000000000005</v>
      </c>
      <c r="CF47" s="30" t="s">
        <v>422</v>
      </c>
      <c r="CX47" s="77" t="s">
        <v>11</v>
      </c>
      <c r="CY47" s="78">
        <f>SUM(CY42:CY46)/5</f>
        <v>0.35072786690433749</v>
      </c>
      <c r="CZ47" s="78">
        <f>SUM(CZ42:CZ46)/5</f>
        <v>0.12378102118040199</v>
      </c>
      <c r="DA47" s="78">
        <f>SUM(DA42:DA46)/5</f>
        <v>0.16871546146511945</v>
      </c>
      <c r="DB47" s="78"/>
      <c r="DC47" s="33"/>
      <c r="DD47" s="77"/>
      <c r="DE47" s="78"/>
      <c r="DF47" s="78"/>
      <c r="DG47" s="78"/>
      <c r="DH47" s="78"/>
      <c r="DI47" s="33"/>
      <c r="DJ47" s="77" t="s">
        <v>11</v>
      </c>
      <c r="DK47" s="78">
        <f>SUM(DK42:DK46)/5</f>
        <v>0.3681039334521688</v>
      </c>
      <c r="DL47" s="78">
        <f>SUM(DL42:DL46)/5</f>
        <v>0.38904051059020101</v>
      </c>
      <c r="DM47" s="78">
        <f>SUM(DM42:DM46)/5</f>
        <v>0.32223773073255979</v>
      </c>
      <c r="DN47" s="78"/>
      <c r="DO47" s="33"/>
      <c r="DP47" s="33" t="s">
        <v>11</v>
      </c>
      <c r="DQ47" s="33">
        <f>AVERAGE(DK42:DK44,DK46)</f>
        <v>0.46012991681521098</v>
      </c>
      <c r="DR47" s="33">
        <f t="shared" ref="DR47" si="149">AVERAGE(DL42:DL44,DL46)</f>
        <v>0.48630063823775127</v>
      </c>
      <c r="DS47" s="33">
        <f>AVERAGE(DM42:DM44,DM46)</f>
        <v>0.40279716341569971</v>
      </c>
    </row>
    <row r="48" spans="1:123">
      <c r="L48" s="2" t="s">
        <v>9</v>
      </c>
      <c r="M48">
        <v>0.36359999999999998</v>
      </c>
      <c r="N48">
        <v>0.28570000000000001</v>
      </c>
      <c r="O48">
        <v>0.32</v>
      </c>
      <c r="P48" s="5">
        <v>0.66339999999999999</v>
      </c>
      <c r="Q48" s="2" t="s">
        <v>9</v>
      </c>
      <c r="R48">
        <v>0.31030000000000002</v>
      </c>
      <c r="S48">
        <v>0.96430000000000005</v>
      </c>
      <c r="T48">
        <v>0.46960000000000002</v>
      </c>
      <c r="U48" s="5">
        <v>0.39600000000000002</v>
      </c>
      <c r="AA48" s="2" t="s">
        <v>9</v>
      </c>
      <c r="AB48">
        <v>0.4</v>
      </c>
      <c r="AC48">
        <v>7.1400000000000005E-2</v>
      </c>
      <c r="AD48">
        <v>0.1212</v>
      </c>
      <c r="AE48" s="5">
        <v>0.71289999999999998</v>
      </c>
      <c r="AF48" s="2" t="s">
        <v>9</v>
      </c>
      <c r="AG48">
        <v>0.24440000000000001</v>
      </c>
      <c r="AH48">
        <v>0.39290000000000003</v>
      </c>
      <c r="AI48">
        <v>0.3014</v>
      </c>
      <c r="AJ48" s="5">
        <v>0.495</v>
      </c>
      <c r="AK48" s="2" t="s">
        <v>9</v>
      </c>
      <c r="AL48">
        <v>0.22639999999999999</v>
      </c>
      <c r="AM48">
        <v>0.42859999999999998</v>
      </c>
      <c r="AN48">
        <v>0.29630000000000001</v>
      </c>
      <c r="AO48" s="5">
        <v>0.43559999999999999</v>
      </c>
      <c r="AP48" s="2" t="s">
        <v>9</v>
      </c>
      <c r="AQ48">
        <v>0.25929999999999997</v>
      </c>
      <c r="AR48">
        <v>0.25</v>
      </c>
      <c r="AS48">
        <v>0.2545</v>
      </c>
      <c r="AT48" s="5">
        <v>0.59409999999999996</v>
      </c>
      <c r="AU48" s="2" t="s">
        <v>11</v>
      </c>
      <c r="AV48" s="1">
        <f>AVERAGE(AV43:AV47)</f>
        <v>0.40045999999999998</v>
      </c>
      <c r="AW48" s="1">
        <f>AVERAGE(AW43:AW47)</f>
        <v>0.66105999999999998</v>
      </c>
      <c r="AX48" s="1">
        <f>AVERAGE(AX43:AX47)</f>
        <v>0.47691599999999995</v>
      </c>
      <c r="AY48" s="3">
        <f>AVERAGE(AY43:AY47)</f>
        <v>0.52827999999999997</v>
      </c>
      <c r="AZ48" s="15" t="s">
        <v>11</v>
      </c>
      <c r="BA48" s="1">
        <f>AVERAGE(BA43:BA47)</f>
        <v>0.39404</v>
      </c>
      <c r="BB48" s="1">
        <f t="shared" ref="BB48:BD48" si="150">AVERAGE(BB43:BB47)</f>
        <v>0.98965999999999998</v>
      </c>
      <c r="BC48" s="1">
        <f t="shared" si="150"/>
        <v>0.53452</v>
      </c>
      <c r="BD48" s="3">
        <f t="shared" si="150"/>
        <v>0.40160000000000001</v>
      </c>
      <c r="BJ48" s="2" t="s">
        <v>9</v>
      </c>
      <c r="BK48">
        <v>0.1905</v>
      </c>
      <c r="BL48">
        <v>0.28570000000000001</v>
      </c>
      <c r="BM48">
        <v>0.2286</v>
      </c>
      <c r="BN48" s="5">
        <v>0.46529999999999999</v>
      </c>
      <c r="BO48" s="1" t="s">
        <v>9</v>
      </c>
      <c r="BP48">
        <v>0.18920000000000001</v>
      </c>
      <c r="BQ48">
        <v>0.25</v>
      </c>
      <c r="BR48">
        <v>0.21540000000000001</v>
      </c>
      <c r="BS48" s="5">
        <v>0.495</v>
      </c>
      <c r="CX48" s="73" t="s">
        <v>5</v>
      </c>
      <c r="CY48" s="74">
        <f>IF((DH48+DG48)=0,0, DH48/(DH48+DG48))</f>
        <v>0.45454545454545453</v>
      </c>
      <c r="CZ48" s="74">
        <f>DH48/(DH48+DF48)</f>
        <v>0.19607843137254902</v>
      </c>
      <c r="DA48" s="74">
        <f>IF((CY48+CZ48) = 0, 0, 2*CY48*CZ48/(CY48+CZ48))</f>
        <v>0.27397260273972601</v>
      </c>
      <c r="DB48" s="75"/>
      <c r="DC48" s="33"/>
      <c r="DD48" s="73" t="s">
        <v>5</v>
      </c>
      <c r="DE48" s="74">
        <f xml:space="preserve"> ROUND(CZ13*BU14,0)</f>
        <v>38</v>
      </c>
      <c r="DF48" s="74">
        <f>ROUND( IF(CY13=0, (BW9-BU14)-DB13*BW9,DE48/CY13 - DE48), 0)</f>
        <v>41</v>
      </c>
      <c r="DG48" s="74">
        <f xml:space="preserve"> BW9-DE48-DF48-DH48</f>
        <v>12</v>
      </c>
      <c r="DH48" s="75">
        <f xml:space="preserve"> ROUND(DB13*BW9 - DE48,0)</f>
        <v>10</v>
      </c>
      <c r="DI48" s="33"/>
      <c r="DJ48" s="73" t="s">
        <v>5</v>
      </c>
      <c r="DK48" s="74">
        <f>(CY48+CY13)/2</f>
        <v>0.46777272727272723</v>
      </c>
      <c r="DL48" s="74">
        <f t="shared" ref="DL48:DL50" si="151">(CZ48+CZ13)/2</f>
        <v>0.4780392156862745</v>
      </c>
      <c r="DM48" s="74">
        <f>(DA48+DA13)/2</f>
        <v>0.43153630136986298</v>
      </c>
      <c r="DN48" s="75"/>
      <c r="DO48" s="33"/>
      <c r="DP48" s="33"/>
      <c r="DQ48" s="33"/>
      <c r="DR48" s="33"/>
      <c r="DS48" s="33"/>
    </row>
    <row r="49" spans="12:123">
      <c r="L49" s="2" t="s">
        <v>11</v>
      </c>
      <c r="M49">
        <f>AVERAGE(M44:M48)</f>
        <v>0.37749999999999995</v>
      </c>
      <c r="N49">
        <f t="shared" ref="N49:P49" si="152">AVERAGE(N44:N48)</f>
        <v>0.39090000000000003</v>
      </c>
      <c r="O49">
        <f t="shared" si="152"/>
        <v>0.38160000000000005</v>
      </c>
      <c r="P49" s="5">
        <f t="shared" si="152"/>
        <v>0.63475999999999999</v>
      </c>
      <c r="Q49" s="2" t="s">
        <v>11</v>
      </c>
      <c r="R49" s="1">
        <f>AVERAGE(R44:R48)</f>
        <v>0.37053999999999998</v>
      </c>
      <c r="S49" s="1">
        <f t="shared" ref="S49:U49" si="153">AVERAGE(S44:S48)</f>
        <v>0.74280000000000002</v>
      </c>
      <c r="T49" s="1">
        <f t="shared" si="153"/>
        <v>0.48103999999999997</v>
      </c>
      <c r="U49" s="3">
        <f t="shared" si="153"/>
        <v>0.53859999999999997</v>
      </c>
      <c r="AA49" s="2" t="s">
        <v>11</v>
      </c>
      <c r="AB49" s="1">
        <f>AVERAGE(AB44:AB48)</f>
        <v>0.41308</v>
      </c>
      <c r="AC49" s="1">
        <f t="shared" ref="AC49:AD49" si="154">AVERAGE(AC44:AC48)</f>
        <v>0.45704</v>
      </c>
      <c r="AD49" s="1">
        <f t="shared" si="154"/>
        <v>0.39641999999999999</v>
      </c>
      <c r="AE49" s="3">
        <f>AVERAGE(AE44:AE48)</f>
        <v>0.66932000000000003</v>
      </c>
      <c r="AF49" s="2" t="s">
        <v>11</v>
      </c>
      <c r="AG49" s="1">
        <f>AVERAGE(AG44:AG48)</f>
        <v>0.37306</v>
      </c>
      <c r="AH49" s="1">
        <f>AVERAGE(AH44:AH48)</f>
        <v>0.72943999999999998</v>
      </c>
      <c r="AI49" s="1">
        <f>AVERAGE(AI44:AI48)</f>
        <v>0.45953999999999995</v>
      </c>
      <c r="AJ49" s="3">
        <f>AVERAGE(AJ44:AJ48)</f>
        <v>0.47919999999999996</v>
      </c>
      <c r="AK49" s="2" t="s">
        <v>11</v>
      </c>
      <c r="AL49" s="1">
        <f>AVERAGE(AL44:AL48)</f>
        <v>0.38849999999999996</v>
      </c>
      <c r="AM49" s="1">
        <f t="shared" ref="AM49:AO49" si="155">AVERAGE(AM44:AM48)</f>
        <v>0.53849999999999998</v>
      </c>
      <c r="AN49" s="1">
        <f t="shared" si="155"/>
        <v>0.43635999999999997</v>
      </c>
      <c r="AO49" s="1">
        <f t="shared" si="155"/>
        <v>0.6</v>
      </c>
      <c r="AP49" s="2" t="s">
        <v>11</v>
      </c>
      <c r="AQ49" s="1">
        <f>AVERAGE(AQ44:AQ48)</f>
        <v>0.36669999999999997</v>
      </c>
      <c r="AR49" s="1">
        <f t="shared" ref="AR49:AT49" si="156">AVERAGE(AR44:AR48)</f>
        <v>0.75285999999999997</v>
      </c>
      <c r="AS49" s="1">
        <f t="shared" si="156"/>
        <v>0.44733999999999996</v>
      </c>
      <c r="AT49" s="3">
        <f t="shared" si="156"/>
        <v>0.46335999999999994</v>
      </c>
      <c r="AU49" s="2" t="s">
        <v>282</v>
      </c>
      <c r="AV49" s="1">
        <v>1.49E-2</v>
      </c>
      <c r="AW49" s="1"/>
      <c r="AX49" s="1"/>
      <c r="AY49" s="3"/>
      <c r="AZ49" s="2" t="s">
        <v>282</v>
      </c>
      <c r="BA49" s="1">
        <v>0</v>
      </c>
      <c r="BB49" s="1"/>
      <c r="BC49" s="1"/>
      <c r="BD49" s="3"/>
      <c r="BJ49" s="2" t="s">
        <v>11</v>
      </c>
      <c r="BK49" s="1">
        <f>AVERAGE(BK44:BK48)</f>
        <v>0.36925999999999998</v>
      </c>
      <c r="BL49" s="1">
        <f t="shared" ref="BL49:BN49" si="157">AVERAGE(BL44:BL48)</f>
        <v>0.43628</v>
      </c>
      <c r="BM49" s="1">
        <f t="shared" si="157"/>
        <v>0.39649999999999996</v>
      </c>
      <c r="BN49" s="3">
        <f t="shared" si="157"/>
        <v>0.60398000000000007</v>
      </c>
      <c r="BO49" s="1" t="s">
        <v>11</v>
      </c>
      <c r="BP49" s="1">
        <f>AVERAGE(BP44:BP48)</f>
        <v>0.35136000000000006</v>
      </c>
      <c r="BQ49" s="1">
        <f t="shared" ref="BQ49:BS49" si="158">AVERAGE(BQ44:BQ48)</f>
        <v>0.43463999999999992</v>
      </c>
      <c r="BR49" s="1">
        <f t="shared" si="158"/>
        <v>0.37340000000000007</v>
      </c>
      <c r="BS49" s="3">
        <f t="shared" si="158"/>
        <v>0.57032000000000005</v>
      </c>
      <c r="CX49" s="71" t="s">
        <v>6</v>
      </c>
      <c r="CY49" s="74">
        <f t="shared" ref="CY49:CY52" si="159">IF((DH49+DG49)=0,0, DH49/(DH49+DG49))</f>
        <v>0.54545454545454541</v>
      </c>
      <c r="CZ49" s="74">
        <f t="shared" ref="CZ49:CZ52" si="160">DH49/(DH49+DF49)</f>
        <v>0.20689655172413793</v>
      </c>
      <c r="DA49" s="74">
        <f t="shared" ref="DA49:DA52" si="161">IF((CY49+CZ49) = 0, 0, 2*CY49*CZ49/(CY49+CZ49))</f>
        <v>0.3</v>
      </c>
      <c r="DB49" s="76"/>
      <c r="DC49" s="33"/>
      <c r="DD49" s="71" t="s">
        <v>6</v>
      </c>
      <c r="DE49" s="33">
        <f xml:space="preserve"> ROUND(CZ14*BX14,0)</f>
        <v>67</v>
      </c>
      <c r="DF49" s="74">
        <f>ROUND( IF(CY14=0, BW9-BX14-DB14*BW9,DE49/CY14 - DE49), 0)</f>
        <v>23</v>
      </c>
      <c r="DG49" s="74">
        <f xml:space="preserve"> BW9-DE49-DF49-DH49</f>
        <v>5</v>
      </c>
      <c r="DH49" s="33">
        <f xml:space="preserve"> ROUND(DB14*BW9 - DE49,0)</f>
        <v>6</v>
      </c>
      <c r="DI49" s="33"/>
      <c r="DJ49" s="71" t="s">
        <v>6</v>
      </c>
      <c r="DK49" s="74">
        <f>(CY49+CY14)/2</f>
        <v>0.64492727272727268</v>
      </c>
      <c r="DL49" s="74">
        <f t="shared" si="151"/>
        <v>0.568748275862069</v>
      </c>
      <c r="DM49" s="74">
        <f t="shared" ref="DM49:DM52" si="162">(DA49+DA14)/2</f>
        <v>0.56359999999999999</v>
      </c>
      <c r="DN49" s="76"/>
      <c r="DO49" s="33"/>
      <c r="DP49" s="33"/>
      <c r="DQ49" s="33"/>
      <c r="DR49" s="33"/>
      <c r="DS49" s="33"/>
    </row>
    <row r="50" spans="12:123">
      <c r="L50" s="13" t="s">
        <v>5</v>
      </c>
      <c r="M50" s="17">
        <v>0.56140000000000001</v>
      </c>
      <c r="N50" s="17">
        <v>0.6038</v>
      </c>
      <c r="O50" s="17">
        <v>0.58179999999999998</v>
      </c>
      <c r="P50" s="18">
        <v>0.54459999999999997</v>
      </c>
      <c r="Q50" s="13" t="s">
        <v>5</v>
      </c>
      <c r="R50" s="17">
        <v>0.56179999999999997</v>
      </c>
      <c r="S50" s="17">
        <v>0.94340000000000002</v>
      </c>
      <c r="T50" s="17">
        <v>0.70420000000000005</v>
      </c>
      <c r="U50" s="18">
        <v>0.58420000000000005</v>
      </c>
      <c r="AA50" s="13" t="s">
        <v>5</v>
      </c>
      <c r="AB50" s="17">
        <v>0.58540000000000003</v>
      </c>
      <c r="AC50" s="17">
        <v>0.45279999999999998</v>
      </c>
      <c r="AD50" s="17">
        <v>0.51060000000000005</v>
      </c>
      <c r="AE50" s="18">
        <v>0.54459999999999997</v>
      </c>
      <c r="AF50" s="13" t="s">
        <v>5</v>
      </c>
      <c r="AG50" s="17">
        <v>0.53680000000000005</v>
      </c>
      <c r="AH50" s="17">
        <v>0.96230000000000004</v>
      </c>
      <c r="AI50" s="17">
        <v>0.68920000000000003</v>
      </c>
      <c r="AJ50" s="18">
        <v>0.54459999999999997</v>
      </c>
      <c r="AK50" s="13" t="s">
        <v>5</v>
      </c>
      <c r="AL50" s="17">
        <v>0.5111</v>
      </c>
      <c r="AM50" s="17">
        <v>0.434</v>
      </c>
      <c r="AN50" s="17">
        <v>0.46939999999999998</v>
      </c>
      <c r="AO50" s="17">
        <v>0.48509999999999998</v>
      </c>
      <c r="AP50" s="13" t="s">
        <v>5</v>
      </c>
      <c r="AQ50" s="17">
        <v>0.52480000000000004</v>
      </c>
      <c r="AR50" s="17">
        <v>1</v>
      </c>
      <c r="AS50" s="17">
        <v>0.68830000000000002</v>
      </c>
      <c r="AT50" s="18">
        <v>0.52480000000000004</v>
      </c>
      <c r="AU50" s="2" t="s">
        <v>283</v>
      </c>
      <c r="AV50" s="1">
        <v>7.7499999999999999E-2</v>
      </c>
      <c r="AW50" s="1"/>
      <c r="AX50" s="1"/>
      <c r="AY50" s="3"/>
      <c r="AZ50" s="2" t="s">
        <v>283</v>
      </c>
      <c r="BA50" s="1">
        <v>0</v>
      </c>
      <c r="BB50" s="1"/>
      <c r="BC50" s="1"/>
      <c r="BD50" s="3"/>
      <c r="BJ50" s="13" t="s">
        <v>5</v>
      </c>
      <c r="BK50" s="17">
        <v>0.54390000000000005</v>
      </c>
      <c r="BL50" s="17">
        <v>0.58489999999999998</v>
      </c>
      <c r="BM50" s="17">
        <v>0.56359999999999999</v>
      </c>
      <c r="BN50" s="18">
        <v>0.52480000000000004</v>
      </c>
      <c r="BO50" s="14" t="s">
        <v>5</v>
      </c>
      <c r="BP50" s="17">
        <v>0.58620000000000005</v>
      </c>
      <c r="BQ50" s="17">
        <v>0.64149999999999996</v>
      </c>
      <c r="BR50" s="17">
        <v>0.61260000000000003</v>
      </c>
      <c r="BS50" s="18">
        <v>0.57430000000000003</v>
      </c>
      <c r="CF50" t="s">
        <v>208</v>
      </c>
      <c r="CX50" s="71" t="s">
        <v>7</v>
      </c>
      <c r="CY50" s="74">
        <f t="shared" si="159"/>
        <v>1</v>
      </c>
      <c r="CZ50" s="74">
        <f t="shared" si="160"/>
        <v>0.10606060606060606</v>
      </c>
      <c r="DA50" s="74">
        <f t="shared" si="161"/>
        <v>0.19178082191780824</v>
      </c>
      <c r="DB50" s="76"/>
      <c r="DC50" s="33"/>
      <c r="DD50" s="71" t="s">
        <v>7</v>
      </c>
      <c r="DE50" s="33">
        <f xml:space="preserve"> ROUND(CZ15*BY14,0)</f>
        <v>35</v>
      </c>
      <c r="DF50" s="74">
        <f>ROUND( IF(CY15=0, (BW9-BY14)-DB15*BW9,DE50/CY15 - DE50), 0)</f>
        <v>59</v>
      </c>
      <c r="DG50" s="74">
        <f xml:space="preserve"> BW9-DE50-DF50-DH50</f>
        <v>0</v>
      </c>
      <c r="DH50" s="76">
        <f xml:space="preserve"> ROUND(DB15*BW9-DE50,0)</f>
        <v>7</v>
      </c>
      <c r="DI50" s="33"/>
      <c r="DJ50" s="71" t="s">
        <v>7</v>
      </c>
      <c r="DK50" s="74">
        <f t="shared" ref="DK50:DK52" si="163">(CY50+CY15)/2</f>
        <v>0.68615000000000004</v>
      </c>
      <c r="DL50" s="74">
        <f t="shared" si="151"/>
        <v>0.55303030303030298</v>
      </c>
      <c r="DM50" s="74">
        <f t="shared" si="162"/>
        <v>0.36719041095890409</v>
      </c>
      <c r="DN50" s="76"/>
      <c r="DO50" s="33"/>
      <c r="DP50" s="33"/>
      <c r="DQ50" s="33"/>
      <c r="DR50" s="33"/>
      <c r="DS50" s="33"/>
    </row>
    <row r="51" spans="12:123" ht="15.75" thickBot="1">
      <c r="L51" s="2" t="s">
        <v>6</v>
      </c>
      <c r="M51">
        <v>0.5978</v>
      </c>
      <c r="N51">
        <v>0.8871</v>
      </c>
      <c r="O51">
        <v>0.71430000000000005</v>
      </c>
      <c r="P51" s="5">
        <v>0.56440000000000001</v>
      </c>
      <c r="Q51" s="2" t="s">
        <v>6</v>
      </c>
      <c r="R51">
        <v>0.59570000000000001</v>
      </c>
      <c r="S51">
        <v>0.9032</v>
      </c>
      <c r="T51">
        <v>0.71789999999999998</v>
      </c>
      <c r="U51" s="5">
        <v>0.56440000000000001</v>
      </c>
      <c r="AA51" s="2" t="s">
        <v>6</v>
      </c>
      <c r="AB51">
        <v>0.60470000000000002</v>
      </c>
      <c r="AC51">
        <v>0.8387</v>
      </c>
      <c r="AD51">
        <v>0.70269999999999999</v>
      </c>
      <c r="AE51" s="5">
        <v>0.56440000000000001</v>
      </c>
      <c r="AF51" s="2" t="s">
        <v>6</v>
      </c>
      <c r="AG51">
        <v>0.6139</v>
      </c>
      <c r="AH51">
        <v>1</v>
      </c>
      <c r="AI51">
        <v>0.76070000000000004</v>
      </c>
      <c r="AJ51" s="5">
        <v>0.6139</v>
      </c>
      <c r="AK51" s="2" t="s">
        <v>6</v>
      </c>
      <c r="AL51">
        <v>0.60760000000000003</v>
      </c>
      <c r="AM51">
        <v>0.7742</v>
      </c>
      <c r="AN51">
        <v>0.68089999999999995</v>
      </c>
      <c r="AO51">
        <v>0.55449999999999999</v>
      </c>
      <c r="AP51" s="2" t="s">
        <v>6</v>
      </c>
      <c r="AQ51">
        <v>0.6139</v>
      </c>
      <c r="AR51">
        <v>1</v>
      </c>
      <c r="AS51">
        <v>0.76070000000000004</v>
      </c>
      <c r="AT51" s="5">
        <v>0.6139</v>
      </c>
      <c r="AU51" s="66" t="s">
        <v>284</v>
      </c>
      <c r="AV51" s="67">
        <v>5.1799999999999999E-2</v>
      </c>
      <c r="AW51" s="67"/>
      <c r="AX51" s="67"/>
      <c r="AY51" s="68"/>
      <c r="AZ51" s="66" t="s">
        <v>284</v>
      </c>
      <c r="BA51" s="1">
        <v>1.5900000000000001E-2</v>
      </c>
      <c r="BB51" s="1"/>
      <c r="BC51" s="1"/>
      <c r="BD51" s="3"/>
      <c r="BJ51" s="2" t="s">
        <v>6</v>
      </c>
      <c r="BK51">
        <v>0.66669999999999996</v>
      </c>
      <c r="BL51">
        <v>0.7429</v>
      </c>
      <c r="BM51">
        <v>0.70230000000000004</v>
      </c>
      <c r="BN51" s="5">
        <v>0.6139</v>
      </c>
      <c r="BO51" s="1" t="s">
        <v>6</v>
      </c>
      <c r="BP51">
        <v>0.61</v>
      </c>
      <c r="BQ51">
        <v>0.9839</v>
      </c>
      <c r="BR51">
        <v>0.75309999999999999</v>
      </c>
      <c r="BS51" s="5">
        <v>0.60399999999999998</v>
      </c>
      <c r="CF51" t="s">
        <v>207</v>
      </c>
      <c r="CX51" s="71" t="s">
        <v>8</v>
      </c>
      <c r="CY51" s="74">
        <f t="shared" si="159"/>
        <v>0</v>
      </c>
      <c r="CZ51" s="74">
        <f t="shared" si="160"/>
        <v>0</v>
      </c>
      <c r="DA51" s="74">
        <f t="shared" si="161"/>
        <v>0</v>
      </c>
      <c r="DB51" s="76"/>
      <c r="DC51" s="33"/>
      <c r="DD51" s="71" t="s">
        <v>8</v>
      </c>
      <c r="DE51" s="33">
        <f xml:space="preserve"> ROUND(CZ16*BW14,0)</f>
        <v>0</v>
      </c>
      <c r="DF51" s="74">
        <f>ROUND( IF(CY16=0, BW9-BW14-DB16*BW9,DE51/CY16 - DE51), 0)</f>
        <v>96</v>
      </c>
      <c r="DG51" s="74">
        <f xml:space="preserve"> BW9-DE51-DF51-DH51</f>
        <v>5</v>
      </c>
      <c r="DH51" s="76">
        <f xml:space="preserve"> ROUND(DB16*BW9- DE51,0)</f>
        <v>0</v>
      </c>
      <c r="DI51" s="33"/>
      <c r="DJ51" s="71" t="s">
        <v>8</v>
      </c>
      <c r="DK51" s="74">
        <f t="shared" si="163"/>
        <v>0</v>
      </c>
      <c r="DL51" s="74">
        <f>(CZ51+CZ16)/2</f>
        <v>0</v>
      </c>
      <c r="DM51" s="74">
        <f t="shared" si="162"/>
        <v>0</v>
      </c>
      <c r="DN51" s="76"/>
      <c r="DO51" s="33"/>
      <c r="DP51" s="33"/>
      <c r="DQ51" s="33"/>
      <c r="DR51" s="33"/>
      <c r="DS51" s="33"/>
    </row>
    <row r="52" spans="12:123">
      <c r="L52" s="2" t="s">
        <v>7</v>
      </c>
      <c r="M52">
        <v>0.48480000000000001</v>
      </c>
      <c r="N52">
        <v>0.3478</v>
      </c>
      <c r="O52">
        <v>0.40510000000000002</v>
      </c>
      <c r="P52" s="5">
        <v>0.53469999999999995</v>
      </c>
      <c r="Q52" s="2" t="s">
        <v>7</v>
      </c>
      <c r="R52">
        <v>0.4</v>
      </c>
      <c r="S52">
        <v>0.56520000000000004</v>
      </c>
      <c r="T52">
        <v>0.46850000000000003</v>
      </c>
      <c r="U52" s="5">
        <v>0.4158</v>
      </c>
      <c r="AA52" s="2" t="s">
        <v>7</v>
      </c>
      <c r="AB52">
        <v>0.45050000000000001</v>
      </c>
      <c r="AC52">
        <v>0.89129999999999998</v>
      </c>
      <c r="AD52">
        <v>0.59850000000000003</v>
      </c>
      <c r="AE52" s="5">
        <v>0.45540000000000003</v>
      </c>
      <c r="AF52" s="2" t="s">
        <v>7</v>
      </c>
      <c r="AG52">
        <v>0.44440000000000002</v>
      </c>
      <c r="AH52">
        <v>0.52170000000000005</v>
      </c>
      <c r="AI52">
        <v>0.48</v>
      </c>
      <c r="AJ52" s="5">
        <v>0.48509999999999998</v>
      </c>
      <c r="AK52" s="2" t="s">
        <v>7</v>
      </c>
      <c r="AL52">
        <v>0.4592</v>
      </c>
      <c r="AM52">
        <v>0.97829999999999995</v>
      </c>
      <c r="AN52">
        <v>0.625</v>
      </c>
      <c r="AO52">
        <v>0.46529999999999999</v>
      </c>
      <c r="AP52" s="2" t="s">
        <v>7</v>
      </c>
      <c r="AQ52">
        <v>0.36959999999999998</v>
      </c>
      <c r="AR52">
        <v>0.36959999999999998</v>
      </c>
      <c r="AS52">
        <v>0.36959999999999998</v>
      </c>
      <c r="AT52" s="5">
        <v>0.42570000000000002</v>
      </c>
      <c r="AU52" s="97" t="s">
        <v>304</v>
      </c>
      <c r="AV52" s="98"/>
      <c r="AW52" s="98"/>
      <c r="AX52" s="98"/>
      <c r="AY52" s="99"/>
      <c r="AZ52" s="103" t="s">
        <v>286</v>
      </c>
      <c r="BA52" s="104"/>
      <c r="BB52" s="104"/>
      <c r="BC52" s="104"/>
      <c r="BD52" s="105"/>
      <c r="BJ52" s="2" t="s">
        <v>7</v>
      </c>
      <c r="BK52">
        <v>0.3659</v>
      </c>
      <c r="BL52">
        <v>0.3261</v>
      </c>
      <c r="BM52">
        <v>0.3448</v>
      </c>
      <c r="BN52" s="5">
        <v>0.43559999999999999</v>
      </c>
      <c r="BO52" s="1" t="s">
        <v>7</v>
      </c>
      <c r="BP52">
        <v>0.41460000000000002</v>
      </c>
      <c r="BQ52">
        <v>0.36959999999999998</v>
      </c>
      <c r="BR52">
        <v>0.39079999999999998</v>
      </c>
      <c r="BS52" s="5">
        <v>0.47520000000000001</v>
      </c>
      <c r="CF52" t="s">
        <v>206</v>
      </c>
      <c r="CX52" s="71" t="s">
        <v>9</v>
      </c>
      <c r="CY52" s="74">
        <f t="shared" si="159"/>
        <v>0.6470588235294118</v>
      </c>
      <c r="CZ52" s="74">
        <f t="shared" si="160"/>
        <v>0.15068493150684931</v>
      </c>
      <c r="DA52" s="74">
        <f t="shared" si="161"/>
        <v>0.24444444444444444</v>
      </c>
      <c r="DB52" s="76"/>
      <c r="DC52" s="33"/>
      <c r="DD52" s="71" t="s">
        <v>9</v>
      </c>
      <c r="DE52" s="33">
        <f xml:space="preserve"> ROUND(CZ17*BV14,0)</f>
        <v>22</v>
      </c>
      <c r="DF52" s="74">
        <f>ROUND( IF(CY17=0, BW9-BV14-DB17*BW9,DE52/CY17 - DE52), 0)</f>
        <v>62</v>
      </c>
      <c r="DG52" s="74">
        <f xml:space="preserve"> BW9-DE52-DF52-DH52</f>
        <v>6</v>
      </c>
      <c r="DH52" s="76">
        <f>ROUND(DB17*BW9-DE52,0)</f>
        <v>11</v>
      </c>
      <c r="DI52" s="33"/>
      <c r="DJ52" s="71" t="s">
        <v>9</v>
      </c>
      <c r="DK52" s="74">
        <f t="shared" si="163"/>
        <v>0.45447941176470591</v>
      </c>
      <c r="DL52" s="74">
        <f t="shared" ref="DL52" si="164">(CZ52+CZ17)/2</f>
        <v>0.46819246575342466</v>
      </c>
      <c r="DM52" s="74">
        <f t="shared" si="162"/>
        <v>0.31867222222222225</v>
      </c>
      <c r="DN52" s="76"/>
      <c r="DO52" s="33"/>
      <c r="DP52" s="33"/>
      <c r="DQ52" s="33"/>
      <c r="DR52" s="33"/>
      <c r="DS52" s="33"/>
    </row>
    <row r="53" spans="12:123">
      <c r="L53" s="2" t="s">
        <v>8</v>
      </c>
      <c r="M53">
        <v>5.5599999999999997E-2</v>
      </c>
      <c r="N53">
        <v>0.2</v>
      </c>
      <c r="O53">
        <v>8.6999999999999994E-2</v>
      </c>
      <c r="P53" s="5">
        <v>0.79210000000000003</v>
      </c>
      <c r="Q53" s="2" t="s">
        <v>8</v>
      </c>
      <c r="R53">
        <v>0</v>
      </c>
      <c r="S53">
        <v>0</v>
      </c>
      <c r="T53">
        <v>0</v>
      </c>
      <c r="U53" s="5">
        <v>0.94059999999999999</v>
      </c>
      <c r="AA53" s="2" t="s">
        <v>8</v>
      </c>
      <c r="AB53">
        <v>0</v>
      </c>
      <c r="AC53">
        <v>0</v>
      </c>
      <c r="AD53">
        <v>0</v>
      </c>
      <c r="AE53" s="5">
        <v>0.95050000000000001</v>
      </c>
      <c r="AF53" s="2" t="s">
        <v>8</v>
      </c>
      <c r="AG53">
        <v>0.1</v>
      </c>
      <c r="AH53">
        <v>0.2</v>
      </c>
      <c r="AI53">
        <v>0.1333</v>
      </c>
      <c r="AJ53" s="5">
        <v>0.87129999999999996</v>
      </c>
      <c r="AK53" s="2" t="s">
        <v>8</v>
      </c>
      <c r="AL53">
        <v>0</v>
      </c>
      <c r="AM53">
        <v>0</v>
      </c>
      <c r="AN53">
        <v>0</v>
      </c>
      <c r="AO53">
        <v>0.95050000000000001</v>
      </c>
      <c r="AP53" s="2" t="s">
        <v>8</v>
      </c>
      <c r="AQ53">
        <v>5.0500000000000003E-2</v>
      </c>
      <c r="AR53">
        <v>1</v>
      </c>
      <c r="AS53">
        <v>9.6199999999999994E-2</v>
      </c>
      <c r="AT53" s="5">
        <v>6.93E-2</v>
      </c>
      <c r="AU53" s="13" t="s">
        <v>5</v>
      </c>
      <c r="AV53" s="17">
        <v>0.49130000000000001</v>
      </c>
      <c r="AW53" s="17">
        <v>0.55289999999999995</v>
      </c>
      <c r="AX53" s="17">
        <v>0.52029999999999998</v>
      </c>
      <c r="AY53" s="18">
        <v>0.48209999999999997</v>
      </c>
      <c r="AZ53" s="13" t="s">
        <v>5</v>
      </c>
      <c r="BA53" s="28">
        <v>0.504</v>
      </c>
      <c r="BB53" s="28">
        <v>0.97650000000000003</v>
      </c>
      <c r="BC53" s="28">
        <v>0.66490000000000005</v>
      </c>
      <c r="BD53" s="29">
        <v>0.5</v>
      </c>
      <c r="BJ53" s="2" t="s">
        <v>8</v>
      </c>
      <c r="BK53">
        <v>0</v>
      </c>
      <c r="BL53">
        <v>0</v>
      </c>
      <c r="BM53">
        <v>0</v>
      </c>
      <c r="BN53" s="5">
        <v>0.73270000000000002</v>
      </c>
      <c r="BO53" s="1" t="s">
        <v>8</v>
      </c>
      <c r="BP53">
        <v>7.4999999999999997E-2</v>
      </c>
      <c r="BQ53">
        <v>0.6</v>
      </c>
      <c r="BR53">
        <v>0.1333</v>
      </c>
      <c r="BS53" s="5">
        <v>0.6139</v>
      </c>
      <c r="CF53" t="s">
        <v>209</v>
      </c>
      <c r="CX53" s="77" t="s">
        <v>11</v>
      </c>
      <c r="CY53" s="78">
        <f>SUM(CY48:CY52)/5</f>
        <v>0.52941176470588236</v>
      </c>
      <c r="CZ53" s="78">
        <f>SUM(CZ48:CZ52)/5</f>
        <v>0.13194410413282848</v>
      </c>
      <c r="DA53" s="78">
        <f>SUM(DA48:DA52)/5</f>
        <v>0.20203957382039572</v>
      </c>
      <c r="DB53" s="33"/>
      <c r="DC53" s="33"/>
      <c r="DD53" s="71"/>
      <c r="DE53" s="33"/>
      <c r="DF53" s="33"/>
      <c r="DG53" s="33"/>
      <c r="DH53" s="33"/>
      <c r="DI53" s="33"/>
      <c r="DJ53" s="77" t="s">
        <v>11</v>
      </c>
      <c r="DK53" s="78">
        <f>SUM(DK48:DK52)/5</f>
        <v>0.45066588235294114</v>
      </c>
      <c r="DL53" s="78">
        <f>SUM(DL48:DL52)/5</f>
        <v>0.41360205206641421</v>
      </c>
      <c r="DM53" s="78">
        <f>SUM(DM48:DM52)/5</f>
        <v>0.33619978691019786</v>
      </c>
      <c r="DN53" s="33"/>
      <c r="DO53" s="33"/>
      <c r="DP53" s="33" t="s">
        <v>11</v>
      </c>
      <c r="DQ53" s="33">
        <f>AVERAGE(DK48:DK50,DK52)</f>
        <v>0.56333235294117645</v>
      </c>
      <c r="DR53" s="33">
        <f t="shared" ref="DR53" si="165">AVERAGE(DL48:DL50,DL52)</f>
        <v>0.51700256508301778</v>
      </c>
      <c r="DS53" s="33">
        <f>AVERAGE(DM48:DM50,DM52)</f>
        <v>0.42024973363774731</v>
      </c>
    </row>
    <row r="54" spans="12:123">
      <c r="L54" s="2" t="s">
        <v>9</v>
      </c>
      <c r="M54">
        <v>0.27589999999999998</v>
      </c>
      <c r="N54">
        <v>0.25</v>
      </c>
      <c r="O54">
        <v>0.26229999999999998</v>
      </c>
      <c r="P54" s="5">
        <v>0.55449999999999999</v>
      </c>
      <c r="Q54" s="2" t="s">
        <v>9</v>
      </c>
      <c r="R54">
        <v>0.36209999999999998</v>
      </c>
      <c r="S54">
        <v>0.65629999999999999</v>
      </c>
      <c r="T54">
        <v>0.4667</v>
      </c>
      <c r="U54" s="5">
        <v>0.52480000000000004</v>
      </c>
      <c r="AA54" s="2" t="s">
        <v>9</v>
      </c>
      <c r="AB54">
        <v>0.6</v>
      </c>
      <c r="AC54">
        <v>9.3799999999999994E-2</v>
      </c>
      <c r="AD54">
        <v>0.16220000000000001</v>
      </c>
      <c r="AE54" s="5">
        <v>0.69310000000000005</v>
      </c>
      <c r="AF54" s="2" t="s">
        <v>9</v>
      </c>
      <c r="AG54">
        <v>0.36049999999999999</v>
      </c>
      <c r="AH54">
        <v>0.96879999999999999</v>
      </c>
      <c r="AI54">
        <v>0.52539999999999998</v>
      </c>
      <c r="AJ54" s="5">
        <v>0.44550000000000001</v>
      </c>
      <c r="AK54" s="2" t="s">
        <v>9</v>
      </c>
      <c r="AL54">
        <v>0.31669999999999998</v>
      </c>
      <c r="AM54">
        <v>0.59379999999999999</v>
      </c>
      <c r="AN54">
        <v>0.41299999999999998</v>
      </c>
      <c r="AO54">
        <v>0.46529999999999999</v>
      </c>
      <c r="AP54" s="2" t="s">
        <v>9</v>
      </c>
      <c r="AQ54">
        <v>0.29089999999999999</v>
      </c>
      <c r="AR54">
        <v>0.5</v>
      </c>
      <c r="AS54">
        <v>0.36780000000000002</v>
      </c>
      <c r="AT54" s="5">
        <v>0.45540000000000003</v>
      </c>
      <c r="AU54" s="2" t="s">
        <v>6</v>
      </c>
      <c r="AV54">
        <v>0.66520000000000001</v>
      </c>
      <c r="AW54">
        <v>0.88619999999999999</v>
      </c>
      <c r="AX54">
        <v>0.75990000000000002</v>
      </c>
      <c r="AY54" s="5">
        <v>0.62749999999999995</v>
      </c>
      <c r="AZ54" s="2" t="s">
        <v>6</v>
      </c>
      <c r="BA54" s="38">
        <v>0.66269999999999996</v>
      </c>
      <c r="BB54" s="69">
        <v>0.98799999999999999</v>
      </c>
      <c r="BC54" s="69">
        <v>0.79330000000000001</v>
      </c>
      <c r="BD54" s="70">
        <v>0.65739999999999998</v>
      </c>
      <c r="BJ54" s="2" t="s">
        <v>9</v>
      </c>
      <c r="BK54">
        <v>0.42309999999999998</v>
      </c>
      <c r="BL54">
        <v>0.6875</v>
      </c>
      <c r="BM54">
        <v>0.52380000000000004</v>
      </c>
      <c r="BN54" s="5">
        <v>0.60399999999999998</v>
      </c>
      <c r="BO54" s="1" t="s">
        <v>9</v>
      </c>
      <c r="BP54">
        <v>0.36170000000000002</v>
      </c>
      <c r="BQ54">
        <v>0.53129999999999999</v>
      </c>
      <c r="BR54">
        <v>0.4304</v>
      </c>
      <c r="BS54" s="5">
        <v>0.55449999999999999</v>
      </c>
      <c r="CX54" s="73" t="s">
        <v>5</v>
      </c>
      <c r="CY54" s="74">
        <f>IF((DH54+DG54)=0,0, DH54/(DH54+DG54))</f>
        <v>0.36</v>
      </c>
      <c r="CZ54" s="74">
        <f>DH54/(DH54+DF54)</f>
        <v>0.1875</v>
      </c>
      <c r="DA54" s="74">
        <f>IF((CY54+CZ54) = 0, 0, 2*CY54*CZ54/(CY54+CZ54))</f>
        <v>0.24657534246575344</v>
      </c>
      <c r="DB54" s="75"/>
      <c r="DC54" s="33"/>
      <c r="DD54" s="73" t="s">
        <v>5</v>
      </c>
      <c r="DE54" s="74">
        <f xml:space="preserve"> ROUND(CZ19*BU20,0)</f>
        <v>37</v>
      </c>
      <c r="DF54" s="74">
        <f>ROUND( IF(CY19=0, (BW15-BU20)-DB19*BW15,DE54/CY19 - DE54), 0)</f>
        <v>39</v>
      </c>
      <c r="DG54" s="74">
        <f xml:space="preserve"> BW15-DE54-DF54-DH54</f>
        <v>16</v>
      </c>
      <c r="DH54" s="75">
        <f xml:space="preserve"> ROUND(DB19*BW15 - DE54,0)</f>
        <v>9</v>
      </c>
      <c r="DI54" s="33"/>
      <c r="DJ54" s="73" t="s">
        <v>5</v>
      </c>
      <c r="DK54" s="74">
        <f>(CY54+CY19)/2</f>
        <v>0.4234</v>
      </c>
      <c r="DL54" s="74">
        <f t="shared" ref="DL54:DL56" si="166">(CZ54+CZ19)/2</f>
        <v>0.44280000000000003</v>
      </c>
      <c r="DM54" s="74">
        <f>(DA54+DA19)/2</f>
        <v>0.4100876712328767</v>
      </c>
      <c r="DN54" s="75"/>
      <c r="DO54" s="33"/>
      <c r="DP54" s="33"/>
      <c r="DQ54" s="33"/>
      <c r="DR54" s="33"/>
      <c r="DS54" s="33"/>
    </row>
    <row r="55" spans="12:123">
      <c r="L55" s="15" t="s">
        <v>11</v>
      </c>
      <c r="M55" s="19">
        <f>AVERAGE(M50:M54)</f>
        <v>0.39510000000000006</v>
      </c>
      <c r="N55" s="19">
        <f t="shared" ref="N55:P55" si="167">AVERAGE(N50:N54)</f>
        <v>0.45773999999999998</v>
      </c>
      <c r="O55" s="19">
        <f t="shared" si="167"/>
        <v>0.41010000000000002</v>
      </c>
      <c r="P55" s="20">
        <f t="shared" si="167"/>
        <v>0.59806000000000004</v>
      </c>
      <c r="Q55" s="15" t="s">
        <v>11</v>
      </c>
      <c r="R55" s="1">
        <f>AVERAGE(R50:R54)</f>
        <v>0.38391999999999998</v>
      </c>
      <c r="S55" s="1">
        <f t="shared" ref="S55:U55" si="168">AVERAGE(S50:S54)</f>
        <v>0.61361999999999994</v>
      </c>
      <c r="T55" s="1">
        <f t="shared" si="168"/>
        <v>0.47145999999999999</v>
      </c>
      <c r="U55" s="3">
        <f t="shared" si="168"/>
        <v>0.60595999999999994</v>
      </c>
      <c r="AA55" s="15" t="s">
        <v>11</v>
      </c>
      <c r="AB55" s="1">
        <f>AVERAGE(AB50:AB54)</f>
        <v>0.44812000000000002</v>
      </c>
      <c r="AC55" s="1">
        <f t="shared" ref="AC55:AE55" si="169">AVERAGE(AC50:AC54)</f>
        <v>0.45532000000000006</v>
      </c>
      <c r="AD55" s="1">
        <f t="shared" si="169"/>
        <v>0.39480000000000004</v>
      </c>
      <c r="AE55" s="3">
        <f t="shared" si="169"/>
        <v>0.64160000000000006</v>
      </c>
      <c r="AF55" s="15" t="s">
        <v>11</v>
      </c>
      <c r="AG55" s="1">
        <f>AVERAGE(AG50:AG54)</f>
        <v>0.41112000000000004</v>
      </c>
      <c r="AH55" s="1">
        <f>AVERAGE(AH50:AH54)</f>
        <v>0.73055999999999999</v>
      </c>
      <c r="AI55" s="1">
        <f>AVERAGE(AI50:AI54)</f>
        <v>0.51771999999999996</v>
      </c>
      <c r="AJ55" s="3">
        <f>AVERAGE(AJ50:AJ54)</f>
        <v>0.59207999999999994</v>
      </c>
      <c r="AK55" s="15" t="s">
        <v>11</v>
      </c>
      <c r="AL55" s="1">
        <f>AVERAGE(AL50:AL54)</f>
        <v>0.37892000000000003</v>
      </c>
      <c r="AM55" s="1">
        <f t="shared" ref="AM55:AO55" si="170">AVERAGE(AM50:AM54)</f>
        <v>0.55605999999999989</v>
      </c>
      <c r="AN55" s="1">
        <f t="shared" si="170"/>
        <v>0.43765999999999999</v>
      </c>
      <c r="AO55" s="1">
        <f t="shared" si="170"/>
        <v>0.58413999999999999</v>
      </c>
      <c r="AP55" s="15" t="s">
        <v>11</v>
      </c>
      <c r="AQ55" s="1">
        <f>AVERAGE(AQ50:AQ54)</f>
        <v>0.36993999999999999</v>
      </c>
      <c r="AR55" s="1">
        <f t="shared" ref="AR55:AT55" si="171">AVERAGE(AR50:AR54)</f>
        <v>0.77392000000000005</v>
      </c>
      <c r="AS55" s="1">
        <f t="shared" si="171"/>
        <v>0.45651999999999998</v>
      </c>
      <c r="AT55" s="3">
        <f t="shared" si="171"/>
        <v>0.41782000000000002</v>
      </c>
      <c r="AU55" s="2" t="s">
        <v>7</v>
      </c>
      <c r="AV55">
        <v>0.42259999999999998</v>
      </c>
      <c r="AW55">
        <v>0.94550000000000001</v>
      </c>
      <c r="AX55">
        <v>0.58409999999999995</v>
      </c>
      <c r="AY55" s="5">
        <v>0.4652</v>
      </c>
      <c r="AZ55" s="2" t="s">
        <v>7</v>
      </c>
      <c r="BA55" s="38">
        <v>0.40479999999999999</v>
      </c>
      <c r="BB55" s="69">
        <v>1</v>
      </c>
      <c r="BC55" s="69">
        <v>0.57630000000000003</v>
      </c>
      <c r="BD55" s="70">
        <v>0.40839999999999999</v>
      </c>
      <c r="BJ55" s="15" t="s">
        <v>11</v>
      </c>
      <c r="BK55" s="1">
        <f>AVERAGE(BK50:BK54)</f>
        <v>0.39991999999999994</v>
      </c>
      <c r="BL55" s="1">
        <f t="shared" ref="BL55:BN55" si="172">AVERAGE(BL50:BL54)</f>
        <v>0.46828000000000003</v>
      </c>
      <c r="BM55" s="1">
        <f t="shared" si="172"/>
        <v>0.4269</v>
      </c>
      <c r="BN55" s="3">
        <f t="shared" si="172"/>
        <v>0.58220000000000005</v>
      </c>
      <c r="BO55" s="16" t="s">
        <v>11</v>
      </c>
      <c r="BP55" s="1">
        <f>AVERAGE(BP50:BP54)</f>
        <v>0.40950000000000009</v>
      </c>
      <c r="BQ55" s="1">
        <f t="shared" ref="BQ55:BS55" si="173">AVERAGE(BQ50:BQ54)</f>
        <v>0.62525999999999993</v>
      </c>
      <c r="BR55" s="1">
        <f t="shared" si="173"/>
        <v>0.46403999999999995</v>
      </c>
      <c r="BS55" s="3">
        <f t="shared" si="173"/>
        <v>0.5643800000000001</v>
      </c>
      <c r="CX55" s="71" t="s">
        <v>6</v>
      </c>
      <c r="CY55" s="74">
        <f t="shared" ref="CY55:CY58" si="174">IF((DH55+DG55)=0,0, DH55/(DH55+DG55))</f>
        <v>7.6923076923076927E-2</v>
      </c>
      <c r="CZ55" s="74">
        <f t="shared" ref="CZ55:CZ58" si="175">DH55/(DH55+DF55)</f>
        <v>2.564102564102564E-2</v>
      </c>
      <c r="DA55" s="74">
        <f t="shared" ref="DA55:DA58" si="176">IF((CY55+CZ55) = 0, 0, 2*CY55*CZ55/(CY55+CZ55))</f>
        <v>3.8461538461538464E-2</v>
      </c>
      <c r="DB55" s="76"/>
      <c r="DC55" s="33"/>
      <c r="DD55" s="71" t="s">
        <v>6</v>
      </c>
      <c r="DE55" s="33">
        <f xml:space="preserve"> ROUND(CZ20*BX20,0)</f>
        <v>50</v>
      </c>
      <c r="DF55" s="74">
        <f>ROUND( IF(CY20=0, BW15-BX20-DB20*BW15,DE55/CY20 - DE55), 0)</f>
        <v>38</v>
      </c>
      <c r="DG55" s="74">
        <f xml:space="preserve"> BW15-DE55-DF55-DH55</f>
        <v>12</v>
      </c>
      <c r="DH55" s="33">
        <f xml:space="preserve"> ROUND(DB20*BW15 - DE55,0)</f>
        <v>1</v>
      </c>
      <c r="DI55" s="33"/>
      <c r="DJ55" s="71" t="s">
        <v>6</v>
      </c>
      <c r="DK55" s="74">
        <f>(CY55+CY20)/2</f>
        <v>0.32256153846153846</v>
      </c>
      <c r="DL55" s="74">
        <f t="shared" si="166"/>
        <v>0.41607051282051283</v>
      </c>
      <c r="DM55" s="74">
        <f t="shared" ref="DM55:DM58" si="177">(DA55+DA20)/2</f>
        <v>0.3525807692307692</v>
      </c>
      <c r="DN55" s="76"/>
      <c r="DO55" s="33"/>
      <c r="DP55" s="33"/>
      <c r="DQ55" s="33"/>
      <c r="DR55" s="33"/>
      <c r="DS55" s="33"/>
    </row>
    <row r="56" spans="12:123">
      <c r="L56" s="13" t="s">
        <v>5</v>
      </c>
      <c r="M56" s="17">
        <v>0.52829999999999999</v>
      </c>
      <c r="N56" s="17">
        <v>0.51849999999999996</v>
      </c>
      <c r="O56" s="17">
        <v>0.52339999999999998</v>
      </c>
      <c r="P56" s="18">
        <v>0.49</v>
      </c>
      <c r="Q56" s="13" t="s">
        <v>5</v>
      </c>
      <c r="R56" s="17">
        <v>0.55679999999999996</v>
      </c>
      <c r="S56" s="17">
        <v>0.90739999999999998</v>
      </c>
      <c r="T56" s="17">
        <v>0.69010000000000005</v>
      </c>
      <c r="U56" s="18">
        <v>0.56000000000000005</v>
      </c>
      <c r="AA56" s="13" t="s">
        <v>5</v>
      </c>
      <c r="AB56" s="17">
        <v>0.48570000000000002</v>
      </c>
      <c r="AC56" s="17">
        <v>0.31480000000000002</v>
      </c>
      <c r="AD56" s="17">
        <v>0.38200000000000001</v>
      </c>
      <c r="AE56" s="18">
        <v>0.45</v>
      </c>
      <c r="AF56" s="13" t="s">
        <v>5</v>
      </c>
      <c r="AG56" s="17">
        <v>0.53849999999999998</v>
      </c>
      <c r="AH56" s="17">
        <v>0.90739999999999998</v>
      </c>
      <c r="AI56" s="17">
        <v>0.67589999999999995</v>
      </c>
      <c r="AJ56" s="18">
        <v>0.53</v>
      </c>
      <c r="AK56" s="13" t="s">
        <v>5</v>
      </c>
      <c r="AL56" s="17">
        <v>0.55559999999999998</v>
      </c>
      <c r="AM56" s="17">
        <v>0.46300000000000002</v>
      </c>
      <c r="AN56" s="17">
        <v>0.50509999999999999</v>
      </c>
      <c r="AO56" s="17">
        <v>0.51</v>
      </c>
      <c r="AP56" s="13" t="s">
        <v>5</v>
      </c>
      <c r="AQ56" s="17">
        <v>0.54</v>
      </c>
      <c r="AR56" s="17">
        <v>1</v>
      </c>
      <c r="AS56" s="17">
        <v>0.70130000000000003</v>
      </c>
      <c r="AT56" s="18">
        <v>0.54</v>
      </c>
      <c r="AU56" s="2" t="s">
        <v>8</v>
      </c>
      <c r="AV56">
        <v>0.10290000000000001</v>
      </c>
      <c r="AW56">
        <v>0.4773</v>
      </c>
      <c r="AX56">
        <v>0.1694</v>
      </c>
      <c r="AY56" s="5">
        <v>0.58960000000000001</v>
      </c>
      <c r="AZ56" s="2" t="s">
        <v>8</v>
      </c>
      <c r="BA56" s="69">
        <v>9.0899999999999995E-2</v>
      </c>
      <c r="BB56" s="69">
        <v>0.97729999999999995</v>
      </c>
      <c r="BC56" s="69">
        <v>0.1663</v>
      </c>
      <c r="BD56" s="70">
        <v>0.1414</v>
      </c>
      <c r="BJ56" s="13" t="s">
        <v>5</v>
      </c>
      <c r="BK56" s="17">
        <v>0.57379999999999998</v>
      </c>
      <c r="BL56" s="17">
        <v>0.64810000000000001</v>
      </c>
      <c r="BM56" s="17">
        <v>0.90869999999999995</v>
      </c>
      <c r="BN56" s="18">
        <v>0.55000000000000004</v>
      </c>
      <c r="BO56" s="14" t="s">
        <v>5</v>
      </c>
      <c r="BP56" s="17">
        <v>0.59570000000000001</v>
      </c>
      <c r="BQ56" s="17">
        <v>0.51500000000000001</v>
      </c>
      <c r="BR56" s="17">
        <v>0.55449999999999999</v>
      </c>
      <c r="BS56" s="18">
        <v>0.55000000000000004</v>
      </c>
      <c r="CX56" s="71" t="s">
        <v>7</v>
      </c>
      <c r="CY56" s="74">
        <f t="shared" si="174"/>
        <v>0.6</v>
      </c>
      <c r="CZ56" s="74">
        <f t="shared" si="175"/>
        <v>0.10909090909090909</v>
      </c>
      <c r="DA56" s="74">
        <f t="shared" si="176"/>
        <v>0.1846153846153846</v>
      </c>
      <c r="DB56" s="76"/>
      <c r="DC56" s="33"/>
      <c r="DD56" s="71" t="s">
        <v>7</v>
      </c>
      <c r="DE56" s="33">
        <f xml:space="preserve"> ROUND(CZ21*BY20,0)</f>
        <v>42</v>
      </c>
      <c r="DF56" s="74">
        <f>ROUND( IF(CY21=0, (BW15-BY20)-DB21*BW15,DE56/CY21 - DE56), 0)</f>
        <v>49</v>
      </c>
      <c r="DG56" s="74">
        <f xml:space="preserve"> BW15-DE56-DF56-DH56</f>
        <v>4</v>
      </c>
      <c r="DH56" s="76">
        <f xml:space="preserve"> ROUND(DB21*BW15-DE56,0)</f>
        <v>6</v>
      </c>
      <c r="DI56" s="33"/>
      <c r="DJ56" s="71" t="s">
        <v>7</v>
      </c>
      <c r="DK56" s="74">
        <f t="shared" ref="DK56:DK58" si="178">(CY56+CY21)/2</f>
        <v>0.53075000000000006</v>
      </c>
      <c r="DL56" s="74">
        <f t="shared" si="166"/>
        <v>0.51104545454545458</v>
      </c>
      <c r="DM56" s="74">
        <f t="shared" si="177"/>
        <v>0.3988576923076923</v>
      </c>
      <c r="DN56" s="76"/>
      <c r="DO56" s="33"/>
      <c r="DP56" s="33"/>
      <c r="DQ56" s="33"/>
      <c r="DR56" s="33"/>
      <c r="DS56" s="33"/>
    </row>
    <row r="57" spans="12:123">
      <c r="L57" s="2" t="s">
        <v>6</v>
      </c>
      <c r="M57">
        <v>0.65880000000000005</v>
      </c>
      <c r="N57">
        <v>0.78869999999999996</v>
      </c>
      <c r="O57">
        <v>0.71789999999999998</v>
      </c>
      <c r="P57" s="5">
        <v>0.56000000000000005</v>
      </c>
      <c r="Q57" s="2" t="s">
        <v>6</v>
      </c>
      <c r="R57">
        <v>0.70930000000000004</v>
      </c>
      <c r="S57">
        <v>0.85919999999999996</v>
      </c>
      <c r="T57">
        <v>0.77710000000000001</v>
      </c>
      <c r="U57" s="5">
        <v>0.65</v>
      </c>
      <c r="AA57" s="2" t="s">
        <v>6</v>
      </c>
      <c r="AB57">
        <v>0.71130000000000004</v>
      </c>
      <c r="AC57">
        <v>0.9718</v>
      </c>
      <c r="AD57">
        <v>0.82140000000000002</v>
      </c>
      <c r="AE57" s="5">
        <v>0.7</v>
      </c>
      <c r="AF57" s="2" t="s">
        <v>6</v>
      </c>
      <c r="AG57">
        <v>0.71</v>
      </c>
      <c r="AH57">
        <v>1</v>
      </c>
      <c r="AI57">
        <v>0.83040000000000003</v>
      </c>
      <c r="AJ57" s="5">
        <v>0.71</v>
      </c>
      <c r="AK57" s="2" t="s">
        <v>6</v>
      </c>
      <c r="AL57">
        <v>0.73329999999999995</v>
      </c>
      <c r="AM57">
        <v>0.77459999999999996</v>
      </c>
      <c r="AN57">
        <v>0.75339999999999996</v>
      </c>
      <c r="AO57">
        <v>0.64</v>
      </c>
      <c r="AP57" s="2" t="s">
        <v>6</v>
      </c>
      <c r="AQ57">
        <v>0.71</v>
      </c>
      <c r="AR57">
        <v>1</v>
      </c>
      <c r="AS57">
        <v>0.83040000000000003</v>
      </c>
      <c r="AT57" s="5">
        <v>0.71</v>
      </c>
      <c r="AU57" s="2" t="s">
        <v>9</v>
      </c>
      <c r="AV57">
        <v>0.30020000000000002</v>
      </c>
      <c r="AW57">
        <v>0.78569999999999995</v>
      </c>
      <c r="AX57">
        <v>0.4345</v>
      </c>
      <c r="AY57" s="5">
        <v>0.3725</v>
      </c>
      <c r="AZ57" s="2" t="s">
        <v>9</v>
      </c>
      <c r="BA57" s="69">
        <v>0.30459999999999998</v>
      </c>
      <c r="BB57" s="69">
        <v>0.98699999999999999</v>
      </c>
      <c r="BC57" s="69">
        <v>0.46550000000000002</v>
      </c>
      <c r="BD57" s="70">
        <v>0.30480000000000002</v>
      </c>
      <c r="BJ57" s="2" t="s">
        <v>6</v>
      </c>
      <c r="BK57">
        <v>0.7571</v>
      </c>
      <c r="BL57">
        <v>0.74650000000000005</v>
      </c>
      <c r="BM57">
        <v>0.75180000000000002</v>
      </c>
      <c r="BN57" s="5">
        <v>0.65</v>
      </c>
      <c r="BO57" s="1" t="s">
        <v>6</v>
      </c>
      <c r="BP57">
        <v>0.71</v>
      </c>
      <c r="BQ57">
        <v>1</v>
      </c>
      <c r="BR57">
        <v>0.83040000000000003</v>
      </c>
      <c r="BS57" s="5">
        <v>0.71</v>
      </c>
      <c r="CX57" s="71" t="s">
        <v>8</v>
      </c>
      <c r="CY57" s="74">
        <f t="shared" si="174"/>
        <v>0</v>
      </c>
      <c r="CZ57" s="74">
        <f t="shared" si="175"/>
        <v>0</v>
      </c>
      <c r="DA57" s="74">
        <f t="shared" si="176"/>
        <v>0</v>
      </c>
      <c r="DB57" s="76"/>
      <c r="DC57" s="33"/>
      <c r="DD57" s="71" t="s">
        <v>8</v>
      </c>
      <c r="DE57" s="33">
        <f xml:space="preserve"> ROUND(CZ22*BW20,0)</f>
        <v>0</v>
      </c>
      <c r="DF57" s="74">
        <f>ROUND( IF(CY22=0, BW15-BW20-DB22*BW15,DE57/CY22 - DE57), 0)</f>
        <v>96</v>
      </c>
      <c r="DG57" s="74">
        <f xml:space="preserve"> BW15-DE57-DF57-DH57</f>
        <v>5</v>
      </c>
      <c r="DH57" s="76">
        <f xml:space="preserve"> ROUND(DB22*BW15- DE57,0)</f>
        <v>0</v>
      </c>
      <c r="DI57" s="33"/>
      <c r="DJ57" s="71" t="s">
        <v>8</v>
      </c>
      <c r="DK57" s="74">
        <f t="shared" si="178"/>
        <v>0</v>
      </c>
      <c r="DL57" s="74">
        <f>(CZ57+CZ22)/2</f>
        <v>0</v>
      </c>
      <c r="DM57" s="74">
        <f t="shared" si="177"/>
        <v>0</v>
      </c>
      <c r="DN57" s="76"/>
      <c r="DO57" s="33"/>
      <c r="DP57" s="33"/>
      <c r="DQ57" s="33"/>
      <c r="DR57" s="33"/>
      <c r="DS57" s="33"/>
    </row>
    <row r="58" spans="12:123">
      <c r="L58" s="2" t="s">
        <v>7</v>
      </c>
      <c r="M58">
        <v>0.5</v>
      </c>
      <c r="N58">
        <v>0.41860000000000003</v>
      </c>
      <c r="O58">
        <v>0.45569999999999999</v>
      </c>
      <c r="P58" s="5">
        <v>0.56999999999999995</v>
      </c>
      <c r="Q58" s="2" t="s">
        <v>7</v>
      </c>
      <c r="R58">
        <v>0.38100000000000001</v>
      </c>
      <c r="S58">
        <v>0.186</v>
      </c>
      <c r="T58">
        <v>0.25</v>
      </c>
      <c r="U58" s="5">
        <v>0.52</v>
      </c>
      <c r="AA58" s="2" t="s">
        <v>7</v>
      </c>
      <c r="AB58">
        <v>0.43</v>
      </c>
      <c r="AC58">
        <v>1</v>
      </c>
      <c r="AD58">
        <v>0.60140000000000005</v>
      </c>
      <c r="AE58" s="5">
        <v>0.43</v>
      </c>
      <c r="AF58" s="2" t="s">
        <v>7</v>
      </c>
      <c r="AG58">
        <v>0.43480000000000002</v>
      </c>
      <c r="AH58">
        <v>0.46510000000000001</v>
      </c>
      <c r="AI58">
        <v>0.44940000000000002</v>
      </c>
      <c r="AJ58" s="5">
        <v>0.51</v>
      </c>
      <c r="AK58" s="2" t="s">
        <v>7</v>
      </c>
      <c r="AL58">
        <v>0.41049999999999998</v>
      </c>
      <c r="AM58">
        <v>0.90700000000000003</v>
      </c>
      <c r="AN58">
        <v>0.56520000000000004</v>
      </c>
      <c r="AO58">
        <v>0.4</v>
      </c>
      <c r="AP58" s="2" t="s">
        <v>7</v>
      </c>
      <c r="AQ58">
        <v>0.36</v>
      </c>
      <c r="AR58">
        <v>0.41860000000000003</v>
      </c>
      <c r="AS58">
        <v>0.3871</v>
      </c>
      <c r="AT58" s="5">
        <v>0.43</v>
      </c>
      <c r="AU58" s="2" t="s">
        <v>11</v>
      </c>
      <c r="AV58" s="1">
        <f>AVERAGE(AV53:AV57)</f>
        <v>0.39644000000000001</v>
      </c>
      <c r="AW58" s="1">
        <f>AVERAGE(AW53:AW57)</f>
        <v>0.72951999999999995</v>
      </c>
      <c r="AX58" s="1">
        <f>AVERAGE(AX53:AX57)</f>
        <v>0.49363999999999997</v>
      </c>
      <c r="AY58" s="3">
        <f>AVERAGE(AY53:AY57)</f>
        <v>0.50738000000000005</v>
      </c>
      <c r="AZ58" s="15" t="s">
        <v>11</v>
      </c>
      <c r="BA58" s="1">
        <f>AVERAGE(BA53:BA57)</f>
        <v>0.39340000000000003</v>
      </c>
      <c r="BB58" s="1">
        <f t="shared" ref="BB58:BD58" si="179">AVERAGE(BB53:BB57)</f>
        <v>0.98575999999999997</v>
      </c>
      <c r="BC58" s="1">
        <f t="shared" si="179"/>
        <v>0.53326000000000007</v>
      </c>
      <c r="BD58" s="3">
        <f t="shared" si="179"/>
        <v>0.40239999999999998</v>
      </c>
      <c r="BJ58" s="2" t="s">
        <v>7</v>
      </c>
      <c r="BK58">
        <v>0.47060000000000002</v>
      </c>
      <c r="BL58">
        <v>0.55810000000000004</v>
      </c>
      <c r="BM58">
        <v>0.51060000000000005</v>
      </c>
      <c r="BN58" s="5">
        <v>0.54</v>
      </c>
      <c r="BO58" s="1" t="s">
        <v>7</v>
      </c>
      <c r="BP58">
        <v>0.42859999999999998</v>
      </c>
      <c r="BQ58">
        <v>0.41860000000000003</v>
      </c>
      <c r="BR58">
        <v>0.42349999999999999</v>
      </c>
      <c r="BS58" s="5">
        <v>0.51</v>
      </c>
      <c r="CX58" s="71" t="s">
        <v>9</v>
      </c>
      <c r="CY58" s="74">
        <f t="shared" si="174"/>
        <v>0.7142857142857143</v>
      </c>
      <c r="CZ58" s="74">
        <f t="shared" si="175"/>
        <v>0.14492753623188406</v>
      </c>
      <c r="DA58" s="74">
        <f t="shared" si="176"/>
        <v>0.24096385542168677</v>
      </c>
      <c r="DB58" s="76"/>
      <c r="DC58" s="33"/>
      <c r="DD58" s="71" t="s">
        <v>9</v>
      </c>
      <c r="DE58" s="33">
        <f xml:space="preserve"> ROUND(CZ23*BV20,0)</f>
        <v>28</v>
      </c>
      <c r="DF58" s="74">
        <f>ROUND( IF(CY23=0, BW15-BV20-DB23*BW15,DE58/CY23 - DE58), 0)</f>
        <v>59</v>
      </c>
      <c r="DG58" s="74">
        <f xml:space="preserve"> BW15-DE58-DF58-DH58</f>
        <v>4</v>
      </c>
      <c r="DH58" s="76">
        <f>ROUND(DB23*BW15-DE58,0)</f>
        <v>10</v>
      </c>
      <c r="DI58" s="33"/>
      <c r="DJ58" s="71" t="s">
        <v>9</v>
      </c>
      <c r="DK58" s="74">
        <f t="shared" si="178"/>
        <v>0.51804285714285714</v>
      </c>
      <c r="DL58" s="74">
        <f t="shared" ref="DL58" si="180">(CZ58+CZ23)/2</f>
        <v>0.50996376811594202</v>
      </c>
      <c r="DM58" s="74">
        <f t="shared" si="177"/>
        <v>0.35578192771084338</v>
      </c>
      <c r="DN58" s="76"/>
      <c r="DO58" s="33"/>
      <c r="DP58" s="33"/>
      <c r="DQ58" s="33"/>
      <c r="DR58" s="33"/>
      <c r="DS58" s="33"/>
    </row>
    <row r="59" spans="12:123">
      <c r="L59" s="2" t="s">
        <v>8</v>
      </c>
      <c r="M59">
        <v>0.16669999999999999</v>
      </c>
      <c r="N59">
        <v>7.1400000000000005E-2</v>
      </c>
      <c r="O59">
        <v>0.1</v>
      </c>
      <c r="P59" s="5">
        <v>0.82</v>
      </c>
      <c r="Q59" s="2" t="s">
        <v>8</v>
      </c>
      <c r="R59">
        <v>0.2</v>
      </c>
      <c r="S59">
        <v>7.1400000000000005E-2</v>
      </c>
      <c r="T59">
        <v>0.1053</v>
      </c>
      <c r="U59" s="5">
        <v>0.83</v>
      </c>
      <c r="AA59" s="2" t="s">
        <v>8</v>
      </c>
      <c r="AB59">
        <v>0</v>
      </c>
      <c r="AC59">
        <v>0</v>
      </c>
      <c r="AD59">
        <v>0</v>
      </c>
      <c r="AE59" s="5">
        <v>0.86</v>
      </c>
      <c r="AF59" s="2" t="s">
        <v>8</v>
      </c>
      <c r="AG59">
        <v>0.1636</v>
      </c>
      <c r="AH59">
        <v>0.64290000000000003</v>
      </c>
      <c r="AI59">
        <v>0.26090000000000002</v>
      </c>
      <c r="AJ59" s="5">
        <v>0.49</v>
      </c>
      <c r="AK59" s="2" t="s">
        <v>8</v>
      </c>
      <c r="AL59">
        <v>0</v>
      </c>
      <c r="AM59">
        <v>0</v>
      </c>
      <c r="AN59">
        <v>0</v>
      </c>
      <c r="AO59">
        <v>0.86</v>
      </c>
      <c r="AP59" s="2" t="s">
        <v>8</v>
      </c>
      <c r="AQ59">
        <v>0.14000000000000001</v>
      </c>
      <c r="AR59">
        <v>1</v>
      </c>
      <c r="AS59">
        <v>0.24560000000000001</v>
      </c>
      <c r="AT59" s="5">
        <v>0.14000000000000001</v>
      </c>
      <c r="AU59" s="2" t="s">
        <v>282</v>
      </c>
      <c r="AV59" s="1">
        <v>0</v>
      </c>
      <c r="AW59" s="1"/>
      <c r="AX59" s="1"/>
      <c r="AY59" s="3"/>
      <c r="AZ59" s="2" t="s">
        <v>282</v>
      </c>
      <c r="BA59" s="1">
        <v>0</v>
      </c>
      <c r="BB59" s="1"/>
      <c r="BC59" s="1"/>
      <c r="BD59" s="3"/>
      <c r="BJ59" s="2" t="s">
        <v>8</v>
      </c>
      <c r="BK59">
        <v>0.17649999999999999</v>
      </c>
      <c r="BL59">
        <v>0.64290000000000003</v>
      </c>
      <c r="BM59">
        <v>0.27689999999999998</v>
      </c>
      <c r="BN59" s="5">
        <v>0.53</v>
      </c>
      <c r="BO59" s="1" t="s">
        <v>8</v>
      </c>
      <c r="BP59">
        <v>0.2059</v>
      </c>
      <c r="BQ59">
        <v>0.5</v>
      </c>
      <c r="BR59">
        <v>0.29170000000000001</v>
      </c>
      <c r="BS59" s="5">
        <v>0.66</v>
      </c>
      <c r="CX59" s="77" t="s">
        <v>11</v>
      </c>
      <c r="CY59" s="78">
        <f>SUM(CY54:CY58)/5</f>
        <v>0.35024175824175818</v>
      </c>
      <c r="CZ59" s="78">
        <f>SUM(CZ54:CZ58)/5</f>
        <v>9.3431894192763765E-2</v>
      </c>
      <c r="DA59" s="78">
        <f>SUM(DA54:DA58)/5</f>
        <v>0.14212322419287265</v>
      </c>
      <c r="DB59" s="78"/>
      <c r="DC59" s="33"/>
      <c r="DD59" s="77"/>
      <c r="DE59" s="78"/>
      <c r="DF59" s="78"/>
      <c r="DG59" s="78"/>
      <c r="DH59" s="78"/>
      <c r="DI59" s="33"/>
      <c r="DJ59" s="77" t="s">
        <v>11</v>
      </c>
      <c r="DK59" s="78">
        <f>SUM(DK54:DK58)/5</f>
        <v>0.35895087912087914</v>
      </c>
      <c r="DL59" s="78">
        <f>SUM(DL54:DL58)/5</f>
        <v>0.37597594709638188</v>
      </c>
      <c r="DM59" s="78">
        <f>SUM(DM54:DM58)/5</f>
        <v>0.3034616120964363</v>
      </c>
      <c r="DN59" s="78"/>
      <c r="DO59" s="33"/>
      <c r="DP59" s="33" t="s">
        <v>11</v>
      </c>
      <c r="DQ59" s="33">
        <f>AVERAGE(DK54:DK56,DK58)</f>
        <v>0.44868859890109891</v>
      </c>
      <c r="DR59" s="33">
        <f t="shared" ref="DR59" si="181">AVERAGE(DL54:DL56,DL58)</f>
        <v>0.46996993387047736</v>
      </c>
      <c r="DS59" s="33">
        <f>AVERAGE(DM54:DM56,DM58)</f>
        <v>0.3793270151205454</v>
      </c>
    </row>
    <row r="60" spans="12:123">
      <c r="L60" s="2" t="s">
        <v>9</v>
      </c>
      <c r="M60">
        <v>0.29409999999999997</v>
      </c>
      <c r="N60">
        <v>0.14710000000000001</v>
      </c>
      <c r="O60">
        <v>0.1961</v>
      </c>
      <c r="P60" s="5">
        <v>0.59</v>
      </c>
      <c r="Q60" s="2" t="s">
        <v>9</v>
      </c>
      <c r="R60">
        <v>0.33329999999999999</v>
      </c>
      <c r="S60">
        <v>0.97060000000000002</v>
      </c>
      <c r="T60">
        <v>0.49619999999999997</v>
      </c>
      <c r="U60" s="5">
        <v>0.33</v>
      </c>
      <c r="AA60" s="2" t="s">
        <v>9</v>
      </c>
      <c r="AB60">
        <v>0</v>
      </c>
      <c r="AC60">
        <v>0</v>
      </c>
      <c r="AD60">
        <v>0</v>
      </c>
      <c r="AE60" s="5">
        <v>0.65</v>
      </c>
      <c r="AF60" s="2" t="s">
        <v>9</v>
      </c>
      <c r="AG60">
        <v>0.34739999999999999</v>
      </c>
      <c r="AH60">
        <v>0.97060000000000002</v>
      </c>
      <c r="AI60">
        <v>0.51160000000000005</v>
      </c>
      <c r="AJ60" s="5">
        <v>0.37</v>
      </c>
      <c r="AK60" s="2" t="s">
        <v>9</v>
      </c>
      <c r="AL60">
        <v>0.42309999999999998</v>
      </c>
      <c r="AM60">
        <v>0.64710000000000001</v>
      </c>
      <c r="AN60">
        <v>0.51160000000000005</v>
      </c>
      <c r="AO60">
        <v>0.57999999999999996</v>
      </c>
      <c r="AP60" s="2" t="s">
        <v>9</v>
      </c>
      <c r="AQ60">
        <v>0.34</v>
      </c>
      <c r="AR60">
        <v>1</v>
      </c>
      <c r="AS60">
        <v>0.50749999999999995</v>
      </c>
      <c r="AT60" s="5">
        <v>0.34</v>
      </c>
      <c r="AU60" s="2" t="s">
        <v>283</v>
      </c>
      <c r="AV60" s="1">
        <v>3.8600000000000002E-2</v>
      </c>
      <c r="AW60" s="1"/>
      <c r="AX60" s="1"/>
      <c r="AY60" s="3"/>
      <c r="AZ60" s="2" t="s">
        <v>283</v>
      </c>
      <c r="BA60" s="1">
        <v>0</v>
      </c>
      <c r="BB60" s="1"/>
      <c r="BC60" s="1"/>
      <c r="BD60" s="3"/>
      <c r="BJ60" s="2" t="s">
        <v>9</v>
      </c>
      <c r="BK60">
        <v>0.35709999999999997</v>
      </c>
      <c r="BL60">
        <v>0.73529999999999995</v>
      </c>
      <c r="BM60">
        <v>0.48080000000000001</v>
      </c>
      <c r="BN60" s="5">
        <v>0.46</v>
      </c>
      <c r="BO60" s="1" t="s">
        <v>9</v>
      </c>
      <c r="BP60">
        <v>0.34289999999999998</v>
      </c>
      <c r="BQ60">
        <v>0.35289999999999999</v>
      </c>
      <c r="BR60">
        <v>0.3478</v>
      </c>
      <c r="BS60" s="5">
        <v>0.55000000000000004</v>
      </c>
      <c r="CF60" s="1" t="s">
        <v>686</v>
      </c>
      <c r="CG60" s="1" t="s">
        <v>48</v>
      </c>
      <c r="CH60" s="1" t="s">
        <v>49</v>
      </c>
      <c r="CI60" s="1" t="s">
        <v>25</v>
      </c>
      <c r="CJ60" s="1" t="s">
        <v>319</v>
      </c>
      <c r="CK60" s="1" t="s">
        <v>317</v>
      </c>
      <c r="CL60" s="1" t="s">
        <v>318</v>
      </c>
      <c r="CM60" s="1" t="s">
        <v>47</v>
      </c>
      <c r="CN60" s="1" t="s">
        <v>50</v>
      </c>
      <c r="CO60" s="1" t="s">
        <v>26</v>
      </c>
      <c r="CP60" s="16" t="s">
        <v>423</v>
      </c>
      <c r="CQ60" s="1" t="s">
        <v>424</v>
      </c>
      <c r="CR60" s="1" t="s">
        <v>425</v>
      </c>
      <c r="CS60" s="1" t="s">
        <v>10</v>
      </c>
      <c r="CX60" s="73" t="s">
        <v>5</v>
      </c>
      <c r="CY60" s="74">
        <f>IF((DH60+DG60)=0,0, DH60/(DH60+DG60))</f>
        <v>0.44117647058823528</v>
      </c>
      <c r="CZ60" s="74">
        <f>DH60/(DH60+DF60)</f>
        <v>0.32608695652173914</v>
      </c>
      <c r="DA60" s="74">
        <f>IF((CY60+CZ60) = 0, 0, 2*CY60*CZ60/(CY60+CZ60))</f>
        <v>0.375</v>
      </c>
      <c r="DB60" s="75"/>
      <c r="DC60" s="33"/>
      <c r="DD60" s="73" t="s">
        <v>5</v>
      </c>
      <c r="DE60" s="74">
        <f xml:space="preserve"> ROUND(CZ25*BU26,0)</f>
        <v>35</v>
      </c>
      <c r="DF60" s="74">
        <f>ROUND( IF(CY25=0, (BW21-BU26)-DB25*BW21,DE60/CY25 - DE60), 0)</f>
        <v>31</v>
      </c>
      <c r="DG60" s="74">
        <f xml:space="preserve"> BW21-DE60-DF60-DH60</f>
        <v>19</v>
      </c>
      <c r="DH60" s="75">
        <f xml:space="preserve"> ROUND(DB25*BW21 - DE60,0)</f>
        <v>15</v>
      </c>
      <c r="DI60" s="33"/>
      <c r="DJ60" s="73" t="s">
        <v>5</v>
      </c>
      <c r="DK60" s="74">
        <f>(CY60+CY25)/2</f>
        <v>0.48573823529411764</v>
      </c>
      <c r="DL60" s="74">
        <f t="shared" ref="DL60:DL62" si="182">(CZ60+CZ25)/2</f>
        <v>0.48709347826086957</v>
      </c>
      <c r="DM60" s="74">
        <f>(DA60+DA25)/2</f>
        <v>0.47915000000000002</v>
      </c>
      <c r="DN60" s="75"/>
      <c r="DO60" s="33"/>
      <c r="DP60" s="33"/>
      <c r="DQ60" s="33"/>
      <c r="DR60" s="33"/>
      <c r="DS60" s="33"/>
    </row>
    <row r="61" spans="12:123" ht="16.5" thickBot="1">
      <c r="L61" s="15" t="s">
        <v>11</v>
      </c>
      <c r="M61" s="19">
        <f>AVERAGE(M56:M60)</f>
        <v>0.42957999999999996</v>
      </c>
      <c r="N61" s="19">
        <f t="shared" ref="N61:P61" si="183">AVERAGE(N56:N60)</f>
        <v>0.38885999999999998</v>
      </c>
      <c r="O61" s="19">
        <f t="shared" si="183"/>
        <v>0.39861999999999997</v>
      </c>
      <c r="P61" s="20">
        <f t="shared" si="183"/>
        <v>0.60599999999999998</v>
      </c>
      <c r="Q61" s="15" t="s">
        <v>11</v>
      </c>
      <c r="R61" s="1">
        <f>AVERAGE(R56:R60)</f>
        <v>0.43608000000000002</v>
      </c>
      <c r="S61" s="1">
        <f t="shared" ref="S61:U61" si="184">AVERAGE(S56:S60)</f>
        <v>0.59892000000000001</v>
      </c>
      <c r="T61" s="1">
        <f t="shared" si="184"/>
        <v>0.46373999999999993</v>
      </c>
      <c r="U61" s="3">
        <f t="shared" si="184"/>
        <v>0.57800000000000007</v>
      </c>
      <c r="AA61" s="15" t="s">
        <v>11</v>
      </c>
      <c r="AB61" s="1">
        <f>AVERAGE(AB56:AB60)</f>
        <v>0.32540000000000002</v>
      </c>
      <c r="AC61" s="1">
        <f t="shared" ref="AC61:AE61" si="185">AVERAGE(AC56:AC60)</f>
        <v>0.45732</v>
      </c>
      <c r="AD61" s="1">
        <f t="shared" si="185"/>
        <v>0.36096000000000006</v>
      </c>
      <c r="AE61" s="3">
        <f t="shared" si="185"/>
        <v>0.61799999999999999</v>
      </c>
      <c r="AF61" s="15" t="s">
        <v>11</v>
      </c>
      <c r="AG61" s="1">
        <f>AVERAGE(AG56:AG60)</f>
        <v>0.43886000000000003</v>
      </c>
      <c r="AH61" s="1">
        <f>AVERAGE(AH56:AH60)</f>
        <v>0.79720000000000002</v>
      </c>
      <c r="AI61" s="1">
        <f>AVERAGE(AI56:AI60)</f>
        <v>0.54564000000000001</v>
      </c>
      <c r="AJ61" s="3">
        <f>AVERAGE(AJ56:AJ60)</f>
        <v>0.52200000000000002</v>
      </c>
      <c r="AK61" s="15" t="s">
        <v>11</v>
      </c>
      <c r="AL61" s="1">
        <f>AVERAGE(AL56:AL60)</f>
        <v>0.42449999999999993</v>
      </c>
      <c r="AM61" s="1">
        <f t="shared" ref="AM61:AO61" si="186">AVERAGE(AM56:AM60)</f>
        <v>0.55834000000000006</v>
      </c>
      <c r="AN61" s="1">
        <f t="shared" si="186"/>
        <v>0.46706000000000003</v>
      </c>
      <c r="AO61" s="1">
        <f t="shared" si="186"/>
        <v>0.59799999999999998</v>
      </c>
      <c r="AP61" s="15" t="s">
        <v>11</v>
      </c>
      <c r="AQ61" s="1">
        <f>AVERAGE(AQ56:AQ60)</f>
        <v>0.41799999999999998</v>
      </c>
      <c r="AR61" s="1">
        <f t="shared" ref="AR61:AT61" si="187">AVERAGE(AR56:AR60)</f>
        <v>0.88371999999999995</v>
      </c>
      <c r="AS61" s="1">
        <f t="shared" si="187"/>
        <v>0.53437999999999997</v>
      </c>
      <c r="AT61" s="3">
        <f t="shared" si="187"/>
        <v>0.43199999999999994</v>
      </c>
      <c r="AU61" s="66" t="s">
        <v>284</v>
      </c>
      <c r="AV61" s="67">
        <v>4.7800000000000002E-2</v>
      </c>
      <c r="AW61" s="67"/>
      <c r="AX61" s="67"/>
      <c r="AY61" s="68"/>
      <c r="AZ61" s="66" t="s">
        <v>284</v>
      </c>
      <c r="BA61" s="1">
        <v>1.7899999999999999E-2</v>
      </c>
      <c r="BB61" s="1"/>
      <c r="BC61" s="1"/>
      <c r="BD61" s="3"/>
      <c r="BJ61" s="15" t="s">
        <v>11</v>
      </c>
      <c r="BK61" s="1">
        <f>AVERAGE(BK56:BK60)</f>
        <v>0.46701999999999994</v>
      </c>
      <c r="BL61" s="1">
        <f t="shared" ref="BL61:BN61" si="188">AVERAGE(BL56:BL60)</f>
        <v>0.66617999999999999</v>
      </c>
      <c r="BM61" s="1">
        <f t="shared" si="188"/>
        <v>0.58575999999999995</v>
      </c>
      <c r="BN61" s="3">
        <f t="shared" si="188"/>
        <v>0.54600000000000004</v>
      </c>
      <c r="BO61" s="16" t="s">
        <v>11</v>
      </c>
      <c r="BP61" s="1">
        <f>AVERAGE(BP56:BP60)</f>
        <v>0.45661999999999991</v>
      </c>
      <c r="BQ61" s="1">
        <f t="shared" ref="BQ61:BS61" si="189">AVERAGE(BQ56:BQ60)</f>
        <v>0.55730000000000002</v>
      </c>
      <c r="BR61" s="1">
        <f t="shared" si="189"/>
        <v>0.48957999999999996</v>
      </c>
      <c r="BS61" s="3">
        <f t="shared" si="189"/>
        <v>0.59600000000000009</v>
      </c>
      <c r="CF61" s="40" t="s">
        <v>24</v>
      </c>
      <c r="CG61" s="31" t="s">
        <v>688</v>
      </c>
      <c r="CH61" s="31" t="s">
        <v>689</v>
      </c>
      <c r="CI61" s="31" t="s">
        <v>690</v>
      </c>
      <c r="CJ61" s="31" t="s">
        <v>835</v>
      </c>
      <c r="CK61" s="31" t="s">
        <v>836</v>
      </c>
      <c r="CL61" s="31" t="s">
        <v>837</v>
      </c>
      <c r="CM61" s="31" t="s">
        <v>838</v>
      </c>
      <c r="CN61" s="31" t="s">
        <v>839</v>
      </c>
      <c r="CO61" s="31" t="s">
        <v>840</v>
      </c>
      <c r="CP61" s="82" t="s">
        <v>1147</v>
      </c>
      <c r="CQ61" s="82" t="s">
        <v>841</v>
      </c>
      <c r="CR61" s="82" t="s">
        <v>842</v>
      </c>
      <c r="CS61" s="31" t="s">
        <v>694</v>
      </c>
      <c r="CX61" s="71" t="s">
        <v>6</v>
      </c>
      <c r="CY61" s="74">
        <f t="shared" ref="CY61:CY64" si="190">IF((DH61+DG61)=0,0, DH61/(DH61+DG61))</f>
        <v>0.46153846153846156</v>
      </c>
      <c r="CZ61" s="74">
        <f t="shared" ref="CZ61:CZ64" si="191">DH61/(DH61+DF61)</f>
        <v>0.20689655172413793</v>
      </c>
      <c r="DA61" s="74">
        <f t="shared" ref="DA61:DA64" si="192">IF((CY61+CZ61) = 0, 0, 2*CY61*CZ61/(CY61+CZ61))</f>
        <v>0.28571428571428575</v>
      </c>
      <c r="DB61" s="76"/>
      <c r="DC61" s="33"/>
      <c r="DD61" s="71" t="s">
        <v>6</v>
      </c>
      <c r="DE61" s="33">
        <f xml:space="preserve"> ROUND(CZ26*BX26,0)</f>
        <v>64</v>
      </c>
      <c r="DF61" s="74">
        <f>ROUND( IF(CY26=0, BW21-BX26-DB26*BW21,DE61/CY26 - DE61), 0)</f>
        <v>23</v>
      </c>
      <c r="DG61" s="74">
        <f xml:space="preserve"> BW21-DE61-DF61-DH61</f>
        <v>7</v>
      </c>
      <c r="DH61" s="33">
        <f xml:space="preserve"> ROUND(DB26*BW21 - DE61,0)</f>
        <v>6</v>
      </c>
      <c r="DI61" s="33"/>
      <c r="DJ61" s="71" t="s">
        <v>6</v>
      </c>
      <c r="DK61" s="74">
        <f>(CY61+CY26)/2</f>
        <v>0.59856923076923074</v>
      </c>
      <c r="DL61" s="74">
        <f t="shared" si="182"/>
        <v>0.55414827586206894</v>
      </c>
      <c r="DM61" s="74">
        <f t="shared" ref="DM61:DM64" si="193">(DA61+DA26)/2</f>
        <v>0.54790714285714293</v>
      </c>
      <c r="DN61" s="76"/>
      <c r="DO61" s="33"/>
      <c r="DP61" s="33"/>
      <c r="DQ61" s="33"/>
      <c r="DR61" s="33"/>
      <c r="DS61" s="33"/>
    </row>
    <row r="62" spans="12:123" ht="15.75">
      <c r="L62" s="13" t="s">
        <v>5</v>
      </c>
      <c r="M62" s="17">
        <v>0.44440000000000002</v>
      </c>
      <c r="N62" s="17">
        <v>0.74419999999999997</v>
      </c>
      <c r="O62" s="17">
        <v>0.55649999999999999</v>
      </c>
      <c r="P62" s="18">
        <v>0.49</v>
      </c>
      <c r="Q62" s="13" t="s">
        <v>5</v>
      </c>
      <c r="R62" s="17">
        <v>0.46839999999999998</v>
      </c>
      <c r="S62" s="17">
        <v>0.86050000000000004</v>
      </c>
      <c r="T62" s="17">
        <v>0.60660000000000003</v>
      </c>
      <c r="U62" s="18">
        <v>0.52</v>
      </c>
      <c r="AA62" s="13" t="s">
        <v>5</v>
      </c>
      <c r="AB62" s="17">
        <v>0.46150000000000002</v>
      </c>
      <c r="AC62" s="17">
        <v>0.69769999999999999</v>
      </c>
      <c r="AD62" s="17">
        <v>0.55559999999999998</v>
      </c>
      <c r="AE62" s="18">
        <v>0.52</v>
      </c>
      <c r="AF62" s="13" t="s">
        <v>5</v>
      </c>
      <c r="AG62" s="17">
        <v>0.40910000000000002</v>
      </c>
      <c r="AH62" s="17">
        <v>0.83720000000000006</v>
      </c>
      <c r="AI62" s="17">
        <v>0.54959999999999998</v>
      </c>
      <c r="AJ62" s="18">
        <v>0.41</v>
      </c>
      <c r="AK62" s="13" t="s">
        <v>5</v>
      </c>
      <c r="AL62" s="17">
        <v>0.42549999999999999</v>
      </c>
      <c r="AM62" s="17">
        <v>0.46510000000000001</v>
      </c>
      <c r="AN62" s="17">
        <v>0.44440000000000002</v>
      </c>
      <c r="AO62" s="17">
        <v>0.5</v>
      </c>
      <c r="AP62" s="13" t="s">
        <v>5</v>
      </c>
      <c r="AQ62" s="17">
        <v>0.41839999999999999</v>
      </c>
      <c r="AR62" s="17">
        <v>0.95350000000000001</v>
      </c>
      <c r="AS62" s="17">
        <v>0.58160000000000001</v>
      </c>
      <c r="AT62" s="18">
        <v>0.41</v>
      </c>
      <c r="AU62" s="97" t="s">
        <v>305</v>
      </c>
      <c r="AV62" s="98"/>
      <c r="AW62" s="98"/>
      <c r="AX62" s="98"/>
      <c r="AY62" s="99"/>
      <c r="AZ62" s="103" t="s">
        <v>292</v>
      </c>
      <c r="BA62" s="104"/>
      <c r="BB62" s="104"/>
      <c r="BC62" s="104"/>
      <c r="BD62" s="105"/>
      <c r="BJ62" s="13" t="s">
        <v>5</v>
      </c>
      <c r="BK62" s="17">
        <v>0.4118</v>
      </c>
      <c r="BL62" s="17">
        <v>0.4884</v>
      </c>
      <c r="BM62" s="17">
        <v>0.44679999999999997</v>
      </c>
      <c r="BN62" s="18">
        <v>0.48</v>
      </c>
      <c r="BO62" s="14" t="s">
        <v>5</v>
      </c>
      <c r="BP62" s="17">
        <v>0.40849999999999997</v>
      </c>
      <c r="BQ62" s="17">
        <v>0.6744</v>
      </c>
      <c r="BR62" s="17">
        <v>0.50880000000000003</v>
      </c>
      <c r="BS62" s="18">
        <v>0.44</v>
      </c>
      <c r="CF62" s="44" t="s">
        <v>13</v>
      </c>
      <c r="CG62" s="31" t="s">
        <v>691</v>
      </c>
      <c r="CH62" s="31" t="s">
        <v>692</v>
      </c>
      <c r="CI62" s="31" t="s">
        <v>693</v>
      </c>
      <c r="CJ62" s="31" t="s">
        <v>843</v>
      </c>
      <c r="CK62" s="31" t="s">
        <v>332</v>
      </c>
      <c r="CL62" s="31" t="s">
        <v>844</v>
      </c>
      <c r="CM62" s="32" t="s">
        <v>845</v>
      </c>
      <c r="CN62" s="31" t="s">
        <v>846</v>
      </c>
      <c r="CO62" s="31" t="s">
        <v>847</v>
      </c>
      <c r="CP62" s="91" t="s">
        <v>848</v>
      </c>
      <c r="CQ62" s="82" t="s">
        <v>849</v>
      </c>
      <c r="CR62" s="82" t="s">
        <v>850</v>
      </c>
      <c r="CS62" s="31" t="s">
        <v>695</v>
      </c>
      <c r="CX62" s="71" t="s">
        <v>7</v>
      </c>
      <c r="CY62" s="74">
        <f t="shared" si="190"/>
        <v>0.63636363636363635</v>
      </c>
      <c r="CZ62" s="74">
        <f t="shared" si="191"/>
        <v>0.12280701754385964</v>
      </c>
      <c r="DA62" s="74">
        <f t="shared" si="192"/>
        <v>0.20588235294117646</v>
      </c>
      <c r="DB62" s="76"/>
      <c r="DC62" s="33"/>
      <c r="DD62" s="71" t="s">
        <v>7</v>
      </c>
      <c r="DE62" s="33">
        <f xml:space="preserve"> ROUND(CZ27*BY26,0)</f>
        <v>39</v>
      </c>
      <c r="DF62" s="74">
        <f>ROUND( IF(CY27=0, (BW21-BY26)-DB27*BW21,DE62/CY27 - DE62), 0)</f>
        <v>50</v>
      </c>
      <c r="DG62" s="74">
        <f xml:space="preserve"> BW21-DE62-DF62-DH62</f>
        <v>4</v>
      </c>
      <c r="DH62" s="76">
        <f xml:space="preserve"> ROUND(DB27*BW21-DE62,0)</f>
        <v>7</v>
      </c>
      <c r="DI62" s="33"/>
      <c r="DJ62" s="71" t="s">
        <v>7</v>
      </c>
      <c r="DK62" s="74">
        <f t="shared" ref="DK62:DK64" si="194">(CY62+CY27)/2</f>
        <v>0.53728181818181819</v>
      </c>
      <c r="DL62" s="74">
        <f t="shared" si="182"/>
        <v>0.51490350877192981</v>
      </c>
      <c r="DM62" s="74">
        <f t="shared" si="193"/>
        <v>0.39839117647058819</v>
      </c>
      <c r="DN62" s="76"/>
      <c r="DO62" s="33"/>
      <c r="DP62" s="33"/>
      <c r="DQ62" s="33"/>
      <c r="DR62" s="33"/>
      <c r="DS62" s="33"/>
    </row>
    <row r="63" spans="12:123" ht="15.75">
      <c r="L63" s="2" t="s">
        <v>6</v>
      </c>
      <c r="M63">
        <v>0.64129999999999998</v>
      </c>
      <c r="N63">
        <v>0.92190000000000005</v>
      </c>
      <c r="O63">
        <v>0.75639999999999996</v>
      </c>
      <c r="P63" s="5">
        <v>0.62</v>
      </c>
      <c r="Q63" s="2" t="s">
        <v>6</v>
      </c>
      <c r="R63">
        <v>0.64</v>
      </c>
      <c r="S63">
        <v>1</v>
      </c>
      <c r="T63">
        <v>0.78049999999999997</v>
      </c>
      <c r="U63" s="5">
        <v>0.64</v>
      </c>
      <c r="AA63" s="2" t="s">
        <v>6</v>
      </c>
      <c r="AB63">
        <v>0.66269999999999996</v>
      </c>
      <c r="AC63">
        <v>0.85940000000000005</v>
      </c>
      <c r="AD63">
        <v>0.74829999999999997</v>
      </c>
      <c r="AE63" s="5">
        <v>0.63</v>
      </c>
      <c r="AF63" s="2" t="s">
        <v>6</v>
      </c>
      <c r="AG63">
        <v>0.64</v>
      </c>
      <c r="AH63">
        <v>1</v>
      </c>
      <c r="AI63">
        <v>0.78049999999999997</v>
      </c>
      <c r="AJ63" s="5">
        <v>0.64</v>
      </c>
      <c r="AK63" s="2" t="s">
        <v>6</v>
      </c>
      <c r="AL63">
        <v>0.63749999999999996</v>
      </c>
      <c r="AM63">
        <v>0.79690000000000005</v>
      </c>
      <c r="AN63">
        <v>0.70830000000000004</v>
      </c>
      <c r="AO63">
        <v>0.57999999999999996</v>
      </c>
      <c r="AP63" s="2" t="s">
        <v>6</v>
      </c>
      <c r="AQ63">
        <v>0.64</v>
      </c>
      <c r="AR63">
        <v>1</v>
      </c>
      <c r="AS63">
        <v>0.78049999999999997</v>
      </c>
      <c r="AT63" s="5">
        <v>0.64</v>
      </c>
      <c r="AU63" s="13" t="s">
        <v>5</v>
      </c>
      <c r="AV63" s="17">
        <v>0.50870000000000004</v>
      </c>
      <c r="AW63" s="17">
        <v>0.68630000000000002</v>
      </c>
      <c r="AX63" s="17">
        <v>0.58430000000000004</v>
      </c>
      <c r="AY63" s="18">
        <v>0.504</v>
      </c>
      <c r="AZ63" s="13" t="s">
        <v>5</v>
      </c>
      <c r="BA63" s="28">
        <v>0.502</v>
      </c>
      <c r="BB63" s="28">
        <v>0.96079999999999999</v>
      </c>
      <c r="BC63" s="28">
        <v>0.65949999999999998</v>
      </c>
      <c r="BD63" s="29">
        <v>0.496</v>
      </c>
      <c r="BJ63" s="2" t="s">
        <v>6</v>
      </c>
      <c r="BK63">
        <v>0.65710000000000002</v>
      </c>
      <c r="BL63">
        <v>0.71879999999999999</v>
      </c>
      <c r="BM63">
        <v>0.68659999999999999</v>
      </c>
      <c r="BN63" s="5">
        <v>0.57999999999999996</v>
      </c>
      <c r="BO63" s="1" t="s">
        <v>6</v>
      </c>
      <c r="BP63">
        <v>0.64</v>
      </c>
      <c r="BQ63">
        <v>1</v>
      </c>
      <c r="BR63">
        <v>0.78049999999999997</v>
      </c>
      <c r="BS63" s="5">
        <v>0.64</v>
      </c>
      <c r="CF63" s="86" t="s">
        <v>266</v>
      </c>
      <c r="CG63" s="31" t="s">
        <v>696</v>
      </c>
      <c r="CH63" s="31" t="s">
        <v>697</v>
      </c>
      <c r="CI63" s="31" t="s">
        <v>699</v>
      </c>
      <c r="CJ63" s="31" t="s">
        <v>851</v>
      </c>
      <c r="CK63" s="31" t="s">
        <v>852</v>
      </c>
      <c r="CL63" s="31" t="s">
        <v>853</v>
      </c>
      <c r="CM63" s="31" t="s">
        <v>854</v>
      </c>
      <c r="CN63" s="31" t="s">
        <v>855</v>
      </c>
      <c r="CO63" s="31" t="s">
        <v>856</v>
      </c>
      <c r="CP63" s="82" t="s">
        <v>857</v>
      </c>
      <c r="CQ63" s="82" t="s">
        <v>858</v>
      </c>
      <c r="CR63" s="82" t="s">
        <v>859</v>
      </c>
      <c r="CS63" s="31" t="s">
        <v>698</v>
      </c>
      <c r="CX63" s="71" t="s">
        <v>8</v>
      </c>
      <c r="CY63" s="74">
        <f t="shared" si="190"/>
        <v>0</v>
      </c>
      <c r="CZ63" s="74">
        <f t="shared" si="191"/>
        <v>0</v>
      </c>
      <c r="DA63" s="74">
        <f t="shared" si="192"/>
        <v>0</v>
      </c>
      <c r="DB63" s="76"/>
      <c r="DC63" s="33"/>
      <c r="DD63" s="71" t="s">
        <v>8</v>
      </c>
      <c r="DE63" s="33">
        <f xml:space="preserve"> ROUND(CZ28*BW26,0)</f>
        <v>0</v>
      </c>
      <c r="DF63" s="74">
        <f>ROUND( IF(CY28=0, BW21-BW26-DB28*BW21,DE63/CY28 - DE63), 0)</f>
        <v>86</v>
      </c>
      <c r="DG63" s="74">
        <f xml:space="preserve"> BW21-DE63-DF63-DH63</f>
        <v>14</v>
      </c>
      <c r="DH63" s="76">
        <f xml:space="preserve"> ROUND(DB28*BW21- DE63,0)</f>
        <v>0</v>
      </c>
      <c r="DI63" s="33"/>
      <c r="DJ63" s="71" t="s">
        <v>8</v>
      </c>
      <c r="DK63" s="74">
        <f t="shared" si="194"/>
        <v>0</v>
      </c>
      <c r="DL63" s="74">
        <f>(CZ63+CZ28)/2</f>
        <v>0</v>
      </c>
      <c r="DM63" s="74">
        <f t="shared" si="193"/>
        <v>0</v>
      </c>
      <c r="DN63" s="76"/>
      <c r="DO63" s="33"/>
      <c r="DP63" s="33"/>
      <c r="DQ63" s="33"/>
      <c r="DR63" s="33"/>
      <c r="DS63" s="33"/>
    </row>
    <row r="64" spans="12:123" ht="15.75">
      <c r="L64" s="2" t="s">
        <v>7</v>
      </c>
      <c r="M64">
        <v>0.3871</v>
      </c>
      <c r="N64">
        <v>0.34289999999999998</v>
      </c>
      <c r="O64">
        <v>0.23230000000000001</v>
      </c>
      <c r="P64" s="5">
        <v>0.68</v>
      </c>
      <c r="Q64" s="2" t="s">
        <v>7</v>
      </c>
      <c r="R64">
        <v>0.64649999999999996</v>
      </c>
      <c r="S64">
        <v>1</v>
      </c>
      <c r="T64">
        <v>0.7853</v>
      </c>
      <c r="U64" s="5">
        <v>0.64649999999999996</v>
      </c>
      <c r="AA64" s="2" t="s">
        <v>7</v>
      </c>
      <c r="AB64">
        <v>0.32529999999999998</v>
      </c>
      <c r="AC64">
        <v>0.77139999999999997</v>
      </c>
      <c r="AD64">
        <v>0.45760000000000001</v>
      </c>
      <c r="AE64" s="5">
        <v>0.36</v>
      </c>
      <c r="AF64" s="2" t="s">
        <v>7</v>
      </c>
      <c r="AG64">
        <v>0.375</v>
      </c>
      <c r="AH64">
        <v>0.34289999999999998</v>
      </c>
      <c r="AI64">
        <v>0.35820000000000002</v>
      </c>
      <c r="AJ64" s="5">
        <v>0.56999999999999995</v>
      </c>
      <c r="AK64" s="2" t="s">
        <v>7</v>
      </c>
      <c r="AL64">
        <v>0.3548</v>
      </c>
      <c r="AM64">
        <v>0.94289999999999996</v>
      </c>
      <c r="AN64">
        <v>0.51559999999999995</v>
      </c>
      <c r="AO64">
        <v>0.38</v>
      </c>
      <c r="AP64" s="2" t="s">
        <v>7</v>
      </c>
      <c r="AQ64">
        <v>0.3231</v>
      </c>
      <c r="AR64">
        <v>0.6</v>
      </c>
      <c r="AS64">
        <v>0.42</v>
      </c>
      <c r="AT64" s="5">
        <v>0.42</v>
      </c>
      <c r="AU64" s="2" t="s">
        <v>6</v>
      </c>
      <c r="AV64">
        <v>0.66169999999999995</v>
      </c>
      <c r="AW64">
        <v>0.93710000000000004</v>
      </c>
      <c r="AX64">
        <v>0.77569999999999995</v>
      </c>
      <c r="AY64" s="5">
        <v>0.63939999999999997</v>
      </c>
      <c r="AZ64" s="2" t="s">
        <v>6</v>
      </c>
      <c r="BA64" s="38">
        <v>0.66259999999999997</v>
      </c>
      <c r="BB64" s="69">
        <v>0.98199999999999998</v>
      </c>
      <c r="BC64" s="69">
        <v>0.7913</v>
      </c>
      <c r="BD64" s="70">
        <v>0.65539999999999998</v>
      </c>
      <c r="BJ64" s="2" t="s">
        <v>7</v>
      </c>
      <c r="BK64">
        <v>0.39579999999999999</v>
      </c>
      <c r="BL64">
        <v>0.54290000000000005</v>
      </c>
      <c r="BM64">
        <v>0.45779999999999998</v>
      </c>
      <c r="BN64" s="5">
        <v>0.55000000000000004</v>
      </c>
      <c r="BO64" s="1" t="s">
        <v>7</v>
      </c>
      <c r="BP64">
        <v>0.21879999999999999</v>
      </c>
      <c r="BQ64">
        <v>0.2</v>
      </c>
      <c r="BR64">
        <v>0.20899999999999999</v>
      </c>
      <c r="BS64" s="5">
        <v>0.47</v>
      </c>
      <c r="CF64" s="40" t="s">
        <v>91</v>
      </c>
      <c r="CG64" s="31" t="s">
        <v>712</v>
      </c>
      <c r="CH64" s="31" t="s">
        <v>713</v>
      </c>
      <c r="CI64" s="31" t="s">
        <v>714</v>
      </c>
      <c r="CJ64" s="31" t="s">
        <v>893</v>
      </c>
      <c r="CK64" s="31" t="s">
        <v>894</v>
      </c>
      <c r="CL64" s="31" t="s">
        <v>895</v>
      </c>
      <c r="CM64" s="31" t="s">
        <v>896</v>
      </c>
      <c r="CN64" s="31" t="s">
        <v>897</v>
      </c>
      <c r="CO64" s="31" t="s">
        <v>898</v>
      </c>
      <c r="CP64" s="82" t="s">
        <v>899</v>
      </c>
      <c r="CQ64" s="82" t="s">
        <v>900</v>
      </c>
      <c r="CR64" s="82" t="s">
        <v>901</v>
      </c>
      <c r="CS64" s="31" t="s">
        <v>715</v>
      </c>
      <c r="CX64" s="71" t="s">
        <v>9</v>
      </c>
      <c r="CY64" s="74">
        <f t="shared" si="190"/>
        <v>0.68</v>
      </c>
      <c r="CZ64" s="74">
        <f t="shared" si="191"/>
        <v>0.25757575757575757</v>
      </c>
      <c r="DA64" s="74">
        <f t="shared" si="192"/>
        <v>0.37362637362637363</v>
      </c>
      <c r="DB64" s="76"/>
      <c r="DC64" s="33"/>
      <c r="DD64" s="71" t="s">
        <v>9</v>
      </c>
      <c r="DE64" s="33">
        <f xml:space="preserve"> ROUND(CZ29*BV26,0)</f>
        <v>26</v>
      </c>
      <c r="DF64" s="74">
        <f>ROUND( IF(CY29=0, BW21-BV26-DB29*BW21,DE64/CY29 - DE64), 0)</f>
        <v>49</v>
      </c>
      <c r="DG64" s="74">
        <f xml:space="preserve"> BW21-DE64-DF64-DH64</f>
        <v>8</v>
      </c>
      <c r="DH64" s="76">
        <f>ROUND(DB29*BW21-DE64,0)</f>
        <v>17</v>
      </c>
      <c r="DI64" s="33"/>
      <c r="DJ64" s="71" t="s">
        <v>9</v>
      </c>
      <c r="DK64" s="74">
        <f t="shared" si="194"/>
        <v>0.51334999999999997</v>
      </c>
      <c r="DL64" s="74">
        <f t="shared" ref="DL64" si="195">(CZ64+CZ29)/2</f>
        <v>0.51113787878787886</v>
      </c>
      <c r="DM64" s="74">
        <f t="shared" si="193"/>
        <v>0.42536318681318686</v>
      </c>
      <c r="DN64" s="76"/>
      <c r="DO64" s="33"/>
      <c r="DP64" s="33"/>
      <c r="DQ64" s="33"/>
      <c r="DR64" s="33"/>
      <c r="DS64" s="33"/>
    </row>
    <row r="65" spans="12:123" ht="15.75">
      <c r="L65" s="2" t="s">
        <v>8</v>
      </c>
      <c r="M65">
        <v>0.25</v>
      </c>
      <c r="N65">
        <v>0.18179999999999999</v>
      </c>
      <c r="O65">
        <v>0.21049999999999999</v>
      </c>
      <c r="P65" s="5">
        <v>0.85</v>
      </c>
      <c r="Q65" s="2" t="s">
        <v>8</v>
      </c>
      <c r="R65">
        <v>0.14810000000000001</v>
      </c>
      <c r="S65">
        <v>0.36359999999999998</v>
      </c>
      <c r="T65">
        <v>0.21049999999999999</v>
      </c>
      <c r="U65" s="5">
        <v>0.7</v>
      </c>
      <c r="AA65" s="2" t="s">
        <v>8</v>
      </c>
      <c r="AB65">
        <v>0</v>
      </c>
      <c r="AC65">
        <v>0</v>
      </c>
      <c r="AD65">
        <v>0</v>
      </c>
      <c r="AE65" s="5">
        <v>0.89</v>
      </c>
      <c r="AF65" s="2" t="s">
        <v>8</v>
      </c>
      <c r="AG65">
        <v>9.0899999999999995E-2</v>
      </c>
      <c r="AH65">
        <v>0.45450000000000002</v>
      </c>
      <c r="AI65">
        <v>0.1515</v>
      </c>
      <c r="AJ65" s="5">
        <v>0.44</v>
      </c>
      <c r="AK65" s="2" t="s">
        <v>8</v>
      </c>
      <c r="AL65">
        <v>0</v>
      </c>
      <c r="AM65">
        <v>0</v>
      </c>
      <c r="AN65">
        <v>0</v>
      </c>
      <c r="AO65">
        <v>0.89</v>
      </c>
      <c r="AP65" s="2" t="s">
        <v>8</v>
      </c>
      <c r="AQ65">
        <v>0.11</v>
      </c>
      <c r="AR65">
        <v>1</v>
      </c>
      <c r="AS65">
        <v>0.19819999999999999</v>
      </c>
      <c r="AT65" s="5">
        <v>0.11</v>
      </c>
      <c r="AU65" s="2" t="s">
        <v>7</v>
      </c>
      <c r="AV65">
        <v>0.41449999999999998</v>
      </c>
      <c r="AW65">
        <v>0.96040000000000003</v>
      </c>
      <c r="AX65">
        <v>0.57909999999999995</v>
      </c>
      <c r="AY65" s="5">
        <v>0.43819999999999998</v>
      </c>
      <c r="AZ65" s="2" t="s">
        <v>7</v>
      </c>
      <c r="BA65" s="38">
        <v>0.40439999999999998</v>
      </c>
      <c r="BB65" s="69">
        <v>0.995</v>
      </c>
      <c r="BC65" s="69">
        <v>0.57509999999999994</v>
      </c>
      <c r="BD65" s="70">
        <v>0.40839999999999999</v>
      </c>
      <c r="BJ65" s="2" t="s">
        <v>8</v>
      </c>
      <c r="BK65">
        <v>0.1628</v>
      </c>
      <c r="BL65">
        <v>0.63639999999999997</v>
      </c>
      <c r="BM65">
        <v>0.25929999999999997</v>
      </c>
      <c r="BN65" s="5">
        <v>0.6</v>
      </c>
      <c r="BO65" s="1" t="s">
        <v>8</v>
      </c>
      <c r="BP65">
        <v>0.1351</v>
      </c>
      <c r="BQ65">
        <v>0.45450000000000002</v>
      </c>
      <c r="BR65">
        <v>0.20830000000000001</v>
      </c>
      <c r="BS65" s="5">
        <v>0.62</v>
      </c>
      <c r="CF65" s="44" t="s">
        <v>92</v>
      </c>
      <c r="CG65" s="31" t="s">
        <v>708</v>
      </c>
      <c r="CH65" s="31" t="s">
        <v>709</v>
      </c>
      <c r="CI65" s="31" t="s">
        <v>711</v>
      </c>
      <c r="CJ65" s="31" t="s">
        <v>902</v>
      </c>
      <c r="CK65" s="31" t="s">
        <v>903</v>
      </c>
      <c r="CL65" s="31" t="s">
        <v>904</v>
      </c>
      <c r="CM65" s="31" t="s">
        <v>905</v>
      </c>
      <c r="CN65" s="31" t="s">
        <v>906</v>
      </c>
      <c r="CO65" s="31" t="s">
        <v>907</v>
      </c>
      <c r="CP65" s="82" t="s">
        <v>908</v>
      </c>
      <c r="CQ65" s="82" t="s">
        <v>909</v>
      </c>
      <c r="CR65" s="82" t="s">
        <v>910</v>
      </c>
      <c r="CS65" s="31" t="s">
        <v>710</v>
      </c>
      <c r="CX65" s="77" t="s">
        <v>11</v>
      </c>
      <c r="CY65" s="78">
        <f>SUM(CY60:CY64)/5</f>
        <v>0.44381571369806661</v>
      </c>
      <c r="CZ65" s="78">
        <f>SUM(CZ60:CZ64)/5</f>
        <v>0.18267325667309886</v>
      </c>
      <c r="DA65" s="78">
        <f>SUM(DA60:DA64)/5</f>
        <v>0.24804460245636717</v>
      </c>
      <c r="DB65" s="78"/>
      <c r="DC65" s="33"/>
      <c r="DD65" s="77"/>
      <c r="DE65" s="78"/>
      <c r="DF65" s="78"/>
      <c r="DG65" s="78"/>
      <c r="DH65" s="78"/>
      <c r="DI65" s="33"/>
      <c r="DJ65" s="77" t="s">
        <v>11</v>
      </c>
      <c r="DK65" s="78">
        <f>SUM(DK60:DK64)/5</f>
        <v>0.42698785684903323</v>
      </c>
      <c r="DL65" s="78">
        <f>SUM(DL60:DL64)/5</f>
        <v>0.41345662833654939</v>
      </c>
      <c r="DM65" s="78">
        <f>SUM(DM60:DM64)/5</f>
        <v>0.37016230122818361</v>
      </c>
      <c r="DN65" s="78"/>
      <c r="DO65" s="33"/>
      <c r="DP65" s="33" t="s">
        <v>11</v>
      </c>
      <c r="DQ65" s="33">
        <f>AVERAGE(DK60:DK62,DK64)</f>
        <v>0.53373482106129155</v>
      </c>
      <c r="DR65" s="33">
        <f t="shared" ref="DR65" si="196">AVERAGE(DL60:DL62,DL64)</f>
        <v>0.51682078542068677</v>
      </c>
      <c r="DS65" s="33">
        <f>AVERAGE(DM60:DM62,DM64)</f>
        <v>0.46270287653522951</v>
      </c>
    </row>
    <row r="66" spans="12:123" ht="15.75">
      <c r="L66" s="2" t="s">
        <v>9</v>
      </c>
      <c r="M66">
        <v>0.29409999999999997</v>
      </c>
      <c r="N66">
        <v>0.17860000000000001</v>
      </c>
      <c r="O66">
        <v>0.22220000000000001</v>
      </c>
      <c r="P66" s="5">
        <v>0.65</v>
      </c>
      <c r="Q66" s="2" t="s">
        <v>9</v>
      </c>
      <c r="R66">
        <v>0.2727</v>
      </c>
      <c r="S66">
        <v>0.85709999999999997</v>
      </c>
      <c r="T66">
        <v>0.4138</v>
      </c>
      <c r="U66" s="5">
        <v>0.32</v>
      </c>
      <c r="AA66" s="2" t="s">
        <v>9</v>
      </c>
      <c r="AB66">
        <v>0</v>
      </c>
      <c r="AC66">
        <v>0</v>
      </c>
      <c r="AD66">
        <v>0</v>
      </c>
      <c r="AE66" s="5">
        <v>0.68</v>
      </c>
      <c r="AF66" s="2" t="s">
        <v>9</v>
      </c>
      <c r="AG66">
        <v>0.23080000000000001</v>
      </c>
      <c r="AH66">
        <v>0.32140000000000002</v>
      </c>
      <c r="AI66">
        <v>0.26869999999999999</v>
      </c>
      <c r="AJ66" s="5">
        <v>0.51</v>
      </c>
      <c r="AK66" s="2" t="s">
        <v>9</v>
      </c>
      <c r="AL66">
        <v>0.29310000000000003</v>
      </c>
      <c r="AM66">
        <v>0.60709999999999997</v>
      </c>
      <c r="AN66">
        <v>0.39529999999999998</v>
      </c>
      <c r="AO66">
        <v>0.48</v>
      </c>
      <c r="AP66" s="2" t="s">
        <v>9</v>
      </c>
      <c r="AQ66">
        <v>0.31109999999999999</v>
      </c>
      <c r="AR66">
        <v>0.5</v>
      </c>
      <c r="AS66">
        <v>0.3836</v>
      </c>
      <c r="AT66" s="5">
        <v>0.55000000000000004</v>
      </c>
      <c r="AU66" s="2" t="s">
        <v>8</v>
      </c>
      <c r="AV66">
        <v>8.6099999999999996E-2</v>
      </c>
      <c r="AW66">
        <v>0.4773</v>
      </c>
      <c r="AX66">
        <v>0.14580000000000001</v>
      </c>
      <c r="AY66" s="5">
        <v>0.51</v>
      </c>
      <c r="AZ66" s="2" t="s">
        <v>8</v>
      </c>
      <c r="BA66" s="69">
        <v>9.1899999999999996E-2</v>
      </c>
      <c r="BB66" s="69">
        <v>0.95450000000000002</v>
      </c>
      <c r="BC66" s="69">
        <v>0.16769999999999999</v>
      </c>
      <c r="BD66" s="70">
        <v>0.16930000000000001</v>
      </c>
      <c r="BJ66" s="2" t="s">
        <v>9</v>
      </c>
      <c r="BK66">
        <v>0.2727</v>
      </c>
      <c r="BL66">
        <v>0.53569999999999995</v>
      </c>
      <c r="BM66">
        <v>0.3614</v>
      </c>
      <c r="BN66" s="5">
        <v>0.47</v>
      </c>
      <c r="BO66" s="1" t="s">
        <v>9</v>
      </c>
      <c r="BP66">
        <v>0.3448</v>
      </c>
      <c r="BQ66">
        <v>0.35709999999999997</v>
      </c>
      <c r="BR66">
        <v>0.35089999999999999</v>
      </c>
      <c r="BS66" s="5">
        <v>0.63</v>
      </c>
      <c r="CF66" s="44" t="s">
        <v>93</v>
      </c>
      <c r="CG66" s="31" t="s">
        <v>700</v>
      </c>
      <c r="CH66" s="31" t="s">
        <v>701</v>
      </c>
      <c r="CI66" s="31" t="s">
        <v>702</v>
      </c>
      <c r="CJ66" s="31" t="s">
        <v>911</v>
      </c>
      <c r="CK66" s="31" t="s">
        <v>912</v>
      </c>
      <c r="CL66" s="31" t="s">
        <v>913</v>
      </c>
      <c r="CM66" s="31" t="s">
        <v>914</v>
      </c>
      <c r="CN66" s="31" t="s">
        <v>915</v>
      </c>
      <c r="CO66" s="31" t="s">
        <v>916</v>
      </c>
      <c r="CP66" s="82" t="s">
        <v>917</v>
      </c>
      <c r="CQ66" s="82" t="s">
        <v>918</v>
      </c>
      <c r="CR66" s="82" t="s">
        <v>919</v>
      </c>
      <c r="CS66" s="31" t="s">
        <v>703</v>
      </c>
      <c r="CX66" s="73" t="s">
        <v>5</v>
      </c>
      <c r="CY66" s="74">
        <f>IF((DH66+DG66)=0,0, DH66/(DH66+DG66))</f>
        <v>0.66666666666666663</v>
      </c>
      <c r="CZ66" s="74">
        <f>DH66/(DH66+DF66)</f>
        <v>0.31578947368421051</v>
      </c>
      <c r="DA66" s="74">
        <f>IF((CY66+CZ66) = 0, 0, 2*CY66*CZ66/(CY66+CZ66))</f>
        <v>0.42857142857142855</v>
      </c>
      <c r="DB66" s="75"/>
      <c r="DC66" s="33"/>
      <c r="DD66" s="73" t="s">
        <v>5</v>
      </c>
      <c r="DE66" s="74">
        <f xml:space="preserve"> ROUND(CZ31*BU32,0)</f>
        <v>34</v>
      </c>
      <c r="DF66" s="74">
        <f>ROUND( IF(CY31=0, (BW27-BU32)-DB31*BW27,DE66/CY31 - DE66), 0)</f>
        <v>39</v>
      </c>
      <c r="DG66" s="74">
        <f xml:space="preserve"> BW27-DE66-DF66-DH66</f>
        <v>9</v>
      </c>
      <c r="DH66" s="75">
        <f xml:space="preserve"> ROUND(DB31*BW27 - DE66,0)</f>
        <v>18</v>
      </c>
      <c r="DI66" s="33"/>
      <c r="DJ66" s="73" t="s">
        <v>5</v>
      </c>
      <c r="DK66" s="74">
        <f>(CY66+CY31)/2</f>
        <v>0.56623333333333337</v>
      </c>
      <c r="DL66" s="74">
        <f t="shared" ref="DL66:DL68" si="197">(CZ66+CZ31)/2</f>
        <v>0.55324473684210518</v>
      </c>
      <c r="DM66" s="74">
        <f>(DA66+DA31)/2</f>
        <v>0.50738571428571433</v>
      </c>
      <c r="DN66" s="75"/>
      <c r="DO66" s="33"/>
      <c r="DP66" s="33"/>
      <c r="DQ66" s="33"/>
      <c r="DR66" s="33"/>
      <c r="DS66" s="33"/>
    </row>
    <row r="67" spans="12:123" ht="15.75">
      <c r="L67" s="2" t="s">
        <v>11</v>
      </c>
      <c r="M67">
        <f>AVERAGE(M62:M66)</f>
        <v>0.40338000000000002</v>
      </c>
      <c r="N67">
        <f t="shared" ref="N67:P67" si="198">AVERAGE(N62:N66)</f>
        <v>0.47388000000000002</v>
      </c>
      <c r="O67">
        <f t="shared" si="198"/>
        <v>0.39557999999999993</v>
      </c>
      <c r="P67" s="5">
        <f t="shared" si="198"/>
        <v>0.65800000000000003</v>
      </c>
      <c r="Q67" s="2" t="s">
        <v>11</v>
      </c>
      <c r="R67" s="1">
        <f>AVERAGE(R62:R66)</f>
        <v>0.43513999999999997</v>
      </c>
      <c r="S67" s="1">
        <f t="shared" ref="S67:U67" si="199">AVERAGE(S62:S66)</f>
        <v>0.81623999999999997</v>
      </c>
      <c r="T67" s="1">
        <f t="shared" si="199"/>
        <v>0.55934000000000006</v>
      </c>
      <c r="U67" s="3">
        <f t="shared" si="199"/>
        <v>0.56529999999999991</v>
      </c>
      <c r="AA67" s="2" t="s">
        <v>11</v>
      </c>
      <c r="AB67" s="1">
        <f>AVERAGE(AB62:AB66)</f>
        <v>0.28989999999999999</v>
      </c>
      <c r="AC67" s="1">
        <f t="shared" ref="AC67" si="200">AVERAGE(AC62:AC66)</f>
        <v>0.4657</v>
      </c>
      <c r="AD67" s="1">
        <f>AVERAGE(AD62:AD66)</f>
        <v>0.3523</v>
      </c>
      <c r="AE67" s="3">
        <f t="shared" ref="AE67" si="201">AVERAGE(AE62:AE66)</f>
        <v>0.61599999999999999</v>
      </c>
      <c r="AF67" s="2" t="s">
        <v>11</v>
      </c>
      <c r="AG67" s="1">
        <f>AVERAGE(AG62:AG66)</f>
        <v>0.34916000000000003</v>
      </c>
      <c r="AH67" s="1">
        <f>AVERAGE(AH62:AH66)</f>
        <v>0.59120000000000006</v>
      </c>
      <c r="AI67" s="1">
        <f>AVERAGE(AI62:AI66)</f>
        <v>0.42169999999999996</v>
      </c>
      <c r="AJ67" s="3">
        <f>AVERAGE(AJ62:AJ66)</f>
        <v>0.51400000000000001</v>
      </c>
      <c r="AK67" s="2" t="s">
        <v>11</v>
      </c>
      <c r="AL67" s="1">
        <f>AVERAGE(AL62:AL66)</f>
        <v>0.34218000000000004</v>
      </c>
      <c r="AM67" s="1">
        <f t="shared" ref="AM67:AO67" si="202">AVERAGE(AM62:AM66)</f>
        <v>0.56240000000000001</v>
      </c>
      <c r="AN67" s="1">
        <f t="shared" si="202"/>
        <v>0.41272000000000003</v>
      </c>
      <c r="AO67" s="1">
        <f t="shared" si="202"/>
        <v>0.56600000000000006</v>
      </c>
      <c r="AP67" s="2" t="s">
        <v>11</v>
      </c>
      <c r="AQ67" s="1">
        <f>AVERAGE(AQ62:AQ66)</f>
        <v>0.36052000000000001</v>
      </c>
      <c r="AR67" s="1">
        <f t="shared" ref="AR67:AT67" si="203">AVERAGE(AR62:AR66)</f>
        <v>0.81069999999999998</v>
      </c>
      <c r="AS67" s="1">
        <f t="shared" si="203"/>
        <v>0.47277999999999992</v>
      </c>
      <c r="AT67" s="3">
        <f t="shared" si="203"/>
        <v>0.42599999999999999</v>
      </c>
      <c r="AU67" s="2" t="s">
        <v>9</v>
      </c>
      <c r="AV67">
        <v>0.2989</v>
      </c>
      <c r="AW67">
        <v>0.84419999999999995</v>
      </c>
      <c r="AX67">
        <v>0.44140000000000001</v>
      </c>
      <c r="AY67" s="5">
        <v>0.34460000000000002</v>
      </c>
      <c r="AZ67" s="2" t="s">
        <v>9</v>
      </c>
      <c r="BA67" s="69">
        <v>0.30520000000000003</v>
      </c>
      <c r="BB67" s="69">
        <v>0.98699999999999999</v>
      </c>
      <c r="BC67" s="69">
        <v>0.46662999999999999</v>
      </c>
      <c r="BD67" s="70">
        <v>0.30680000000000002</v>
      </c>
      <c r="BJ67" s="2" t="s">
        <v>11</v>
      </c>
      <c r="BK67" s="1">
        <f>AVERAGE(BK62:BK66)</f>
        <v>0.38003999999999999</v>
      </c>
      <c r="BL67" s="1">
        <f t="shared" ref="BL67:BN67" si="204">AVERAGE(BL62:BL66)</f>
        <v>0.58444000000000007</v>
      </c>
      <c r="BM67" s="1">
        <f t="shared" si="204"/>
        <v>0.44238</v>
      </c>
      <c r="BN67" s="3">
        <f t="shared" si="204"/>
        <v>0.53599999999999992</v>
      </c>
      <c r="BO67" s="1" t="s">
        <v>11</v>
      </c>
      <c r="BP67" s="1">
        <f>AVERAGE(BP62:BP66)</f>
        <v>0.34944000000000003</v>
      </c>
      <c r="BQ67" s="1">
        <f t="shared" ref="BQ67" si="205">AVERAGE(BQ62:BQ66)</f>
        <v>0.53720000000000001</v>
      </c>
      <c r="BR67" s="1">
        <f>AVERAGE(BR62:BR66)</f>
        <v>0.41150000000000003</v>
      </c>
      <c r="BS67" s="3">
        <f t="shared" ref="BS67" si="206">AVERAGE(BS62:BS66)</f>
        <v>0.55999999999999994</v>
      </c>
      <c r="CF67" s="44" t="s">
        <v>94</v>
      </c>
      <c r="CG67" s="31" t="s">
        <v>873</v>
      </c>
      <c r="CH67" s="31" t="s">
        <v>874</v>
      </c>
      <c r="CI67" s="31" t="s">
        <v>875</v>
      </c>
      <c r="CJ67" s="31" t="s">
        <v>877</v>
      </c>
      <c r="CK67" s="32" t="s">
        <v>929</v>
      </c>
      <c r="CL67" s="31" t="s">
        <v>878</v>
      </c>
      <c r="CM67" s="31" t="s">
        <v>879</v>
      </c>
      <c r="CN67" s="31" t="s">
        <v>880</v>
      </c>
      <c r="CO67" s="31" t="s">
        <v>881</v>
      </c>
      <c r="CP67" s="82" t="s">
        <v>882</v>
      </c>
      <c r="CQ67" s="82" t="s">
        <v>883</v>
      </c>
      <c r="CR67" s="82" t="s">
        <v>884</v>
      </c>
      <c r="CS67" s="31" t="s">
        <v>876</v>
      </c>
      <c r="CX67" s="71" t="s">
        <v>6</v>
      </c>
      <c r="CY67" s="74">
        <f t="shared" ref="CY67:CY70" si="207">IF((DH67+DG67)=0,0, DH67/(DH67+DG67))</f>
        <v>0.42857142857142855</v>
      </c>
      <c r="CZ67" s="74">
        <f t="shared" ref="CZ67:CZ70" si="208">DH67/(DH67+DF67)</f>
        <v>8.3333333333333329E-2</v>
      </c>
      <c r="DA67" s="74">
        <f t="shared" ref="DA67:DA70" si="209">IF((CY67+CZ67) = 0, 0, 2*CY67*CZ67/(CY67+CZ67))</f>
        <v>0.13953488372093023</v>
      </c>
      <c r="DB67" s="76"/>
      <c r="DC67" s="33"/>
      <c r="DD67" s="71" t="s">
        <v>6</v>
      </c>
      <c r="DE67" s="33">
        <f xml:space="preserve"> ROUND(CZ32*BX32,0)</f>
        <v>60</v>
      </c>
      <c r="DF67" s="74">
        <f>ROUND( IF(CY32=0, BW27-BX32-DB32*BW27,DE67/CY32 - DE67), 0)</f>
        <v>33</v>
      </c>
      <c r="DG67" s="74">
        <f xml:space="preserve"> BW27-DE67-DF67-DH67</f>
        <v>4</v>
      </c>
      <c r="DH67" s="33">
        <f xml:space="preserve"> ROUND(DB32*BW27 - DE67,0)</f>
        <v>3</v>
      </c>
      <c r="DI67" s="33"/>
      <c r="DJ67" s="71" t="s">
        <v>6</v>
      </c>
      <c r="DK67" s="74">
        <f>(CY67+CY32)/2</f>
        <v>0.5368857142857143</v>
      </c>
      <c r="DL67" s="74">
        <f t="shared" si="197"/>
        <v>0.51041666666666663</v>
      </c>
      <c r="DM67" s="74">
        <f t="shared" ref="DM67:DM70" si="210">(DA67+DA32)/2</f>
        <v>0.45191744186046512</v>
      </c>
      <c r="DN67" s="76"/>
      <c r="DO67" s="33"/>
      <c r="DP67" s="33"/>
      <c r="DQ67" s="33"/>
      <c r="DR67" s="33"/>
      <c r="DS67" s="33"/>
    </row>
    <row r="68" spans="12:123" ht="15.75">
      <c r="L68" s="21"/>
      <c r="M68" s="17">
        <f t="shared" ref="M68:P68" si="211">AVERAGE(M43,M49,M55,M61,M67)</f>
        <v>0.39783599999999997</v>
      </c>
      <c r="N68" s="17">
        <f t="shared" si="211"/>
        <v>0.43164799999999992</v>
      </c>
      <c r="O68" s="17">
        <f t="shared" si="211"/>
        <v>0.39899200000000007</v>
      </c>
      <c r="P68" s="18">
        <f t="shared" si="211"/>
        <v>0.62776399999999999</v>
      </c>
      <c r="Q68" s="21"/>
      <c r="R68" s="17">
        <f t="shared" ref="R68:U68" si="212">AVERAGE(R43,R49,R55,R61,R67)</f>
        <v>0.408188</v>
      </c>
      <c r="S68" s="17">
        <f t="shared" si="212"/>
        <v>0.707812</v>
      </c>
      <c r="T68" s="17">
        <f t="shared" si="212"/>
        <v>0.50072400000000006</v>
      </c>
      <c r="U68" s="18">
        <f t="shared" si="212"/>
        <v>0.57037199999999988</v>
      </c>
      <c r="AA68" s="21"/>
      <c r="AB68" s="17">
        <f t="shared" ref="AB68:AE68" si="213">AVERAGE(AB43,AB49,AB55,AB61,AB67)</f>
        <v>0.377272</v>
      </c>
      <c r="AC68" s="17">
        <f t="shared" si="213"/>
        <v>0.46332400000000007</v>
      </c>
      <c r="AD68" s="17">
        <f t="shared" si="213"/>
        <v>0.379776</v>
      </c>
      <c r="AE68" s="18">
        <f t="shared" si="213"/>
        <v>0.63578400000000002</v>
      </c>
      <c r="AF68" s="21"/>
      <c r="AG68" s="17">
        <f>AVERAGE(AG43,AG49,AG55,AG61,AG67)</f>
        <v>0.39651599999999998</v>
      </c>
      <c r="AH68" s="17">
        <f>AVERAGE(AH43,AH49,AH55,AH61,AH67)</f>
        <v>0.71892400000000012</v>
      </c>
      <c r="AI68" s="17">
        <f>AVERAGE(AI43,AI49,AI55,AI61,AI67)</f>
        <v>0.48527199999999998</v>
      </c>
      <c r="AJ68" s="18">
        <f>AVERAGE(AJ43,AJ49,AJ55,AJ61,AJ67)</f>
        <v>0.516656</v>
      </c>
      <c r="AK68" s="17"/>
      <c r="AL68" s="17">
        <f t="shared" ref="AL68:AO68" si="214">AVERAGE(AL43,AL49,AL55,AL61,AL67)</f>
        <v>0.38651200000000002</v>
      </c>
      <c r="AM68" s="17">
        <f t="shared" si="214"/>
        <v>0.54498000000000002</v>
      </c>
      <c r="AN68" s="17">
        <f t="shared" si="214"/>
        <v>0.43636400000000003</v>
      </c>
      <c r="AO68" s="17">
        <f t="shared" si="214"/>
        <v>0.59442799999999996</v>
      </c>
      <c r="AP68" s="21"/>
      <c r="AQ68" s="17">
        <f t="shared" ref="AQ68:AT68" si="215">AVERAGE(AQ43,AQ49,AQ55,AQ61,AQ67)</f>
        <v>0.38395199999999996</v>
      </c>
      <c r="AR68" s="17">
        <f t="shared" si="215"/>
        <v>0.80272799999999989</v>
      </c>
      <c r="AS68" s="17">
        <f t="shared" si="215"/>
        <v>0.47844799999999993</v>
      </c>
      <c r="AT68" s="18">
        <f t="shared" si="215"/>
        <v>0.44303600000000004</v>
      </c>
      <c r="AU68" s="2" t="s">
        <v>11</v>
      </c>
      <c r="AV68" s="1">
        <f>AVERAGE(AV63:AV67)</f>
        <v>0.39397999999999994</v>
      </c>
      <c r="AW68" s="1">
        <f>AVERAGE(AW63:AW67)</f>
        <v>0.78105999999999998</v>
      </c>
      <c r="AX68" s="1">
        <f>AVERAGE(AX63:AX67)</f>
        <v>0.50526000000000004</v>
      </c>
      <c r="AY68" s="3">
        <f>AVERAGE(AY63:AY67)</f>
        <v>0.4872399999999999</v>
      </c>
      <c r="AZ68" s="15" t="s">
        <v>11</v>
      </c>
      <c r="BA68" s="1">
        <f>AVERAGE(BA63:BA67)</f>
        <v>0.39322000000000001</v>
      </c>
      <c r="BB68" s="1">
        <f t="shared" ref="BB68:BD68" si="216">AVERAGE(BB63:BB67)</f>
        <v>0.97585999999999995</v>
      </c>
      <c r="BC68" s="1">
        <f t="shared" si="216"/>
        <v>0.53204600000000002</v>
      </c>
      <c r="BD68" s="3">
        <f t="shared" si="216"/>
        <v>0.40718000000000004</v>
      </c>
      <c r="BJ68" s="21"/>
      <c r="BK68" s="17">
        <f t="shared" ref="BK68:BN68" si="217">AVERAGE(BK43,BK49,BK55,BK61,BK67)</f>
        <v>0.40574399999999999</v>
      </c>
      <c r="BL68" s="17">
        <f t="shared" si="217"/>
        <v>0.53706399999999999</v>
      </c>
      <c r="BM68" s="17">
        <f t="shared" si="217"/>
        <v>0.45856000000000002</v>
      </c>
      <c r="BN68" s="18">
        <f t="shared" si="217"/>
        <v>0.55763600000000002</v>
      </c>
      <c r="BO68" s="17"/>
      <c r="BP68" s="17">
        <f t="shared" ref="BP68:BS68" si="218">AVERAGE(BP43,BP49,BP55,BP61,BP67)</f>
        <v>0.38597999999999999</v>
      </c>
      <c r="BQ68" s="17">
        <f t="shared" si="218"/>
        <v>0.51763999999999988</v>
      </c>
      <c r="BR68" s="17">
        <f t="shared" si="218"/>
        <v>0.42360399999999998</v>
      </c>
      <c r="BS68" s="18">
        <f t="shared" si="218"/>
        <v>0.57094</v>
      </c>
      <c r="CF68" s="45" t="s">
        <v>95</v>
      </c>
      <c r="CG68" s="31" t="s">
        <v>704</v>
      </c>
      <c r="CH68" s="31" t="s">
        <v>705</v>
      </c>
      <c r="CI68" s="31" t="s">
        <v>706</v>
      </c>
      <c r="CJ68" s="31" t="s">
        <v>920</v>
      </c>
      <c r="CK68" s="31" t="s">
        <v>921</v>
      </c>
      <c r="CL68" s="31" t="s">
        <v>922</v>
      </c>
      <c r="CM68" s="31" t="s">
        <v>923</v>
      </c>
      <c r="CN68" s="31" t="s">
        <v>924</v>
      </c>
      <c r="CO68" s="31" t="s">
        <v>925</v>
      </c>
      <c r="CP68" s="82" t="s">
        <v>926</v>
      </c>
      <c r="CQ68" s="82" t="s">
        <v>927</v>
      </c>
      <c r="CR68" s="82" t="s">
        <v>928</v>
      </c>
      <c r="CS68" s="31" t="s">
        <v>707</v>
      </c>
      <c r="CX68" s="71" t="s">
        <v>7</v>
      </c>
      <c r="CY68" s="74">
        <f t="shared" si="207"/>
        <v>0.92307692307692313</v>
      </c>
      <c r="CZ68" s="74">
        <f t="shared" si="208"/>
        <v>0.18461538461538463</v>
      </c>
      <c r="DA68" s="74">
        <f t="shared" si="209"/>
        <v>0.30769230769230771</v>
      </c>
      <c r="DB68" s="76"/>
      <c r="DC68" s="33"/>
      <c r="DD68" s="71" t="s">
        <v>7</v>
      </c>
      <c r="DE68" s="33">
        <f xml:space="preserve"> ROUND(CZ33*BY32,0)</f>
        <v>34</v>
      </c>
      <c r="DF68" s="74">
        <f>ROUND( IF(CY33=0, (BW27-BY32)-DB33*BW27,DE68/CY33 - DE68), 0)</f>
        <v>53</v>
      </c>
      <c r="DG68" s="74">
        <f xml:space="preserve"> BW27-DE68-DF68-DH68</f>
        <v>1</v>
      </c>
      <c r="DH68" s="76">
        <f xml:space="preserve"> ROUND(DB33*BW27-DE68,0)</f>
        <v>12</v>
      </c>
      <c r="DI68" s="33"/>
      <c r="DJ68" s="71" t="s">
        <v>7</v>
      </c>
      <c r="DK68" s="74">
        <f t="shared" ref="DK68:DK70" si="219">(CY68+CY33)/2</f>
        <v>0.65693846153846158</v>
      </c>
      <c r="DL68" s="74">
        <f t="shared" si="197"/>
        <v>0.57800769230769233</v>
      </c>
      <c r="DM68" s="74">
        <f t="shared" si="210"/>
        <v>0.43254615384615386</v>
      </c>
      <c r="DN68" s="76"/>
      <c r="DO68" s="33"/>
      <c r="DP68" s="33"/>
      <c r="DQ68" s="33"/>
      <c r="DR68" s="33"/>
      <c r="DS68" s="33"/>
    </row>
    <row r="69" spans="12:123" ht="16.5" thickBot="1">
      <c r="L69" s="6"/>
      <c r="M69" s="7">
        <f t="shared" ref="M69:P69" si="220">_xlfn.STDEV.P(M43,M49,M55,M61,M67)</f>
        <v>1.8229375853275949E-2</v>
      </c>
      <c r="N69" s="7">
        <f t="shared" si="220"/>
        <v>3.5176559467918402E-2</v>
      </c>
      <c r="O69" s="7">
        <f t="shared" si="220"/>
        <v>1.0382813491534941E-2</v>
      </c>
      <c r="P69" s="8">
        <f t="shared" si="220"/>
        <v>2.2458061893226692E-2</v>
      </c>
      <c r="Q69" s="6"/>
      <c r="R69" s="7">
        <f t="shared" ref="R69:U69" si="221">_xlfn.STDEV.P(R43,R49,R55,R61,R67)</f>
        <v>2.6685932174087535E-2</v>
      </c>
      <c r="S69" s="7">
        <f t="shared" si="221"/>
        <v>8.6337317632643532E-2</v>
      </c>
      <c r="T69" s="7">
        <f t="shared" si="221"/>
        <v>3.6860974268187789E-2</v>
      </c>
      <c r="U69" s="8">
        <f t="shared" si="221"/>
        <v>2.1911091620455611E-2</v>
      </c>
      <c r="AA69" s="6"/>
      <c r="AB69" s="7">
        <f t="shared" ref="AB69:AE69" si="222">_xlfn.STDEV.P(AB43,AB49,AB55,AB61,AB67)</f>
        <v>5.9478063990012382E-2</v>
      </c>
      <c r="AC69" s="7">
        <f t="shared" si="222"/>
        <v>9.6563877304093274E-3</v>
      </c>
      <c r="AD69" s="7">
        <f t="shared" si="222"/>
        <v>1.9107993719906857E-2</v>
      </c>
      <c r="AE69" s="8">
        <f t="shared" si="222"/>
        <v>1.9335713692543145E-2</v>
      </c>
      <c r="AF69" s="6"/>
      <c r="AG69" s="7">
        <f>_xlfn.STDEV.P(AG43,AG49,AG55,AG61,AG67)</f>
        <v>3.1595177859920345E-2</v>
      </c>
      <c r="AH69" s="7">
        <f>_xlfn.STDEV.P(AH43,AH49,AH55,AH61,AH67)</f>
        <v>6.8456711460601116E-2</v>
      </c>
      <c r="AI69" s="7">
        <f>_xlfn.STDEV.P(AI43,AI49,AI55,AI61,AI67)</f>
        <v>4.3389024603003021E-2</v>
      </c>
      <c r="AJ69" s="8">
        <f>_xlfn.STDEV.P(AJ43,AJ49,AJ55,AJ61,AJ67)</f>
        <v>4.1905261531220601E-2</v>
      </c>
      <c r="AK69" s="7"/>
      <c r="AL69" s="7">
        <f t="shared" ref="AL69:AO69" si="223">_xlfn.STDEV.P(AL43,AL49,AL55,AL61,AL67)</f>
        <v>2.6880326188497006E-2</v>
      </c>
      <c r="AM69" s="7">
        <f t="shared" si="223"/>
        <v>1.9485621365509471E-2</v>
      </c>
      <c r="AN69" s="7">
        <f t="shared" si="223"/>
        <v>1.7734627822426945E-2</v>
      </c>
      <c r="AO69" s="7">
        <f t="shared" si="223"/>
        <v>1.9143164210756781E-2</v>
      </c>
      <c r="AP69" s="6"/>
      <c r="AQ69" s="7">
        <f t="shared" ref="AQ69:AT69" si="224">_xlfn.STDEV.P(AQ43,AQ49,AQ55,AQ61,AQ67)</f>
        <v>2.2928726436503188E-2</v>
      </c>
      <c r="AR69" s="7">
        <f t="shared" si="224"/>
        <v>4.4823694805314722E-2</v>
      </c>
      <c r="AS69" s="7">
        <f t="shared" si="224"/>
        <v>3.0386653912532063E-2</v>
      </c>
      <c r="AT69" s="8">
        <f t="shared" si="224"/>
        <v>2.2572352646545304E-2</v>
      </c>
      <c r="AU69" s="2" t="s">
        <v>282</v>
      </c>
      <c r="AV69" s="1">
        <v>0</v>
      </c>
      <c r="AW69" s="1"/>
      <c r="AX69" s="1"/>
      <c r="AY69" s="3"/>
      <c r="AZ69" s="2" t="s">
        <v>282</v>
      </c>
      <c r="BA69" s="1">
        <v>0</v>
      </c>
      <c r="BB69" s="1"/>
      <c r="BC69" s="1"/>
      <c r="BD69" s="3"/>
      <c r="BJ69" s="6"/>
      <c r="BK69" s="7">
        <f t="shared" ref="BK69:BN69" si="225">_xlfn.STDEV.P(BK43,BK49,BK55,BK61,BK67)</f>
        <v>3.4134494928151481E-2</v>
      </c>
      <c r="BL69" s="7">
        <f t="shared" si="225"/>
        <v>8.2282467051007044E-2</v>
      </c>
      <c r="BM69" s="7">
        <f t="shared" si="225"/>
        <v>6.571867558008096E-2</v>
      </c>
      <c r="BN69" s="8">
        <f t="shared" si="225"/>
        <v>3.0890574355294884E-2</v>
      </c>
      <c r="BO69" s="7"/>
      <c r="BP69" s="7">
        <f t="shared" ref="BP69:BS69" si="226">_xlfn.STDEV.P(BP43,BP49,BP55,BP61,BP67)</f>
        <v>4.1487144996975207E-2</v>
      </c>
      <c r="BQ69" s="7">
        <f t="shared" si="226"/>
        <v>7.4102252597340545E-2</v>
      </c>
      <c r="BR69" s="7">
        <f t="shared" si="226"/>
        <v>4.6043487965183295E-2</v>
      </c>
      <c r="BS69" s="8">
        <f t="shared" si="226"/>
        <v>1.2955838838145562E-2</v>
      </c>
      <c r="CF69" s="30"/>
      <c r="CG69" s="31"/>
      <c r="CH69" s="31"/>
      <c r="CI69" s="31"/>
      <c r="CJ69" s="31"/>
      <c r="CK69" s="31"/>
      <c r="CL69" s="31"/>
      <c r="CM69" s="31"/>
      <c r="CN69" s="31"/>
      <c r="CO69" s="31"/>
      <c r="CP69" s="82"/>
      <c r="CQ69" s="82"/>
      <c r="CR69" s="82"/>
      <c r="CS69" s="31"/>
      <c r="CX69" s="71" t="s">
        <v>8</v>
      </c>
      <c r="CY69" s="74">
        <f t="shared" si="207"/>
        <v>0</v>
      </c>
      <c r="CZ69" s="74">
        <f t="shared" si="208"/>
        <v>0</v>
      </c>
      <c r="DA69" s="74">
        <f t="shared" si="209"/>
        <v>0</v>
      </c>
      <c r="DB69" s="76"/>
      <c r="DC69" s="33"/>
      <c r="DD69" s="71" t="s">
        <v>8</v>
      </c>
      <c r="DE69" s="33">
        <f xml:space="preserve"> ROUND(CZ34*BW32,0)</f>
        <v>0</v>
      </c>
      <c r="DF69" s="74">
        <f>ROUND( IF(CY34=0, BW27-BW32-DB34*BW27,DE69/CY34 - DE69), 0)</f>
        <v>89</v>
      </c>
      <c r="DG69" s="74">
        <f xml:space="preserve"> BW27-DE69-DF69-DH69</f>
        <v>11</v>
      </c>
      <c r="DH69" s="76">
        <f xml:space="preserve"> ROUND(DB34*BW27- DE69,0)</f>
        <v>0</v>
      </c>
      <c r="DI69" s="33"/>
      <c r="DJ69" s="71" t="s">
        <v>8</v>
      </c>
      <c r="DK69" s="74">
        <f t="shared" si="219"/>
        <v>0</v>
      </c>
      <c r="DL69" s="74">
        <f>(CZ69+CZ34)/2</f>
        <v>0</v>
      </c>
      <c r="DM69" s="74">
        <f t="shared" si="210"/>
        <v>0</v>
      </c>
      <c r="DN69" s="76"/>
      <c r="DO69" s="33"/>
      <c r="DP69" s="33"/>
      <c r="DQ69" s="33"/>
      <c r="DR69" s="33"/>
      <c r="DS69" s="33"/>
    </row>
    <row r="70" spans="12:123" ht="16.5" thickBot="1">
      <c r="AU70" s="2" t="s">
        <v>283</v>
      </c>
      <c r="AV70" s="1">
        <v>1.55E-2</v>
      </c>
      <c r="AW70" s="1"/>
      <c r="AX70" s="1"/>
      <c r="AY70" s="3"/>
      <c r="AZ70" s="2" t="s">
        <v>283</v>
      </c>
      <c r="BA70" s="1">
        <v>7.7999999999999996E-3</v>
      </c>
      <c r="BB70" s="1"/>
      <c r="BC70" s="1"/>
      <c r="BD70" s="3"/>
      <c r="CF70" s="40" t="s">
        <v>77</v>
      </c>
      <c r="CG70" s="31" t="s">
        <v>727</v>
      </c>
      <c r="CH70" s="31" t="s">
        <v>728</v>
      </c>
      <c r="CI70" s="31" t="s">
        <v>729</v>
      </c>
      <c r="CJ70" s="31" t="s">
        <v>930</v>
      </c>
      <c r="CK70" s="31" t="s">
        <v>931</v>
      </c>
      <c r="CL70" s="31" t="s">
        <v>932</v>
      </c>
      <c r="CM70" s="31" t="s">
        <v>933</v>
      </c>
      <c r="CN70" s="31" t="s">
        <v>934</v>
      </c>
      <c r="CO70" s="31" t="s">
        <v>935</v>
      </c>
      <c r="CP70" s="82" t="s">
        <v>936</v>
      </c>
      <c r="CQ70" s="82" t="s">
        <v>937</v>
      </c>
      <c r="CR70" s="82" t="s">
        <v>938</v>
      </c>
      <c r="CS70" s="31" t="s">
        <v>730</v>
      </c>
      <c r="CX70" s="71" t="s">
        <v>9</v>
      </c>
      <c r="CY70" s="74">
        <f t="shared" si="207"/>
        <v>0.66666666666666663</v>
      </c>
      <c r="CZ70" s="74">
        <f t="shared" si="208"/>
        <v>0.16666666666666666</v>
      </c>
      <c r="DA70" s="74">
        <f t="shared" si="209"/>
        <v>0.26666666666666666</v>
      </c>
      <c r="DB70" s="76"/>
      <c r="DC70" s="33"/>
      <c r="DD70" s="71" t="s">
        <v>9</v>
      </c>
      <c r="DE70" s="33">
        <f xml:space="preserve"> ROUND(CZ35*BV32,0)</f>
        <v>22</v>
      </c>
      <c r="DF70" s="74">
        <f>ROUND( IF(CY35=0, BW27-BV32-DB35*BW27,DE70/CY35 - DE70), 0)</f>
        <v>60</v>
      </c>
      <c r="DG70" s="74">
        <f xml:space="preserve"> BW27-DE70-DF70-DH70</f>
        <v>6</v>
      </c>
      <c r="DH70" s="76">
        <f>ROUND(DB35*BW27-DE70,0)</f>
        <v>12</v>
      </c>
      <c r="DI70" s="33"/>
      <c r="DJ70" s="71" t="s">
        <v>9</v>
      </c>
      <c r="DK70" s="74">
        <f t="shared" si="219"/>
        <v>0.46748333333333331</v>
      </c>
      <c r="DL70" s="74">
        <f t="shared" ref="DL70" si="227">(CZ70+CZ35)/2</f>
        <v>0.47618333333333329</v>
      </c>
      <c r="DM70" s="74">
        <f t="shared" si="210"/>
        <v>0.33333333333333337</v>
      </c>
      <c r="DN70" s="76"/>
      <c r="DO70" s="33"/>
      <c r="DP70" s="33"/>
      <c r="DQ70" s="33"/>
      <c r="DR70" s="33"/>
      <c r="DS70" s="33"/>
    </row>
    <row r="71" spans="12:123" ht="16.5" thickBot="1">
      <c r="L71" s="107" t="s">
        <v>267</v>
      </c>
      <c r="M71" s="95"/>
      <c r="N71" s="95"/>
      <c r="O71" s="95"/>
      <c r="P71" s="96"/>
      <c r="Q71" s="107" t="s">
        <v>269</v>
      </c>
      <c r="R71" s="95"/>
      <c r="S71" s="95"/>
      <c r="T71" s="95"/>
      <c r="U71" s="96"/>
      <c r="AA71" s="107" t="s">
        <v>115</v>
      </c>
      <c r="AB71" s="95"/>
      <c r="AC71" s="95"/>
      <c r="AD71" s="95"/>
      <c r="AE71" s="96"/>
      <c r="AF71" s="107" t="s">
        <v>73</v>
      </c>
      <c r="AG71" s="95"/>
      <c r="AH71" s="95"/>
      <c r="AI71" s="95"/>
      <c r="AJ71" s="96"/>
      <c r="AK71" s="107" t="s">
        <v>117</v>
      </c>
      <c r="AL71" s="95"/>
      <c r="AM71" s="95"/>
      <c r="AN71" s="95"/>
      <c r="AO71" s="95"/>
      <c r="AP71" s="107" t="s">
        <v>76</v>
      </c>
      <c r="AQ71" s="95"/>
      <c r="AR71" s="95"/>
      <c r="AS71" s="95"/>
      <c r="AT71" s="96"/>
      <c r="AU71" s="66" t="s">
        <v>284</v>
      </c>
      <c r="AV71" s="67">
        <v>4.7800000000000002E-2</v>
      </c>
      <c r="AW71" s="67"/>
      <c r="AX71" s="67"/>
      <c r="AY71" s="68"/>
      <c r="AZ71" s="66" t="s">
        <v>284</v>
      </c>
      <c r="BA71" s="1">
        <v>2.5899999999999999E-2</v>
      </c>
      <c r="BB71" s="1"/>
      <c r="BC71" s="1"/>
      <c r="BD71" s="3"/>
      <c r="BJ71" s="107" t="s">
        <v>624</v>
      </c>
      <c r="BK71" s="95"/>
      <c r="BL71" s="95"/>
      <c r="BM71" s="95"/>
      <c r="BN71" s="96"/>
      <c r="BO71" s="95" t="s">
        <v>645</v>
      </c>
      <c r="BP71" s="95"/>
      <c r="BQ71" s="95"/>
      <c r="BR71" s="95"/>
      <c r="BS71" s="96"/>
      <c r="CF71" s="44" t="s">
        <v>199</v>
      </c>
      <c r="CG71" s="31" t="s">
        <v>716</v>
      </c>
      <c r="CH71" s="31" t="s">
        <v>717</v>
      </c>
      <c r="CI71" s="31" t="s">
        <v>718</v>
      </c>
      <c r="CJ71" s="31" t="s">
        <v>939</v>
      </c>
      <c r="CK71" s="31" t="s">
        <v>940</v>
      </c>
      <c r="CL71" s="31" t="s">
        <v>941</v>
      </c>
      <c r="CM71" s="31" t="s">
        <v>470</v>
      </c>
      <c r="CN71" s="31" t="s">
        <v>942</v>
      </c>
      <c r="CO71" s="31" t="s">
        <v>943</v>
      </c>
      <c r="CP71" s="82" t="s">
        <v>944</v>
      </c>
      <c r="CQ71" s="82" t="s">
        <v>945</v>
      </c>
      <c r="CR71" s="82" t="s">
        <v>946</v>
      </c>
      <c r="CS71" s="31" t="s">
        <v>719</v>
      </c>
      <c r="CX71" s="77" t="s">
        <v>11</v>
      </c>
      <c r="CY71" s="78">
        <f>SUM(CY66:CY70)/5</f>
        <v>0.53699633699633698</v>
      </c>
      <c r="CZ71" s="78">
        <f>SUM(CZ66:CZ70)/5</f>
        <v>0.15008097165991902</v>
      </c>
      <c r="DA71" s="78">
        <f>SUM(DA66:DA70)/5</f>
        <v>0.22849305733026665</v>
      </c>
      <c r="DB71" s="33"/>
      <c r="DC71" s="33"/>
      <c r="DD71" s="77"/>
      <c r="DE71" s="78"/>
      <c r="DF71" s="33"/>
      <c r="DG71" s="33"/>
      <c r="DH71" s="33"/>
      <c r="DI71" s="33"/>
      <c r="DJ71" s="77" t="s">
        <v>11</v>
      </c>
      <c r="DK71" s="78">
        <f>SUM(DK66:DK70)/5</f>
        <v>0.44550816849816854</v>
      </c>
      <c r="DL71" s="78">
        <f>SUM(DL66:DL70)/5</f>
        <v>0.42357048582995949</v>
      </c>
      <c r="DM71" s="78">
        <f>SUM(DM66:DM70)/5</f>
        <v>0.34503652866513335</v>
      </c>
      <c r="DN71" s="33"/>
      <c r="DO71" s="33"/>
      <c r="DP71" s="33" t="s">
        <v>11</v>
      </c>
      <c r="DQ71" s="33">
        <f>AVERAGE(DK66:DK68,DK70)</f>
        <v>0.55688521062271068</v>
      </c>
      <c r="DR71" s="33">
        <f t="shared" ref="DR71" si="228">AVERAGE(DL66:DL68,DL70)</f>
        <v>0.52946310728744939</v>
      </c>
      <c r="DS71" s="33">
        <f>AVERAGE(DM66:DM68,DM70)</f>
        <v>0.43129566083141668</v>
      </c>
    </row>
    <row r="72" spans="12:123" ht="15.75">
      <c r="L72" s="2" t="s">
        <v>1</v>
      </c>
      <c r="M72" s="1" t="s">
        <v>2</v>
      </c>
      <c r="N72" s="1" t="s">
        <v>3</v>
      </c>
      <c r="O72" s="1" t="s">
        <v>4</v>
      </c>
      <c r="P72" s="3" t="s">
        <v>10</v>
      </c>
      <c r="Q72" s="2" t="s">
        <v>1</v>
      </c>
      <c r="R72" s="1" t="s">
        <v>2</v>
      </c>
      <c r="S72" s="1" t="s">
        <v>3</v>
      </c>
      <c r="T72" s="1" t="s">
        <v>4</v>
      </c>
      <c r="U72" s="3" t="s">
        <v>10</v>
      </c>
      <c r="AA72" s="2" t="s">
        <v>1</v>
      </c>
      <c r="AB72" s="1" t="s">
        <v>2</v>
      </c>
      <c r="AC72" s="1" t="s">
        <v>3</v>
      </c>
      <c r="AD72" s="1" t="s">
        <v>4</v>
      </c>
      <c r="AE72" s="3" t="s">
        <v>10</v>
      </c>
      <c r="AF72" s="2" t="s">
        <v>1</v>
      </c>
      <c r="AG72" s="1" t="s">
        <v>2</v>
      </c>
      <c r="AH72" s="1" t="s">
        <v>3</v>
      </c>
      <c r="AI72" s="1" t="s">
        <v>4</v>
      </c>
      <c r="AJ72" s="3" t="s">
        <v>10</v>
      </c>
      <c r="AK72" s="2" t="s">
        <v>1</v>
      </c>
      <c r="AL72" s="1" t="s">
        <v>2</v>
      </c>
      <c r="AM72" s="1" t="s">
        <v>3</v>
      </c>
      <c r="AN72" s="1" t="s">
        <v>4</v>
      </c>
      <c r="AO72" s="1" t="s">
        <v>10</v>
      </c>
      <c r="AP72" s="2" t="s">
        <v>1</v>
      </c>
      <c r="AQ72" s="1" t="s">
        <v>2</v>
      </c>
      <c r="AR72" s="1" t="s">
        <v>3</v>
      </c>
      <c r="AS72" s="1" t="s">
        <v>4</v>
      </c>
      <c r="AT72" s="3" t="s">
        <v>10</v>
      </c>
      <c r="AU72" s="97" t="s">
        <v>307</v>
      </c>
      <c r="AV72" s="98"/>
      <c r="AW72" s="98"/>
      <c r="AX72" s="98"/>
      <c r="AY72" s="99"/>
      <c r="AZ72" s="103" t="s">
        <v>293</v>
      </c>
      <c r="BA72" s="104"/>
      <c r="BB72" s="104"/>
      <c r="BC72" s="104"/>
      <c r="BD72" s="105"/>
      <c r="BJ72" s="2" t="s">
        <v>1</v>
      </c>
      <c r="BK72" s="1" t="s">
        <v>2</v>
      </c>
      <c r="BL72" s="1" t="s">
        <v>3</v>
      </c>
      <c r="BM72" s="1" t="s">
        <v>4</v>
      </c>
      <c r="BN72" s="3" t="s">
        <v>10</v>
      </c>
      <c r="BO72" s="1" t="s">
        <v>6</v>
      </c>
      <c r="BP72" s="1" t="s">
        <v>2</v>
      </c>
      <c r="BQ72" s="1" t="s">
        <v>3</v>
      </c>
      <c r="BR72" s="1" t="s">
        <v>4</v>
      </c>
      <c r="BS72" s="3" t="s">
        <v>10</v>
      </c>
      <c r="CF72" s="44" t="s">
        <v>200</v>
      </c>
      <c r="CG72" s="31" t="s">
        <v>720</v>
      </c>
      <c r="CH72" s="31" t="s">
        <v>657</v>
      </c>
      <c r="CI72" s="31" t="s">
        <v>721</v>
      </c>
      <c r="CJ72" s="31" t="s">
        <v>947</v>
      </c>
      <c r="CK72" s="31" t="s">
        <v>948</v>
      </c>
      <c r="CL72" s="31" t="s">
        <v>949</v>
      </c>
      <c r="CM72" s="31" t="s">
        <v>472</v>
      </c>
      <c r="CN72" s="31" t="s">
        <v>950</v>
      </c>
      <c r="CO72" s="31" t="s">
        <v>951</v>
      </c>
      <c r="CP72" s="82" t="s">
        <v>952</v>
      </c>
      <c r="CQ72" s="82" t="s">
        <v>953</v>
      </c>
      <c r="CR72" s="82" t="s">
        <v>954</v>
      </c>
      <c r="CS72" s="31" t="s">
        <v>722</v>
      </c>
      <c r="CX72" s="79"/>
      <c r="CY72" s="33">
        <f>AVERAGE(CY47,CY53,CY59,CY65,CY71)</f>
        <v>0.44223868810927636</v>
      </c>
      <c r="CZ72" s="74">
        <f>AVERAGE(CZ47,CZ53,CZ59,CZ65,CZ71)</f>
        <v>0.13638224956780243</v>
      </c>
      <c r="DA72" s="74">
        <f t="shared" ref="DA72" si="229">AVERAGE(DA47,DA53,DA59,DA65,DA71)</f>
        <v>0.19788318385300432</v>
      </c>
      <c r="DB72" s="74"/>
      <c r="DC72" s="33"/>
      <c r="DD72" s="79"/>
      <c r="DE72" s="33"/>
      <c r="DF72" s="74"/>
      <c r="DG72" s="74"/>
      <c r="DH72" s="74"/>
      <c r="DI72" s="33"/>
      <c r="DJ72" s="79"/>
      <c r="DK72" s="33">
        <f>AVERAGE(DK47,DK53,DK59,DK65,DK71)</f>
        <v>0.41004334405463821</v>
      </c>
      <c r="DL72" s="74">
        <f>AVERAGE(DL47,DL53,DL59,DL65,DL71)</f>
        <v>0.40312912478390117</v>
      </c>
      <c r="DM72" s="74">
        <f t="shared" ref="DM72" si="230">AVERAGE(DM47,DM53,DM59,DM65,DM71)</f>
        <v>0.33541959192650223</v>
      </c>
      <c r="DN72" s="74"/>
      <c r="DO72" s="33"/>
      <c r="DP72" s="33"/>
      <c r="DQ72" s="33">
        <f>AVERAGE(DQ47,DQ53,DQ59,DQ65,DQ71)</f>
        <v>0.51255418006829767</v>
      </c>
      <c r="DR72" s="74">
        <f>AVERAGE(DR47,DR53,DR59,DR65,DR71)</f>
        <v>0.50391140597987649</v>
      </c>
      <c r="DS72" s="74">
        <f t="shared" ref="DS72" si="231">AVERAGE(DS47,DS53,DS59,DS65,DS71)</f>
        <v>0.41927448990812771</v>
      </c>
    </row>
    <row r="73" spans="12:123" ht="16.5" thickBot="1">
      <c r="L73" s="13" t="s">
        <v>5</v>
      </c>
      <c r="M73" s="17">
        <v>0.58930000000000005</v>
      </c>
      <c r="N73" s="17">
        <v>0.6</v>
      </c>
      <c r="O73" s="17">
        <v>0.59460000000000002</v>
      </c>
      <c r="P73" s="18">
        <v>0.55000000000000004</v>
      </c>
      <c r="Q73" s="13" t="s">
        <v>5</v>
      </c>
      <c r="R73" s="17">
        <v>0.5897</v>
      </c>
      <c r="S73" s="17">
        <v>0.83640000000000003</v>
      </c>
      <c r="T73" s="17">
        <v>0.69169999999999998</v>
      </c>
      <c r="U73" s="18">
        <v>0.59</v>
      </c>
      <c r="AA73" s="13" t="s">
        <v>5</v>
      </c>
      <c r="AB73" s="17">
        <v>0.5091</v>
      </c>
      <c r="AC73" s="17">
        <v>0.5091</v>
      </c>
      <c r="AD73" s="17">
        <v>0.5091</v>
      </c>
      <c r="AE73" s="18">
        <v>0.46</v>
      </c>
      <c r="AF73" s="13" t="s">
        <v>5</v>
      </c>
      <c r="AG73" s="17">
        <v>0.55000000000000004</v>
      </c>
      <c r="AH73" s="17">
        <v>1</v>
      </c>
      <c r="AI73" s="17">
        <v>0.7097</v>
      </c>
      <c r="AJ73" s="18">
        <v>0.55000000000000004</v>
      </c>
      <c r="AK73" s="13" t="s">
        <v>5</v>
      </c>
      <c r="AL73" s="17">
        <v>0.56669999999999998</v>
      </c>
      <c r="AM73" s="17">
        <v>0.61819999999999997</v>
      </c>
      <c r="AN73" s="17">
        <v>0.59130000000000005</v>
      </c>
      <c r="AO73" s="17">
        <v>0.53</v>
      </c>
      <c r="AP73" s="13" t="s">
        <v>5</v>
      </c>
      <c r="AQ73" s="17">
        <v>0.55000000000000004</v>
      </c>
      <c r="AR73" s="17">
        <v>1</v>
      </c>
      <c r="AS73" s="17">
        <v>0.7097</v>
      </c>
      <c r="AT73" s="18">
        <v>0.55000000000000004</v>
      </c>
      <c r="AU73" s="13" t="s">
        <v>5</v>
      </c>
      <c r="AV73" s="17">
        <v>0.50509999999999999</v>
      </c>
      <c r="AW73" s="17">
        <v>0.77649999999999997</v>
      </c>
      <c r="AX73" s="17">
        <v>0.61209999999999998</v>
      </c>
      <c r="AY73" s="18">
        <v>0.5</v>
      </c>
      <c r="AZ73" s="13" t="s">
        <v>5</v>
      </c>
      <c r="BA73" s="28">
        <v>0.50519999999999998</v>
      </c>
      <c r="BB73" s="28">
        <v>0.94899999999999995</v>
      </c>
      <c r="BC73" s="28">
        <v>0.65939999999999999</v>
      </c>
      <c r="BD73" s="29">
        <v>0.502</v>
      </c>
      <c r="BJ73" s="13" t="s">
        <v>5</v>
      </c>
      <c r="BK73" s="17">
        <v>0.53059999999999996</v>
      </c>
      <c r="BL73" s="17">
        <v>0.47270000000000001</v>
      </c>
      <c r="BM73" s="17">
        <v>0.5</v>
      </c>
      <c r="BN73" s="18">
        <v>0.48</v>
      </c>
      <c r="BO73" s="14" t="s">
        <v>5</v>
      </c>
      <c r="BP73" s="17">
        <v>0.64439999999999997</v>
      </c>
      <c r="BQ73" s="17">
        <v>0.52729999999999999</v>
      </c>
      <c r="BR73" s="17">
        <v>0.57999999999999996</v>
      </c>
      <c r="BS73" s="18">
        <v>0.57999999999999996</v>
      </c>
      <c r="CF73" s="45" t="s">
        <v>201</v>
      </c>
      <c r="CG73" s="31" t="s">
        <v>723</v>
      </c>
      <c r="CH73" s="31" t="s">
        <v>724</v>
      </c>
      <c r="CI73" s="31" t="s">
        <v>725</v>
      </c>
      <c r="CJ73" s="31" t="s">
        <v>920</v>
      </c>
      <c r="CK73" s="31" t="s">
        <v>921</v>
      </c>
      <c r="CL73" s="31" t="s">
        <v>955</v>
      </c>
      <c r="CM73" s="31" t="s">
        <v>923</v>
      </c>
      <c r="CN73" s="31" t="s">
        <v>924</v>
      </c>
      <c r="CO73" s="31" t="s">
        <v>925</v>
      </c>
      <c r="CP73" s="82" t="s">
        <v>926</v>
      </c>
      <c r="CQ73" s="82" t="s">
        <v>927</v>
      </c>
      <c r="CR73" s="82" t="s">
        <v>928</v>
      </c>
      <c r="CS73" s="31" t="s">
        <v>726</v>
      </c>
      <c r="CX73" s="80"/>
      <c r="CY73" s="81">
        <f>_xlfn.STDEV.P(CY47,CY53,CY59,CY65,CY71)</f>
        <v>8.1753666362163843E-2</v>
      </c>
      <c r="CZ73" s="81">
        <f t="shared" ref="CZ73:DA73" si="232">_xlfn.STDEV.P(CZ47,CZ53,CZ59,CZ65,CZ71)</f>
        <v>2.950841725472635E-2</v>
      </c>
      <c r="DA73" s="81">
        <f t="shared" si="232"/>
        <v>3.854954468927773E-2</v>
      </c>
      <c r="DB73" s="81"/>
      <c r="DC73" s="33"/>
      <c r="DD73" s="80"/>
      <c r="DE73" s="81"/>
      <c r="DF73" s="81"/>
      <c r="DG73" s="81"/>
      <c r="DH73" s="81"/>
      <c r="DI73" s="33"/>
      <c r="DJ73" s="80"/>
      <c r="DK73" s="81">
        <f>_xlfn.STDEV.P(DK47,DK53,DK59,DK65,DK71)</f>
        <v>3.8895796788693905E-2</v>
      </c>
      <c r="DL73" s="81">
        <f t="shared" ref="DL73:DM73" si="233">_xlfn.STDEV.P(DL47,DL53,DL59,DL65,DL71)</f>
        <v>1.7719892129124282E-2</v>
      </c>
      <c r="DM73" s="81">
        <f t="shared" si="233"/>
        <v>2.2339310488123047E-2</v>
      </c>
      <c r="DN73" s="81"/>
      <c r="DO73" s="33"/>
      <c r="DP73" s="33"/>
      <c r="DQ73" s="81">
        <f>_xlfn.STDEV.P(DQ47,DQ53,DQ59,DQ65,DQ71)</f>
        <v>4.8619745985867394E-2</v>
      </c>
      <c r="DR73" s="81">
        <f t="shared" ref="DR73:DS73" si="234">_xlfn.STDEV.P(DR47,DR53,DR59,DR65,DR71)</f>
        <v>2.2149865161405359E-2</v>
      </c>
      <c r="DS73" s="81">
        <f t="shared" si="234"/>
        <v>2.79241381101538E-2</v>
      </c>
    </row>
    <row r="74" spans="12:123" ht="15.75">
      <c r="L74" s="2" t="s">
        <v>6</v>
      </c>
      <c r="M74">
        <v>0.66669999999999996</v>
      </c>
      <c r="N74">
        <v>0.98460000000000003</v>
      </c>
      <c r="O74">
        <v>0.79500000000000004</v>
      </c>
      <c r="P74" s="5">
        <v>0.67</v>
      </c>
      <c r="Q74" s="2" t="s">
        <v>6</v>
      </c>
      <c r="R74">
        <v>0.6</v>
      </c>
      <c r="S74">
        <v>0.6</v>
      </c>
      <c r="T74">
        <v>0.6</v>
      </c>
      <c r="U74" s="5">
        <v>0.48</v>
      </c>
      <c r="AA74" s="2" t="s">
        <v>6</v>
      </c>
      <c r="AB74">
        <v>0.64770000000000005</v>
      </c>
      <c r="AC74">
        <v>0.87690000000000001</v>
      </c>
      <c r="AD74">
        <v>0.74509999999999998</v>
      </c>
      <c r="AE74" s="5">
        <v>0.61</v>
      </c>
      <c r="AF74" s="2" t="s">
        <v>6</v>
      </c>
      <c r="AG74">
        <v>0.65</v>
      </c>
      <c r="AH74">
        <v>1</v>
      </c>
      <c r="AI74">
        <v>0.78790000000000004</v>
      </c>
      <c r="AJ74" s="5">
        <v>0.65</v>
      </c>
      <c r="AK74" s="2" t="s">
        <v>6</v>
      </c>
      <c r="AL74">
        <v>0.622</v>
      </c>
      <c r="AM74">
        <v>0.78459999999999996</v>
      </c>
      <c r="AN74">
        <v>0.69389999999999996</v>
      </c>
      <c r="AO74">
        <v>0.55000000000000004</v>
      </c>
      <c r="AP74" s="2" t="s">
        <v>6</v>
      </c>
      <c r="AQ74">
        <v>0.65</v>
      </c>
      <c r="AR74">
        <v>1</v>
      </c>
      <c r="AS74">
        <v>0.78790000000000004</v>
      </c>
      <c r="AT74" s="5">
        <v>0.65</v>
      </c>
      <c r="AU74" s="2" t="s">
        <v>6</v>
      </c>
      <c r="AV74">
        <v>0.66459999999999997</v>
      </c>
      <c r="AW74">
        <v>0.97309999999999997</v>
      </c>
      <c r="AX74">
        <v>0.78979999999999995</v>
      </c>
      <c r="AY74" s="5">
        <v>0.65539999999999998</v>
      </c>
      <c r="AZ74" s="2" t="s">
        <v>6</v>
      </c>
      <c r="BA74" s="38">
        <v>0.6613</v>
      </c>
      <c r="BB74" s="69">
        <v>0.97599999999999998</v>
      </c>
      <c r="BC74" s="69">
        <v>0.78839999999999999</v>
      </c>
      <c r="BD74" s="70">
        <v>0.65139999999999998</v>
      </c>
      <c r="BJ74" s="2" t="s">
        <v>6</v>
      </c>
      <c r="BK74">
        <v>0.63329999999999997</v>
      </c>
      <c r="BL74">
        <v>0.58460000000000001</v>
      </c>
      <c r="BM74">
        <v>0.60799999999999998</v>
      </c>
      <c r="BN74" s="5">
        <v>0.51</v>
      </c>
      <c r="BO74" s="1" t="s">
        <v>6</v>
      </c>
      <c r="BP74">
        <v>0.65959999999999996</v>
      </c>
      <c r="BQ74">
        <v>0.95379999999999998</v>
      </c>
      <c r="BR74">
        <v>0.77990000000000004</v>
      </c>
      <c r="BS74" s="5">
        <v>0.65</v>
      </c>
      <c r="CF74" s="40" t="s">
        <v>78</v>
      </c>
      <c r="CG74" s="31" t="s">
        <v>743</v>
      </c>
      <c r="CH74" s="31" t="s">
        <v>744</v>
      </c>
      <c r="CI74" s="31" t="s">
        <v>745</v>
      </c>
      <c r="CJ74" s="31" t="s">
        <v>930</v>
      </c>
      <c r="CK74" s="31" t="s">
        <v>931</v>
      </c>
      <c r="CL74" s="31" t="s">
        <v>932</v>
      </c>
      <c r="CM74" s="31" t="s">
        <v>933</v>
      </c>
      <c r="CN74" s="31" t="s">
        <v>934</v>
      </c>
      <c r="CO74" s="31" t="s">
        <v>935</v>
      </c>
      <c r="CP74" s="82" t="s">
        <v>936</v>
      </c>
      <c r="CQ74" s="82" t="s">
        <v>937</v>
      </c>
      <c r="CR74" s="82" t="s">
        <v>938</v>
      </c>
      <c r="CS74" s="31" t="s">
        <v>746</v>
      </c>
    </row>
    <row r="75" spans="12:123" ht="15.75">
      <c r="L75" s="2" t="s">
        <v>7</v>
      </c>
      <c r="M75">
        <v>0.5</v>
      </c>
      <c r="N75">
        <v>0.41860000000000003</v>
      </c>
      <c r="O75">
        <v>0.45569999999999999</v>
      </c>
      <c r="P75" s="5">
        <v>0.56999999999999995</v>
      </c>
      <c r="Q75" s="2" t="s">
        <v>7</v>
      </c>
      <c r="R75">
        <v>0.42859999999999998</v>
      </c>
      <c r="S75">
        <v>0.90700000000000003</v>
      </c>
      <c r="T75">
        <v>0.58209999999999995</v>
      </c>
      <c r="U75" s="5">
        <v>0.44</v>
      </c>
      <c r="AA75" s="2" t="s">
        <v>7</v>
      </c>
      <c r="AB75">
        <v>0.52829999999999999</v>
      </c>
      <c r="AC75">
        <v>0.6512</v>
      </c>
      <c r="AD75">
        <v>0.58330000000000004</v>
      </c>
      <c r="AE75" s="5">
        <v>0.6</v>
      </c>
      <c r="AF75" s="2" t="s">
        <v>7</v>
      </c>
      <c r="AG75">
        <v>0.48720000000000002</v>
      </c>
      <c r="AH75">
        <v>0.44190000000000002</v>
      </c>
      <c r="AI75">
        <v>0.46339999999999998</v>
      </c>
      <c r="AJ75" s="5">
        <v>0.56000000000000005</v>
      </c>
      <c r="AK75" s="2" t="s">
        <v>7</v>
      </c>
      <c r="AL75">
        <v>0.42709999999999998</v>
      </c>
      <c r="AM75">
        <v>0.95350000000000001</v>
      </c>
      <c r="AN75">
        <v>0.58989999999999998</v>
      </c>
      <c r="AO75">
        <v>0.43</v>
      </c>
      <c r="AP75" s="2" t="s">
        <v>7</v>
      </c>
      <c r="AQ75">
        <v>0.41510000000000002</v>
      </c>
      <c r="AR75">
        <v>0.51160000000000005</v>
      </c>
      <c r="AS75">
        <v>0.45829999999999999</v>
      </c>
      <c r="AT75" s="5">
        <v>0.48</v>
      </c>
      <c r="AU75" s="2" t="s">
        <v>7</v>
      </c>
      <c r="AV75">
        <v>0.40710000000000002</v>
      </c>
      <c r="AW75">
        <v>0.96530000000000005</v>
      </c>
      <c r="AX75">
        <v>0.57269999999999999</v>
      </c>
      <c r="AY75" s="5">
        <v>0.42030000000000001</v>
      </c>
      <c r="AZ75" s="2" t="s">
        <v>7</v>
      </c>
      <c r="BA75" s="38">
        <v>0.40610000000000002</v>
      </c>
      <c r="BB75" s="69">
        <v>0.995</v>
      </c>
      <c r="BC75" s="69">
        <v>0.57679999999999998</v>
      </c>
      <c r="BD75" s="70">
        <v>0.41239999999999999</v>
      </c>
      <c r="BJ75" s="2" t="s">
        <v>7</v>
      </c>
      <c r="BK75">
        <v>0.55000000000000004</v>
      </c>
      <c r="BL75">
        <v>0.25580000000000003</v>
      </c>
      <c r="BM75">
        <v>0.34920000000000001</v>
      </c>
      <c r="BN75" s="5">
        <v>0.59</v>
      </c>
      <c r="BO75" s="1" t="s">
        <v>7</v>
      </c>
      <c r="BP75">
        <v>0.47370000000000001</v>
      </c>
      <c r="BQ75">
        <v>0.20930000000000001</v>
      </c>
      <c r="BR75">
        <v>0.2903</v>
      </c>
      <c r="BS75" s="5">
        <v>0.56000000000000005</v>
      </c>
      <c r="CF75" s="44" t="s">
        <v>96</v>
      </c>
      <c r="CG75" s="31" t="s">
        <v>747</v>
      </c>
      <c r="CH75" s="31" t="s">
        <v>748</v>
      </c>
      <c r="CI75" s="31" t="s">
        <v>749</v>
      </c>
      <c r="CJ75" s="31" t="s">
        <v>939</v>
      </c>
      <c r="CK75" s="31" t="s">
        <v>940</v>
      </c>
      <c r="CL75" s="31" t="s">
        <v>941</v>
      </c>
      <c r="CM75" s="31" t="s">
        <v>470</v>
      </c>
      <c r="CN75" s="31" t="s">
        <v>942</v>
      </c>
      <c r="CO75" s="31" t="s">
        <v>943</v>
      </c>
      <c r="CP75" s="82" t="s">
        <v>944</v>
      </c>
      <c r="CQ75" s="82" t="s">
        <v>945</v>
      </c>
      <c r="CR75" s="82" t="s">
        <v>946</v>
      </c>
      <c r="CS75" s="31" t="s">
        <v>750</v>
      </c>
    </row>
    <row r="76" spans="12:123" ht="15.75">
      <c r="L76" s="2" t="s">
        <v>8</v>
      </c>
      <c r="M76">
        <v>0</v>
      </c>
      <c r="N76">
        <v>0</v>
      </c>
      <c r="O76">
        <v>0</v>
      </c>
      <c r="P76" s="5">
        <v>0.85</v>
      </c>
      <c r="Q76" s="2" t="s">
        <v>8</v>
      </c>
      <c r="R76">
        <v>0.1613</v>
      </c>
      <c r="S76">
        <v>0.55559999999999998</v>
      </c>
      <c r="T76">
        <v>0.25</v>
      </c>
      <c r="U76" s="5">
        <v>0.7</v>
      </c>
      <c r="AA76" s="2" t="s">
        <v>8</v>
      </c>
      <c r="AB76">
        <v>0</v>
      </c>
      <c r="AC76">
        <v>0</v>
      </c>
      <c r="AD76">
        <v>0</v>
      </c>
      <c r="AE76" s="5">
        <v>0.91</v>
      </c>
      <c r="AF76" s="2" t="s">
        <v>8</v>
      </c>
      <c r="AG76">
        <v>0.09</v>
      </c>
      <c r="AH76">
        <v>1</v>
      </c>
      <c r="AI76">
        <v>0.1651</v>
      </c>
      <c r="AJ76" s="5">
        <v>0.09</v>
      </c>
      <c r="AK76" s="2" t="s">
        <v>8</v>
      </c>
      <c r="AL76">
        <v>0</v>
      </c>
      <c r="AM76">
        <v>0</v>
      </c>
      <c r="AN76">
        <v>0</v>
      </c>
      <c r="AO76">
        <v>0.91</v>
      </c>
      <c r="AP76" s="2" t="s">
        <v>8</v>
      </c>
      <c r="AQ76">
        <v>9.0899999999999995E-2</v>
      </c>
      <c r="AR76">
        <v>1</v>
      </c>
      <c r="AS76">
        <v>0.16669999999999999</v>
      </c>
      <c r="AT76" s="5">
        <v>0.1</v>
      </c>
      <c r="AU76" s="2" t="s">
        <v>8</v>
      </c>
      <c r="AV76">
        <v>8.1600000000000006E-2</v>
      </c>
      <c r="AW76">
        <v>0.52270000000000005</v>
      </c>
      <c r="AX76">
        <v>0.1411</v>
      </c>
      <c r="AY76" s="5">
        <v>0.44219999999999998</v>
      </c>
      <c r="AZ76" s="2" t="s">
        <v>8</v>
      </c>
      <c r="BA76" s="69">
        <v>8.5800000000000001E-2</v>
      </c>
      <c r="BB76" s="69">
        <v>0.84089999999999998</v>
      </c>
      <c r="BC76" s="69">
        <v>0.15579999999999999</v>
      </c>
      <c r="BD76" s="70">
        <v>0.20119999999999999</v>
      </c>
      <c r="BJ76" s="2" t="s">
        <v>8</v>
      </c>
      <c r="BK76">
        <v>9.375E-2</v>
      </c>
      <c r="BL76">
        <v>0.33329999999999999</v>
      </c>
      <c r="BM76">
        <v>0.14630000000000001</v>
      </c>
      <c r="BN76" s="5">
        <v>0.65</v>
      </c>
      <c r="BO76" s="1" t="s">
        <v>8</v>
      </c>
      <c r="BP76">
        <v>0</v>
      </c>
      <c r="BQ76">
        <v>0</v>
      </c>
      <c r="BR76">
        <v>0</v>
      </c>
      <c r="BS76" s="5">
        <v>0.91</v>
      </c>
      <c r="CF76" s="45" t="s">
        <v>159</v>
      </c>
      <c r="CG76" s="31" t="s">
        <v>751</v>
      </c>
      <c r="CH76" s="31" t="s">
        <v>752</v>
      </c>
      <c r="CI76" s="31" t="s">
        <v>753</v>
      </c>
      <c r="CJ76" s="31" t="s">
        <v>1018</v>
      </c>
      <c r="CK76" s="31" t="s">
        <v>1019</v>
      </c>
      <c r="CL76" s="31" t="s">
        <v>1020</v>
      </c>
      <c r="CM76" s="31" t="s">
        <v>1021</v>
      </c>
      <c r="CN76" s="31" t="s">
        <v>1022</v>
      </c>
      <c r="CO76" s="31" t="s">
        <v>1023</v>
      </c>
      <c r="CP76" s="82" t="s">
        <v>1024</v>
      </c>
      <c r="CQ76" s="82" t="s">
        <v>1025</v>
      </c>
      <c r="CR76" s="82" t="s">
        <v>1026</v>
      </c>
      <c r="CS76" s="31" t="s">
        <v>754</v>
      </c>
      <c r="CX76" s="108" t="s">
        <v>257</v>
      </c>
      <c r="CY76" s="108"/>
      <c r="CZ76" s="108"/>
      <c r="DA76" s="108"/>
    </row>
    <row r="77" spans="12:123" ht="15.75">
      <c r="L77" s="2" t="s">
        <v>9</v>
      </c>
      <c r="M77">
        <v>0.21740000000000001</v>
      </c>
      <c r="N77">
        <v>0.15629999999999999</v>
      </c>
      <c r="O77">
        <v>0.18179999999999999</v>
      </c>
      <c r="P77" s="5">
        <v>0.55000000000000004</v>
      </c>
      <c r="Q77" s="2" t="s">
        <v>9</v>
      </c>
      <c r="R77">
        <v>0.3226</v>
      </c>
      <c r="S77">
        <v>0.9375</v>
      </c>
      <c r="T77">
        <v>0.48</v>
      </c>
      <c r="U77" s="5">
        <v>0.35</v>
      </c>
      <c r="AA77" s="2" t="s">
        <v>9</v>
      </c>
      <c r="AB77">
        <v>0.6</v>
      </c>
      <c r="AC77">
        <v>9.3799999999999994E-2</v>
      </c>
      <c r="AD77">
        <v>0.16220000000000001</v>
      </c>
      <c r="AE77" s="5">
        <v>0.69</v>
      </c>
      <c r="AF77" s="2" t="s">
        <v>9</v>
      </c>
      <c r="AG77">
        <v>0.33329999999999999</v>
      </c>
      <c r="AH77">
        <v>0.59379999999999999</v>
      </c>
      <c r="AI77">
        <v>0.42699999999999999</v>
      </c>
      <c r="AJ77" s="5">
        <v>0.49</v>
      </c>
      <c r="AK77" s="2" t="s">
        <v>9</v>
      </c>
      <c r="AL77">
        <v>0.29170000000000001</v>
      </c>
      <c r="AM77">
        <v>0.4375</v>
      </c>
      <c r="AN77">
        <v>0.35</v>
      </c>
      <c r="AO77">
        <v>0.48</v>
      </c>
      <c r="AP77" s="2" t="s">
        <v>9</v>
      </c>
      <c r="AQ77">
        <v>0.2</v>
      </c>
      <c r="AR77">
        <v>9.3799999999999994E-2</v>
      </c>
      <c r="AS77">
        <v>0.12770000000000001</v>
      </c>
      <c r="AT77" s="5">
        <v>0.59</v>
      </c>
      <c r="AU77" s="2" t="s">
        <v>9</v>
      </c>
      <c r="AV77">
        <v>0.30330000000000001</v>
      </c>
      <c r="AW77">
        <v>0.89610000000000001</v>
      </c>
      <c r="AX77">
        <v>0.45319999999999999</v>
      </c>
      <c r="AY77" s="5">
        <v>0.3367</v>
      </c>
      <c r="AZ77" s="2" t="s">
        <v>9</v>
      </c>
      <c r="BA77" s="69">
        <v>0.30690000000000001</v>
      </c>
      <c r="BB77" s="69">
        <v>0.98050000000000004</v>
      </c>
      <c r="BC77" s="69">
        <v>0.46750000000000003</v>
      </c>
      <c r="BD77" s="70">
        <v>0.31469999999999998</v>
      </c>
      <c r="BJ77" s="2" t="s">
        <v>9</v>
      </c>
      <c r="BK77">
        <v>0.35</v>
      </c>
      <c r="BL77">
        <v>0.4375</v>
      </c>
      <c r="BM77">
        <v>0.38840000000000002</v>
      </c>
      <c r="BN77" s="5">
        <v>0.56000000000000005</v>
      </c>
      <c r="BO77" s="1" t="s">
        <v>9</v>
      </c>
      <c r="BP77">
        <v>0.5</v>
      </c>
      <c r="BQ77">
        <v>3.1300000000000001E-2</v>
      </c>
      <c r="BR77">
        <v>5.8799999999999998E-2</v>
      </c>
      <c r="BS77" s="5">
        <v>0.68</v>
      </c>
      <c r="CF77" s="40" t="s">
        <v>81</v>
      </c>
      <c r="CG77" s="31" t="s">
        <v>731</v>
      </c>
      <c r="CH77" s="31" t="s">
        <v>732</v>
      </c>
      <c r="CI77" s="31" t="s">
        <v>733</v>
      </c>
      <c r="CJ77" s="31" t="s">
        <v>1027</v>
      </c>
      <c r="CK77" s="31" t="s">
        <v>1028</v>
      </c>
      <c r="CL77" s="31" t="s">
        <v>1029</v>
      </c>
      <c r="CM77" s="31" t="s">
        <v>1030</v>
      </c>
      <c r="CN77" s="31" t="s">
        <v>1031</v>
      </c>
      <c r="CO77" s="31" t="s">
        <v>1032</v>
      </c>
      <c r="CP77" s="82" t="s">
        <v>1033</v>
      </c>
      <c r="CQ77" s="82" t="s">
        <v>1034</v>
      </c>
      <c r="CR77" s="82" t="s">
        <v>1035</v>
      </c>
      <c r="CS77" s="31" t="s">
        <v>734</v>
      </c>
      <c r="CX77" s="33"/>
      <c r="CY77" s="33" t="s">
        <v>87</v>
      </c>
      <c r="CZ77" s="33" t="s">
        <v>88</v>
      </c>
      <c r="DA77" s="33" t="s">
        <v>89</v>
      </c>
    </row>
    <row r="78" spans="12:123" ht="15.75">
      <c r="L78" s="15" t="s">
        <v>11</v>
      </c>
      <c r="M78" s="19">
        <f>AVERAGE(M73:M77)</f>
        <v>0.39468000000000003</v>
      </c>
      <c r="N78" s="19">
        <f t="shared" ref="N78:P78" si="235">AVERAGE(N73:N77)</f>
        <v>0.43190000000000001</v>
      </c>
      <c r="O78" s="19">
        <f t="shared" si="235"/>
        <v>0.40542000000000006</v>
      </c>
      <c r="P78" s="20">
        <f t="shared" si="235"/>
        <v>0.63800000000000012</v>
      </c>
      <c r="Q78" s="15" t="s">
        <v>11</v>
      </c>
      <c r="R78" s="1">
        <f>AVERAGE(R73:R77)</f>
        <v>0.42043999999999998</v>
      </c>
      <c r="S78" s="1">
        <f t="shared" ref="S78:U78" si="236">AVERAGE(S73:S77)</f>
        <v>0.76729999999999998</v>
      </c>
      <c r="T78" s="1">
        <f t="shared" si="236"/>
        <v>0.52076</v>
      </c>
      <c r="U78" s="3">
        <f t="shared" si="236"/>
        <v>0.51200000000000001</v>
      </c>
      <c r="AA78" s="15" t="s">
        <v>11</v>
      </c>
      <c r="AB78" s="1">
        <f>AVERAGE(AB73:AB77)</f>
        <v>0.45701999999999998</v>
      </c>
      <c r="AC78" s="1">
        <f t="shared" ref="AC78:AE78" si="237">AVERAGE(AC73:AC77)</f>
        <v>0.42620000000000002</v>
      </c>
      <c r="AD78" s="1">
        <f t="shared" si="237"/>
        <v>0.39993999999999996</v>
      </c>
      <c r="AE78" s="3">
        <f t="shared" si="237"/>
        <v>0.65400000000000003</v>
      </c>
      <c r="AF78" s="15" t="s">
        <v>11</v>
      </c>
      <c r="AG78" s="1">
        <f>AVERAGE(AG73:AG77)</f>
        <v>0.42210000000000009</v>
      </c>
      <c r="AH78" s="1">
        <f>AVERAGE(AH73:AH77)</f>
        <v>0.80714000000000008</v>
      </c>
      <c r="AI78" s="1">
        <f>AVERAGE(AI73:AI77)</f>
        <v>0.51062000000000007</v>
      </c>
      <c r="AJ78" s="3">
        <f>AVERAGE(AJ73:AJ77)</f>
        <v>0.46800000000000008</v>
      </c>
      <c r="AK78" s="15" t="s">
        <v>11</v>
      </c>
      <c r="AL78" s="1">
        <f>AVERAGE(AL73:AL77)</f>
        <v>0.38150000000000001</v>
      </c>
      <c r="AM78" s="1">
        <f t="shared" ref="AM78:AO78" si="238">AVERAGE(AM73:AM77)</f>
        <v>0.55876000000000003</v>
      </c>
      <c r="AN78" s="1">
        <f t="shared" si="238"/>
        <v>0.44502000000000008</v>
      </c>
      <c r="AO78" s="1">
        <f t="shared" si="238"/>
        <v>0.57999999999999996</v>
      </c>
      <c r="AP78" s="15" t="s">
        <v>11</v>
      </c>
      <c r="AQ78" s="1">
        <f>AVERAGE(AQ73:AQ77)</f>
        <v>0.38120000000000004</v>
      </c>
      <c r="AR78" s="1">
        <f t="shared" ref="AR78:AT78" si="239">AVERAGE(AR73:AR77)</f>
        <v>0.72107999999999994</v>
      </c>
      <c r="AS78" s="1">
        <f t="shared" si="239"/>
        <v>0.45005999999999996</v>
      </c>
      <c r="AT78" s="3">
        <f t="shared" si="239"/>
        <v>0.47400000000000003</v>
      </c>
      <c r="AU78" s="2" t="s">
        <v>11</v>
      </c>
      <c r="AV78" s="1">
        <f>AVERAGE(AV73:AV77)</f>
        <v>0.39234000000000002</v>
      </c>
      <c r="AW78" s="1">
        <f>AVERAGE(AW73:AW77)</f>
        <v>0.82674000000000003</v>
      </c>
      <c r="AX78" s="1">
        <f>AVERAGE(AX73:AX77)</f>
        <v>0.5137799999999999</v>
      </c>
      <c r="AY78" s="3">
        <f>AVERAGE(AY73:AY77)</f>
        <v>0.47092000000000001</v>
      </c>
      <c r="AZ78" s="15" t="s">
        <v>11</v>
      </c>
      <c r="BA78" s="1">
        <f>AVERAGE(BA73:BA77)</f>
        <v>0.39306000000000002</v>
      </c>
      <c r="BB78" s="1">
        <f t="shared" ref="BB78:BD78" si="240">AVERAGE(BB73:BB77)</f>
        <v>0.9482799999999999</v>
      </c>
      <c r="BC78" s="1">
        <f t="shared" si="240"/>
        <v>0.52957999999999994</v>
      </c>
      <c r="BD78" s="3">
        <f t="shared" si="240"/>
        <v>0.41633999999999993</v>
      </c>
      <c r="BJ78" s="15" t="s">
        <v>11</v>
      </c>
      <c r="BK78" s="1">
        <f>AVERAGE(BK73:BK77)</f>
        <v>0.43152999999999997</v>
      </c>
      <c r="BL78" s="1">
        <f t="shared" ref="BL78:BN78" si="241">AVERAGE(BL73:BL77)</f>
        <v>0.41677999999999998</v>
      </c>
      <c r="BM78" s="1">
        <f t="shared" si="241"/>
        <v>0.39838000000000007</v>
      </c>
      <c r="BN78" s="3">
        <f t="shared" si="241"/>
        <v>0.55800000000000005</v>
      </c>
      <c r="BO78" s="16" t="s">
        <v>11</v>
      </c>
      <c r="BP78" s="1">
        <f>AVERAGE(BP73:BP77)</f>
        <v>0.45553999999999994</v>
      </c>
      <c r="BQ78" s="1">
        <f t="shared" ref="BQ78:BS78" si="242">AVERAGE(BQ73:BQ77)</f>
        <v>0.34434000000000003</v>
      </c>
      <c r="BR78" s="1">
        <f t="shared" si="242"/>
        <v>0.34179999999999999</v>
      </c>
      <c r="BS78" s="3">
        <f t="shared" si="242"/>
        <v>0.67600000000000005</v>
      </c>
      <c r="CF78" s="44" t="s">
        <v>82</v>
      </c>
      <c r="CG78" s="31" t="s">
        <v>735</v>
      </c>
      <c r="CH78" s="31" t="s">
        <v>736</v>
      </c>
      <c r="CI78" s="31" t="s">
        <v>738</v>
      </c>
      <c r="CJ78" s="31" t="s">
        <v>1036</v>
      </c>
      <c r="CK78" s="31" t="s">
        <v>1037</v>
      </c>
      <c r="CL78" s="31" t="s">
        <v>1038</v>
      </c>
      <c r="CM78" s="31" t="s">
        <v>1039</v>
      </c>
      <c r="CN78" s="31" t="s">
        <v>1040</v>
      </c>
      <c r="CO78" s="31" t="s">
        <v>1041</v>
      </c>
      <c r="CP78" s="82" t="s">
        <v>1042</v>
      </c>
      <c r="CQ78" s="82" t="s">
        <v>1043</v>
      </c>
      <c r="CR78" s="82" t="s">
        <v>1044</v>
      </c>
      <c r="CS78" s="31" t="s">
        <v>737</v>
      </c>
      <c r="CX78" s="33">
        <v>1</v>
      </c>
      <c r="CY78" s="33">
        <v>0</v>
      </c>
      <c r="CZ78" s="33">
        <v>0.15790000000000001</v>
      </c>
      <c r="DA78" s="33">
        <v>0.09</v>
      </c>
    </row>
    <row r="79" spans="12:123" ht="15.75">
      <c r="L79" s="13" t="s">
        <v>5</v>
      </c>
      <c r="M79" s="17">
        <v>0.42859999999999998</v>
      </c>
      <c r="N79" s="17">
        <v>0.36</v>
      </c>
      <c r="O79" s="17">
        <v>0.39129999999999998</v>
      </c>
      <c r="P79" s="18">
        <v>0.44550000000000001</v>
      </c>
      <c r="Q79" s="13" t="s">
        <v>5</v>
      </c>
      <c r="R79" s="17">
        <v>0.4839</v>
      </c>
      <c r="S79" s="17">
        <v>0.9</v>
      </c>
      <c r="T79" s="17">
        <v>0.62939999999999996</v>
      </c>
      <c r="U79" s="18">
        <v>0.47520000000000001</v>
      </c>
      <c r="AA79" s="13" t="s">
        <v>5</v>
      </c>
      <c r="AB79" s="17">
        <v>0.41820000000000002</v>
      </c>
      <c r="AC79" s="17">
        <v>0.46</v>
      </c>
      <c r="AD79" s="17">
        <v>0.43809999999999999</v>
      </c>
      <c r="AE79" s="18">
        <v>0.4158</v>
      </c>
      <c r="AF79" s="13" t="s">
        <v>5</v>
      </c>
      <c r="AG79" s="17">
        <v>0.43080000000000002</v>
      </c>
      <c r="AH79" s="17">
        <v>0.56000000000000005</v>
      </c>
      <c r="AI79" s="17">
        <v>0.48699999999999999</v>
      </c>
      <c r="AJ79" s="18">
        <v>0.4158</v>
      </c>
      <c r="AK79" s="13" t="s">
        <v>5</v>
      </c>
      <c r="AL79" s="17">
        <v>0.49209999999999998</v>
      </c>
      <c r="AM79" s="17">
        <v>0.62</v>
      </c>
      <c r="AN79" s="17">
        <v>0.54869999999999997</v>
      </c>
      <c r="AO79" s="17">
        <v>0.495</v>
      </c>
      <c r="AP79" s="13" t="s">
        <v>5</v>
      </c>
      <c r="AQ79" s="17">
        <v>0.495</v>
      </c>
      <c r="AR79" s="17">
        <v>1</v>
      </c>
      <c r="AS79" s="17">
        <v>0.6623</v>
      </c>
      <c r="AT79" s="18">
        <v>0.495</v>
      </c>
      <c r="AU79" s="2" t="s">
        <v>282</v>
      </c>
      <c r="AV79" s="1">
        <v>0</v>
      </c>
      <c r="AW79" s="1"/>
      <c r="AX79" s="1"/>
      <c r="AY79" s="3"/>
      <c r="AZ79" s="2" t="s">
        <v>282</v>
      </c>
      <c r="BA79" s="1">
        <v>0</v>
      </c>
      <c r="BB79" s="1"/>
      <c r="BC79" s="1"/>
      <c r="BD79" s="3"/>
      <c r="BJ79" s="13" t="s">
        <v>5</v>
      </c>
      <c r="BK79" s="17">
        <v>0.52</v>
      </c>
      <c r="BL79" s="17">
        <v>0.52</v>
      </c>
      <c r="BM79" s="17">
        <v>0.52</v>
      </c>
      <c r="BN79" s="18">
        <v>0.52480000000000004</v>
      </c>
      <c r="BO79" s="14" t="s">
        <v>5</v>
      </c>
      <c r="BP79" s="17">
        <v>0.48780000000000001</v>
      </c>
      <c r="BQ79" s="17">
        <v>0.4</v>
      </c>
      <c r="BR79" s="17">
        <v>0.43959999999999999</v>
      </c>
      <c r="BS79" s="18">
        <v>0.495</v>
      </c>
      <c r="CF79" s="86" t="s">
        <v>83</v>
      </c>
      <c r="CG79" s="31" t="s">
        <v>739</v>
      </c>
      <c r="CH79" s="31" t="s">
        <v>740</v>
      </c>
      <c r="CI79" s="31" t="s">
        <v>741</v>
      </c>
      <c r="CJ79" s="31" t="s">
        <v>1045</v>
      </c>
      <c r="CK79" s="31" t="s">
        <v>1046</v>
      </c>
      <c r="CL79" s="31" t="s">
        <v>1047</v>
      </c>
      <c r="CM79" s="31" t="s">
        <v>1048</v>
      </c>
      <c r="CN79" s="31" t="s">
        <v>1049</v>
      </c>
      <c r="CO79" s="31" t="s">
        <v>1050</v>
      </c>
      <c r="CP79" s="82" t="s">
        <v>1051</v>
      </c>
      <c r="CQ79" s="82" t="s">
        <v>1052</v>
      </c>
      <c r="CR79" s="82" t="s">
        <v>1053</v>
      </c>
      <c r="CS79" s="31" t="s">
        <v>742</v>
      </c>
      <c r="CX79" s="33">
        <v>2</v>
      </c>
      <c r="CY79" s="33">
        <v>0</v>
      </c>
      <c r="CZ79" s="33">
        <v>9.0899999999999995E-2</v>
      </c>
      <c r="DA79" s="33">
        <v>7.9200000000000007E-2</v>
      </c>
    </row>
    <row r="80" spans="12:123" ht="15.75">
      <c r="L80" s="2" t="s">
        <v>6</v>
      </c>
      <c r="M80">
        <v>0.71079999999999999</v>
      </c>
      <c r="N80">
        <v>0.81940000000000002</v>
      </c>
      <c r="O80">
        <v>0.76129999999999998</v>
      </c>
      <c r="P80" s="5">
        <v>0.63370000000000004</v>
      </c>
      <c r="Q80" s="2" t="s">
        <v>6</v>
      </c>
      <c r="R80">
        <v>0.66200000000000003</v>
      </c>
      <c r="S80">
        <v>0.68100000000000005</v>
      </c>
      <c r="T80">
        <v>0.67100000000000004</v>
      </c>
      <c r="U80" s="5">
        <v>0.52480000000000004</v>
      </c>
      <c r="AA80" s="2" t="s">
        <v>6</v>
      </c>
      <c r="AB80">
        <v>0.73029999999999995</v>
      </c>
      <c r="AC80">
        <v>0.90280000000000005</v>
      </c>
      <c r="AD80">
        <v>0.8075</v>
      </c>
      <c r="AE80" s="5">
        <v>0.69310000000000005</v>
      </c>
      <c r="AF80" s="2" t="s">
        <v>6</v>
      </c>
      <c r="AG80">
        <v>0.71289999999999998</v>
      </c>
      <c r="AH80">
        <v>1</v>
      </c>
      <c r="AI80">
        <v>0.83240000000000003</v>
      </c>
      <c r="AJ80" s="5">
        <v>0.71289999999999998</v>
      </c>
      <c r="AK80" s="2" t="s">
        <v>6</v>
      </c>
      <c r="AL80">
        <v>0.72289999999999999</v>
      </c>
      <c r="AM80">
        <v>0.83340000000000003</v>
      </c>
      <c r="AN80">
        <v>0.7742</v>
      </c>
      <c r="AO80">
        <v>0.65349999999999997</v>
      </c>
      <c r="AP80" s="2" t="s">
        <v>6</v>
      </c>
      <c r="AQ80">
        <v>0.71289999999999998</v>
      </c>
      <c r="AR80">
        <v>1</v>
      </c>
      <c r="AS80">
        <v>0.83240000000000003</v>
      </c>
      <c r="AT80" s="5">
        <v>0.71289999999999998</v>
      </c>
      <c r="AU80" s="2" t="s">
        <v>283</v>
      </c>
      <c r="AV80" s="1">
        <v>7.7999999999999996E-3</v>
      </c>
      <c r="AW80" s="1"/>
      <c r="AX80" s="1"/>
      <c r="AY80" s="3"/>
      <c r="AZ80" s="2" t="s">
        <v>283</v>
      </c>
      <c r="BA80" s="1">
        <v>7.7999999999999996E-3</v>
      </c>
      <c r="BB80" s="1"/>
      <c r="BC80" s="1"/>
      <c r="BD80" s="3"/>
      <c r="BJ80" s="2" t="s">
        <v>6</v>
      </c>
      <c r="BK80">
        <v>0.70830000000000004</v>
      </c>
      <c r="BL80">
        <v>0.70830000000000004</v>
      </c>
      <c r="BM80">
        <v>0.70830000000000004</v>
      </c>
      <c r="BN80" s="5">
        <v>0.58420000000000005</v>
      </c>
      <c r="BO80" s="1" t="s">
        <v>6</v>
      </c>
      <c r="BP80">
        <v>0.70209999999999995</v>
      </c>
      <c r="BQ80">
        <v>0.91669999999999996</v>
      </c>
      <c r="BR80">
        <v>0.79520000000000002</v>
      </c>
      <c r="BS80" s="5">
        <v>0.66339999999999999</v>
      </c>
      <c r="CF80" s="40" t="s">
        <v>205</v>
      </c>
      <c r="CG80" s="32" t="s">
        <v>767</v>
      </c>
      <c r="CH80" s="31" t="s">
        <v>768</v>
      </c>
      <c r="CI80" s="31" t="s">
        <v>769</v>
      </c>
      <c r="CJ80" s="31" t="s">
        <v>1054</v>
      </c>
      <c r="CK80" s="31" t="s">
        <v>1055</v>
      </c>
      <c r="CL80" s="31" t="s">
        <v>1056</v>
      </c>
      <c r="CM80" s="31" t="s">
        <v>1057</v>
      </c>
      <c r="CN80" s="31" t="s">
        <v>1058</v>
      </c>
      <c r="CO80" s="31" t="s">
        <v>1059</v>
      </c>
      <c r="CP80" s="82" t="s">
        <v>1060</v>
      </c>
      <c r="CQ80" s="82" t="s">
        <v>1061</v>
      </c>
      <c r="CR80" s="82" t="s">
        <v>1062</v>
      </c>
      <c r="CS80" s="31" t="s">
        <v>770</v>
      </c>
      <c r="CX80" s="33">
        <v>3</v>
      </c>
      <c r="CY80" s="33">
        <v>0</v>
      </c>
      <c r="CZ80" s="33">
        <v>0</v>
      </c>
      <c r="DA80" s="33">
        <v>8.9099999999999999E-2</v>
      </c>
    </row>
    <row r="81" spans="12:105" ht="16.5" thickBot="1">
      <c r="L81" s="2" t="s">
        <v>7</v>
      </c>
      <c r="M81">
        <v>0.33329999999999999</v>
      </c>
      <c r="N81">
        <v>0.42859999999999998</v>
      </c>
      <c r="O81">
        <v>0.375</v>
      </c>
      <c r="P81" s="5">
        <v>0.505</v>
      </c>
      <c r="Q81" s="2" t="s">
        <v>7</v>
      </c>
      <c r="R81">
        <v>0.34</v>
      </c>
      <c r="S81">
        <v>0.97140000000000004</v>
      </c>
      <c r="T81">
        <v>0.50370000000000004</v>
      </c>
      <c r="U81" s="5">
        <v>0.33660000000000001</v>
      </c>
      <c r="AA81" s="2" t="s">
        <v>7</v>
      </c>
      <c r="AB81">
        <v>0.36049999999999999</v>
      </c>
      <c r="AC81">
        <v>0.88570000000000004</v>
      </c>
      <c r="AD81">
        <v>0.51239999999999997</v>
      </c>
      <c r="AE81" s="5">
        <v>0.4158</v>
      </c>
      <c r="AF81" s="2" t="s">
        <v>7</v>
      </c>
      <c r="AG81">
        <v>0.31369999999999998</v>
      </c>
      <c r="AH81">
        <v>0.45710000000000001</v>
      </c>
      <c r="AI81">
        <v>0.37209999999999999</v>
      </c>
      <c r="AJ81" s="5">
        <v>0.46529999999999999</v>
      </c>
      <c r="AK81" s="2" t="s">
        <v>7</v>
      </c>
      <c r="AL81">
        <v>0.45540000000000003</v>
      </c>
      <c r="AM81">
        <v>1</v>
      </c>
      <c r="AN81">
        <v>0.62590000000000001</v>
      </c>
      <c r="AO81" s="5">
        <v>0.45540000000000003</v>
      </c>
      <c r="AP81" s="2" t="s">
        <v>7</v>
      </c>
      <c r="AQ81">
        <v>0.29409999999999997</v>
      </c>
      <c r="AR81">
        <v>0.42859999999999998</v>
      </c>
      <c r="AS81">
        <v>0.3488</v>
      </c>
      <c r="AT81" s="5">
        <v>0.44550000000000001</v>
      </c>
      <c r="AU81" s="66" t="s">
        <v>284</v>
      </c>
      <c r="AV81" s="67">
        <v>4.1799999999999997E-2</v>
      </c>
      <c r="AW81" s="67"/>
      <c r="AX81" s="67"/>
      <c r="AY81" s="68"/>
      <c r="AZ81" s="66" t="s">
        <v>284</v>
      </c>
      <c r="BA81" s="1">
        <v>2.5899999999999999E-2</v>
      </c>
      <c r="BB81" s="1"/>
      <c r="BC81" s="1"/>
      <c r="BD81" s="3"/>
      <c r="BJ81" s="2" t="s">
        <v>7</v>
      </c>
      <c r="BK81">
        <v>0.28570000000000001</v>
      </c>
      <c r="BL81">
        <v>0.1714</v>
      </c>
      <c r="BM81">
        <v>0.21429999999999999</v>
      </c>
      <c r="BN81" s="5">
        <v>0.56440000000000001</v>
      </c>
      <c r="BO81" s="1" t="s">
        <v>7</v>
      </c>
      <c r="BP81">
        <v>0.6</v>
      </c>
      <c r="BQ81">
        <v>0.2571</v>
      </c>
      <c r="BR81">
        <v>0.36</v>
      </c>
      <c r="BS81" s="5">
        <v>0.68320000000000003</v>
      </c>
      <c r="CF81" s="44" t="s">
        <v>202</v>
      </c>
      <c r="CG81" s="31" t="s">
        <v>755</v>
      </c>
      <c r="CH81" s="31" t="s">
        <v>756</v>
      </c>
      <c r="CI81" s="31" t="s">
        <v>757</v>
      </c>
      <c r="CJ81" s="31" t="s">
        <v>1063</v>
      </c>
      <c r="CK81" s="31" t="s">
        <v>1064</v>
      </c>
      <c r="CL81" s="31" t="s">
        <v>1065</v>
      </c>
      <c r="CM81" s="31" t="s">
        <v>513</v>
      </c>
      <c r="CN81" s="31" t="s">
        <v>1066</v>
      </c>
      <c r="CO81" s="31" t="s">
        <v>1067</v>
      </c>
      <c r="CP81" s="82" t="s">
        <v>1068</v>
      </c>
      <c r="CQ81" s="82" t="s">
        <v>1069</v>
      </c>
      <c r="CR81" s="82" t="s">
        <v>1070</v>
      </c>
      <c r="CS81" s="31" t="s">
        <v>758</v>
      </c>
      <c r="CX81" s="33">
        <v>4</v>
      </c>
      <c r="CY81" s="33">
        <v>0</v>
      </c>
      <c r="CZ81" s="33">
        <v>7.6899999999999996E-2</v>
      </c>
      <c r="DA81" s="33">
        <v>7.0000000000000007E-2</v>
      </c>
    </row>
    <row r="82" spans="12:105" ht="15.75">
      <c r="L82" s="2" t="s">
        <v>8</v>
      </c>
      <c r="M82">
        <v>0</v>
      </c>
      <c r="N82">
        <v>0</v>
      </c>
      <c r="O82">
        <v>0</v>
      </c>
      <c r="P82" s="5">
        <v>0.81189999999999996</v>
      </c>
      <c r="Q82" s="2" t="s">
        <v>8</v>
      </c>
      <c r="R82">
        <v>0</v>
      </c>
      <c r="S82">
        <v>0</v>
      </c>
      <c r="T82">
        <v>0</v>
      </c>
      <c r="U82" s="5">
        <v>0.84160000000000001</v>
      </c>
      <c r="AA82" s="2" t="s">
        <v>8</v>
      </c>
      <c r="AB82">
        <v>0</v>
      </c>
      <c r="AC82">
        <v>0</v>
      </c>
      <c r="AD82">
        <v>0</v>
      </c>
      <c r="AE82" s="5">
        <v>0.95050000000000001</v>
      </c>
      <c r="AF82" s="2" t="s">
        <v>8</v>
      </c>
      <c r="AG82">
        <v>5.0799999999999998E-2</v>
      </c>
      <c r="AH82">
        <v>0.6</v>
      </c>
      <c r="AI82">
        <v>9.3799999999999994E-2</v>
      </c>
      <c r="AJ82" s="5">
        <v>0.42570000000000002</v>
      </c>
      <c r="AK82" s="2" t="s">
        <v>8</v>
      </c>
      <c r="AL82">
        <v>0</v>
      </c>
      <c r="AM82">
        <v>0</v>
      </c>
      <c r="AN82">
        <v>0</v>
      </c>
      <c r="AO82">
        <v>0.95050000000000001</v>
      </c>
      <c r="AP82" s="2" t="s">
        <v>8</v>
      </c>
      <c r="AQ82">
        <v>0.05</v>
      </c>
      <c r="AR82">
        <v>1</v>
      </c>
      <c r="AS82">
        <v>9.5200000000000007E-2</v>
      </c>
      <c r="AT82" s="5">
        <v>5.9400000000000001E-2</v>
      </c>
      <c r="AU82" s="97" t="s">
        <v>308</v>
      </c>
      <c r="AV82" s="98"/>
      <c r="AW82" s="98"/>
      <c r="AX82" s="98"/>
      <c r="AY82" s="99"/>
      <c r="AZ82" s="103" t="s">
        <v>294</v>
      </c>
      <c r="BA82" s="104"/>
      <c r="BB82" s="104"/>
      <c r="BC82" s="104"/>
      <c r="BD82" s="105"/>
      <c r="BJ82" s="2" t="s">
        <v>8</v>
      </c>
      <c r="BK82">
        <v>3.61E-2</v>
      </c>
      <c r="BL82">
        <v>0.6</v>
      </c>
      <c r="BM82">
        <v>6.8199999999999997E-2</v>
      </c>
      <c r="BN82" s="5">
        <v>0.18809999999999999</v>
      </c>
      <c r="BO82" s="1" t="s">
        <v>8</v>
      </c>
      <c r="BP82">
        <v>0</v>
      </c>
      <c r="BQ82">
        <v>0</v>
      </c>
      <c r="BR82">
        <v>0</v>
      </c>
      <c r="BS82" s="5">
        <v>0.95050000000000001</v>
      </c>
      <c r="CF82" s="44" t="s">
        <v>79</v>
      </c>
      <c r="CG82" s="31" t="s">
        <v>771</v>
      </c>
      <c r="CH82" s="31" t="s">
        <v>772</v>
      </c>
      <c r="CI82" s="31" t="s">
        <v>773</v>
      </c>
      <c r="CJ82" s="31" t="s">
        <v>1071</v>
      </c>
      <c r="CK82" s="31" t="s">
        <v>1072</v>
      </c>
      <c r="CL82" s="31" t="s">
        <v>1073</v>
      </c>
      <c r="CM82" s="31" t="s">
        <v>1074</v>
      </c>
      <c r="CN82" s="31" t="s">
        <v>1075</v>
      </c>
      <c r="CO82" s="31" t="s">
        <v>1076</v>
      </c>
      <c r="CP82" s="82" t="s">
        <v>1077</v>
      </c>
      <c r="CQ82" s="82" t="s">
        <v>1078</v>
      </c>
      <c r="CR82" s="82" t="s">
        <v>1079</v>
      </c>
      <c r="CS82" s="31" t="s">
        <v>774</v>
      </c>
      <c r="CX82" s="33">
        <v>5</v>
      </c>
      <c r="CY82" s="33">
        <v>0</v>
      </c>
      <c r="CZ82" s="33">
        <v>7.4099999999999999E-2</v>
      </c>
      <c r="DA82" s="33">
        <v>0.06</v>
      </c>
    </row>
    <row r="83" spans="12:105" ht="15.75">
      <c r="L83" s="2" t="s">
        <v>9</v>
      </c>
      <c r="M83">
        <v>0.30769999999999997</v>
      </c>
      <c r="N83">
        <v>0.28570000000000001</v>
      </c>
      <c r="O83">
        <v>0.29630000000000001</v>
      </c>
      <c r="P83" s="5">
        <v>0.62380000000000002</v>
      </c>
      <c r="Q83" s="2" t="s">
        <v>9</v>
      </c>
      <c r="R83">
        <v>0.26150000000000001</v>
      </c>
      <c r="S83">
        <v>0.60709999999999997</v>
      </c>
      <c r="T83">
        <v>0.36559999999999998</v>
      </c>
      <c r="U83" s="5">
        <v>0.4158</v>
      </c>
      <c r="AA83" s="2" t="s">
        <v>9</v>
      </c>
      <c r="AB83">
        <v>0</v>
      </c>
      <c r="AC83">
        <v>0</v>
      </c>
      <c r="AD83">
        <v>0</v>
      </c>
      <c r="AE83" s="5">
        <v>0.67330000000000001</v>
      </c>
      <c r="AF83" s="2" t="s">
        <v>9</v>
      </c>
      <c r="AG83">
        <v>0.27710000000000001</v>
      </c>
      <c r="AH83">
        <v>0.82140000000000002</v>
      </c>
      <c r="AI83">
        <v>0.41439999999999999</v>
      </c>
      <c r="AJ83" s="5">
        <v>0.35639999999999999</v>
      </c>
      <c r="AK83" s="2" t="s">
        <v>9</v>
      </c>
      <c r="AL83">
        <v>0.28570000000000001</v>
      </c>
      <c r="AM83">
        <v>0.57140000000000002</v>
      </c>
      <c r="AN83">
        <v>0.38100000000000001</v>
      </c>
      <c r="AO83">
        <v>0.48509999999999998</v>
      </c>
      <c r="AP83" s="2" t="s">
        <v>9</v>
      </c>
      <c r="AQ83">
        <v>0.26919999999999999</v>
      </c>
      <c r="AR83">
        <v>0.25</v>
      </c>
      <c r="AS83">
        <v>0.25929999999999997</v>
      </c>
      <c r="AT83" s="5">
        <v>0.60399999999999998</v>
      </c>
      <c r="AU83" s="13" t="s">
        <v>5</v>
      </c>
      <c r="AV83" s="17">
        <v>0.49880000000000002</v>
      </c>
      <c r="AW83" s="17">
        <v>0.83530000000000004</v>
      </c>
      <c r="AX83" s="17">
        <v>0.62460000000000004</v>
      </c>
      <c r="AY83" s="18">
        <v>0.49</v>
      </c>
      <c r="AZ83" s="13" t="s">
        <v>5</v>
      </c>
      <c r="BA83" s="28">
        <v>0.50970000000000004</v>
      </c>
      <c r="BB83" s="28">
        <v>0.92549999999999999</v>
      </c>
      <c r="BC83" s="28">
        <v>0.65739999999999998</v>
      </c>
      <c r="BD83" s="29">
        <v>0.51</v>
      </c>
      <c r="BJ83" s="2" t="s">
        <v>9</v>
      </c>
      <c r="BK83">
        <v>0.19570000000000001</v>
      </c>
      <c r="BL83">
        <v>0.32140000000000002</v>
      </c>
      <c r="BM83">
        <v>0.2432</v>
      </c>
      <c r="BN83" s="5">
        <v>0.44550000000000001</v>
      </c>
      <c r="BO83" s="1" t="s">
        <v>9</v>
      </c>
      <c r="BP83">
        <v>0</v>
      </c>
      <c r="BQ83">
        <v>0</v>
      </c>
      <c r="BR83">
        <v>0</v>
      </c>
      <c r="BS83" s="5">
        <v>0.7228</v>
      </c>
      <c r="CF83" s="44" t="s">
        <v>204</v>
      </c>
      <c r="CG83" s="31" t="s">
        <v>759</v>
      </c>
      <c r="CH83" s="31" t="s">
        <v>760</v>
      </c>
      <c r="CI83" s="31" t="s">
        <v>761</v>
      </c>
      <c r="CJ83" s="31" t="s">
        <v>1080</v>
      </c>
      <c r="CK83" s="31" t="s">
        <v>1081</v>
      </c>
      <c r="CL83" s="31" t="s">
        <v>1082</v>
      </c>
      <c r="CM83" s="31" t="s">
        <v>524</v>
      </c>
      <c r="CN83" s="31" t="s">
        <v>1083</v>
      </c>
      <c r="CO83" s="31" t="s">
        <v>1084</v>
      </c>
      <c r="CP83" s="82" t="s">
        <v>1085</v>
      </c>
      <c r="CQ83" s="82" t="s">
        <v>1086</v>
      </c>
      <c r="CR83" s="82" t="s">
        <v>1087</v>
      </c>
      <c r="CS83" s="31" t="s">
        <v>762</v>
      </c>
      <c r="CX83" s="33" t="s">
        <v>11</v>
      </c>
      <c r="CY83" s="33">
        <f>AVERAGE(CY78:CY82)</f>
        <v>0</v>
      </c>
      <c r="CZ83" s="33">
        <f t="shared" ref="CZ83:DA83" si="243">AVERAGE(CZ78:CZ82)</f>
        <v>7.9960000000000003E-2</v>
      </c>
      <c r="DA83" s="33">
        <f t="shared" si="243"/>
        <v>7.7660000000000007E-2</v>
      </c>
    </row>
    <row r="84" spans="12:105" ht="15.75">
      <c r="L84" s="2" t="s">
        <v>11</v>
      </c>
      <c r="M84">
        <f>AVERAGE(M79:M83)</f>
        <v>0.35607999999999995</v>
      </c>
      <c r="N84">
        <f t="shared" ref="N84:P84" si="244">AVERAGE(N79:N83)</f>
        <v>0.37874000000000002</v>
      </c>
      <c r="O84">
        <f t="shared" si="244"/>
        <v>0.36477999999999999</v>
      </c>
      <c r="P84" s="5">
        <f t="shared" si="244"/>
        <v>0.60398000000000007</v>
      </c>
      <c r="Q84" s="2" t="s">
        <v>11</v>
      </c>
      <c r="R84" s="1">
        <f>AVERAGE(R79:R83)</f>
        <v>0.34948000000000007</v>
      </c>
      <c r="S84" s="1">
        <f>AVERAGE(S79:S83)</f>
        <v>0.63190000000000002</v>
      </c>
      <c r="T84" s="1">
        <f t="shared" ref="T84:U84" si="245">AVERAGE(T79:T83)</f>
        <v>0.43394000000000005</v>
      </c>
      <c r="U84" s="3">
        <f t="shared" si="245"/>
        <v>0.51879999999999993</v>
      </c>
      <c r="AA84" s="2" t="s">
        <v>11</v>
      </c>
      <c r="AB84" s="1">
        <f>AVERAGE(AB79:AB83)</f>
        <v>0.30179999999999996</v>
      </c>
      <c r="AC84" s="1">
        <f t="shared" ref="AC84:AE84" si="246">AVERAGE(AC79:AC83)</f>
        <v>0.44969999999999999</v>
      </c>
      <c r="AD84" s="1">
        <f t="shared" si="246"/>
        <v>0.35160000000000002</v>
      </c>
      <c r="AE84" s="3">
        <f t="shared" si="246"/>
        <v>0.62970000000000004</v>
      </c>
      <c r="AF84" s="2" t="s">
        <v>11</v>
      </c>
      <c r="AG84" s="1">
        <f>AVERAGE(AG79:AG83)</f>
        <v>0.35705999999999999</v>
      </c>
      <c r="AH84" s="1">
        <f>AVERAGE(AH79:AH83)</f>
        <v>0.68770000000000009</v>
      </c>
      <c r="AI84" s="1">
        <f>AVERAGE(AI79:AI83)</f>
        <v>0.43994</v>
      </c>
      <c r="AJ84" s="3">
        <f>AVERAGE(AJ79:AJ83)</f>
        <v>0.47522000000000003</v>
      </c>
      <c r="AK84" s="2" t="s">
        <v>11</v>
      </c>
      <c r="AL84" s="1">
        <f>AVERAGE(AL79:AL83)</f>
        <v>0.39122000000000001</v>
      </c>
      <c r="AM84" s="1">
        <f t="shared" ref="AM84:AO84" si="247">AVERAGE(AM79:AM83)</f>
        <v>0.60496000000000005</v>
      </c>
      <c r="AN84" s="1">
        <f t="shared" si="247"/>
        <v>0.46595999999999993</v>
      </c>
      <c r="AO84" s="1">
        <f t="shared" si="247"/>
        <v>0.6079</v>
      </c>
      <c r="AP84" s="2" t="s">
        <v>11</v>
      </c>
      <c r="AQ84" s="1">
        <f>AVERAGE(AQ79:AQ83)</f>
        <v>0.36424000000000001</v>
      </c>
      <c r="AR84" s="1">
        <f t="shared" ref="AR84:AT84" si="248">AVERAGE(AR79:AR83)</f>
        <v>0.73571999999999993</v>
      </c>
      <c r="AS84" s="1">
        <f t="shared" si="248"/>
        <v>0.43959999999999999</v>
      </c>
      <c r="AT84" s="3">
        <f t="shared" si="248"/>
        <v>0.46335999999999994</v>
      </c>
      <c r="AU84" s="2" t="s">
        <v>6</v>
      </c>
      <c r="AV84">
        <v>0.66810000000000003</v>
      </c>
      <c r="AW84">
        <v>0.99399999999999999</v>
      </c>
      <c r="AX84">
        <v>0.79900000000000004</v>
      </c>
      <c r="AY84" s="5">
        <v>0.6673</v>
      </c>
      <c r="AZ84" s="2" t="s">
        <v>6</v>
      </c>
      <c r="BA84" s="38">
        <v>0.66049999999999998</v>
      </c>
      <c r="BB84" s="69">
        <v>0.96709999999999996</v>
      </c>
      <c r="BC84" s="69">
        <v>0.78490000000000004</v>
      </c>
      <c r="BD84" s="70">
        <v>0.64739999999999998</v>
      </c>
      <c r="BJ84" s="2" t="s">
        <v>11</v>
      </c>
      <c r="BK84" s="1">
        <f>AVERAGE(BK79:BK83)</f>
        <v>0.34916000000000003</v>
      </c>
      <c r="BL84" s="1">
        <f t="shared" ref="BL84:BN84" si="249">AVERAGE(BL79:BL83)</f>
        <v>0.46421999999999997</v>
      </c>
      <c r="BM84" s="1">
        <f t="shared" si="249"/>
        <v>0.3508</v>
      </c>
      <c r="BN84" s="3">
        <f t="shared" si="249"/>
        <v>0.46139999999999998</v>
      </c>
      <c r="BO84" s="1" t="s">
        <v>11</v>
      </c>
      <c r="BP84" s="1">
        <f>AVERAGE(BP79:BP83)</f>
        <v>0.35797999999999996</v>
      </c>
      <c r="BQ84" s="1">
        <f t="shared" ref="BQ84:BS84" si="250">AVERAGE(BQ79:BQ83)</f>
        <v>0.31475999999999998</v>
      </c>
      <c r="BR84" s="1">
        <f t="shared" si="250"/>
        <v>0.31895999999999997</v>
      </c>
      <c r="BS84" s="3">
        <f t="shared" si="250"/>
        <v>0.70297999999999994</v>
      </c>
      <c r="CF84" s="45" t="s">
        <v>203</v>
      </c>
      <c r="CG84" s="31" t="s">
        <v>763</v>
      </c>
      <c r="CH84" s="31" t="s">
        <v>764</v>
      </c>
      <c r="CI84" s="31" t="s">
        <v>765</v>
      </c>
      <c r="CJ84" s="31" t="s">
        <v>1088</v>
      </c>
      <c r="CK84" s="31" t="s">
        <v>1089</v>
      </c>
      <c r="CL84" s="31" t="s">
        <v>1146</v>
      </c>
      <c r="CM84" s="31" t="s">
        <v>530</v>
      </c>
      <c r="CN84" s="31" t="s">
        <v>1090</v>
      </c>
      <c r="CO84" s="31" t="s">
        <v>1091</v>
      </c>
      <c r="CP84" s="82" t="s">
        <v>1092</v>
      </c>
      <c r="CQ84" s="82" t="s">
        <v>1093</v>
      </c>
      <c r="CR84" s="82" t="s">
        <v>1094</v>
      </c>
      <c r="CS84" s="31" t="s">
        <v>766</v>
      </c>
      <c r="CX84" s="33" t="s">
        <v>14</v>
      </c>
      <c r="CY84" s="33">
        <f>_xlfn.STDEV.P(CY78:CY82)</f>
        <v>0</v>
      </c>
      <c r="CZ84" s="33">
        <f t="shared" ref="CZ84:DA84" si="251">_xlfn.STDEV.P(CZ78:CZ82)</f>
        <v>5.0262574546077528E-2</v>
      </c>
      <c r="DA84" s="33">
        <f t="shared" si="251"/>
        <v>1.1454885420640369E-2</v>
      </c>
    </row>
    <row r="85" spans="12:105" ht="15.75">
      <c r="L85" s="13" t="s">
        <v>5</v>
      </c>
      <c r="M85" s="17">
        <v>0.56859999999999999</v>
      </c>
      <c r="N85" s="17">
        <v>0.54720000000000002</v>
      </c>
      <c r="O85" s="17">
        <v>0.55769999999999997</v>
      </c>
      <c r="P85" s="18">
        <v>0.54459999999999997</v>
      </c>
      <c r="Q85" s="13" t="s">
        <v>5</v>
      </c>
      <c r="R85" s="17">
        <v>0.5444</v>
      </c>
      <c r="S85" s="17">
        <v>0.92449999999999999</v>
      </c>
      <c r="T85" s="17">
        <v>0.68530000000000002</v>
      </c>
      <c r="U85" s="18">
        <v>0.55449999999999999</v>
      </c>
      <c r="AA85" s="13" t="s">
        <v>5</v>
      </c>
      <c r="AB85" s="17">
        <v>0.58699999999999997</v>
      </c>
      <c r="AC85" s="17">
        <v>0.50939999999999996</v>
      </c>
      <c r="AD85" s="17">
        <v>0.54549999999999998</v>
      </c>
      <c r="AE85" s="18">
        <v>0.55449999999999999</v>
      </c>
      <c r="AF85" s="13" t="s">
        <v>5</v>
      </c>
      <c r="AG85" s="17">
        <v>0.52480000000000004</v>
      </c>
      <c r="AH85" s="17">
        <v>1</v>
      </c>
      <c r="AI85" s="17">
        <v>0.68830000000000002</v>
      </c>
      <c r="AJ85" s="18">
        <v>0.52480000000000004</v>
      </c>
      <c r="AK85" s="13" t="s">
        <v>5</v>
      </c>
      <c r="AL85" s="17">
        <v>0.5091</v>
      </c>
      <c r="AM85" s="17">
        <v>0.52829999999999999</v>
      </c>
      <c r="AN85" s="17">
        <v>0.51849999999999996</v>
      </c>
      <c r="AO85" s="17">
        <v>0.48509999999999998</v>
      </c>
      <c r="AP85" s="13" t="s">
        <v>5</v>
      </c>
      <c r="AQ85" s="17">
        <v>0.52480000000000004</v>
      </c>
      <c r="AR85" s="17">
        <v>1</v>
      </c>
      <c r="AS85" s="17">
        <v>0.68830000000000002</v>
      </c>
      <c r="AT85" s="18">
        <v>0.52480000000000004</v>
      </c>
      <c r="AU85" s="2" t="s">
        <v>7</v>
      </c>
      <c r="AV85">
        <v>0.40579999999999999</v>
      </c>
      <c r="AW85">
        <v>0.97030000000000005</v>
      </c>
      <c r="AX85">
        <v>0.57230000000000003</v>
      </c>
      <c r="AY85" s="5">
        <v>0.4163</v>
      </c>
      <c r="AZ85" s="2" t="s">
        <v>7</v>
      </c>
      <c r="BA85" s="38">
        <v>0.40489999999999998</v>
      </c>
      <c r="BB85" s="69">
        <v>0.98019999999999996</v>
      </c>
      <c r="BC85" s="69">
        <v>0.57310000000000005</v>
      </c>
      <c r="BD85" s="70">
        <v>0.41239999999999999</v>
      </c>
      <c r="BJ85" s="13" t="s">
        <v>5</v>
      </c>
      <c r="BK85" s="17">
        <v>0.55320000000000003</v>
      </c>
      <c r="BL85" s="17">
        <v>0.49059999999999998</v>
      </c>
      <c r="BM85" s="17">
        <v>0.52</v>
      </c>
      <c r="BN85" s="18">
        <v>0.52480000000000004</v>
      </c>
      <c r="BO85" s="14" t="s">
        <v>5</v>
      </c>
      <c r="BP85" s="17">
        <v>0.57779999999999998</v>
      </c>
      <c r="BQ85" s="17">
        <v>0.49059999999999998</v>
      </c>
      <c r="BR85" s="17">
        <v>0.53059999999999996</v>
      </c>
      <c r="BS85" s="18">
        <v>0.54459999999999997</v>
      </c>
      <c r="CF85" s="40" t="s">
        <v>160</v>
      </c>
      <c r="CG85" s="31" t="s">
        <v>787</v>
      </c>
      <c r="CH85" s="31" t="s">
        <v>788</v>
      </c>
      <c r="CI85" s="31" t="s">
        <v>789</v>
      </c>
      <c r="CJ85" s="31" t="s">
        <v>1095</v>
      </c>
      <c r="CK85" s="31" t="s">
        <v>1096</v>
      </c>
      <c r="CL85" s="31" t="s">
        <v>1097</v>
      </c>
      <c r="CM85" s="31" t="s">
        <v>170</v>
      </c>
      <c r="CN85" s="31" t="s">
        <v>1098</v>
      </c>
      <c r="CO85" s="31" t="s">
        <v>1099</v>
      </c>
      <c r="CP85" s="82" t="s">
        <v>1100</v>
      </c>
      <c r="CQ85" s="82" t="s">
        <v>1101</v>
      </c>
      <c r="CR85" s="82" t="s">
        <v>1102</v>
      </c>
      <c r="CS85" s="31" t="s">
        <v>790</v>
      </c>
    </row>
    <row r="86" spans="12:105" ht="15.75">
      <c r="L86" s="2" t="s">
        <v>6</v>
      </c>
      <c r="M86">
        <v>0.62370000000000003</v>
      </c>
      <c r="N86">
        <v>0.9355</v>
      </c>
      <c r="O86">
        <v>0.74839999999999995</v>
      </c>
      <c r="P86" s="5">
        <v>0.6139</v>
      </c>
      <c r="Q86" s="2" t="s">
        <v>6</v>
      </c>
      <c r="R86">
        <v>0.60980000000000001</v>
      </c>
      <c r="S86">
        <v>0.80649999999999999</v>
      </c>
      <c r="T86">
        <v>0.69440000000000002</v>
      </c>
      <c r="U86" s="5">
        <v>0.56440000000000001</v>
      </c>
      <c r="AA86" s="2" t="s">
        <v>6</v>
      </c>
      <c r="AB86">
        <v>0.63439999999999996</v>
      </c>
      <c r="AC86">
        <v>0.9516</v>
      </c>
      <c r="AD86">
        <v>0.76129999999999998</v>
      </c>
      <c r="AE86" s="5">
        <v>0.63370000000000004</v>
      </c>
      <c r="AF86" s="2" t="s">
        <v>6</v>
      </c>
      <c r="AG86">
        <v>0.6139</v>
      </c>
      <c r="AH86">
        <v>1</v>
      </c>
      <c r="AI86">
        <v>0.76070000000000004</v>
      </c>
      <c r="AJ86" s="5">
        <v>0.6139</v>
      </c>
      <c r="AK86" s="2" t="s">
        <v>6</v>
      </c>
      <c r="AL86">
        <v>0.61539999999999995</v>
      </c>
      <c r="AM86">
        <v>0.7742</v>
      </c>
      <c r="AN86">
        <v>0.68569999999999998</v>
      </c>
      <c r="AO86">
        <v>0.56440000000000001</v>
      </c>
      <c r="AP86" s="2" t="s">
        <v>6</v>
      </c>
      <c r="AQ86">
        <v>0.6139</v>
      </c>
      <c r="AR86">
        <v>1</v>
      </c>
      <c r="AS86">
        <v>0.76070000000000004</v>
      </c>
      <c r="AT86" s="5">
        <v>0.6139</v>
      </c>
      <c r="AU86" s="2" t="s">
        <v>8</v>
      </c>
      <c r="AV86">
        <v>0.08</v>
      </c>
      <c r="AW86">
        <v>0.59089999999999998</v>
      </c>
      <c r="AX86">
        <v>0.1409</v>
      </c>
      <c r="AY86" s="5">
        <v>0.36849999999999999</v>
      </c>
      <c r="AZ86" s="2" t="s">
        <v>8</v>
      </c>
      <c r="BA86" s="38">
        <v>8.6599999999999996E-2</v>
      </c>
      <c r="BB86" s="69">
        <v>0.79549999999999998</v>
      </c>
      <c r="BC86" s="69">
        <v>0.15620000000000001</v>
      </c>
      <c r="BD86" s="70">
        <v>0.247</v>
      </c>
      <c r="BJ86" s="2" t="s">
        <v>6</v>
      </c>
      <c r="BK86">
        <v>0.61539999999999995</v>
      </c>
      <c r="BL86">
        <v>0.6452</v>
      </c>
      <c r="BM86">
        <v>0.62990000000000002</v>
      </c>
      <c r="BN86" s="5">
        <v>0.53469999999999995</v>
      </c>
      <c r="BO86" s="1" t="s">
        <v>6</v>
      </c>
      <c r="BP86">
        <v>0.61</v>
      </c>
      <c r="BQ86">
        <v>0.9839</v>
      </c>
      <c r="BR86">
        <v>0.75309999999999999</v>
      </c>
      <c r="BS86" s="5">
        <v>0.60399999999999998</v>
      </c>
      <c r="CF86" s="50" t="s">
        <v>97</v>
      </c>
      <c r="CG86" s="31" t="s">
        <v>791</v>
      </c>
      <c r="CH86" s="31" t="s">
        <v>792</v>
      </c>
      <c r="CI86" s="31" t="s">
        <v>793</v>
      </c>
      <c r="CJ86" s="31" t="s">
        <v>1103</v>
      </c>
      <c r="CK86" s="31" t="s">
        <v>1104</v>
      </c>
      <c r="CL86" s="31" t="s">
        <v>1105</v>
      </c>
      <c r="CM86" s="31" t="s">
        <v>173</v>
      </c>
      <c r="CN86" s="31" t="s">
        <v>1106</v>
      </c>
      <c r="CO86" s="31" t="s">
        <v>1107</v>
      </c>
      <c r="CP86" s="82" t="s">
        <v>1108</v>
      </c>
      <c r="CQ86" s="82" t="s">
        <v>1109</v>
      </c>
      <c r="CR86" s="82" t="s">
        <v>1110</v>
      </c>
      <c r="CS86" s="31" t="s">
        <v>794</v>
      </c>
    </row>
    <row r="87" spans="12:105" ht="15.75">
      <c r="L87" s="2" t="s">
        <v>7</v>
      </c>
      <c r="M87">
        <v>0.41670000000000001</v>
      </c>
      <c r="N87">
        <v>0.3261</v>
      </c>
      <c r="O87">
        <v>0.3659</v>
      </c>
      <c r="P87" s="5">
        <v>0.48509999999999998</v>
      </c>
      <c r="Q87" s="2" t="s">
        <v>7</v>
      </c>
      <c r="R87">
        <v>0.35899999999999999</v>
      </c>
      <c r="S87">
        <v>0.30430000000000001</v>
      </c>
      <c r="T87">
        <v>0.32940000000000003</v>
      </c>
      <c r="U87" s="5">
        <v>0.43559999999999999</v>
      </c>
      <c r="AA87" s="2" t="s">
        <v>7</v>
      </c>
      <c r="AB87">
        <v>0.4556</v>
      </c>
      <c r="AC87">
        <v>0.89129999999999998</v>
      </c>
      <c r="AD87">
        <v>0.60289999999999999</v>
      </c>
      <c r="AE87" s="5">
        <v>0.46529999999999999</v>
      </c>
      <c r="AF87" s="2" t="s">
        <v>7</v>
      </c>
      <c r="AG87">
        <v>0.42370000000000002</v>
      </c>
      <c r="AH87">
        <v>0.54349999999999998</v>
      </c>
      <c r="AI87">
        <v>0.47620000000000001</v>
      </c>
      <c r="AJ87" s="5">
        <v>0.45540000000000003</v>
      </c>
      <c r="AK87" s="2" t="s">
        <v>7</v>
      </c>
      <c r="AL87">
        <v>0.433</v>
      </c>
      <c r="AM87">
        <v>0.91300000000000003</v>
      </c>
      <c r="AN87">
        <v>0.58740000000000003</v>
      </c>
      <c r="AO87">
        <v>0.4158</v>
      </c>
      <c r="AP87" s="2" t="s">
        <v>7</v>
      </c>
      <c r="AQ87">
        <v>0.3488</v>
      </c>
      <c r="AR87">
        <v>0.3261</v>
      </c>
      <c r="AS87">
        <v>0.33710000000000001</v>
      </c>
      <c r="AT87" s="5">
        <v>0.4158</v>
      </c>
      <c r="AU87" s="2" t="s">
        <v>9</v>
      </c>
      <c r="AV87">
        <v>0.30570000000000003</v>
      </c>
      <c r="AW87">
        <v>0.93510000000000004</v>
      </c>
      <c r="AX87">
        <v>0.46079999999999999</v>
      </c>
      <c r="AY87" s="5">
        <v>0.32869999999999999</v>
      </c>
      <c r="AZ87" s="2" t="s">
        <v>9</v>
      </c>
      <c r="BA87" s="69">
        <v>0.30309999999999998</v>
      </c>
      <c r="BB87" s="69">
        <v>0.95450000000000002</v>
      </c>
      <c r="BC87" s="69">
        <v>0.46010000000000001</v>
      </c>
      <c r="BD87" s="70">
        <v>0.31269999999999998</v>
      </c>
      <c r="BJ87" s="2" t="s">
        <v>7</v>
      </c>
      <c r="BK87">
        <v>0.5</v>
      </c>
      <c r="BL87">
        <v>0.36959999999999998</v>
      </c>
      <c r="BM87">
        <v>0.42499999999999999</v>
      </c>
      <c r="BN87" s="5">
        <v>0.54459999999999997</v>
      </c>
      <c r="BO87" s="1" t="s">
        <v>7</v>
      </c>
      <c r="BP87">
        <v>0.38100000000000001</v>
      </c>
      <c r="BQ87">
        <v>0.1739</v>
      </c>
      <c r="BR87">
        <v>0.23880000000000001</v>
      </c>
      <c r="BS87" s="5">
        <v>0.495</v>
      </c>
      <c r="CF87" s="52" t="s">
        <v>80</v>
      </c>
      <c r="CG87" s="31" t="s">
        <v>795</v>
      </c>
      <c r="CH87" s="31" t="s">
        <v>796</v>
      </c>
      <c r="CI87" s="31" t="s">
        <v>797</v>
      </c>
      <c r="CJ87" s="31" t="s">
        <v>1111</v>
      </c>
      <c r="CK87" s="31" t="s">
        <v>1112</v>
      </c>
      <c r="CL87" s="31" t="s">
        <v>1113</v>
      </c>
      <c r="CM87" s="31" t="s">
        <v>542</v>
      </c>
      <c r="CN87" s="31" t="s">
        <v>1114</v>
      </c>
      <c r="CO87" s="31" t="s">
        <v>1115</v>
      </c>
      <c r="CP87" s="82" t="s">
        <v>1116</v>
      </c>
      <c r="CQ87" s="91" t="s">
        <v>1117</v>
      </c>
      <c r="CR87" s="91" t="s">
        <v>1118</v>
      </c>
      <c r="CS87" s="32" t="s">
        <v>798</v>
      </c>
    </row>
    <row r="88" spans="12:105" ht="15.75">
      <c r="L88" s="2" t="s">
        <v>8</v>
      </c>
      <c r="M88">
        <v>6.6699999999999995E-2</v>
      </c>
      <c r="N88">
        <v>0.2</v>
      </c>
      <c r="O88">
        <v>0.1</v>
      </c>
      <c r="P88" s="5">
        <v>0.82179999999999997</v>
      </c>
      <c r="Q88" s="2" t="s">
        <v>8</v>
      </c>
      <c r="R88">
        <v>0.25</v>
      </c>
      <c r="S88">
        <v>0.2</v>
      </c>
      <c r="T88">
        <v>0.22220000000000001</v>
      </c>
      <c r="U88" s="5">
        <v>0.93069999999999997</v>
      </c>
      <c r="AA88" s="2" t="s">
        <v>8</v>
      </c>
      <c r="AB88">
        <v>0</v>
      </c>
      <c r="AC88">
        <v>0</v>
      </c>
      <c r="AD88">
        <v>0</v>
      </c>
      <c r="AE88" s="5">
        <v>0.95050000000000001</v>
      </c>
      <c r="AF88" s="2" t="s">
        <v>8</v>
      </c>
      <c r="AG88">
        <v>7.1400000000000005E-2</v>
      </c>
      <c r="AH88">
        <v>0.4</v>
      </c>
      <c r="AI88">
        <v>0.1212</v>
      </c>
      <c r="AJ88" s="5">
        <v>0.71289999999999998</v>
      </c>
      <c r="AK88" s="2" t="s">
        <v>8</v>
      </c>
      <c r="AL88">
        <v>0</v>
      </c>
      <c r="AM88">
        <v>0</v>
      </c>
      <c r="AN88">
        <v>0</v>
      </c>
      <c r="AO88">
        <v>0.95050000000000001</v>
      </c>
      <c r="AP88" s="2" t="s">
        <v>8</v>
      </c>
      <c r="AQ88">
        <v>0.05</v>
      </c>
      <c r="AR88">
        <v>1</v>
      </c>
      <c r="AS88">
        <v>9.4299999999999995E-2</v>
      </c>
      <c r="AT88" s="5">
        <v>4.9500000000000002E-2</v>
      </c>
      <c r="AU88" s="2" t="s">
        <v>11</v>
      </c>
      <c r="AV88" s="1">
        <f>AVERAGE(AV83:AV87)</f>
        <v>0.39168000000000003</v>
      </c>
      <c r="AW88" s="1">
        <f>AVERAGE(AW83:AW87)</f>
        <v>0.86511999999999989</v>
      </c>
      <c r="AX88" s="1">
        <f>AVERAGE(AX83:AX87)</f>
        <v>0.51951999999999998</v>
      </c>
      <c r="AY88" s="3">
        <f>AVERAGE(AY83:AY87)</f>
        <v>0.45416000000000001</v>
      </c>
      <c r="AZ88" s="15" t="s">
        <v>11</v>
      </c>
      <c r="BA88" s="1">
        <f>AVERAGE(BA83:BA87)</f>
        <v>0.39295999999999998</v>
      </c>
      <c r="BB88" s="1">
        <f t="shared" ref="BB88:BD88" si="252">AVERAGE(BB83:BB87)</f>
        <v>0.92455999999999994</v>
      </c>
      <c r="BC88" s="1">
        <f t="shared" si="252"/>
        <v>0.52634000000000003</v>
      </c>
      <c r="BD88" s="3">
        <f t="shared" si="252"/>
        <v>0.42589999999999995</v>
      </c>
      <c r="BJ88" s="2" t="s">
        <v>8</v>
      </c>
      <c r="BK88">
        <v>5.1900000000000002E-2</v>
      </c>
      <c r="BL88">
        <v>0.8</v>
      </c>
      <c r="BM88">
        <v>9.7600000000000006E-2</v>
      </c>
      <c r="BN88" s="5">
        <v>0.26729999999999998</v>
      </c>
      <c r="BO88" s="1" t="s">
        <v>8</v>
      </c>
      <c r="BP88">
        <v>0</v>
      </c>
      <c r="BQ88">
        <v>0</v>
      </c>
      <c r="BR88">
        <v>0</v>
      </c>
      <c r="BS88" s="5">
        <v>0.95050000000000001</v>
      </c>
      <c r="CF88" s="88" t="s">
        <v>84</v>
      </c>
      <c r="CG88" s="31" t="s">
        <v>775</v>
      </c>
      <c r="CH88" s="31" t="s">
        <v>776</v>
      </c>
      <c r="CI88" s="31" t="s">
        <v>777</v>
      </c>
      <c r="CJ88" s="31" t="s">
        <v>1119</v>
      </c>
      <c r="CK88" s="31" t="s">
        <v>1120</v>
      </c>
      <c r="CL88" s="31" t="s">
        <v>1121</v>
      </c>
      <c r="CM88" s="31" t="s">
        <v>1122</v>
      </c>
      <c r="CN88" s="31" t="s">
        <v>1123</v>
      </c>
      <c r="CO88" s="31" t="s">
        <v>1124</v>
      </c>
      <c r="CP88" s="82" t="s">
        <v>1125</v>
      </c>
      <c r="CQ88" s="82" t="s">
        <v>1126</v>
      </c>
      <c r="CR88" s="82" t="s">
        <v>1127</v>
      </c>
      <c r="CS88" s="31" t="s">
        <v>778</v>
      </c>
    </row>
    <row r="89" spans="12:105" ht="15.75">
      <c r="L89" s="2" t="s">
        <v>9</v>
      </c>
      <c r="M89">
        <v>0.32</v>
      </c>
      <c r="N89">
        <v>0.25</v>
      </c>
      <c r="O89">
        <v>0.28070000000000001</v>
      </c>
      <c r="P89" s="5">
        <v>0.59409999999999996</v>
      </c>
      <c r="Q89" s="2" t="s">
        <v>9</v>
      </c>
      <c r="R89">
        <v>0.33329999999999999</v>
      </c>
      <c r="S89">
        <v>0.75</v>
      </c>
      <c r="T89">
        <v>0.46150000000000002</v>
      </c>
      <c r="U89" s="5">
        <v>0.44550000000000001</v>
      </c>
      <c r="AA89" s="2" t="s">
        <v>9</v>
      </c>
      <c r="AB89">
        <v>0.33329999999999999</v>
      </c>
      <c r="AC89">
        <v>9.3799999999999994E-2</v>
      </c>
      <c r="AD89">
        <v>0.14630000000000001</v>
      </c>
      <c r="AE89" s="5">
        <v>0.65349999999999997</v>
      </c>
      <c r="AF89" s="2" t="s">
        <v>9</v>
      </c>
      <c r="AG89">
        <v>0.27689999999999998</v>
      </c>
      <c r="AH89">
        <v>0.5625</v>
      </c>
      <c r="AI89">
        <v>0.37109999999999999</v>
      </c>
      <c r="AJ89" s="5">
        <v>0.39600000000000002</v>
      </c>
      <c r="AK89" s="2" t="s">
        <v>9</v>
      </c>
      <c r="AL89">
        <v>0.37140000000000001</v>
      </c>
      <c r="AM89">
        <v>0.40629999999999999</v>
      </c>
      <c r="AN89">
        <v>0.3881</v>
      </c>
      <c r="AO89">
        <v>0.59409999999999996</v>
      </c>
      <c r="AP89" s="2" t="s">
        <v>9</v>
      </c>
      <c r="AQ89">
        <v>0.34549999999999997</v>
      </c>
      <c r="AR89">
        <v>0.59379999999999999</v>
      </c>
      <c r="AS89">
        <v>0.43680000000000002</v>
      </c>
      <c r="AT89" s="5">
        <v>0.51490000000000002</v>
      </c>
      <c r="AU89" s="2" t="s">
        <v>282</v>
      </c>
      <c r="AV89" s="1">
        <v>0</v>
      </c>
      <c r="AW89" s="1"/>
      <c r="AX89" s="1"/>
      <c r="AY89" s="3"/>
      <c r="AZ89" s="2" t="s">
        <v>282</v>
      </c>
      <c r="BA89" s="1">
        <v>0</v>
      </c>
      <c r="BB89" s="1"/>
      <c r="BC89" s="1"/>
      <c r="BD89" s="3"/>
      <c r="BJ89" s="2" t="s">
        <v>9</v>
      </c>
      <c r="BK89">
        <v>0.33900000000000002</v>
      </c>
      <c r="BL89">
        <v>0.625</v>
      </c>
      <c r="BM89">
        <v>0.43959999999999999</v>
      </c>
      <c r="BN89" s="5">
        <v>0.495</v>
      </c>
      <c r="BO89" s="1" t="s">
        <v>9</v>
      </c>
      <c r="BP89">
        <v>0</v>
      </c>
      <c r="BQ89">
        <v>0</v>
      </c>
      <c r="BR89">
        <v>0</v>
      </c>
      <c r="BS89" s="5">
        <v>0.68320000000000003</v>
      </c>
      <c r="CF89" s="50" t="s">
        <v>85</v>
      </c>
      <c r="CG89" s="31" t="s">
        <v>779</v>
      </c>
      <c r="CH89" s="31" t="s">
        <v>780</v>
      </c>
      <c r="CI89" s="31" t="s">
        <v>785</v>
      </c>
      <c r="CJ89" s="31" t="s">
        <v>1128</v>
      </c>
      <c r="CK89" s="31" t="s">
        <v>1129</v>
      </c>
      <c r="CL89" s="31" t="s">
        <v>1130</v>
      </c>
      <c r="CM89" s="31" t="s">
        <v>1131</v>
      </c>
      <c r="CN89" s="31" t="s">
        <v>1132</v>
      </c>
      <c r="CO89" s="31" t="s">
        <v>1133</v>
      </c>
      <c r="CP89" s="82" t="s">
        <v>1134</v>
      </c>
      <c r="CQ89" s="82" t="s">
        <v>1135</v>
      </c>
      <c r="CR89" s="82" t="s">
        <v>1136</v>
      </c>
      <c r="CS89" s="31" t="s">
        <v>781</v>
      </c>
    </row>
    <row r="90" spans="12:105" ht="15.75">
      <c r="L90" s="15" t="s">
        <v>11</v>
      </c>
      <c r="M90" s="19">
        <f>AVERAGE(M85:M89)</f>
        <v>0.39913999999999999</v>
      </c>
      <c r="N90" s="19">
        <f t="shared" ref="N90:P90" si="253">AVERAGE(N85:N89)</f>
        <v>0.45175999999999999</v>
      </c>
      <c r="O90" s="19">
        <f t="shared" si="253"/>
        <v>0.41053999999999996</v>
      </c>
      <c r="P90" s="20">
        <f t="shared" si="253"/>
        <v>0.61190000000000011</v>
      </c>
      <c r="Q90" s="15" t="s">
        <v>11</v>
      </c>
      <c r="R90" s="1">
        <f>AVERAGE(R85:R89)</f>
        <v>0.41929999999999995</v>
      </c>
      <c r="S90" s="1">
        <f t="shared" ref="S90:U90" si="254">AVERAGE(S85:S89)</f>
        <v>0.59706000000000004</v>
      </c>
      <c r="T90" s="1">
        <f t="shared" si="254"/>
        <v>0.47856000000000004</v>
      </c>
      <c r="U90" s="3">
        <f t="shared" si="254"/>
        <v>0.58613999999999999</v>
      </c>
      <c r="AA90" s="15" t="s">
        <v>11</v>
      </c>
      <c r="AB90" s="1">
        <f>AVERAGE(AB85:AB89)</f>
        <v>0.40205999999999997</v>
      </c>
      <c r="AC90" s="1">
        <f t="shared" ref="AC90:AD90" si="255">AVERAGE(AC85:AC89)</f>
        <v>0.48921999999999988</v>
      </c>
      <c r="AD90" s="1">
        <f t="shared" si="255"/>
        <v>0.41120000000000001</v>
      </c>
      <c r="AE90" s="3">
        <f>AVERAGE(AE85:AE89)</f>
        <v>0.65150000000000008</v>
      </c>
      <c r="AF90" s="15" t="s">
        <v>11</v>
      </c>
      <c r="AG90" s="1">
        <f>AVERAGE(AG85:AG89)</f>
        <v>0.38213999999999998</v>
      </c>
      <c r="AH90" s="1">
        <f>AVERAGE(AH85:AH89)</f>
        <v>0.70119999999999993</v>
      </c>
      <c r="AI90" s="1">
        <f>AVERAGE(AI85:AI89)</f>
        <v>0.4835000000000001</v>
      </c>
      <c r="AJ90" s="3">
        <f>AVERAGE(AJ85:AJ89)</f>
        <v>0.54059999999999997</v>
      </c>
      <c r="AK90" s="15" t="s">
        <v>11</v>
      </c>
      <c r="AL90" s="1">
        <f>AVERAGE(AL85:AL89)</f>
        <v>0.38577999999999996</v>
      </c>
      <c r="AM90" s="1">
        <f t="shared" ref="AM90:AO90" si="256">AVERAGE(AM85:AM89)</f>
        <v>0.52435999999999994</v>
      </c>
      <c r="AN90" s="1">
        <f t="shared" si="256"/>
        <v>0.43593999999999999</v>
      </c>
      <c r="AO90" s="1">
        <f t="shared" si="256"/>
        <v>0.60197999999999996</v>
      </c>
      <c r="AP90" s="15" t="s">
        <v>11</v>
      </c>
      <c r="AQ90" s="1">
        <f>AVERAGE(AQ85:AQ89)</f>
        <v>0.37659999999999999</v>
      </c>
      <c r="AR90" s="1">
        <f t="shared" ref="AR90:AT90" si="257">AVERAGE(AR85:AR89)</f>
        <v>0.7839799999999999</v>
      </c>
      <c r="AS90" s="1">
        <f t="shared" si="257"/>
        <v>0.46344000000000002</v>
      </c>
      <c r="AT90" s="3">
        <f t="shared" si="257"/>
        <v>0.42377999999999999</v>
      </c>
      <c r="AU90" s="2" t="s">
        <v>283</v>
      </c>
      <c r="AV90" s="1">
        <v>7.7999999999999996E-3</v>
      </c>
      <c r="AW90" s="1"/>
      <c r="AX90" s="1"/>
      <c r="AY90" s="3"/>
      <c r="AZ90" s="2" t="s">
        <v>283</v>
      </c>
      <c r="BA90" s="1">
        <v>0</v>
      </c>
      <c r="BB90" s="1"/>
      <c r="BC90" s="1"/>
      <c r="BD90" s="3"/>
      <c r="BJ90" s="15" t="s">
        <v>11</v>
      </c>
      <c r="BK90" s="1">
        <f>AVERAGE(BK85:BK89)</f>
        <v>0.41190000000000004</v>
      </c>
      <c r="BL90" s="1">
        <f t="shared" ref="BL90:BN90" si="258">AVERAGE(BL85:BL89)</f>
        <v>0.58607999999999993</v>
      </c>
      <c r="BM90" s="1">
        <f t="shared" si="258"/>
        <v>0.42241999999999996</v>
      </c>
      <c r="BN90" s="3">
        <f t="shared" si="258"/>
        <v>0.47328000000000003</v>
      </c>
      <c r="BO90" s="16" t="s">
        <v>11</v>
      </c>
      <c r="BP90" s="1">
        <f>AVERAGE(BP85:BP89)</f>
        <v>0.31375999999999998</v>
      </c>
      <c r="BQ90" s="1">
        <f t="shared" ref="BQ90:BS90" si="259">AVERAGE(BQ85:BQ89)</f>
        <v>0.32967999999999997</v>
      </c>
      <c r="BR90" s="1">
        <f t="shared" si="259"/>
        <v>0.30449999999999999</v>
      </c>
      <c r="BS90" s="3">
        <f t="shared" si="259"/>
        <v>0.65546000000000004</v>
      </c>
      <c r="CF90" s="52" t="s">
        <v>86</v>
      </c>
      <c r="CG90" s="31" t="s">
        <v>783</v>
      </c>
      <c r="CH90" s="31" t="s">
        <v>784</v>
      </c>
      <c r="CI90" s="31" t="s">
        <v>782</v>
      </c>
      <c r="CJ90" s="31" t="s">
        <v>1137</v>
      </c>
      <c r="CK90" s="31" t="s">
        <v>1138</v>
      </c>
      <c r="CL90" s="31" t="s">
        <v>1139</v>
      </c>
      <c r="CM90" s="31" t="s">
        <v>1140</v>
      </c>
      <c r="CN90" s="31" t="s">
        <v>1141</v>
      </c>
      <c r="CO90" s="31" t="s">
        <v>1142</v>
      </c>
      <c r="CP90" s="82" t="s">
        <v>1143</v>
      </c>
      <c r="CQ90" s="82" t="s">
        <v>1144</v>
      </c>
      <c r="CR90" s="82" t="s">
        <v>1145</v>
      </c>
      <c r="CS90" s="31" t="s">
        <v>786</v>
      </c>
    </row>
    <row r="91" spans="12:105" ht="16.5" thickBot="1">
      <c r="L91" s="13" t="s">
        <v>5</v>
      </c>
      <c r="M91" s="17">
        <v>0.55359999999999998</v>
      </c>
      <c r="N91" s="17">
        <v>0.57410000000000005</v>
      </c>
      <c r="O91" s="17">
        <v>0.56359999999999999</v>
      </c>
      <c r="P91" s="18">
        <v>0.52</v>
      </c>
      <c r="Q91" s="13" t="s">
        <v>5</v>
      </c>
      <c r="R91" s="17">
        <v>0.54</v>
      </c>
      <c r="S91" s="17">
        <v>1</v>
      </c>
      <c r="T91" s="17">
        <v>0.73</v>
      </c>
      <c r="U91" s="18">
        <v>0.54</v>
      </c>
      <c r="AA91" s="13" t="s">
        <v>5</v>
      </c>
      <c r="AB91" s="17">
        <v>0.55359999999999998</v>
      </c>
      <c r="AC91" s="17">
        <v>0.57410000000000005</v>
      </c>
      <c r="AD91" s="17">
        <v>0.56559999999999999</v>
      </c>
      <c r="AE91" s="18">
        <v>0.52</v>
      </c>
      <c r="AF91" s="13" t="s">
        <v>5</v>
      </c>
      <c r="AG91" s="17">
        <v>0.54079999999999995</v>
      </c>
      <c r="AH91" s="17">
        <v>0.98150000000000004</v>
      </c>
      <c r="AI91" s="17">
        <v>0.69740000000000002</v>
      </c>
      <c r="AJ91" s="18">
        <v>0.54</v>
      </c>
      <c r="AK91" s="13" t="s">
        <v>5</v>
      </c>
      <c r="AL91" s="17">
        <v>0.52939999999999998</v>
      </c>
      <c r="AM91" s="17">
        <v>0.5</v>
      </c>
      <c r="AN91" s="17">
        <v>0.51429999999999998</v>
      </c>
      <c r="AO91" s="17">
        <v>0.49</v>
      </c>
      <c r="AP91" s="13" t="s">
        <v>5</v>
      </c>
      <c r="AQ91" s="17">
        <v>0.54</v>
      </c>
      <c r="AR91" s="17">
        <v>1</v>
      </c>
      <c r="AS91" s="17">
        <v>0.70130000000000003</v>
      </c>
      <c r="AT91" s="18">
        <v>0.54</v>
      </c>
      <c r="AU91" s="66" t="s">
        <v>284</v>
      </c>
      <c r="AV91" s="67">
        <v>2.9899999999999999E-2</v>
      </c>
      <c r="AW91" s="67"/>
      <c r="AX91" s="67"/>
      <c r="AY91" s="68"/>
      <c r="AZ91" s="66" t="s">
        <v>284</v>
      </c>
      <c r="BA91" s="1">
        <v>2.5899999999999999E-2</v>
      </c>
      <c r="BB91" s="1"/>
      <c r="BC91" s="1"/>
      <c r="BD91" s="3"/>
      <c r="BJ91" s="13" t="s">
        <v>5</v>
      </c>
      <c r="BK91" s="17">
        <v>0.51019999999999999</v>
      </c>
      <c r="BL91" s="17">
        <v>0.46300000000000002</v>
      </c>
      <c r="BM91" s="17">
        <v>0.4854</v>
      </c>
      <c r="BN91" s="18">
        <v>0.47</v>
      </c>
      <c r="BO91" s="14" t="s">
        <v>5</v>
      </c>
      <c r="BP91" s="17">
        <v>0.54549999999999998</v>
      </c>
      <c r="BQ91" s="17">
        <v>0.33329999999999999</v>
      </c>
      <c r="BR91" s="17">
        <v>0.4138</v>
      </c>
      <c r="BS91" s="18">
        <v>0.49</v>
      </c>
      <c r="CF91" s="30"/>
      <c r="CG91" s="31"/>
      <c r="CH91" s="31"/>
      <c r="CI91" s="31"/>
      <c r="CJ91" s="31"/>
      <c r="CK91" s="31"/>
      <c r="CL91" s="31"/>
      <c r="CM91" s="31"/>
      <c r="CN91" s="31"/>
      <c r="CO91" s="31"/>
      <c r="CP91" s="82"/>
      <c r="CQ91" s="82"/>
      <c r="CR91" s="82"/>
      <c r="CS91" s="31"/>
    </row>
    <row r="92" spans="12:105" ht="15.75">
      <c r="L92" s="2" t="s">
        <v>6</v>
      </c>
      <c r="M92">
        <v>0.69569999999999999</v>
      </c>
      <c r="N92">
        <v>0.90139999999999998</v>
      </c>
      <c r="O92">
        <v>0.7853</v>
      </c>
      <c r="P92" s="5">
        <v>0.65</v>
      </c>
      <c r="Q92" s="2" t="s">
        <v>6</v>
      </c>
      <c r="R92">
        <v>0.7</v>
      </c>
      <c r="S92">
        <v>0.39439999999999997</v>
      </c>
      <c r="T92">
        <v>0.50449999999999995</v>
      </c>
      <c r="U92" s="5">
        <v>0.45</v>
      </c>
      <c r="AA92" s="2" t="s">
        <v>6</v>
      </c>
      <c r="AB92">
        <v>0.70409999999999995</v>
      </c>
      <c r="AC92">
        <v>0.9718</v>
      </c>
      <c r="AD92">
        <v>0.81659999999999999</v>
      </c>
      <c r="AE92" s="5">
        <v>0.69</v>
      </c>
      <c r="AF92" s="2" t="s">
        <v>6</v>
      </c>
      <c r="AG92">
        <v>0.71</v>
      </c>
      <c r="AH92">
        <v>1</v>
      </c>
      <c r="AI92">
        <v>0.83040000000000003</v>
      </c>
      <c r="AJ92" s="5">
        <v>0.71</v>
      </c>
      <c r="AK92" s="2" t="s">
        <v>6</v>
      </c>
      <c r="AL92">
        <v>0.69140000000000001</v>
      </c>
      <c r="AM92">
        <v>0.78869999999999996</v>
      </c>
      <c r="AN92">
        <v>0.73680000000000001</v>
      </c>
      <c r="AO92">
        <v>0.6</v>
      </c>
      <c r="AP92" s="2" t="s">
        <v>6</v>
      </c>
      <c r="AQ92">
        <v>0.71879999999999999</v>
      </c>
      <c r="AR92">
        <v>0.9718</v>
      </c>
      <c r="AS92">
        <v>0.82630000000000003</v>
      </c>
      <c r="AT92" s="5">
        <v>0.71</v>
      </c>
      <c r="AU92" s="97" t="s">
        <v>309</v>
      </c>
      <c r="AV92" s="98"/>
      <c r="AW92" s="98"/>
      <c r="AX92" s="98"/>
      <c r="AY92" s="99"/>
      <c r="AZ92" s="103" t="s">
        <v>295</v>
      </c>
      <c r="BA92" s="104"/>
      <c r="BB92" s="104"/>
      <c r="BC92" s="104"/>
      <c r="BD92" s="105"/>
      <c r="BJ92" s="2" t="s">
        <v>6</v>
      </c>
      <c r="BK92">
        <v>0.69489999999999996</v>
      </c>
      <c r="BL92">
        <v>0.57750000000000001</v>
      </c>
      <c r="BM92">
        <v>0.63080000000000003</v>
      </c>
      <c r="BN92" s="5">
        <v>0.52</v>
      </c>
      <c r="BO92" s="1" t="s">
        <v>6</v>
      </c>
      <c r="BP92">
        <v>0.69789999999999996</v>
      </c>
      <c r="BQ92">
        <v>0.94369999999999998</v>
      </c>
      <c r="BR92">
        <v>0.8024</v>
      </c>
      <c r="BS92" s="5">
        <v>0.67</v>
      </c>
      <c r="CF92" s="30" t="s">
        <v>576</v>
      </c>
      <c r="CG92" s="31" t="s">
        <v>799</v>
      </c>
      <c r="CH92" s="31" t="s">
        <v>800</v>
      </c>
      <c r="CI92" s="31" t="s">
        <v>801</v>
      </c>
      <c r="CJ92" s="31" t="s">
        <v>956</v>
      </c>
      <c r="CK92" s="31" t="s">
        <v>957</v>
      </c>
      <c r="CL92" s="31" t="s">
        <v>958</v>
      </c>
      <c r="CM92" s="31" t="s">
        <v>959</v>
      </c>
      <c r="CN92" s="32" t="s">
        <v>960</v>
      </c>
      <c r="CO92" s="32" t="s">
        <v>961</v>
      </c>
      <c r="CP92" s="82" t="s">
        <v>962</v>
      </c>
      <c r="CQ92" s="82" t="s">
        <v>963</v>
      </c>
      <c r="CR92" s="82" t="s">
        <v>964</v>
      </c>
      <c r="CS92" s="31" t="s">
        <v>802</v>
      </c>
    </row>
    <row r="93" spans="12:105" ht="15.75">
      <c r="L93" s="2" t="s">
        <v>7</v>
      </c>
      <c r="M93">
        <v>0.5</v>
      </c>
      <c r="N93">
        <v>0.51160000000000005</v>
      </c>
      <c r="O93">
        <v>0.50570000000000004</v>
      </c>
      <c r="P93" s="5">
        <v>0.56999999999999995</v>
      </c>
      <c r="Q93" s="2" t="s">
        <v>7</v>
      </c>
      <c r="R93">
        <v>0.38179999999999997</v>
      </c>
      <c r="S93">
        <v>0.4884</v>
      </c>
      <c r="T93">
        <v>0.42859999999999998</v>
      </c>
      <c r="U93" s="5">
        <v>0.44</v>
      </c>
      <c r="AA93" s="2" t="s">
        <v>7</v>
      </c>
      <c r="AB93">
        <v>0.43480000000000002</v>
      </c>
      <c r="AC93">
        <v>0.93020000000000003</v>
      </c>
      <c r="AD93">
        <v>0.59260000000000002</v>
      </c>
      <c r="AE93" s="5">
        <v>0.45</v>
      </c>
      <c r="AF93" s="2" t="s">
        <v>7</v>
      </c>
      <c r="AG93">
        <v>0.44900000000000001</v>
      </c>
      <c r="AH93">
        <v>0.51160000000000005</v>
      </c>
      <c r="AI93">
        <v>0.4783</v>
      </c>
      <c r="AJ93" s="5">
        <v>0.52</v>
      </c>
      <c r="AK93" s="2" t="s">
        <v>7</v>
      </c>
      <c r="AL93">
        <v>0.41049999999999998</v>
      </c>
      <c r="AM93">
        <v>0.90700000000000003</v>
      </c>
      <c r="AN93">
        <v>0.56520000000000004</v>
      </c>
      <c r="AO93">
        <v>0.4</v>
      </c>
      <c r="AP93" s="2" t="s">
        <v>7</v>
      </c>
      <c r="AQ93">
        <v>0.4194</v>
      </c>
      <c r="AR93">
        <v>0.60470000000000002</v>
      </c>
      <c r="AS93">
        <v>0.49519999999999997</v>
      </c>
      <c r="AT93" s="5">
        <v>0.47</v>
      </c>
      <c r="AU93" s="13" t="s">
        <v>5</v>
      </c>
      <c r="AV93" s="17">
        <v>0.50429999999999997</v>
      </c>
      <c r="AW93" s="17">
        <v>0.92159999999999997</v>
      </c>
      <c r="AX93" s="17">
        <v>0.65190000000000003</v>
      </c>
      <c r="AY93" s="18">
        <v>0.5</v>
      </c>
      <c r="AZ93" s="13" t="s">
        <v>5</v>
      </c>
      <c r="BA93" s="28">
        <v>0.51219999999999999</v>
      </c>
      <c r="BB93" s="28">
        <v>0.90200000000000002</v>
      </c>
      <c r="BC93" s="28">
        <v>0.65339999999999998</v>
      </c>
      <c r="BD93" s="29">
        <v>0.51390000000000002</v>
      </c>
      <c r="BJ93" s="2" t="s">
        <v>7</v>
      </c>
      <c r="BK93">
        <v>0.47620000000000001</v>
      </c>
      <c r="BL93">
        <v>0.46510000000000001</v>
      </c>
      <c r="BM93">
        <v>0.47060000000000002</v>
      </c>
      <c r="BN93" s="5">
        <v>0.55000000000000004</v>
      </c>
      <c r="BO93" s="1" t="s">
        <v>7</v>
      </c>
      <c r="BP93">
        <v>0</v>
      </c>
      <c r="BQ93">
        <v>0</v>
      </c>
      <c r="BR93">
        <v>0</v>
      </c>
      <c r="BS93" s="5">
        <v>0.49</v>
      </c>
      <c r="CF93" s="30" t="s">
        <v>577</v>
      </c>
      <c r="CG93" s="31" t="s">
        <v>803</v>
      </c>
      <c r="CH93" s="31" t="s">
        <v>804</v>
      </c>
      <c r="CI93" s="31" t="s">
        <v>805</v>
      </c>
      <c r="CJ93" s="32" t="s">
        <v>965</v>
      </c>
      <c r="CK93" s="31" t="s">
        <v>966</v>
      </c>
      <c r="CL93" s="32" t="s">
        <v>967</v>
      </c>
      <c r="CM93" s="31" t="s">
        <v>968</v>
      </c>
      <c r="CN93" s="31" t="s">
        <v>969</v>
      </c>
      <c r="CO93" s="31" t="s">
        <v>970</v>
      </c>
      <c r="CP93" s="82" t="s">
        <v>971</v>
      </c>
      <c r="CQ93" s="82" t="s">
        <v>972</v>
      </c>
      <c r="CR93" s="82" t="s">
        <v>973</v>
      </c>
      <c r="CS93" s="31" t="s">
        <v>806</v>
      </c>
    </row>
    <row r="94" spans="12:105" ht="15.75">
      <c r="L94" s="2" t="s">
        <v>8</v>
      </c>
      <c r="M94">
        <v>0.16669999999999999</v>
      </c>
      <c r="N94">
        <v>7.1400000000000005E-2</v>
      </c>
      <c r="O94">
        <v>0.1</v>
      </c>
      <c r="P94" s="5">
        <v>0.82</v>
      </c>
      <c r="Q94" s="2" t="s">
        <v>8</v>
      </c>
      <c r="R94">
        <v>0.2</v>
      </c>
      <c r="S94">
        <v>7.1400000000000005E-2</v>
      </c>
      <c r="T94">
        <v>0.1053</v>
      </c>
      <c r="U94" s="5">
        <v>0.83</v>
      </c>
      <c r="AA94" s="2" t="s">
        <v>8</v>
      </c>
      <c r="AB94">
        <v>0</v>
      </c>
      <c r="AC94">
        <v>0</v>
      </c>
      <c r="AD94">
        <v>0</v>
      </c>
      <c r="AE94" s="5">
        <v>0.86</v>
      </c>
      <c r="AF94" s="2" t="s">
        <v>8</v>
      </c>
      <c r="AG94">
        <v>0.22220000000000001</v>
      </c>
      <c r="AH94">
        <v>0.28570000000000001</v>
      </c>
      <c r="AI94">
        <v>0.25</v>
      </c>
      <c r="AJ94" s="5">
        <v>0.76</v>
      </c>
      <c r="AK94" s="2" t="s">
        <v>8</v>
      </c>
      <c r="AL94">
        <v>0</v>
      </c>
      <c r="AM94">
        <v>0</v>
      </c>
      <c r="AN94">
        <v>0</v>
      </c>
      <c r="AO94">
        <v>0.86</v>
      </c>
      <c r="AP94" s="2" t="s">
        <v>8</v>
      </c>
      <c r="AQ94">
        <v>0.14000000000000001</v>
      </c>
      <c r="AR94">
        <v>1</v>
      </c>
      <c r="AS94">
        <v>0.24560000000000001</v>
      </c>
      <c r="AT94" s="5">
        <v>0.14000000000000001</v>
      </c>
      <c r="AU94" s="2" t="s">
        <v>6</v>
      </c>
      <c r="AV94">
        <v>0.66669999999999996</v>
      </c>
      <c r="AW94">
        <v>1</v>
      </c>
      <c r="AX94">
        <v>0.8</v>
      </c>
      <c r="AY94" s="5">
        <v>0.66669999999999996</v>
      </c>
      <c r="AZ94" s="2" t="s">
        <v>6</v>
      </c>
      <c r="BA94" s="38">
        <v>0.66249999999999998</v>
      </c>
      <c r="BB94" s="69">
        <v>0.95809999999999995</v>
      </c>
      <c r="BC94" s="69">
        <v>0.78339999999999999</v>
      </c>
      <c r="BD94" s="70">
        <v>0.64739999999999998</v>
      </c>
      <c r="BJ94" s="2" t="s">
        <v>8</v>
      </c>
      <c r="BK94">
        <v>0.13950000000000001</v>
      </c>
      <c r="BL94">
        <v>0.85709999999999997</v>
      </c>
      <c r="BM94">
        <v>0.24</v>
      </c>
      <c r="BN94" s="5">
        <v>0.24</v>
      </c>
      <c r="BO94" s="1" t="s">
        <v>8</v>
      </c>
      <c r="BP94">
        <v>0</v>
      </c>
      <c r="BQ94">
        <v>0</v>
      </c>
      <c r="BR94">
        <v>0</v>
      </c>
      <c r="BS94" s="5">
        <v>0.86</v>
      </c>
      <c r="CF94" s="30" t="s">
        <v>578</v>
      </c>
      <c r="CG94" s="31" t="s">
        <v>807</v>
      </c>
      <c r="CH94" s="31" t="s">
        <v>808</v>
      </c>
      <c r="CI94" s="31" t="s">
        <v>809</v>
      </c>
      <c r="CJ94" s="31" t="s">
        <v>974</v>
      </c>
      <c r="CK94" s="31" t="s">
        <v>975</v>
      </c>
      <c r="CL94" s="31" t="s">
        <v>976</v>
      </c>
      <c r="CM94" s="31" t="s">
        <v>977</v>
      </c>
      <c r="CN94" s="31" t="s">
        <v>978</v>
      </c>
      <c r="CO94" s="31" t="s">
        <v>979</v>
      </c>
      <c r="CP94" s="82" t="s">
        <v>980</v>
      </c>
      <c r="CQ94" s="82" t="s">
        <v>981</v>
      </c>
      <c r="CR94" s="82" t="s">
        <v>982</v>
      </c>
      <c r="CS94" s="31" t="s">
        <v>810</v>
      </c>
    </row>
    <row r="95" spans="12:105" ht="15.75">
      <c r="L95" s="2" t="s">
        <v>9</v>
      </c>
      <c r="M95">
        <v>0.3846</v>
      </c>
      <c r="N95">
        <v>0.14710000000000001</v>
      </c>
      <c r="O95">
        <v>0.21279999999999999</v>
      </c>
      <c r="P95" s="5">
        <v>0.63</v>
      </c>
      <c r="Q95" s="2" t="s">
        <v>9</v>
      </c>
      <c r="R95">
        <v>0.30159999999999998</v>
      </c>
      <c r="S95">
        <v>0.55879999999999996</v>
      </c>
      <c r="T95">
        <v>0.39179999999999998</v>
      </c>
      <c r="U95" s="5">
        <v>0.41</v>
      </c>
      <c r="AA95" s="2" t="s">
        <v>9</v>
      </c>
      <c r="AB95">
        <v>0.5</v>
      </c>
      <c r="AC95">
        <v>5.8799999999999998E-2</v>
      </c>
      <c r="AD95">
        <v>0.1053</v>
      </c>
      <c r="AE95" s="5">
        <v>0.66</v>
      </c>
      <c r="AF95" s="2" t="s">
        <v>9</v>
      </c>
      <c r="AG95">
        <v>0.33710000000000001</v>
      </c>
      <c r="AH95">
        <v>0.88239999999999996</v>
      </c>
      <c r="AI95">
        <v>0.48780000000000001</v>
      </c>
      <c r="AJ95" s="5">
        <v>0.37</v>
      </c>
      <c r="AK95" s="2" t="s">
        <v>9</v>
      </c>
      <c r="AL95">
        <v>0.46510000000000001</v>
      </c>
      <c r="AM95">
        <v>0.58819999999999995</v>
      </c>
      <c r="AN95">
        <v>0.51949999999999996</v>
      </c>
      <c r="AO95">
        <v>0.63</v>
      </c>
      <c r="AP95" s="2" t="s">
        <v>9</v>
      </c>
      <c r="AQ95">
        <v>0.34</v>
      </c>
      <c r="AR95">
        <v>1</v>
      </c>
      <c r="AS95">
        <v>0.50749999999999995</v>
      </c>
      <c r="AT95" s="5">
        <v>0.34</v>
      </c>
      <c r="AU95" s="2" t="s">
        <v>7</v>
      </c>
      <c r="AV95">
        <v>0.40570000000000001</v>
      </c>
      <c r="AW95">
        <v>0.99009999999999998</v>
      </c>
      <c r="AX95">
        <v>0.57550000000000001</v>
      </c>
      <c r="AY95" s="5">
        <v>0.41239999999999999</v>
      </c>
      <c r="AZ95" s="2" t="s">
        <v>7</v>
      </c>
      <c r="BA95" s="38">
        <v>0.40660000000000002</v>
      </c>
      <c r="BB95" s="69">
        <v>0.97030000000000005</v>
      </c>
      <c r="BC95" s="69">
        <v>0.57310000000000005</v>
      </c>
      <c r="BD95" s="70">
        <v>0.41830000000000001</v>
      </c>
      <c r="BJ95" s="2" t="s">
        <v>9</v>
      </c>
      <c r="BK95">
        <v>0.31940000000000002</v>
      </c>
      <c r="BL95">
        <v>0.67649999999999999</v>
      </c>
      <c r="BM95">
        <v>0.434</v>
      </c>
      <c r="BN95" s="5">
        <v>0.4</v>
      </c>
      <c r="BO95" s="1" t="s">
        <v>9</v>
      </c>
      <c r="BP95">
        <v>0</v>
      </c>
      <c r="BQ95">
        <v>0</v>
      </c>
      <c r="BR95">
        <v>0</v>
      </c>
      <c r="BS95" s="5">
        <v>0.66</v>
      </c>
      <c r="CF95" s="30" t="s">
        <v>579</v>
      </c>
      <c r="CG95" s="31" t="s">
        <v>811</v>
      </c>
      <c r="CH95" s="32" t="s">
        <v>812</v>
      </c>
      <c r="CI95" s="32" t="s">
        <v>813</v>
      </c>
      <c r="CJ95" s="31" t="s">
        <v>885</v>
      </c>
      <c r="CK95" s="31" t="s">
        <v>886</v>
      </c>
      <c r="CL95" s="31" t="s">
        <v>887</v>
      </c>
      <c r="CM95" s="31" t="s">
        <v>667</v>
      </c>
      <c r="CN95" s="31" t="s">
        <v>888</v>
      </c>
      <c r="CO95" s="31" t="s">
        <v>889</v>
      </c>
      <c r="CP95" s="82" t="s">
        <v>890</v>
      </c>
      <c r="CQ95" s="82" t="s">
        <v>891</v>
      </c>
      <c r="CR95" s="82" t="s">
        <v>892</v>
      </c>
      <c r="CS95" s="31" t="s">
        <v>814</v>
      </c>
    </row>
    <row r="96" spans="12:105" ht="15.75">
      <c r="L96" s="15" t="s">
        <v>11</v>
      </c>
      <c r="M96" s="19">
        <f>AVERAGE(M91:M95)</f>
        <v>0.46011999999999997</v>
      </c>
      <c r="N96" s="19">
        <f t="shared" ref="N96:P96" si="260">AVERAGE(N91:N95)</f>
        <v>0.44112000000000001</v>
      </c>
      <c r="O96" s="19">
        <f t="shared" si="260"/>
        <v>0.43348000000000003</v>
      </c>
      <c r="P96" s="20">
        <f t="shared" si="260"/>
        <v>0.6379999999999999</v>
      </c>
      <c r="Q96" s="15" t="s">
        <v>11</v>
      </c>
      <c r="R96" s="1">
        <f>AVERAGE(R91:R95)</f>
        <v>0.42467999999999995</v>
      </c>
      <c r="S96" s="1">
        <f t="shared" ref="S96:U96" si="261">AVERAGE(S91:S95)</f>
        <v>0.50259999999999994</v>
      </c>
      <c r="T96" s="1">
        <f t="shared" si="261"/>
        <v>0.43204000000000004</v>
      </c>
      <c r="U96" s="3">
        <f t="shared" si="261"/>
        <v>0.53400000000000003</v>
      </c>
      <c r="AA96" s="15" t="s">
        <v>11</v>
      </c>
      <c r="AB96" s="1">
        <f>AVERAGE(AB91:AB95)</f>
        <v>0.4385</v>
      </c>
      <c r="AC96" s="1">
        <f t="shared" ref="AC96:AE96" si="262">AVERAGE(AC91:AC95)</f>
        <v>0.5069800000000001</v>
      </c>
      <c r="AD96" s="1">
        <f t="shared" si="262"/>
        <v>0.41602000000000006</v>
      </c>
      <c r="AE96" s="3">
        <f t="shared" si="262"/>
        <v>0.63600000000000001</v>
      </c>
      <c r="AF96" s="15" t="s">
        <v>11</v>
      </c>
      <c r="AG96" s="1">
        <f>AVERAGE(AG91:AG95)</f>
        <v>0.45182</v>
      </c>
      <c r="AH96" s="1">
        <f>AVERAGE(AH91:AH95)</f>
        <v>0.73224</v>
      </c>
      <c r="AI96" s="1">
        <f>AVERAGE(AI91:AI95)</f>
        <v>0.54878000000000005</v>
      </c>
      <c r="AJ96" s="3">
        <f>AVERAGE(AJ91:AJ95)</f>
        <v>0.58000000000000007</v>
      </c>
      <c r="AK96" s="15" t="s">
        <v>11</v>
      </c>
      <c r="AL96" s="1">
        <f>AVERAGE(AL91:AL95)</f>
        <v>0.41927999999999999</v>
      </c>
      <c r="AM96" s="1">
        <f t="shared" ref="AM96:AO96" si="263">AVERAGE(AM91:AM95)</f>
        <v>0.55678000000000005</v>
      </c>
      <c r="AN96" s="1">
        <f t="shared" si="263"/>
        <v>0.46715999999999996</v>
      </c>
      <c r="AO96" s="1">
        <f t="shared" si="263"/>
        <v>0.59599999999999986</v>
      </c>
      <c r="AP96" s="15" t="s">
        <v>11</v>
      </c>
      <c r="AQ96" s="1">
        <f>AVERAGE(AQ91:AQ95)</f>
        <v>0.43163999999999997</v>
      </c>
      <c r="AR96" s="1">
        <f t="shared" ref="AR96:AT96" si="264">AVERAGE(AR91:AR95)</f>
        <v>0.9153</v>
      </c>
      <c r="AS96" s="1">
        <f t="shared" si="264"/>
        <v>0.55518000000000001</v>
      </c>
      <c r="AT96" s="3">
        <f t="shared" si="264"/>
        <v>0.43999999999999995</v>
      </c>
      <c r="AU96" s="2" t="s">
        <v>8</v>
      </c>
      <c r="AV96">
        <v>8.6099999999999996E-2</v>
      </c>
      <c r="AW96">
        <v>0.77270000000000005</v>
      </c>
      <c r="AX96">
        <v>0.15490000000000001</v>
      </c>
      <c r="AY96" s="5">
        <v>0.26100000000000001</v>
      </c>
      <c r="AZ96" s="2" t="s">
        <v>8</v>
      </c>
      <c r="BA96" s="69">
        <v>8.7099999999999997E-2</v>
      </c>
      <c r="BB96" s="69">
        <v>0.75</v>
      </c>
      <c r="BC96" s="69">
        <v>0.156</v>
      </c>
      <c r="BD96" s="70">
        <v>0.2888</v>
      </c>
      <c r="BJ96" s="15" t="s">
        <v>11</v>
      </c>
      <c r="BK96" s="1">
        <f>AVERAGE(BK91:BK95)</f>
        <v>0.42803999999999992</v>
      </c>
      <c r="BL96" s="1">
        <f t="shared" ref="BL96:BN96" si="265">AVERAGE(BL91:BL95)</f>
        <v>0.60784000000000005</v>
      </c>
      <c r="BM96" s="1">
        <f t="shared" si="265"/>
        <v>0.45216000000000001</v>
      </c>
      <c r="BN96" s="3">
        <f t="shared" si="265"/>
        <v>0.43600000000000005</v>
      </c>
      <c r="BO96" s="16" t="s">
        <v>11</v>
      </c>
      <c r="BP96" s="1">
        <f>AVERAGE(BP91:BP95)</f>
        <v>0.24867999999999996</v>
      </c>
      <c r="BQ96" s="1">
        <f t="shared" ref="BQ96:BS96" si="266">AVERAGE(BQ91:BQ95)</f>
        <v>0.25539999999999996</v>
      </c>
      <c r="BR96" s="1">
        <f t="shared" si="266"/>
        <v>0.24323999999999998</v>
      </c>
      <c r="BS96" s="3">
        <f t="shared" si="266"/>
        <v>0.63400000000000012</v>
      </c>
      <c r="CF96" s="30" t="s">
        <v>580</v>
      </c>
      <c r="CG96" s="31" t="s">
        <v>815</v>
      </c>
      <c r="CH96" s="31" t="s">
        <v>816</v>
      </c>
      <c r="CI96" s="31" t="s">
        <v>817</v>
      </c>
      <c r="CJ96" s="31" t="s">
        <v>983</v>
      </c>
      <c r="CK96" s="31" t="s">
        <v>984</v>
      </c>
      <c r="CL96" s="31" t="s">
        <v>985</v>
      </c>
      <c r="CM96" s="31" t="s">
        <v>612</v>
      </c>
      <c r="CN96" s="31" t="s">
        <v>986</v>
      </c>
      <c r="CO96" s="31" t="s">
        <v>987</v>
      </c>
      <c r="CP96" s="82" t="s">
        <v>988</v>
      </c>
      <c r="CQ96" s="82" t="s">
        <v>989</v>
      </c>
      <c r="CR96" s="82" t="s">
        <v>990</v>
      </c>
      <c r="CS96" s="31" t="s">
        <v>818</v>
      </c>
    </row>
    <row r="97" spans="12:97" ht="15.75">
      <c r="L97" s="13" t="s">
        <v>5</v>
      </c>
      <c r="M97" s="17">
        <v>0.45590000000000003</v>
      </c>
      <c r="N97" s="17">
        <v>0.72089999999999999</v>
      </c>
      <c r="O97" s="17">
        <v>0.55859999999999999</v>
      </c>
      <c r="P97" s="18">
        <v>0.51</v>
      </c>
      <c r="Q97" s="13" t="s">
        <v>5</v>
      </c>
      <c r="R97" s="17">
        <v>0.45329999999999998</v>
      </c>
      <c r="S97" s="17">
        <v>0.79069999999999996</v>
      </c>
      <c r="T97" s="17">
        <v>0.57630000000000003</v>
      </c>
      <c r="U97" s="18">
        <v>0.5</v>
      </c>
      <c r="AA97" s="13" t="s">
        <v>5</v>
      </c>
      <c r="AB97" s="17">
        <v>0.32650000000000001</v>
      </c>
      <c r="AC97" s="17">
        <v>0.37209999999999999</v>
      </c>
      <c r="AD97" s="17">
        <v>0.3478</v>
      </c>
      <c r="AE97" s="18">
        <v>0.4</v>
      </c>
      <c r="AF97" s="13" t="s">
        <v>5</v>
      </c>
      <c r="AG97" s="17">
        <v>0.43</v>
      </c>
      <c r="AH97" s="17">
        <v>1</v>
      </c>
      <c r="AI97" s="17">
        <v>0.60140000000000005</v>
      </c>
      <c r="AJ97" s="18">
        <v>0.43</v>
      </c>
      <c r="AK97" s="13" t="s">
        <v>5</v>
      </c>
      <c r="AL97" s="17">
        <v>0.43480000000000002</v>
      </c>
      <c r="AM97" s="17">
        <v>0.69769999999999999</v>
      </c>
      <c r="AN97" s="17">
        <v>0.53569999999999995</v>
      </c>
      <c r="AO97" s="17">
        <v>0.48</v>
      </c>
      <c r="AP97" s="13" t="s">
        <v>5</v>
      </c>
      <c r="AQ97" s="17">
        <v>0.43</v>
      </c>
      <c r="AR97" s="17">
        <v>1</v>
      </c>
      <c r="AS97" s="17">
        <v>0.60140000000000005</v>
      </c>
      <c r="AT97" s="18">
        <v>0.43</v>
      </c>
      <c r="AU97" s="2" t="s">
        <v>9</v>
      </c>
      <c r="AV97">
        <v>0.30990000000000001</v>
      </c>
      <c r="AW97">
        <v>0.97399999999999998</v>
      </c>
      <c r="AX97">
        <v>0.47020000000000001</v>
      </c>
      <c r="AY97" s="5">
        <v>0.32669999999999999</v>
      </c>
      <c r="AZ97" s="2" t="s">
        <v>9</v>
      </c>
      <c r="BA97" s="69">
        <v>0.30109999999999998</v>
      </c>
      <c r="BB97" s="69">
        <v>0.92859999999999998</v>
      </c>
      <c r="BC97" s="69">
        <v>0.45469999999999999</v>
      </c>
      <c r="BD97" s="70">
        <v>0.31669999999999998</v>
      </c>
      <c r="BJ97" s="13" t="s">
        <v>5</v>
      </c>
      <c r="BK97" s="17">
        <v>0.5111</v>
      </c>
      <c r="BL97" s="17">
        <v>0.53490000000000004</v>
      </c>
      <c r="BM97" s="17">
        <v>0.52270000000000005</v>
      </c>
      <c r="BN97" s="18">
        <v>0.57999999999999996</v>
      </c>
      <c r="BO97" s="14" t="s">
        <v>5</v>
      </c>
      <c r="BP97" s="17">
        <v>0.48049999999999998</v>
      </c>
      <c r="BQ97" s="17">
        <v>0.80469999999999997</v>
      </c>
      <c r="BR97" s="17">
        <v>0.61670000000000003</v>
      </c>
      <c r="BS97" s="18">
        <v>0.54</v>
      </c>
      <c r="CG97" s="31"/>
      <c r="CH97" s="31"/>
      <c r="CI97" s="31"/>
      <c r="CJ97" s="31"/>
      <c r="CK97" s="31"/>
      <c r="CL97" s="31"/>
      <c r="CM97" s="31"/>
      <c r="CN97" s="31"/>
      <c r="CO97" s="31"/>
      <c r="CP97" s="82"/>
      <c r="CQ97" s="82"/>
      <c r="CR97" s="82"/>
      <c r="CS97" s="31"/>
    </row>
    <row r="98" spans="12:97" ht="15.75">
      <c r="L98" s="2" t="s">
        <v>6</v>
      </c>
      <c r="M98">
        <v>0.64839999999999998</v>
      </c>
      <c r="N98">
        <v>0.92190000000000005</v>
      </c>
      <c r="O98">
        <v>0.76129999999999998</v>
      </c>
      <c r="P98" s="5">
        <v>0.63</v>
      </c>
      <c r="Q98" s="2" t="s">
        <v>6</v>
      </c>
      <c r="R98">
        <v>0.6522</v>
      </c>
      <c r="S98">
        <v>0.46879999999999999</v>
      </c>
      <c r="T98">
        <v>0.54549999999999998</v>
      </c>
      <c r="U98" s="5">
        <v>0.5</v>
      </c>
      <c r="AA98" s="2" t="s">
        <v>6</v>
      </c>
      <c r="AB98">
        <v>0.63829999999999998</v>
      </c>
      <c r="AC98">
        <v>0.9375</v>
      </c>
      <c r="AD98">
        <v>0.75949999999999995</v>
      </c>
      <c r="AE98" s="5">
        <v>0.62</v>
      </c>
      <c r="AF98" s="2" t="s">
        <v>6</v>
      </c>
      <c r="AG98">
        <v>0.64</v>
      </c>
      <c r="AH98">
        <v>1</v>
      </c>
      <c r="AI98">
        <v>0.78049999999999997</v>
      </c>
      <c r="AJ98" s="5">
        <v>0.64</v>
      </c>
      <c r="AK98" s="2" t="s">
        <v>6</v>
      </c>
      <c r="AL98">
        <v>0.6</v>
      </c>
      <c r="AM98">
        <v>0.70309999999999995</v>
      </c>
      <c r="AN98">
        <v>0.64749999999999996</v>
      </c>
      <c r="AO98">
        <v>0.51</v>
      </c>
      <c r="AP98" s="2" t="s">
        <v>6</v>
      </c>
      <c r="AQ98">
        <v>0.64</v>
      </c>
      <c r="AR98">
        <v>1</v>
      </c>
      <c r="AS98">
        <v>0.78049999999999997</v>
      </c>
      <c r="AT98" s="5">
        <v>0.64</v>
      </c>
      <c r="AU98" s="2" t="s">
        <v>11</v>
      </c>
      <c r="AV98" s="1">
        <f>AVERAGE(AV93:AV97)</f>
        <v>0.39454</v>
      </c>
      <c r="AW98" s="1">
        <f>AVERAGE(AW93:AW97)</f>
        <v>0.93167999999999984</v>
      </c>
      <c r="AX98" s="1">
        <f>AVERAGE(AX93:AX97)</f>
        <v>0.53050000000000008</v>
      </c>
      <c r="AY98" s="3">
        <f>AVERAGE(AY93:AY97)</f>
        <v>0.43336000000000008</v>
      </c>
      <c r="AZ98" s="15" t="s">
        <v>11</v>
      </c>
      <c r="BA98" s="1">
        <f>AVERAGE(BA93:BA97)</f>
        <v>0.39390000000000003</v>
      </c>
      <c r="BB98" s="1">
        <f t="shared" ref="BB98:BD98" si="267">AVERAGE(BB93:BB97)</f>
        <v>0.90180000000000005</v>
      </c>
      <c r="BC98" s="1">
        <f t="shared" si="267"/>
        <v>0.52412000000000003</v>
      </c>
      <c r="BD98" s="3">
        <f t="shared" si="267"/>
        <v>0.43702000000000008</v>
      </c>
      <c r="BJ98" s="2" t="s">
        <v>6</v>
      </c>
      <c r="BK98">
        <v>0.65669999999999995</v>
      </c>
      <c r="BL98">
        <v>0.6875</v>
      </c>
      <c r="BM98">
        <v>0.67179999999999995</v>
      </c>
      <c r="BN98" s="5">
        <v>0.56999999999999995</v>
      </c>
      <c r="BO98" s="1" t="s">
        <v>6</v>
      </c>
      <c r="BP98">
        <v>0.65310000000000001</v>
      </c>
      <c r="BQ98">
        <v>1</v>
      </c>
      <c r="BR98">
        <v>0.79010000000000002</v>
      </c>
      <c r="BS98" s="5">
        <v>0.66</v>
      </c>
      <c r="CF98" s="30" t="s">
        <v>640</v>
      </c>
      <c r="CG98" s="31" t="s">
        <v>819</v>
      </c>
      <c r="CH98" s="31" t="s">
        <v>820</v>
      </c>
      <c r="CI98" s="31" t="s">
        <v>821</v>
      </c>
      <c r="CJ98" s="31" t="s">
        <v>997</v>
      </c>
      <c r="CK98" s="31" t="s">
        <v>998</v>
      </c>
      <c r="CL98" s="31" t="s">
        <v>999</v>
      </c>
      <c r="CM98" s="31" t="s">
        <v>991</v>
      </c>
      <c r="CN98" s="31" t="s">
        <v>992</v>
      </c>
      <c r="CO98" s="31" t="s">
        <v>993</v>
      </c>
      <c r="CP98" s="82" t="s">
        <v>994</v>
      </c>
      <c r="CQ98" s="82" t="s">
        <v>995</v>
      </c>
      <c r="CR98" s="82" t="s">
        <v>996</v>
      </c>
      <c r="CS98" s="31" t="s">
        <v>822</v>
      </c>
    </row>
    <row r="99" spans="12:97" ht="15.75">
      <c r="L99" s="2" t="s">
        <v>7</v>
      </c>
      <c r="M99">
        <v>0.34379999999999999</v>
      </c>
      <c r="N99">
        <v>0.31430000000000002</v>
      </c>
      <c r="O99">
        <v>0.32840000000000003</v>
      </c>
      <c r="P99" s="5">
        <v>0.55000000000000004</v>
      </c>
      <c r="Q99" s="2" t="s">
        <v>7</v>
      </c>
      <c r="R99">
        <v>0.39240000000000003</v>
      </c>
      <c r="S99">
        <v>0.88570000000000004</v>
      </c>
      <c r="T99">
        <v>0.54390000000000005</v>
      </c>
      <c r="U99" s="5">
        <v>0.48</v>
      </c>
      <c r="AA99" s="2" t="s">
        <v>7</v>
      </c>
      <c r="AB99">
        <v>0.36080000000000001</v>
      </c>
      <c r="AC99">
        <v>1</v>
      </c>
      <c r="AD99">
        <v>0.53029999999999999</v>
      </c>
      <c r="AE99" s="5">
        <v>0.38</v>
      </c>
      <c r="AF99" s="2" t="s">
        <v>7</v>
      </c>
      <c r="AG99">
        <v>0.39019999999999999</v>
      </c>
      <c r="AH99">
        <v>0.45710000000000001</v>
      </c>
      <c r="AI99">
        <v>0.42109999999999997</v>
      </c>
      <c r="AJ99" s="5">
        <v>0.56000000000000005</v>
      </c>
      <c r="AK99" s="2" t="s">
        <v>7</v>
      </c>
      <c r="AL99">
        <v>0.35870000000000002</v>
      </c>
      <c r="AM99">
        <v>0.94289999999999996</v>
      </c>
      <c r="AN99">
        <v>0.51970000000000005</v>
      </c>
      <c r="AO99">
        <v>0.39</v>
      </c>
      <c r="AP99" s="2" t="s">
        <v>7</v>
      </c>
      <c r="AQ99">
        <v>0.31430000000000002</v>
      </c>
      <c r="AR99">
        <v>0.31430000000000002</v>
      </c>
      <c r="AS99">
        <v>0.31430000000000002</v>
      </c>
      <c r="AT99" s="5">
        <v>0.52</v>
      </c>
      <c r="AU99" s="2" t="s">
        <v>282</v>
      </c>
      <c r="AV99" s="1">
        <v>0</v>
      </c>
      <c r="AW99" s="1"/>
      <c r="AX99" s="1"/>
      <c r="AY99" s="3"/>
      <c r="AZ99" s="2" t="s">
        <v>282</v>
      </c>
      <c r="BA99" s="1">
        <v>0</v>
      </c>
      <c r="BB99" s="1"/>
      <c r="BC99" s="1"/>
      <c r="BD99" s="3"/>
      <c r="BJ99" s="2" t="s">
        <v>7</v>
      </c>
      <c r="BK99">
        <v>0.30769999999999997</v>
      </c>
      <c r="BL99">
        <v>0.2286</v>
      </c>
      <c r="BM99">
        <v>0.26229999999999998</v>
      </c>
      <c r="BN99" s="5">
        <v>0.55000000000000004</v>
      </c>
      <c r="BO99" s="1" t="s">
        <v>7</v>
      </c>
      <c r="BP99">
        <v>0.26319999999999999</v>
      </c>
      <c r="BQ99">
        <v>0.1429</v>
      </c>
      <c r="BR99">
        <v>0.1852</v>
      </c>
      <c r="BS99" s="5">
        <v>0.56000000000000005</v>
      </c>
      <c r="CF99" s="30" t="s">
        <v>641</v>
      </c>
      <c r="CG99" s="31" t="s">
        <v>823</v>
      </c>
      <c r="CH99" s="31" t="s">
        <v>824</v>
      </c>
      <c r="CI99" s="31" t="s">
        <v>826</v>
      </c>
      <c r="CJ99" s="31" t="s">
        <v>1000</v>
      </c>
      <c r="CK99" s="31" t="s">
        <v>1001</v>
      </c>
      <c r="CL99" s="31" t="s">
        <v>1002</v>
      </c>
      <c r="CM99" s="31" t="s">
        <v>1003</v>
      </c>
      <c r="CN99" s="31" t="s">
        <v>1004</v>
      </c>
      <c r="CO99" s="31" t="s">
        <v>1005</v>
      </c>
      <c r="CP99" s="82" t="s">
        <v>1006</v>
      </c>
      <c r="CQ99" s="82" t="s">
        <v>1007</v>
      </c>
      <c r="CR99" s="82" t="s">
        <v>1008</v>
      </c>
      <c r="CS99" s="31" t="s">
        <v>825</v>
      </c>
    </row>
    <row r="100" spans="12:97" ht="15.75">
      <c r="L100" s="2" t="s">
        <v>8</v>
      </c>
      <c r="M100">
        <v>0.25</v>
      </c>
      <c r="N100">
        <v>0.18179999999999999</v>
      </c>
      <c r="O100">
        <v>0.21049999999999999</v>
      </c>
      <c r="P100" s="5">
        <v>0.85</v>
      </c>
      <c r="Q100" s="2" t="s">
        <v>8</v>
      </c>
      <c r="R100">
        <v>0.28570000000000001</v>
      </c>
      <c r="S100">
        <v>0.36359999999999998</v>
      </c>
      <c r="T100">
        <v>0.32</v>
      </c>
      <c r="U100" s="5">
        <v>0.83</v>
      </c>
      <c r="AA100" s="2" t="s">
        <v>8</v>
      </c>
      <c r="AB100">
        <v>0</v>
      </c>
      <c r="AC100">
        <v>0</v>
      </c>
      <c r="AD100">
        <v>0</v>
      </c>
      <c r="AE100" s="5">
        <v>0.89</v>
      </c>
      <c r="AF100" s="2" t="s">
        <v>8</v>
      </c>
      <c r="AG100">
        <v>0.14810000000000001</v>
      </c>
      <c r="AH100">
        <v>0.72729999999999995</v>
      </c>
      <c r="AI100">
        <v>0.2462</v>
      </c>
      <c r="AJ100" s="5">
        <v>0.51</v>
      </c>
      <c r="AK100" s="2" t="s">
        <v>8</v>
      </c>
      <c r="AL100">
        <v>0</v>
      </c>
      <c r="AM100">
        <v>0</v>
      </c>
      <c r="AN100">
        <v>0</v>
      </c>
      <c r="AO100">
        <v>0.89</v>
      </c>
      <c r="AP100" s="2" t="s">
        <v>8</v>
      </c>
      <c r="AQ100">
        <v>0.11</v>
      </c>
      <c r="AR100">
        <v>1</v>
      </c>
      <c r="AS100">
        <v>0.19819999999999999</v>
      </c>
      <c r="AT100" s="5">
        <v>0.11</v>
      </c>
      <c r="AU100" s="2" t="s">
        <v>283</v>
      </c>
      <c r="AV100" s="1">
        <v>0</v>
      </c>
      <c r="AW100" s="1"/>
      <c r="AX100" s="1"/>
      <c r="AY100" s="3"/>
      <c r="AZ100" s="2" t="s">
        <v>283</v>
      </c>
      <c r="BA100" s="1">
        <v>0</v>
      </c>
      <c r="BB100" s="1"/>
      <c r="BC100" s="1"/>
      <c r="BD100" s="3"/>
      <c r="BJ100" s="2" t="s">
        <v>8</v>
      </c>
      <c r="BK100">
        <v>0.1013</v>
      </c>
      <c r="BL100">
        <v>0.72729999999999995</v>
      </c>
      <c r="BM100">
        <v>0.17780000000000001</v>
      </c>
      <c r="BN100" s="5">
        <v>0.26</v>
      </c>
      <c r="BO100" s="1" t="s">
        <v>8</v>
      </c>
      <c r="BP100">
        <v>0</v>
      </c>
      <c r="BQ100">
        <v>0</v>
      </c>
      <c r="BR100">
        <v>0</v>
      </c>
      <c r="BS100" s="5">
        <v>0.89</v>
      </c>
      <c r="CF100" s="30" t="s">
        <v>642</v>
      </c>
      <c r="CG100" s="31" t="s">
        <v>827</v>
      </c>
      <c r="CH100" s="31" t="s">
        <v>828</v>
      </c>
      <c r="CI100" s="31" t="s">
        <v>829</v>
      </c>
      <c r="CJ100" s="31" t="s">
        <v>885</v>
      </c>
      <c r="CK100" s="31" t="s">
        <v>886</v>
      </c>
      <c r="CL100" s="31" t="s">
        <v>887</v>
      </c>
      <c r="CM100" s="31" t="s">
        <v>667</v>
      </c>
      <c r="CN100" s="31" t="s">
        <v>888</v>
      </c>
      <c r="CO100" s="31" t="s">
        <v>892</v>
      </c>
      <c r="CP100" s="82" t="s">
        <v>890</v>
      </c>
      <c r="CQ100" s="82" t="s">
        <v>891</v>
      </c>
      <c r="CR100" s="82" t="s">
        <v>892</v>
      </c>
      <c r="CS100" s="31" t="s">
        <v>830</v>
      </c>
    </row>
    <row r="101" spans="12:97" ht="16.5" thickBot="1">
      <c r="L101" s="2" t="s">
        <v>9</v>
      </c>
      <c r="M101">
        <v>0.31580000000000003</v>
      </c>
      <c r="N101">
        <v>0.21429999999999999</v>
      </c>
      <c r="O101">
        <v>0.25530000000000003</v>
      </c>
      <c r="P101" s="5">
        <v>0.65</v>
      </c>
      <c r="Q101" s="2" t="s">
        <v>9</v>
      </c>
      <c r="R101">
        <v>0.2697</v>
      </c>
      <c r="S101">
        <v>0.85709999999999997</v>
      </c>
      <c r="T101">
        <v>0.83589999999999998</v>
      </c>
      <c r="U101" s="5">
        <v>0.4103</v>
      </c>
      <c r="AA101" s="2" t="s">
        <v>9</v>
      </c>
      <c r="AB101">
        <v>0</v>
      </c>
      <c r="AC101">
        <v>0</v>
      </c>
      <c r="AD101">
        <v>0</v>
      </c>
      <c r="AE101" s="5">
        <v>0.68</v>
      </c>
      <c r="AF101" s="2" t="s">
        <v>9</v>
      </c>
      <c r="AG101">
        <v>0.21879999999999999</v>
      </c>
      <c r="AH101">
        <v>0.25</v>
      </c>
      <c r="AI101">
        <v>0.23330000000000001</v>
      </c>
      <c r="AJ101" s="5">
        <v>0.54</v>
      </c>
      <c r="AK101" s="2" t="s">
        <v>9</v>
      </c>
      <c r="AL101">
        <v>0.36359999999999998</v>
      </c>
      <c r="AM101">
        <v>0.42859999999999998</v>
      </c>
      <c r="AN101">
        <v>0.39340000000000003</v>
      </c>
      <c r="AO101">
        <v>0.63</v>
      </c>
      <c r="AP101" s="2" t="s">
        <v>9</v>
      </c>
      <c r="AQ101">
        <v>0.29170000000000001</v>
      </c>
      <c r="AR101">
        <v>0.5</v>
      </c>
      <c r="AS101">
        <v>0.36840000000000001</v>
      </c>
      <c r="AT101" s="5">
        <v>0.52</v>
      </c>
      <c r="AU101" s="66" t="s">
        <v>284</v>
      </c>
      <c r="AV101" s="67">
        <v>2.3900000000000001E-2</v>
      </c>
      <c r="AW101" s="67"/>
      <c r="AX101" s="67"/>
      <c r="AY101" s="68"/>
      <c r="AZ101" s="66" t="s">
        <v>284</v>
      </c>
      <c r="BA101" s="1">
        <v>2.5899999999999999E-2</v>
      </c>
      <c r="BB101" s="1"/>
      <c r="BC101" s="1"/>
      <c r="BD101" s="3"/>
      <c r="BJ101" s="2" t="s">
        <v>9</v>
      </c>
      <c r="BK101">
        <v>0.2424</v>
      </c>
      <c r="BL101">
        <v>0.57140000000000002</v>
      </c>
      <c r="BM101">
        <v>0.34039999999999998</v>
      </c>
      <c r="BN101" s="5">
        <v>0.38</v>
      </c>
      <c r="BO101" s="1" t="s">
        <v>9</v>
      </c>
      <c r="BP101">
        <v>1</v>
      </c>
      <c r="BQ101">
        <v>3.5700000000000003E-2</v>
      </c>
      <c r="BR101">
        <v>6.9000000000000006E-2</v>
      </c>
      <c r="BS101" s="5">
        <v>0.73</v>
      </c>
      <c r="CF101" s="30" t="s">
        <v>643</v>
      </c>
      <c r="CG101" s="31" t="s">
        <v>831</v>
      </c>
      <c r="CH101" s="31" t="s">
        <v>832</v>
      </c>
      <c r="CI101" s="31" t="s">
        <v>833</v>
      </c>
      <c r="CJ101" s="31" t="s">
        <v>1009</v>
      </c>
      <c r="CK101" s="31" t="s">
        <v>1010</v>
      </c>
      <c r="CL101" s="31" t="s">
        <v>1011</v>
      </c>
      <c r="CM101" s="31" t="s">
        <v>1012</v>
      </c>
      <c r="CN101" s="31" t="s">
        <v>1013</v>
      </c>
      <c r="CO101" s="31" t="s">
        <v>1014</v>
      </c>
      <c r="CP101" s="82" t="s">
        <v>1015</v>
      </c>
      <c r="CQ101" s="82" t="s">
        <v>1016</v>
      </c>
      <c r="CR101" s="82" t="s">
        <v>1017</v>
      </c>
      <c r="CS101" s="31" t="s">
        <v>834</v>
      </c>
    </row>
    <row r="102" spans="12:97">
      <c r="L102" s="2" t="s">
        <v>11</v>
      </c>
      <c r="M102">
        <f>AVERAGE(M97:M101)</f>
        <v>0.40278000000000003</v>
      </c>
      <c r="N102">
        <f t="shared" ref="N102:P102" si="268">AVERAGE(N97:N101)</f>
        <v>0.47064000000000006</v>
      </c>
      <c r="O102">
        <f t="shared" si="268"/>
        <v>0.42282000000000003</v>
      </c>
      <c r="P102" s="5">
        <f t="shared" si="268"/>
        <v>0.63800000000000001</v>
      </c>
      <c r="Q102" s="2" t="s">
        <v>11</v>
      </c>
      <c r="R102" s="1">
        <f>AVERAGE(R97:R101)</f>
        <v>0.41066000000000003</v>
      </c>
      <c r="S102" s="1">
        <f t="shared" ref="S102:U102" si="269">AVERAGE(S97:S101)</f>
        <v>0.67318</v>
      </c>
      <c r="T102" s="1">
        <f t="shared" si="269"/>
        <v>0.56432000000000004</v>
      </c>
      <c r="U102" s="3">
        <f t="shared" si="269"/>
        <v>0.54405999999999999</v>
      </c>
      <c r="AA102" s="2" t="s">
        <v>11</v>
      </c>
      <c r="AB102" s="1">
        <f>AVERAGE(AB97:AB101)</f>
        <v>0.26512000000000002</v>
      </c>
      <c r="AC102" s="1">
        <f t="shared" ref="AC102" si="270">AVERAGE(AC97:AC101)</f>
        <v>0.46192</v>
      </c>
      <c r="AD102" s="1">
        <f>AVERAGE(AD97:AD101)</f>
        <v>0.32751999999999998</v>
      </c>
      <c r="AE102" s="3">
        <f t="shared" ref="AE102" si="271">AVERAGE(AE97:AE101)</f>
        <v>0.59400000000000008</v>
      </c>
      <c r="AF102" s="2" t="s">
        <v>11</v>
      </c>
      <c r="AG102" s="1">
        <f>AVERAGE(AG97:AG101)</f>
        <v>0.36541999999999997</v>
      </c>
      <c r="AH102" s="1">
        <f>AVERAGE(AH97:AH101)</f>
        <v>0.68688000000000005</v>
      </c>
      <c r="AI102" s="1">
        <f>AVERAGE(AI97:AI101)</f>
        <v>0.45649999999999996</v>
      </c>
      <c r="AJ102" s="3">
        <f>AVERAGE(AJ97:AJ101)</f>
        <v>0.53600000000000003</v>
      </c>
      <c r="AK102" s="2" t="s">
        <v>11</v>
      </c>
      <c r="AL102" s="1">
        <f>AVERAGE(AL97:AL101)</f>
        <v>0.35141999999999995</v>
      </c>
      <c r="AM102" s="1">
        <f t="shared" ref="AM102:AO102" si="272">AVERAGE(AM97:AM101)</f>
        <v>0.55445999999999995</v>
      </c>
      <c r="AN102" s="1">
        <f t="shared" si="272"/>
        <v>0.41925999999999997</v>
      </c>
      <c r="AO102" s="1">
        <f t="shared" si="272"/>
        <v>0.57999999999999996</v>
      </c>
      <c r="AP102" s="2" t="s">
        <v>11</v>
      </c>
      <c r="AQ102" s="1">
        <f>AVERAGE(AQ97:AQ101)</f>
        <v>0.35720000000000007</v>
      </c>
      <c r="AR102" s="1">
        <f t="shared" ref="AR102:AT102" si="273">AVERAGE(AR97:AR101)</f>
        <v>0.76286000000000009</v>
      </c>
      <c r="AS102" s="1">
        <f t="shared" si="273"/>
        <v>0.45255999999999996</v>
      </c>
      <c r="AT102" s="3">
        <f t="shared" si="273"/>
        <v>0.44400000000000006</v>
      </c>
      <c r="AU102" s="1"/>
      <c r="AV102" s="1"/>
      <c r="AW102" s="1"/>
      <c r="AX102" s="1"/>
      <c r="AY102" s="1"/>
      <c r="AZ102" s="103" t="s">
        <v>287</v>
      </c>
      <c r="BA102" s="104"/>
      <c r="BB102" s="104"/>
      <c r="BC102" s="104"/>
      <c r="BD102" s="105"/>
      <c r="BJ102" s="2" t="s">
        <v>11</v>
      </c>
      <c r="BK102" s="1">
        <f>AVERAGE(BK97:BK101)</f>
        <v>0.36383999999999994</v>
      </c>
      <c r="BL102" s="1">
        <f t="shared" ref="BL102:BN102" si="274">AVERAGE(BL97:BL101)</f>
        <v>0.54993999999999998</v>
      </c>
      <c r="BM102" s="1">
        <f t="shared" si="274"/>
        <v>0.39500000000000002</v>
      </c>
      <c r="BN102" s="3">
        <f t="shared" si="274"/>
        <v>0.46799999999999997</v>
      </c>
      <c r="BO102" s="1" t="s">
        <v>11</v>
      </c>
      <c r="BP102" s="1">
        <f>AVERAGE(BP97:BP101)</f>
        <v>0.47935999999999995</v>
      </c>
      <c r="BQ102" s="1">
        <f t="shared" ref="BQ102" si="275">AVERAGE(BQ97:BQ101)</f>
        <v>0.39666000000000001</v>
      </c>
      <c r="BR102" s="1">
        <f>AVERAGE(BR97:BR101)</f>
        <v>0.3322</v>
      </c>
      <c r="BS102" s="3">
        <f t="shared" ref="BS102" si="276">AVERAGE(BS97:BS101)</f>
        <v>0.67600000000000005</v>
      </c>
    </row>
    <row r="103" spans="12:97">
      <c r="L103" s="21"/>
      <c r="M103" s="17">
        <f t="shared" ref="M103:P103" si="277">AVERAGE(M78,M84,M90,M96,M102)</f>
        <v>0.40255999999999997</v>
      </c>
      <c r="N103" s="17">
        <f t="shared" si="277"/>
        <v>0.434832</v>
      </c>
      <c r="O103" s="17">
        <f t="shared" si="277"/>
        <v>0.40740800000000005</v>
      </c>
      <c r="P103" s="18">
        <f t="shared" si="277"/>
        <v>0.62597599999999998</v>
      </c>
      <c r="Q103" s="21"/>
      <c r="R103" s="17">
        <f t="shared" ref="R103:U103" si="278">AVERAGE(R78,R84,R90,R96,R102)</f>
        <v>0.40491200000000005</v>
      </c>
      <c r="S103" s="17">
        <f t="shared" si="278"/>
        <v>0.63440799999999986</v>
      </c>
      <c r="T103" s="17">
        <f t="shared" si="278"/>
        <v>0.48592400000000008</v>
      </c>
      <c r="U103" s="18">
        <f t="shared" si="278"/>
        <v>0.53900000000000003</v>
      </c>
      <c r="AA103" s="21"/>
      <c r="AB103" s="17">
        <f t="shared" ref="AB103:AE103" si="279">AVERAGE(AB78,AB84,AB90,AB96,AB102)</f>
        <v>0.37290000000000001</v>
      </c>
      <c r="AC103" s="17">
        <f t="shared" si="279"/>
        <v>0.46680400000000005</v>
      </c>
      <c r="AD103" s="17">
        <f t="shared" si="279"/>
        <v>0.38125599999999998</v>
      </c>
      <c r="AE103" s="18">
        <f t="shared" si="279"/>
        <v>0.63304000000000005</v>
      </c>
      <c r="AF103" s="21"/>
      <c r="AG103" s="17">
        <f>AVERAGE(AG78,AG84,AG90,AG96,AG102)</f>
        <v>0.39570799999999995</v>
      </c>
      <c r="AH103" s="17">
        <f>AVERAGE(AH78,AH84,AH90,AH96,AH102)</f>
        <v>0.72303200000000001</v>
      </c>
      <c r="AI103" s="17">
        <f>AVERAGE(AI78,AI84,AI90,AI96,AI102)</f>
        <v>0.48786800000000002</v>
      </c>
      <c r="AJ103" s="18">
        <f>AVERAGE(AJ78,AJ84,AJ90,AJ96,AJ102)</f>
        <v>0.51996400000000009</v>
      </c>
      <c r="AK103" s="17"/>
      <c r="AL103" s="17">
        <f t="shared" ref="AL103:AO103" si="280">AVERAGE(AL78,AL84,AL90,AL96,AL102)</f>
        <v>0.38584000000000007</v>
      </c>
      <c r="AM103" s="17">
        <f t="shared" si="280"/>
        <v>0.55986399999999992</v>
      </c>
      <c r="AN103" s="17">
        <f t="shared" si="280"/>
        <v>0.44666800000000001</v>
      </c>
      <c r="AO103" s="17">
        <f t="shared" si="280"/>
        <v>0.59317599999999993</v>
      </c>
      <c r="AP103" s="21"/>
      <c r="AQ103" s="17">
        <f t="shared" ref="AQ103:AT103" si="281">AVERAGE(AQ78,AQ84,AQ90,AQ96,AQ102)</f>
        <v>0.38217600000000002</v>
      </c>
      <c r="AR103" s="17">
        <f t="shared" si="281"/>
        <v>0.78378800000000004</v>
      </c>
      <c r="AS103" s="17">
        <f t="shared" si="281"/>
        <v>0.47216800000000003</v>
      </c>
      <c r="AT103" s="18">
        <f t="shared" si="281"/>
        <v>0.44902800000000004</v>
      </c>
      <c r="AZ103" s="13" t="s">
        <v>5</v>
      </c>
      <c r="BA103" s="28">
        <v>0.5131</v>
      </c>
      <c r="BB103" s="28">
        <v>0.84709999999999996</v>
      </c>
      <c r="BC103" s="28">
        <v>0.6391</v>
      </c>
      <c r="BD103" s="29">
        <v>0.51390000000000002</v>
      </c>
      <c r="BJ103" s="21"/>
      <c r="BK103" s="17">
        <f t="shared" ref="BK103:BN103" si="282">AVERAGE(BK78,BK84,BK90,BK96,BK102)</f>
        <v>0.39689399999999997</v>
      </c>
      <c r="BL103" s="17">
        <f t="shared" si="282"/>
        <v>0.52497199999999999</v>
      </c>
      <c r="BM103" s="17">
        <f t="shared" si="282"/>
        <v>0.403752</v>
      </c>
      <c r="BN103" s="18">
        <f t="shared" si="282"/>
        <v>0.47933599999999998</v>
      </c>
      <c r="BO103" s="17"/>
      <c r="BP103" s="17">
        <f t="shared" ref="BP103:BS103" si="283">AVERAGE(BP78,BP84,BP90,BP96,BP102)</f>
        <v>0.37106399999999995</v>
      </c>
      <c r="BQ103" s="17">
        <f t="shared" si="283"/>
        <v>0.32816800000000002</v>
      </c>
      <c r="BR103" s="17">
        <f t="shared" si="283"/>
        <v>0.30813999999999997</v>
      </c>
      <c r="BS103" s="18">
        <f t="shared" si="283"/>
        <v>0.66888800000000015</v>
      </c>
    </row>
    <row r="104" spans="12:97" ht="15.75" thickBot="1">
      <c r="L104" s="6"/>
      <c r="M104" s="7">
        <f t="shared" ref="M104:P104" si="284">_xlfn.STDEV.P(M78,M84,M90,M96,M102)</f>
        <v>3.3308807243730601E-2</v>
      </c>
      <c r="N104" s="7">
        <f t="shared" si="284"/>
        <v>3.0864925336050959E-2</v>
      </c>
      <c r="O104" s="7">
        <f t="shared" si="284"/>
        <v>2.3444346354718454E-2</v>
      </c>
      <c r="P104" s="8">
        <f t="shared" si="284"/>
        <v>1.493778778802266E-2</v>
      </c>
      <c r="Q104" s="6"/>
      <c r="R104" s="7">
        <f t="shared" ref="R104:U104" si="285">_xlfn.STDEV.P(R78,R84,R90,R96,R102)</f>
        <v>2.8087909427367462E-2</v>
      </c>
      <c r="S104" s="7">
        <f t="shared" si="285"/>
        <v>8.710690406621098E-2</v>
      </c>
      <c r="T104" s="7">
        <f t="shared" si="285"/>
        <v>5.1028482085987745E-2</v>
      </c>
      <c r="U104" s="8">
        <f t="shared" si="285"/>
        <v>2.6114452703436087E-2</v>
      </c>
      <c r="AA104" s="6"/>
      <c r="AB104" s="7">
        <f t="shared" ref="AB104:AE104" si="286">_xlfn.STDEV.P(AB78,AB84,AB90,AB96,AB102)</f>
        <v>7.602838732999645E-2</v>
      </c>
      <c r="AC104" s="7">
        <f t="shared" si="286"/>
        <v>2.8571570205363234E-2</v>
      </c>
      <c r="AD104" s="7">
        <f t="shared" si="286"/>
        <v>3.5274088847197752E-2</v>
      </c>
      <c r="AE104" s="8">
        <f t="shared" si="286"/>
        <v>2.1559833023472131E-2</v>
      </c>
      <c r="AF104" s="6"/>
      <c r="AG104" s="7">
        <f>_xlfn.STDEV.P(AG78,AG84,AG90,AG96,AG102)</f>
        <v>3.5889317853645554E-2</v>
      </c>
      <c r="AH104" s="7">
        <f>_xlfn.STDEV.P(AH78,AH84,AH90,AH96,AH102)</f>
        <v>4.5146199131266863E-2</v>
      </c>
      <c r="AI104" s="7">
        <f>_xlfn.STDEV.P(AI78,AI84,AI90,AI96,AI102)</f>
        <v>3.8802188804241466E-2</v>
      </c>
      <c r="AJ104" s="8">
        <f>_xlfn.STDEV.P(AJ78,AJ84,AJ90,AJ96,AJ102)</f>
        <v>4.2401891278573876E-2</v>
      </c>
      <c r="AK104" s="7"/>
      <c r="AL104" s="7">
        <f t="shared" ref="AL104:AO104" si="287">_xlfn.STDEV.P(AL78,AL84,AL90,AL96,AL102)</f>
        <v>2.1682959207635855E-2</v>
      </c>
      <c r="AM104" s="7">
        <f t="shared" si="287"/>
        <v>2.5822921290977168E-2</v>
      </c>
      <c r="AN104" s="7">
        <f t="shared" si="287"/>
        <v>1.8226945328277021E-2</v>
      </c>
      <c r="AO104" s="7">
        <f t="shared" si="287"/>
        <v>1.1397328809857162E-2</v>
      </c>
      <c r="AP104" s="6"/>
      <c r="AQ104" s="7">
        <f>_xlfn.STDEV.P(AQ78,AQ84,AQ90,AQ96,AQ102)</f>
        <v>2.6169571337719664E-2</v>
      </c>
      <c r="AR104" s="7">
        <f t="shared" ref="AQ104:AS104" si="288">_xlfn.STDEV.P(AR78,AR84,AR90,AR96,AR102)</f>
        <v>6.9247743761078617E-2</v>
      </c>
      <c r="AS104" s="7">
        <f t="shared" si="288"/>
        <v>4.2192610917078842E-2</v>
      </c>
      <c r="AT104" s="8">
        <f>_xlfn.STDEV.P(AT78,AT84,AT90,AT96,AT102)</f>
        <v>1.77383994768412E-2</v>
      </c>
      <c r="AZ104" s="2" t="s">
        <v>6</v>
      </c>
      <c r="BA104" s="38">
        <v>0.65969999999999995</v>
      </c>
      <c r="BB104" s="69">
        <v>0.94010000000000005</v>
      </c>
      <c r="BC104" s="69">
        <v>0.77529999999999999</v>
      </c>
      <c r="BD104" s="70">
        <v>0.63749999999999996</v>
      </c>
      <c r="BJ104" s="6"/>
      <c r="BK104" s="7">
        <f t="shared" ref="BK104:BN104" si="289">_xlfn.STDEV.P(BK78,BK84,BK90,BK96,BK102)</f>
        <v>3.395882070979496E-2</v>
      </c>
      <c r="BL104" s="7">
        <f t="shared" si="289"/>
        <v>7.2967127502732224E-2</v>
      </c>
      <c r="BM104" s="7">
        <f t="shared" si="289"/>
        <v>3.3469983208839524E-2</v>
      </c>
      <c r="BN104" s="8">
        <f t="shared" si="289"/>
        <v>4.1359192255168632E-2</v>
      </c>
      <c r="BO104" s="7"/>
      <c r="BP104" s="7">
        <f t="shared" ref="BP104:BS104" si="290">_xlfn.STDEV.P(BP78,BP84,BP90,BP96,BP102)</f>
        <v>8.6367819377358324E-2</v>
      </c>
      <c r="BQ104" s="7">
        <f t="shared" si="290"/>
        <v>4.5672595897321026E-2</v>
      </c>
      <c r="BR104" s="7">
        <f t="shared" si="290"/>
        <v>3.479715850468261E-2</v>
      </c>
      <c r="BS104" s="8">
        <f t="shared" si="290"/>
        <v>2.3069067081267013E-2</v>
      </c>
    </row>
    <row r="105" spans="12:97" ht="15.75" thickBot="1">
      <c r="AZ105" s="2" t="s">
        <v>7</v>
      </c>
      <c r="BA105" s="38">
        <v>0.4083</v>
      </c>
      <c r="BB105" s="69">
        <v>0.97030000000000005</v>
      </c>
      <c r="BC105" s="69">
        <v>0.57479999999999998</v>
      </c>
      <c r="BD105" s="70">
        <v>0.42230000000000001</v>
      </c>
    </row>
    <row r="106" spans="12:97" ht="15.75" thickBot="1">
      <c r="Q106" s="107" t="s">
        <v>119</v>
      </c>
      <c r="R106" s="95"/>
      <c r="S106" s="95"/>
      <c r="T106" s="95"/>
      <c r="U106" s="96"/>
      <c r="AA106" s="107" t="s">
        <v>100</v>
      </c>
      <c r="AB106" s="95"/>
      <c r="AC106" s="95"/>
      <c r="AD106" s="95"/>
      <c r="AE106" s="96"/>
      <c r="AF106" s="107" t="s">
        <v>101</v>
      </c>
      <c r="AG106" s="95"/>
      <c r="AH106" s="95"/>
      <c r="AI106" s="95"/>
      <c r="AJ106" s="96"/>
      <c r="AK106" s="107" t="s">
        <v>102</v>
      </c>
      <c r="AL106" s="95"/>
      <c r="AM106" s="95"/>
      <c r="AN106" s="95"/>
      <c r="AO106" s="96"/>
      <c r="AP106" s="107" t="s">
        <v>103</v>
      </c>
      <c r="AQ106" s="95"/>
      <c r="AR106" s="95"/>
      <c r="AS106" s="95"/>
      <c r="AT106" s="96"/>
      <c r="AU106" s="106"/>
      <c r="AV106" s="106"/>
      <c r="AW106" s="106"/>
      <c r="AX106" s="106"/>
      <c r="AY106" s="106"/>
      <c r="AZ106" s="2" t="s">
        <v>8</v>
      </c>
      <c r="BA106" s="69">
        <v>8.9300000000000004E-2</v>
      </c>
      <c r="BB106" s="69">
        <v>0.70450000000000002</v>
      </c>
      <c r="BC106" s="69">
        <v>0.15859999999999999</v>
      </c>
      <c r="BD106" s="70">
        <v>0.34460000000000002</v>
      </c>
      <c r="BJ106" s="107" t="s">
        <v>625</v>
      </c>
      <c r="BK106" s="95"/>
      <c r="BL106" s="95"/>
      <c r="BM106" s="95"/>
      <c r="BN106" s="96"/>
      <c r="BO106" s="95" t="s">
        <v>646</v>
      </c>
      <c r="BP106" s="95"/>
      <c r="BQ106" s="95"/>
      <c r="BR106" s="95"/>
      <c r="BS106" s="96"/>
    </row>
    <row r="107" spans="12:97">
      <c r="Q107" s="35" t="s">
        <v>1</v>
      </c>
      <c r="R107" s="36" t="s">
        <v>2</v>
      </c>
      <c r="S107" s="36" t="s">
        <v>3</v>
      </c>
      <c r="T107" s="36" t="s">
        <v>4</v>
      </c>
      <c r="U107" s="37" t="s">
        <v>10</v>
      </c>
      <c r="AA107" s="2" t="s">
        <v>1</v>
      </c>
      <c r="AB107" s="1" t="s">
        <v>2</v>
      </c>
      <c r="AC107" s="1" t="s">
        <v>3</v>
      </c>
      <c r="AD107" s="1" t="s">
        <v>4</v>
      </c>
      <c r="AE107" s="3" t="s">
        <v>10</v>
      </c>
      <c r="AF107" s="2" t="s">
        <v>1</v>
      </c>
      <c r="AG107" s="1" t="s">
        <v>2</v>
      </c>
      <c r="AH107" s="1" t="s">
        <v>3</v>
      </c>
      <c r="AI107" s="1" t="s">
        <v>4</v>
      </c>
      <c r="AJ107" s="3" t="s">
        <v>10</v>
      </c>
      <c r="AK107" s="2" t="s">
        <v>1</v>
      </c>
      <c r="AL107" s="1" t="s">
        <v>2</v>
      </c>
      <c r="AM107" s="1" t="s">
        <v>3</v>
      </c>
      <c r="AN107" s="1" t="s">
        <v>4</v>
      </c>
      <c r="AO107" s="1" t="s">
        <v>10</v>
      </c>
      <c r="AP107" s="2" t="s">
        <v>1</v>
      </c>
      <c r="AQ107" s="1" t="s">
        <v>2</v>
      </c>
      <c r="AR107" s="1" t="s">
        <v>3</v>
      </c>
      <c r="AS107" s="1" t="s">
        <v>4</v>
      </c>
      <c r="AT107" s="3" t="s">
        <v>10</v>
      </c>
      <c r="AU107" s="1"/>
      <c r="AV107" s="1"/>
      <c r="AW107" s="1"/>
      <c r="AX107" s="1"/>
      <c r="AY107" s="1"/>
      <c r="AZ107" s="2" t="s">
        <v>9</v>
      </c>
      <c r="BA107" s="69">
        <v>0.2974</v>
      </c>
      <c r="BB107" s="69">
        <v>0.87660000000000005</v>
      </c>
      <c r="BC107" s="69">
        <v>0.44409999999999999</v>
      </c>
      <c r="BD107" s="70">
        <v>0.32669999999999999</v>
      </c>
      <c r="BJ107" s="2" t="s">
        <v>1</v>
      </c>
      <c r="BK107" s="1" t="s">
        <v>2</v>
      </c>
      <c r="BL107" s="1" t="s">
        <v>3</v>
      </c>
      <c r="BM107" s="1" t="s">
        <v>4</v>
      </c>
      <c r="BN107" s="3" t="s">
        <v>10</v>
      </c>
      <c r="BO107" s="1" t="s">
        <v>6</v>
      </c>
      <c r="BP107" s="1" t="s">
        <v>2</v>
      </c>
      <c r="BQ107" s="1" t="s">
        <v>3</v>
      </c>
      <c r="BR107" s="1" t="s">
        <v>4</v>
      </c>
      <c r="BS107" s="3" t="s">
        <v>10</v>
      </c>
    </row>
    <row r="108" spans="12:97">
      <c r="Q108" s="13" t="s">
        <v>5</v>
      </c>
      <c r="R108" s="23">
        <v>0.61629999999999996</v>
      </c>
      <c r="S108" s="23">
        <v>0.96360000000000001</v>
      </c>
      <c r="T108" s="23">
        <v>0.75180000000000002</v>
      </c>
      <c r="U108" s="24">
        <v>0.65</v>
      </c>
      <c r="AA108" s="13" t="s">
        <v>5</v>
      </c>
      <c r="AB108" s="17">
        <v>0.54079999999999995</v>
      </c>
      <c r="AC108" s="17">
        <v>0.96360000000000001</v>
      </c>
      <c r="AD108" s="17">
        <v>0.69279999999999997</v>
      </c>
      <c r="AE108" s="18">
        <v>0.53</v>
      </c>
      <c r="AF108" s="13" t="s">
        <v>5</v>
      </c>
      <c r="AG108" s="17">
        <v>0.57779999999999998</v>
      </c>
      <c r="AH108" s="17">
        <v>0.94550000000000001</v>
      </c>
      <c r="AI108" s="17">
        <v>0.71719999999999995</v>
      </c>
      <c r="AJ108" s="18">
        <v>0.59</v>
      </c>
      <c r="AK108" s="13" t="s">
        <v>5</v>
      </c>
      <c r="AL108" s="17">
        <v>0.54549999999999998</v>
      </c>
      <c r="AM108" s="17">
        <v>0.98180000000000001</v>
      </c>
      <c r="AN108" s="17">
        <v>0.70130000000000003</v>
      </c>
      <c r="AO108" s="17">
        <v>0.54</v>
      </c>
      <c r="AP108" s="13" t="s">
        <v>5</v>
      </c>
      <c r="AQ108" s="17">
        <v>0.55000000000000004</v>
      </c>
      <c r="AR108" s="17">
        <v>1</v>
      </c>
      <c r="AS108" s="17">
        <v>0.7097</v>
      </c>
      <c r="AT108" s="18">
        <v>0.55000000000000004</v>
      </c>
      <c r="AU108" s="1"/>
      <c r="AZ108" s="15" t="s">
        <v>11</v>
      </c>
      <c r="BA108" s="1">
        <f>AVERAGE(BA103:BA107)</f>
        <v>0.39356000000000002</v>
      </c>
      <c r="BB108" s="1">
        <f t="shared" ref="BB108:BD108" si="291">AVERAGE(BB103:BB107)</f>
        <v>0.86771999999999994</v>
      </c>
      <c r="BC108" s="1">
        <f t="shared" si="291"/>
        <v>0.51838000000000006</v>
      </c>
      <c r="BD108" s="3">
        <f t="shared" si="291"/>
        <v>0.44900000000000001</v>
      </c>
      <c r="BJ108" s="13" t="s">
        <v>5</v>
      </c>
      <c r="BK108" s="17">
        <v>0.55000000000000004</v>
      </c>
      <c r="BL108" s="17">
        <v>1</v>
      </c>
      <c r="BM108" s="17">
        <v>0.7097</v>
      </c>
      <c r="BN108" s="18">
        <v>0.55000000000000004</v>
      </c>
      <c r="BO108" s="14" t="s">
        <v>5</v>
      </c>
      <c r="BP108" s="17">
        <v>0.50939999999999996</v>
      </c>
      <c r="BQ108" s="17">
        <v>0.4909</v>
      </c>
      <c r="BR108" s="17">
        <v>0.5</v>
      </c>
      <c r="BS108" s="18">
        <v>0.46</v>
      </c>
    </row>
    <row r="109" spans="12:97">
      <c r="Q109" s="2" t="s">
        <v>6</v>
      </c>
      <c r="R109" s="38">
        <v>0.65</v>
      </c>
      <c r="S109" s="38">
        <v>1</v>
      </c>
      <c r="T109" s="38">
        <v>0.78790000000000004</v>
      </c>
      <c r="U109" s="25">
        <v>0.65</v>
      </c>
      <c r="AA109" s="2" t="s">
        <v>6</v>
      </c>
      <c r="AB109">
        <v>0.65880000000000005</v>
      </c>
      <c r="AC109">
        <v>0.86150000000000004</v>
      </c>
      <c r="AD109">
        <v>0.74670000000000003</v>
      </c>
      <c r="AE109" s="5">
        <v>0.62</v>
      </c>
      <c r="AF109" s="2" t="s">
        <v>6</v>
      </c>
      <c r="AG109">
        <v>0.65</v>
      </c>
      <c r="AH109">
        <v>1</v>
      </c>
      <c r="AI109">
        <v>0.78790000000000004</v>
      </c>
      <c r="AJ109" s="5">
        <v>0.65</v>
      </c>
      <c r="AK109" s="2" t="s">
        <v>6</v>
      </c>
      <c r="AL109">
        <v>0.70830000000000004</v>
      </c>
      <c r="AM109">
        <v>0.26150000000000001</v>
      </c>
      <c r="AN109">
        <v>0.38200000000000001</v>
      </c>
      <c r="AO109">
        <v>0.45</v>
      </c>
      <c r="AP109" s="2" t="s">
        <v>6</v>
      </c>
      <c r="AQ109">
        <v>0.65</v>
      </c>
      <c r="AR109">
        <v>1</v>
      </c>
      <c r="AS109">
        <v>0.78790000000000004</v>
      </c>
      <c r="AT109" s="5">
        <v>0.65</v>
      </c>
      <c r="AU109" s="1"/>
      <c r="AZ109" s="2" t="s">
        <v>282</v>
      </c>
      <c r="BA109" s="1">
        <v>0</v>
      </c>
      <c r="BB109" s="1"/>
      <c r="BC109" s="1"/>
      <c r="BD109" s="3"/>
      <c r="BJ109" s="2" t="s">
        <v>6</v>
      </c>
      <c r="BK109">
        <v>0.65</v>
      </c>
      <c r="BL109">
        <v>1</v>
      </c>
      <c r="BM109">
        <v>0.78790000000000004</v>
      </c>
      <c r="BN109" s="5">
        <v>0.65</v>
      </c>
      <c r="BO109" s="1" t="s">
        <v>6</v>
      </c>
      <c r="BP109">
        <v>0.65659999999999996</v>
      </c>
      <c r="BQ109">
        <v>1</v>
      </c>
      <c r="BR109">
        <v>0.79269999999999996</v>
      </c>
      <c r="BS109" s="5">
        <v>0.66</v>
      </c>
    </row>
    <row r="110" spans="12:97">
      <c r="Q110" s="2" t="s">
        <v>7</v>
      </c>
      <c r="R110" s="38">
        <v>0.45450000000000002</v>
      </c>
      <c r="S110" s="38">
        <v>0.3488</v>
      </c>
      <c r="T110" s="38">
        <v>0.3947</v>
      </c>
      <c r="U110" s="25">
        <v>0.54</v>
      </c>
      <c r="AA110" s="2" t="s">
        <v>7</v>
      </c>
      <c r="AB110">
        <v>0.41820000000000002</v>
      </c>
      <c r="AC110">
        <v>0.53490000000000004</v>
      </c>
      <c r="AD110">
        <v>0.46939999999999998</v>
      </c>
      <c r="AE110" s="5">
        <v>0.48</v>
      </c>
      <c r="AF110" s="2" t="s">
        <v>7</v>
      </c>
      <c r="AG110">
        <v>0.40910000000000002</v>
      </c>
      <c r="AH110">
        <v>0.41860000000000003</v>
      </c>
      <c r="AI110">
        <v>0.4138</v>
      </c>
      <c r="AJ110" s="5">
        <v>0.49</v>
      </c>
      <c r="AK110" s="2" t="s">
        <v>7</v>
      </c>
      <c r="AL110">
        <v>1</v>
      </c>
      <c r="AM110">
        <v>4.65E-2</v>
      </c>
      <c r="AN110">
        <v>8.8900000000000007E-2</v>
      </c>
      <c r="AO110">
        <v>0.59</v>
      </c>
      <c r="AP110" s="2" t="s">
        <v>7</v>
      </c>
      <c r="AQ110">
        <v>0</v>
      </c>
      <c r="AR110">
        <v>0</v>
      </c>
      <c r="AS110">
        <v>0</v>
      </c>
      <c r="AT110" s="5">
        <v>0.56999999999999995</v>
      </c>
      <c r="AU110" s="1"/>
      <c r="AZ110" s="2" t="s">
        <v>283</v>
      </c>
      <c r="BA110" s="1">
        <v>7.7999999999999996E-3</v>
      </c>
      <c r="BB110" s="1"/>
      <c r="BC110" s="1"/>
      <c r="BD110" s="3"/>
      <c r="BJ110" s="2" t="s">
        <v>7</v>
      </c>
      <c r="BK110">
        <v>0.43</v>
      </c>
      <c r="BL110">
        <v>1</v>
      </c>
      <c r="BM110">
        <v>0.60140000000000005</v>
      </c>
      <c r="BN110" s="5">
        <v>0.43</v>
      </c>
      <c r="BO110" s="1" t="s">
        <v>7</v>
      </c>
      <c r="BP110">
        <v>0.39129999999999998</v>
      </c>
      <c r="BQ110">
        <v>0.20930000000000001</v>
      </c>
      <c r="BR110">
        <v>0.2727</v>
      </c>
      <c r="BS110" s="5">
        <v>0.52</v>
      </c>
    </row>
    <row r="111" spans="12:97" ht="15.75" thickBot="1">
      <c r="Q111" s="2" t="s">
        <v>8</v>
      </c>
      <c r="R111" s="38">
        <v>0</v>
      </c>
      <c r="S111" s="38">
        <v>0</v>
      </c>
      <c r="T111" s="38">
        <v>0</v>
      </c>
      <c r="U111" s="25">
        <v>0.91</v>
      </c>
      <c r="AA111" s="2" t="s">
        <v>8</v>
      </c>
      <c r="AB111">
        <v>0</v>
      </c>
      <c r="AC111">
        <v>0</v>
      </c>
      <c r="AD111">
        <v>0</v>
      </c>
      <c r="AE111" s="5">
        <v>0.91</v>
      </c>
      <c r="AF111" s="2" t="s">
        <v>8</v>
      </c>
      <c r="AG111">
        <v>0</v>
      </c>
      <c r="AH111">
        <v>0</v>
      </c>
      <c r="AI111">
        <v>0</v>
      </c>
      <c r="AJ111" s="5">
        <v>0.91</v>
      </c>
      <c r="AK111" s="2" t="s">
        <v>8</v>
      </c>
      <c r="AL111">
        <v>9.6799999999999997E-2</v>
      </c>
      <c r="AM111">
        <v>0.33329999999999999</v>
      </c>
      <c r="AN111">
        <v>0.15</v>
      </c>
      <c r="AO111">
        <v>0.66</v>
      </c>
      <c r="AP111" s="2" t="s">
        <v>8</v>
      </c>
      <c r="AQ111">
        <v>0</v>
      </c>
      <c r="AR111">
        <v>0</v>
      </c>
      <c r="AS111">
        <v>0</v>
      </c>
      <c r="AT111" s="5">
        <v>0.91</v>
      </c>
      <c r="AU111" s="1"/>
      <c r="AZ111" s="66" t="s">
        <v>284</v>
      </c>
      <c r="BA111" s="1">
        <v>2.3900000000000001E-2</v>
      </c>
      <c r="BB111" s="1"/>
      <c r="BC111" s="1"/>
      <c r="BD111" s="3"/>
      <c r="BJ111" s="2" t="s">
        <v>8</v>
      </c>
      <c r="BK111">
        <v>8.7900000000000006E-2</v>
      </c>
      <c r="BL111">
        <v>0.88890000000000002</v>
      </c>
      <c r="BM111">
        <v>0.16</v>
      </c>
      <c r="BN111" s="5">
        <v>0.16</v>
      </c>
      <c r="BO111" s="1" t="s">
        <v>8</v>
      </c>
      <c r="BP111">
        <v>0</v>
      </c>
      <c r="BQ111">
        <v>0</v>
      </c>
      <c r="BR111">
        <v>0</v>
      </c>
      <c r="BS111" s="5">
        <v>0.91</v>
      </c>
    </row>
    <row r="112" spans="12:97">
      <c r="Q112" s="2" t="s">
        <v>9</v>
      </c>
      <c r="R112" s="38">
        <v>0.30769999999999997</v>
      </c>
      <c r="S112" s="38">
        <v>0.125</v>
      </c>
      <c r="T112" s="38">
        <v>0.17780000000000001</v>
      </c>
      <c r="U112" s="25">
        <v>0.63</v>
      </c>
      <c r="AA112" s="2" t="s">
        <v>9</v>
      </c>
      <c r="AB112">
        <v>0.44440000000000002</v>
      </c>
      <c r="AC112">
        <v>0.125</v>
      </c>
      <c r="AD112">
        <v>0.1951</v>
      </c>
      <c r="AE112" s="5">
        <v>0.67</v>
      </c>
      <c r="AF112" s="2" t="s">
        <v>9</v>
      </c>
      <c r="AG112">
        <v>1</v>
      </c>
      <c r="AH112">
        <v>6.25E-2</v>
      </c>
      <c r="AI112">
        <v>0.1176</v>
      </c>
      <c r="AJ112" s="5">
        <v>0.7</v>
      </c>
      <c r="AK112" s="2" t="s">
        <v>9</v>
      </c>
      <c r="AL112">
        <v>0.3261</v>
      </c>
      <c r="AM112">
        <v>0.9375</v>
      </c>
      <c r="AN112">
        <v>0.4839</v>
      </c>
      <c r="AO112">
        <v>0.36</v>
      </c>
      <c r="AP112" s="2" t="s">
        <v>9</v>
      </c>
      <c r="AQ112">
        <v>0</v>
      </c>
      <c r="AR112">
        <v>0</v>
      </c>
      <c r="AS112">
        <v>0</v>
      </c>
      <c r="AT112" s="5">
        <v>0.68</v>
      </c>
      <c r="AU112" s="1"/>
      <c r="AZ112" s="103" t="s">
        <v>296</v>
      </c>
      <c r="BA112" s="104"/>
      <c r="BB112" s="104"/>
      <c r="BC112" s="104"/>
      <c r="BD112" s="105"/>
      <c r="BJ112" s="2" t="s">
        <v>9</v>
      </c>
      <c r="BK112">
        <v>0.3478</v>
      </c>
      <c r="BL112">
        <v>0.5</v>
      </c>
      <c r="BM112">
        <v>0.4103</v>
      </c>
      <c r="BN112" s="5">
        <v>0.54</v>
      </c>
      <c r="BO112" s="1" t="s">
        <v>9</v>
      </c>
      <c r="BP112">
        <v>0</v>
      </c>
      <c r="BQ112">
        <v>0</v>
      </c>
      <c r="BR112">
        <v>0</v>
      </c>
      <c r="BS112" s="5">
        <v>0.68</v>
      </c>
    </row>
    <row r="113" spans="17:71">
      <c r="Q113" s="15" t="s">
        <v>11</v>
      </c>
      <c r="R113" s="26">
        <f>AVERAGE(R108:R112)</f>
        <v>0.40570000000000006</v>
      </c>
      <c r="S113" s="26">
        <f>AVERAGE(S108:S112)</f>
        <v>0.48748000000000002</v>
      </c>
      <c r="T113" s="26">
        <f t="shared" ref="T113:U113" si="292">AVERAGE(T108:T112)</f>
        <v>0.42244000000000004</v>
      </c>
      <c r="U113" s="27">
        <f t="shared" si="292"/>
        <v>0.67599999999999993</v>
      </c>
      <c r="AA113" s="15" t="s">
        <v>11</v>
      </c>
      <c r="AB113" s="1">
        <f>AVERAGE(AB108:AB112)</f>
        <v>0.41243999999999997</v>
      </c>
      <c r="AC113" s="1">
        <f t="shared" ref="AC113:AD113" si="293">AVERAGE(AC108:AC112)</f>
        <v>0.497</v>
      </c>
      <c r="AD113" s="1">
        <f t="shared" si="293"/>
        <v>0.42080000000000001</v>
      </c>
      <c r="AE113" s="3">
        <f>AVERAGE(AE108:AE112)</f>
        <v>0.64200000000000002</v>
      </c>
      <c r="AF113" s="15" t="s">
        <v>11</v>
      </c>
      <c r="AG113" s="1">
        <f>AVERAGE(AG108:AG112)</f>
        <v>0.52737999999999996</v>
      </c>
      <c r="AH113" s="1">
        <f>AVERAGE(AH108:AH112)</f>
        <v>0.48532000000000003</v>
      </c>
      <c r="AI113" s="1">
        <f>AVERAGE(AI108:AI112)</f>
        <v>0.40730000000000005</v>
      </c>
      <c r="AJ113" s="3">
        <f>AVERAGE(AJ108:AJ112)</f>
        <v>0.66799999999999993</v>
      </c>
      <c r="AK113" s="15" t="s">
        <v>11</v>
      </c>
      <c r="AL113" s="1">
        <f>AVERAGE(AL108:AL112)</f>
        <v>0.53533999999999993</v>
      </c>
      <c r="AM113" s="1">
        <f t="shared" ref="AM113:AO113" si="294">AVERAGE(AM108:AM112)</f>
        <v>0.51212000000000002</v>
      </c>
      <c r="AN113" s="1">
        <f t="shared" si="294"/>
        <v>0.36121999999999999</v>
      </c>
      <c r="AO113" s="1">
        <f t="shared" si="294"/>
        <v>0.52</v>
      </c>
      <c r="AP113" s="15" t="s">
        <v>11</v>
      </c>
      <c r="AQ113" s="1">
        <f>AVERAGE(AQ108:AQ112)</f>
        <v>0.24000000000000005</v>
      </c>
      <c r="AR113" s="1">
        <f t="shared" ref="AR113:AT113" si="295">AVERAGE(AR108:AR112)</f>
        <v>0.4</v>
      </c>
      <c r="AS113" s="1">
        <f t="shared" si="295"/>
        <v>0.29952000000000001</v>
      </c>
      <c r="AT113" s="3">
        <f t="shared" si="295"/>
        <v>0.67200000000000004</v>
      </c>
      <c r="AU113" s="1"/>
      <c r="AV113" s="1"/>
      <c r="AW113" s="1"/>
      <c r="AX113" s="1"/>
      <c r="AY113" s="1"/>
      <c r="AZ113" s="13" t="s">
        <v>5</v>
      </c>
      <c r="BA113" s="28">
        <v>0.51390000000000002</v>
      </c>
      <c r="BB113" s="28">
        <v>0.79610000000000003</v>
      </c>
      <c r="BC113" s="28">
        <v>0.62460000000000004</v>
      </c>
      <c r="BD113" s="29">
        <v>0.51390000000000002</v>
      </c>
      <c r="BJ113" s="15" t="s">
        <v>11</v>
      </c>
      <c r="BK113" s="1">
        <f>AVERAGE(BK108:BK112)</f>
        <v>0.41314000000000001</v>
      </c>
      <c r="BL113" s="1">
        <f t="shared" ref="BL113:BN113" si="296">AVERAGE(BL108:BL112)</f>
        <v>0.87777999999999989</v>
      </c>
      <c r="BM113" s="1">
        <f t="shared" si="296"/>
        <v>0.53386</v>
      </c>
      <c r="BN113" s="3">
        <f t="shared" si="296"/>
        <v>0.46600000000000003</v>
      </c>
      <c r="BO113" s="16" t="s">
        <v>11</v>
      </c>
      <c r="BP113" s="1">
        <f>AVERAGE(BP108:BP112)</f>
        <v>0.31145999999999996</v>
      </c>
      <c r="BQ113" s="1">
        <f t="shared" ref="BQ113:BS113" si="297">AVERAGE(BQ108:BQ112)</f>
        <v>0.34004000000000001</v>
      </c>
      <c r="BR113" s="1">
        <f t="shared" si="297"/>
        <v>0.31307999999999997</v>
      </c>
      <c r="BS113" s="3">
        <f t="shared" si="297"/>
        <v>0.64600000000000013</v>
      </c>
    </row>
    <row r="114" spans="17:71">
      <c r="Q114" s="13" t="s">
        <v>5</v>
      </c>
      <c r="R114" s="38">
        <v>0.49490000000000001</v>
      </c>
      <c r="S114" s="38">
        <v>0.98</v>
      </c>
      <c r="T114" s="38">
        <v>0.65769999999999995</v>
      </c>
      <c r="U114" s="25">
        <v>0.495</v>
      </c>
      <c r="AA114" s="13" t="s">
        <v>5</v>
      </c>
      <c r="AB114" s="17">
        <v>0.47439999999999999</v>
      </c>
      <c r="AC114" s="17">
        <v>0.74</v>
      </c>
      <c r="AD114" s="17">
        <v>0.57809999999999995</v>
      </c>
      <c r="AE114" s="18">
        <v>0.46529999999999999</v>
      </c>
      <c r="AF114" s="13" t="s">
        <v>5</v>
      </c>
      <c r="AG114" s="17">
        <v>0.48959999999999998</v>
      </c>
      <c r="AH114" s="17">
        <v>0.44</v>
      </c>
      <c r="AI114" s="17">
        <v>0.42309999999999998</v>
      </c>
      <c r="AJ114" s="18">
        <v>0.40589999999999998</v>
      </c>
      <c r="AK114" s="13" t="s">
        <v>5</v>
      </c>
      <c r="AL114" s="17">
        <v>0.377</v>
      </c>
      <c r="AM114" s="17">
        <v>0.46</v>
      </c>
      <c r="AN114" s="17">
        <v>0.41439999999999999</v>
      </c>
      <c r="AO114" s="17">
        <v>0.35639999999999999</v>
      </c>
      <c r="AP114" s="13" t="s">
        <v>5</v>
      </c>
      <c r="AQ114" s="17">
        <v>0.46150000000000002</v>
      </c>
      <c r="AR114" s="17">
        <v>0.12</v>
      </c>
      <c r="AS114" s="17">
        <v>0.1905</v>
      </c>
      <c r="AT114" s="18">
        <v>0.495</v>
      </c>
      <c r="AU114" s="1"/>
      <c r="AZ114" s="2" t="s">
        <v>6</v>
      </c>
      <c r="BA114" s="69">
        <v>0.66159999999999997</v>
      </c>
      <c r="BB114" s="69">
        <v>0.91920000000000002</v>
      </c>
      <c r="BC114" s="69">
        <v>0.76939999999999997</v>
      </c>
      <c r="BD114" s="70">
        <v>0.63349999999999995</v>
      </c>
      <c r="BJ114" s="13" t="s">
        <v>5</v>
      </c>
      <c r="BK114" s="17">
        <v>0.495</v>
      </c>
      <c r="BL114" s="17">
        <v>1</v>
      </c>
      <c r="BM114" s="17">
        <v>0.6623</v>
      </c>
      <c r="BN114" s="18">
        <v>0.495</v>
      </c>
      <c r="BO114" s="14" t="s">
        <v>5</v>
      </c>
      <c r="BP114" s="17">
        <v>0.44440000000000002</v>
      </c>
      <c r="BQ114" s="17">
        <v>0.4</v>
      </c>
      <c r="BR114" s="17">
        <v>0.42109999999999997</v>
      </c>
      <c r="BS114" s="18">
        <v>0.45540000000000003</v>
      </c>
    </row>
    <row r="115" spans="17:71">
      <c r="Q115" s="2" t="s">
        <v>6</v>
      </c>
      <c r="R115" s="38">
        <v>0.71289999999999998</v>
      </c>
      <c r="S115" s="38">
        <v>1</v>
      </c>
      <c r="T115" s="38">
        <v>0.83240000000000003</v>
      </c>
      <c r="U115" s="25">
        <v>0.71289999999999998</v>
      </c>
      <c r="AA115" s="2" t="s">
        <v>6</v>
      </c>
      <c r="AB115">
        <v>0.6744</v>
      </c>
      <c r="AC115">
        <v>0.80559999999999998</v>
      </c>
      <c r="AD115">
        <v>0.73419999999999996</v>
      </c>
      <c r="AE115" s="5">
        <v>0.58420000000000005</v>
      </c>
      <c r="AF115" s="2" t="s">
        <v>6</v>
      </c>
      <c r="AG115">
        <v>0.71289999999999998</v>
      </c>
      <c r="AH115">
        <v>1</v>
      </c>
      <c r="AI115">
        <v>0.8327</v>
      </c>
      <c r="AJ115" s="5">
        <v>0.71289999999999998</v>
      </c>
      <c r="AK115" s="2" t="s">
        <v>6</v>
      </c>
      <c r="AL115">
        <v>0.69640000000000002</v>
      </c>
      <c r="AM115">
        <v>0.54169999999999996</v>
      </c>
      <c r="AN115">
        <v>0.60940000000000005</v>
      </c>
      <c r="AO115" s="5">
        <v>0.505</v>
      </c>
      <c r="AP115" s="2" t="s">
        <v>6</v>
      </c>
      <c r="AQ115">
        <v>0.71289999999999998</v>
      </c>
      <c r="AR115">
        <v>1</v>
      </c>
      <c r="AS115">
        <v>0.8327</v>
      </c>
      <c r="AT115" s="5">
        <v>0.71289999999999998</v>
      </c>
      <c r="AU115" s="1"/>
      <c r="AZ115" s="2" t="s">
        <v>7</v>
      </c>
      <c r="BA115" s="69">
        <v>0.41510000000000002</v>
      </c>
      <c r="BB115" s="69">
        <v>0.95540000000000003</v>
      </c>
      <c r="BC115" s="69">
        <v>0.57869999999999999</v>
      </c>
      <c r="BD115" s="70">
        <v>0.44019999999999998</v>
      </c>
      <c r="BJ115" s="2" t="s">
        <v>6</v>
      </c>
      <c r="BK115">
        <v>0.71289999999999998</v>
      </c>
      <c r="BL115">
        <v>1</v>
      </c>
      <c r="BM115">
        <v>0.83240000000000003</v>
      </c>
      <c r="BN115" s="5">
        <v>0.71289999999999998</v>
      </c>
      <c r="BO115" s="1" t="s">
        <v>6</v>
      </c>
      <c r="BP115">
        <v>0.71430000000000005</v>
      </c>
      <c r="BQ115">
        <v>0.97219999999999995</v>
      </c>
      <c r="BR115">
        <v>0.82350000000000001</v>
      </c>
      <c r="BS115" s="5">
        <v>0.70299999999999996</v>
      </c>
    </row>
    <row r="116" spans="17:71">
      <c r="Q116" s="2" t="s">
        <v>7</v>
      </c>
      <c r="R116" s="38">
        <v>0.4194</v>
      </c>
      <c r="S116" s="38">
        <v>0.37140000000000001</v>
      </c>
      <c r="T116" s="38">
        <v>0.39389999999999997</v>
      </c>
      <c r="U116" s="25">
        <v>0.60399999999999998</v>
      </c>
      <c r="AA116" s="2" t="s">
        <v>7</v>
      </c>
      <c r="AB116">
        <v>0.35189999999999999</v>
      </c>
      <c r="AC116">
        <v>0.54290000000000005</v>
      </c>
      <c r="AD116">
        <v>0.42699999999999999</v>
      </c>
      <c r="AE116" s="5">
        <v>0.495</v>
      </c>
      <c r="AF116" s="2" t="s">
        <v>7</v>
      </c>
      <c r="AG116">
        <v>0.35</v>
      </c>
      <c r="AH116">
        <v>0.6</v>
      </c>
      <c r="AI116">
        <v>0.44209999999999999</v>
      </c>
      <c r="AJ116" s="5">
        <v>0.47520000000000001</v>
      </c>
      <c r="AK116" s="2" t="s">
        <v>7</v>
      </c>
      <c r="AL116">
        <v>0.33329999999999999</v>
      </c>
      <c r="AM116">
        <v>2.86E-2</v>
      </c>
      <c r="AN116">
        <v>5.2600000000000001E-2</v>
      </c>
      <c r="AO116" s="5">
        <v>0.64359999999999995</v>
      </c>
      <c r="AP116" s="2" t="s">
        <v>7</v>
      </c>
      <c r="AQ116">
        <v>0</v>
      </c>
      <c r="AR116">
        <v>0</v>
      </c>
      <c r="AS116">
        <v>0</v>
      </c>
      <c r="AT116" s="5">
        <v>0.65349999999999997</v>
      </c>
      <c r="AU116" s="1"/>
      <c r="AZ116" s="2" t="s">
        <v>8</v>
      </c>
      <c r="BA116" s="69">
        <v>9.2700000000000005E-2</v>
      </c>
      <c r="BB116" s="69">
        <v>0.65910000000000002</v>
      </c>
      <c r="BC116" s="69">
        <v>0.16250000000000001</v>
      </c>
      <c r="BD116" s="70">
        <v>0.40439999999999998</v>
      </c>
      <c r="BJ116" s="2" t="s">
        <v>7</v>
      </c>
      <c r="BK116">
        <v>0.34039999999999998</v>
      </c>
      <c r="BL116">
        <v>0.9143</v>
      </c>
      <c r="BM116">
        <v>0.49609999999999999</v>
      </c>
      <c r="BN116" s="5">
        <v>0.35639999999999999</v>
      </c>
      <c r="BO116" s="1" t="s">
        <v>7</v>
      </c>
      <c r="BP116">
        <v>0.25</v>
      </c>
      <c r="BQ116">
        <v>8.5699999999999998E-2</v>
      </c>
      <c r="BR116">
        <v>0.12770000000000001</v>
      </c>
      <c r="BS116" s="5">
        <v>0.59409999999999996</v>
      </c>
    </row>
    <row r="117" spans="17:71">
      <c r="Q117" s="2" t="s">
        <v>8</v>
      </c>
      <c r="R117" s="38">
        <v>0</v>
      </c>
      <c r="S117" s="38">
        <v>0</v>
      </c>
      <c r="T117" s="38">
        <v>0</v>
      </c>
      <c r="U117" s="25">
        <v>0.85150000000000003</v>
      </c>
      <c r="AA117" s="2" t="s">
        <v>8</v>
      </c>
      <c r="AB117">
        <v>0</v>
      </c>
      <c r="AC117">
        <v>0</v>
      </c>
      <c r="AD117">
        <v>0</v>
      </c>
      <c r="AE117" s="5">
        <v>0.95050000000000001</v>
      </c>
      <c r="AF117" s="2" t="s">
        <v>8</v>
      </c>
      <c r="AG117">
        <v>0</v>
      </c>
      <c r="AH117">
        <v>0</v>
      </c>
      <c r="AI117">
        <v>0</v>
      </c>
      <c r="AJ117" s="5">
        <v>0.95050000000000001</v>
      </c>
      <c r="AK117" s="2" t="s">
        <v>8</v>
      </c>
      <c r="AL117">
        <v>5.7099999999999998E-2</v>
      </c>
      <c r="AM117">
        <v>0.8</v>
      </c>
      <c r="AN117">
        <v>0.1067</v>
      </c>
      <c r="AO117" s="5">
        <v>0.33660000000000001</v>
      </c>
      <c r="AP117" s="2" t="s">
        <v>8</v>
      </c>
      <c r="AQ117">
        <v>0</v>
      </c>
      <c r="AR117">
        <v>0</v>
      </c>
      <c r="AS117">
        <v>0</v>
      </c>
      <c r="AT117" s="5">
        <v>0.95050000000000001</v>
      </c>
      <c r="AU117" s="1"/>
      <c r="AZ117" s="2" t="s">
        <v>9</v>
      </c>
      <c r="BA117" s="69">
        <v>0.29470000000000002</v>
      </c>
      <c r="BB117" s="69">
        <v>0.82469999999999999</v>
      </c>
      <c r="BC117" s="69">
        <v>0.43419999999999997</v>
      </c>
      <c r="BD117" s="70">
        <v>0.34060000000000001</v>
      </c>
      <c r="BJ117" s="2" t="s">
        <v>8</v>
      </c>
      <c r="BK117">
        <v>5.0500000000000003E-2</v>
      </c>
      <c r="BL117">
        <v>1</v>
      </c>
      <c r="BM117">
        <v>9.6199999999999994E-2</v>
      </c>
      <c r="BN117" s="5">
        <v>6.93E-2</v>
      </c>
      <c r="BO117" s="1" t="s">
        <v>8</v>
      </c>
      <c r="BP117">
        <v>0</v>
      </c>
      <c r="BQ117">
        <v>0</v>
      </c>
      <c r="BR117">
        <v>0</v>
      </c>
      <c r="BS117" s="5">
        <v>0.94059999999999999</v>
      </c>
    </row>
    <row r="118" spans="17:71">
      <c r="Q118" s="2" t="s">
        <v>9</v>
      </c>
      <c r="R118" s="38">
        <v>0.4</v>
      </c>
      <c r="S118" s="38">
        <v>0.1429</v>
      </c>
      <c r="T118" s="38">
        <v>0.21049999999999999</v>
      </c>
      <c r="U118" s="25">
        <v>0.70299999999999996</v>
      </c>
      <c r="AA118" s="2" t="s">
        <v>9</v>
      </c>
      <c r="AB118">
        <v>0.33329999999999999</v>
      </c>
      <c r="AC118">
        <v>3.5700000000000003E-2</v>
      </c>
      <c r="AD118">
        <v>6.4500000000000002E-2</v>
      </c>
      <c r="AE118" s="5">
        <v>0.71289999999999998</v>
      </c>
      <c r="AF118" s="2" t="s">
        <v>9</v>
      </c>
      <c r="AG118">
        <v>0.26669999999999999</v>
      </c>
      <c r="AH118">
        <v>0.1429</v>
      </c>
      <c r="AI118">
        <v>0.186</v>
      </c>
      <c r="AJ118" s="5">
        <v>0.65349999999999997</v>
      </c>
      <c r="AK118" s="2" t="s">
        <v>9</v>
      </c>
      <c r="AL118">
        <v>0.24390000000000001</v>
      </c>
      <c r="AM118">
        <v>0.71430000000000005</v>
      </c>
      <c r="AN118">
        <v>0.36359999999999998</v>
      </c>
      <c r="AO118" s="5">
        <v>0.30690000000000001</v>
      </c>
      <c r="AP118" s="2" t="s">
        <v>9</v>
      </c>
      <c r="AQ118">
        <v>0</v>
      </c>
      <c r="AR118">
        <v>0</v>
      </c>
      <c r="AS118">
        <v>0</v>
      </c>
      <c r="AT118" s="5">
        <v>0.72270000000000001</v>
      </c>
      <c r="AU118" s="1"/>
      <c r="AZ118" s="15" t="s">
        <v>11</v>
      </c>
      <c r="BA118" s="1">
        <f>AVERAGE(BA113:BA117)</f>
        <v>0.39560000000000001</v>
      </c>
      <c r="BB118" s="1">
        <f t="shared" ref="BB118:BD118" si="298">AVERAGE(BB113:BB117)</f>
        <v>0.83090000000000008</v>
      </c>
      <c r="BC118" s="1">
        <f t="shared" si="298"/>
        <v>0.51388000000000011</v>
      </c>
      <c r="BD118" s="3">
        <f t="shared" si="298"/>
        <v>0.46652000000000005</v>
      </c>
      <c r="BJ118" s="2" t="s">
        <v>9</v>
      </c>
      <c r="BK118">
        <v>0.2772</v>
      </c>
      <c r="BL118">
        <v>1</v>
      </c>
      <c r="BM118">
        <v>0.43409999999999999</v>
      </c>
      <c r="BN118" s="5">
        <v>0.2772</v>
      </c>
      <c r="BO118" s="1" t="s">
        <v>9</v>
      </c>
      <c r="BP118">
        <v>0</v>
      </c>
      <c r="BQ118">
        <v>0</v>
      </c>
      <c r="BR118">
        <v>0</v>
      </c>
      <c r="BS118" s="5">
        <v>0.7228</v>
      </c>
    </row>
    <row r="119" spans="17:71">
      <c r="Q119" s="2" t="s">
        <v>11</v>
      </c>
      <c r="R119" s="38">
        <f>AVERAGE(R114:R118)</f>
        <v>0.40544000000000002</v>
      </c>
      <c r="S119" s="38">
        <f t="shared" ref="S119:U119" si="299">AVERAGE(S114:S118)</f>
        <v>0.49885999999999997</v>
      </c>
      <c r="T119" s="38">
        <f t="shared" si="299"/>
        <v>0.41889999999999999</v>
      </c>
      <c r="U119" s="25">
        <f t="shared" si="299"/>
        <v>0.67327999999999999</v>
      </c>
      <c r="AA119" s="2" t="s">
        <v>11</v>
      </c>
      <c r="AB119" s="1">
        <f>AVERAGE(AB114:AB118)</f>
        <v>0.36680000000000001</v>
      </c>
      <c r="AC119" s="1">
        <f t="shared" ref="AC119:AE119" si="300">AVERAGE(AC114:AC118)</f>
        <v>0.42483999999999994</v>
      </c>
      <c r="AD119" s="1">
        <f t="shared" si="300"/>
        <v>0.36076000000000003</v>
      </c>
      <c r="AE119" s="3">
        <f t="shared" si="300"/>
        <v>0.64158000000000004</v>
      </c>
      <c r="AF119" s="2" t="s">
        <v>11</v>
      </c>
      <c r="AG119" s="1">
        <f>AVERAGE(AG114:AG118)</f>
        <v>0.36383999999999994</v>
      </c>
      <c r="AH119" s="1">
        <f>AVERAGE(AH114:AH118)</f>
        <v>0.43658000000000002</v>
      </c>
      <c r="AI119" s="1">
        <f>AVERAGE(AI114:AI118)</f>
        <v>0.37678</v>
      </c>
      <c r="AJ119" s="3">
        <f>AVERAGE(AJ114:AJ118)</f>
        <v>0.63960000000000006</v>
      </c>
      <c r="AK119" s="2" t="s">
        <v>11</v>
      </c>
      <c r="AL119" s="1">
        <f>AVERAGE(AL114:AL118)</f>
        <v>0.34153999999999995</v>
      </c>
      <c r="AM119" s="1">
        <f t="shared" ref="AM119:AO119" si="301">AVERAGE(AM114:AM118)</f>
        <v>0.50892000000000004</v>
      </c>
      <c r="AN119" s="1">
        <f t="shared" si="301"/>
        <v>0.30934</v>
      </c>
      <c r="AO119" s="1">
        <f t="shared" si="301"/>
        <v>0.42969999999999997</v>
      </c>
      <c r="AP119" s="2" t="s">
        <v>11</v>
      </c>
      <c r="AQ119" s="1">
        <f>AVERAGE(AQ114:AQ118)</f>
        <v>0.23487999999999998</v>
      </c>
      <c r="AR119" s="1">
        <f t="shared" ref="AR119:AT119" si="302">AVERAGE(AR114:AR118)</f>
        <v>0.22400000000000003</v>
      </c>
      <c r="AS119" s="1">
        <f t="shared" si="302"/>
        <v>0.20464000000000002</v>
      </c>
      <c r="AT119" s="3">
        <f t="shared" si="302"/>
        <v>0.70691999999999999</v>
      </c>
      <c r="AU119" s="1"/>
      <c r="AV119" s="1"/>
      <c r="AW119" s="1"/>
      <c r="AX119" s="1"/>
      <c r="AY119" s="1"/>
      <c r="AZ119" s="2" t="s">
        <v>282</v>
      </c>
      <c r="BA119" s="1">
        <v>0</v>
      </c>
      <c r="BB119" s="1"/>
      <c r="BC119" s="1"/>
      <c r="BD119" s="3"/>
      <c r="BJ119" s="2" t="s">
        <v>11</v>
      </c>
      <c r="BK119" s="1">
        <f>AVERAGE(BK114:BK118)</f>
        <v>0.37519999999999998</v>
      </c>
      <c r="BL119" s="1">
        <f t="shared" ref="BL119:BN119" si="303">AVERAGE(BL114:BL118)</f>
        <v>0.98285999999999996</v>
      </c>
      <c r="BM119" s="1">
        <f t="shared" si="303"/>
        <v>0.50421999999999989</v>
      </c>
      <c r="BN119" s="3">
        <f t="shared" si="303"/>
        <v>0.38216</v>
      </c>
      <c r="BO119" s="1" t="s">
        <v>11</v>
      </c>
      <c r="BP119" s="1">
        <f>AVERAGE(BP114:BP118)</f>
        <v>0.28173999999999999</v>
      </c>
      <c r="BQ119" s="1">
        <f t="shared" ref="BQ119:BS119" si="304">AVERAGE(BQ114:BQ118)</f>
        <v>0.29158000000000001</v>
      </c>
      <c r="BR119" s="1">
        <f t="shared" si="304"/>
        <v>0.27445999999999998</v>
      </c>
      <c r="BS119" s="3">
        <f t="shared" si="304"/>
        <v>0.6831799999999999</v>
      </c>
    </row>
    <row r="120" spans="17:71">
      <c r="Q120" s="13" t="s">
        <v>5</v>
      </c>
      <c r="R120" s="28">
        <v>0.50549999999999995</v>
      </c>
      <c r="S120" s="28">
        <v>0.8679</v>
      </c>
      <c r="T120" s="28">
        <v>0.63890000000000002</v>
      </c>
      <c r="U120" s="29">
        <v>0.48509999999999998</v>
      </c>
      <c r="AA120" s="13" t="s">
        <v>5</v>
      </c>
      <c r="AB120" s="17">
        <v>0.5393</v>
      </c>
      <c r="AC120" s="17">
        <v>0.90569999999999995</v>
      </c>
      <c r="AD120" s="17">
        <v>0.67610000000000003</v>
      </c>
      <c r="AE120" s="18">
        <v>0.54459999999999997</v>
      </c>
      <c r="AF120" s="13" t="s">
        <v>5</v>
      </c>
      <c r="AG120" s="17">
        <v>0.51580000000000004</v>
      </c>
      <c r="AH120" s="17">
        <v>0.92449999999999999</v>
      </c>
      <c r="AI120" s="17">
        <v>0.66220000000000001</v>
      </c>
      <c r="AJ120" s="18">
        <v>0.505</v>
      </c>
      <c r="AK120" s="13" t="s">
        <v>5</v>
      </c>
      <c r="AL120" s="17">
        <v>0.52480000000000004</v>
      </c>
      <c r="AM120" s="17">
        <v>1</v>
      </c>
      <c r="AN120" s="17">
        <v>0.68830000000000002</v>
      </c>
      <c r="AO120" s="17">
        <v>0.52480000000000004</v>
      </c>
      <c r="AP120" s="13" t="s">
        <v>5</v>
      </c>
      <c r="AQ120" s="17">
        <v>0.53259999999999996</v>
      </c>
      <c r="AR120" s="17">
        <v>0.92449999999999999</v>
      </c>
      <c r="AS120" s="17">
        <v>0.67589999999999995</v>
      </c>
      <c r="AT120" s="18">
        <v>0.53469999999999995</v>
      </c>
      <c r="AU120" s="1"/>
      <c r="AZ120" s="2" t="s">
        <v>283</v>
      </c>
      <c r="BA120" s="1">
        <v>7.7999999999999996E-3</v>
      </c>
      <c r="BB120" s="1"/>
      <c r="BC120" s="1"/>
      <c r="BD120" s="3"/>
      <c r="BJ120" s="13" t="s">
        <v>5</v>
      </c>
      <c r="BK120" s="17">
        <v>0.52480000000000004</v>
      </c>
      <c r="BL120" s="17">
        <v>1</v>
      </c>
      <c r="BM120" s="17">
        <v>0.68830000000000002</v>
      </c>
      <c r="BN120" s="18">
        <v>0.52480000000000004</v>
      </c>
      <c r="BO120" s="14" t="s">
        <v>5</v>
      </c>
      <c r="BP120" s="17">
        <v>0.54239999999999999</v>
      </c>
      <c r="BQ120" s="17">
        <v>0.6038</v>
      </c>
      <c r="BR120" s="17">
        <v>0.57140000000000002</v>
      </c>
      <c r="BS120" s="18">
        <v>0.52480000000000004</v>
      </c>
    </row>
    <row r="121" spans="17:71" ht="15.75" thickBot="1">
      <c r="Q121" s="2" t="s">
        <v>6</v>
      </c>
      <c r="R121" s="38">
        <v>0.62380000000000002</v>
      </c>
      <c r="S121" s="38">
        <v>1</v>
      </c>
      <c r="T121" s="38">
        <v>0.76539999999999997</v>
      </c>
      <c r="U121" s="5">
        <v>0.61380000000000001</v>
      </c>
      <c r="AA121" s="2" t="s">
        <v>6</v>
      </c>
      <c r="AB121">
        <v>0.60670000000000002</v>
      </c>
      <c r="AC121">
        <v>0.871</v>
      </c>
      <c r="AD121">
        <v>0.71519999999999995</v>
      </c>
      <c r="AE121" s="5">
        <v>0.57430000000000003</v>
      </c>
      <c r="AF121" s="2" t="s">
        <v>6</v>
      </c>
      <c r="AG121">
        <v>0.6139</v>
      </c>
      <c r="AH121">
        <v>1</v>
      </c>
      <c r="AI121">
        <v>0.76070000000000004</v>
      </c>
      <c r="AJ121" s="5">
        <v>0.6139</v>
      </c>
      <c r="AK121" s="2" t="s">
        <v>6</v>
      </c>
      <c r="AL121">
        <v>0.5625</v>
      </c>
      <c r="AM121">
        <v>0.1452</v>
      </c>
      <c r="AN121">
        <v>0.23080000000000001</v>
      </c>
      <c r="AO121">
        <v>0.40589999999999998</v>
      </c>
      <c r="AP121" s="2" t="s">
        <v>6</v>
      </c>
      <c r="AQ121">
        <v>0.6139</v>
      </c>
      <c r="AR121">
        <v>1</v>
      </c>
      <c r="AS121">
        <v>0.76070000000000004</v>
      </c>
      <c r="AT121" s="5">
        <v>0.6139</v>
      </c>
      <c r="AU121" s="1"/>
      <c r="AZ121" s="66" t="s">
        <v>284</v>
      </c>
      <c r="BA121" s="1">
        <v>3.5900000000000001E-2</v>
      </c>
      <c r="BB121" s="1"/>
      <c r="BC121" s="1"/>
      <c r="BD121" s="3"/>
      <c r="BJ121" s="2" t="s">
        <v>6</v>
      </c>
      <c r="BK121">
        <v>0.6139</v>
      </c>
      <c r="BL121">
        <v>1</v>
      </c>
      <c r="BM121">
        <v>0.76070000000000004</v>
      </c>
      <c r="BN121" s="5">
        <v>0.6139</v>
      </c>
      <c r="BO121" s="1" t="s">
        <v>6</v>
      </c>
      <c r="BP121">
        <v>0.60609999999999997</v>
      </c>
      <c r="BQ121">
        <v>0.9677</v>
      </c>
      <c r="BR121">
        <v>0.74529999999999996</v>
      </c>
      <c r="BS121" s="5">
        <v>0.59409999999999996</v>
      </c>
    </row>
    <row r="122" spans="17:71">
      <c r="Q122" s="2" t="s">
        <v>7</v>
      </c>
      <c r="R122" s="38">
        <v>0.42</v>
      </c>
      <c r="S122" s="38">
        <v>0.45650000000000002</v>
      </c>
      <c r="T122" s="38">
        <v>0.4375</v>
      </c>
      <c r="U122" s="25">
        <v>0.46529999999999999</v>
      </c>
      <c r="AA122" s="2" t="s">
        <v>7</v>
      </c>
      <c r="AB122">
        <v>0.31709999999999999</v>
      </c>
      <c r="AC122">
        <v>0.28260000000000002</v>
      </c>
      <c r="AD122">
        <v>0.2989</v>
      </c>
      <c r="AE122" s="5">
        <v>0.39600000000000002</v>
      </c>
      <c r="AF122" s="2" t="s">
        <v>7</v>
      </c>
      <c r="AG122">
        <v>0.46339999999999998</v>
      </c>
      <c r="AH122">
        <v>0.41299999999999998</v>
      </c>
      <c r="AI122">
        <v>0.43680000000000002</v>
      </c>
      <c r="AJ122" s="5">
        <v>0.51490000000000002</v>
      </c>
      <c r="AK122" s="2" t="s">
        <v>7</v>
      </c>
      <c r="AL122">
        <v>1</v>
      </c>
      <c r="AM122">
        <v>4.3499999999999997E-2</v>
      </c>
      <c r="AN122">
        <v>8.3299999999999999E-2</v>
      </c>
      <c r="AO122">
        <v>0.56440000000000001</v>
      </c>
      <c r="AP122" s="2" t="s">
        <v>7</v>
      </c>
      <c r="AQ122">
        <v>0</v>
      </c>
      <c r="AR122">
        <v>0</v>
      </c>
      <c r="AS122">
        <v>0</v>
      </c>
      <c r="AT122" s="5">
        <v>0.54459999999999997</v>
      </c>
      <c r="AU122" s="1"/>
      <c r="AZ122" s="103" t="s">
        <v>297</v>
      </c>
      <c r="BA122" s="104"/>
      <c r="BB122" s="104"/>
      <c r="BC122" s="104"/>
      <c r="BD122" s="105"/>
      <c r="BJ122" s="2" t="s">
        <v>7</v>
      </c>
      <c r="BK122">
        <v>0.45540000000000003</v>
      </c>
      <c r="BL122">
        <v>1</v>
      </c>
      <c r="BM122">
        <v>0.62590000000000001</v>
      </c>
      <c r="BN122" s="5">
        <v>0.45540000000000003</v>
      </c>
      <c r="BO122" s="1" t="s">
        <v>7</v>
      </c>
      <c r="BP122">
        <v>0.36359999999999998</v>
      </c>
      <c r="BQ122">
        <v>0.1739</v>
      </c>
      <c r="BR122">
        <v>0.23530000000000001</v>
      </c>
      <c r="BS122" s="5">
        <v>0.48509999999999998</v>
      </c>
    </row>
    <row r="123" spans="17:71">
      <c r="Q123" s="2" t="s">
        <v>8</v>
      </c>
      <c r="R123" s="38">
        <v>0</v>
      </c>
      <c r="S123" s="38">
        <v>0</v>
      </c>
      <c r="T123" s="38">
        <v>0</v>
      </c>
      <c r="U123" s="25">
        <v>0.95050000000000001</v>
      </c>
      <c r="AA123" s="2" t="s">
        <v>8</v>
      </c>
      <c r="AB123">
        <v>0</v>
      </c>
      <c r="AC123">
        <v>0</v>
      </c>
      <c r="AD123">
        <v>0</v>
      </c>
      <c r="AE123" s="5">
        <v>0.95050000000000001</v>
      </c>
      <c r="AF123" s="2" t="s">
        <v>8</v>
      </c>
      <c r="AG123">
        <v>0</v>
      </c>
      <c r="AH123">
        <v>0</v>
      </c>
      <c r="AI123">
        <v>0</v>
      </c>
      <c r="AJ123" s="5">
        <v>0.95050000000000001</v>
      </c>
      <c r="AK123" s="2" t="s">
        <v>8</v>
      </c>
      <c r="AL123">
        <v>0.1</v>
      </c>
      <c r="AM123">
        <v>0.2</v>
      </c>
      <c r="AN123">
        <v>0.1333</v>
      </c>
      <c r="AO123">
        <v>0.81230000000000002</v>
      </c>
      <c r="AP123" s="2" t="s">
        <v>8</v>
      </c>
      <c r="AQ123">
        <v>0</v>
      </c>
      <c r="AR123">
        <v>0</v>
      </c>
      <c r="AS123">
        <v>0</v>
      </c>
      <c r="AT123" s="5">
        <v>0.95050000000000001</v>
      </c>
      <c r="AU123" s="1"/>
      <c r="AZ123" s="13" t="s">
        <v>5</v>
      </c>
      <c r="BA123" s="28">
        <v>0.50419999999999998</v>
      </c>
      <c r="BB123" s="28">
        <v>0.7137</v>
      </c>
      <c r="BC123" s="28">
        <v>0.59089999999999998</v>
      </c>
      <c r="BD123" s="29">
        <v>0.498</v>
      </c>
      <c r="BJ123" s="2" t="s">
        <v>8</v>
      </c>
      <c r="BK123">
        <v>3.5700000000000003E-2</v>
      </c>
      <c r="BL123">
        <v>0.4</v>
      </c>
      <c r="BM123">
        <v>6.5600000000000006E-2</v>
      </c>
      <c r="BN123" s="5">
        <v>0.43559999999999999</v>
      </c>
      <c r="BO123" s="1" t="s">
        <v>8</v>
      </c>
      <c r="BP123">
        <v>0</v>
      </c>
      <c r="BQ123">
        <v>0</v>
      </c>
      <c r="BR123">
        <v>0</v>
      </c>
      <c r="BS123" s="5">
        <v>0.95050000000000001</v>
      </c>
    </row>
    <row r="124" spans="17:71">
      <c r="Q124" s="2" t="s">
        <v>9</v>
      </c>
      <c r="R124" s="38">
        <v>0</v>
      </c>
      <c r="S124" s="38">
        <v>0</v>
      </c>
      <c r="T124" s="38">
        <v>0</v>
      </c>
      <c r="U124" s="25">
        <v>0.68320000000000003</v>
      </c>
      <c r="AA124" s="2" t="s">
        <v>9</v>
      </c>
      <c r="AB124">
        <v>0.5</v>
      </c>
      <c r="AC124">
        <v>0.125</v>
      </c>
      <c r="AD124">
        <v>0.2</v>
      </c>
      <c r="AE124" s="5">
        <v>0.68320000000000003</v>
      </c>
      <c r="AF124" s="2" t="s">
        <v>9</v>
      </c>
      <c r="AG124">
        <v>0.38890000000000002</v>
      </c>
      <c r="AH124">
        <v>0.21879999999999999</v>
      </c>
      <c r="AI124">
        <v>0.28000000000000003</v>
      </c>
      <c r="AJ124" s="5">
        <v>0.64359999999999995</v>
      </c>
      <c r="AK124" s="2" t="s">
        <v>9</v>
      </c>
      <c r="AL124">
        <v>0.31759999999999999</v>
      </c>
      <c r="AM124">
        <v>0.84379999999999999</v>
      </c>
      <c r="AN124">
        <v>0.46150000000000002</v>
      </c>
      <c r="AO124">
        <v>0.37619999999999998</v>
      </c>
      <c r="AP124" s="2" t="s">
        <v>9</v>
      </c>
      <c r="AQ124">
        <v>0</v>
      </c>
      <c r="AR124">
        <v>0</v>
      </c>
      <c r="AS124">
        <v>0</v>
      </c>
      <c r="AT124" s="5">
        <v>0.68320000000000003</v>
      </c>
      <c r="AU124" s="1"/>
      <c r="AZ124" s="2" t="s">
        <v>6</v>
      </c>
      <c r="BA124" s="38">
        <v>0.66439999999999999</v>
      </c>
      <c r="BB124" s="69">
        <v>0.8952</v>
      </c>
      <c r="BC124" s="69">
        <v>0.76280000000000003</v>
      </c>
      <c r="BD124" s="70">
        <v>0.62949999999999995</v>
      </c>
      <c r="BJ124" s="2" t="s">
        <v>9</v>
      </c>
      <c r="BK124">
        <v>0.34039999999999998</v>
      </c>
      <c r="BL124">
        <v>1</v>
      </c>
      <c r="BM124">
        <v>0.50790000000000002</v>
      </c>
      <c r="BN124" s="5">
        <v>0.3861</v>
      </c>
      <c r="BO124" s="1" t="s">
        <v>9</v>
      </c>
      <c r="BP124">
        <v>0</v>
      </c>
      <c r="BQ124">
        <v>0</v>
      </c>
      <c r="BR124">
        <v>0</v>
      </c>
      <c r="BS124" s="5">
        <v>0.65349999999999997</v>
      </c>
    </row>
    <row r="125" spans="17:71">
      <c r="Q125" s="15" t="s">
        <v>11</v>
      </c>
      <c r="R125" s="38">
        <f>AVERAGE(R120:R124)</f>
        <v>0.30985999999999997</v>
      </c>
      <c r="S125" s="38">
        <f>AVERAGE(S120:S124)</f>
        <v>0.46488000000000007</v>
      </c>
      <c r="T125" s="38">
        <f t="shared" ref="T125:U125" si="305">AVERAGE(T120:T124)</f>
        <v>0.36836000000000002</v>
      </c>
      <c r="U125" s="25">
        <f t="shared" si="305"/>
        <v>0.63957999999999993</v>
      </c>
      <c r="AA125" s="15" t="s">
        <v>11</v>
      </c>
      <c r="AB125" s="1">
        <f>AVERAGE(AB120:AB124)</f>
        <v>0.39261999999999997</v>
      </c>
      <c r="AC125" s="1">
        <f t="shared" ref="AC125:AE125" si="306">AVERAGE(AC120:AC124)</f>
        <v>0.43685999999999997</v>
      </c>
      <c r="AD125" s="1">
        <f t="shared" si="306"/>
        <v>0.37803999999999999</v>
      </c>
      <c r="AE125" s="3">
        <f t="shared" si="306"/>
        <v>0.62972000000000006</v>
      </c>
      <c r="AF125" s="15" t="s">
        <v>11</v>
      </c>
      <c r="AG125" s="1">
        <f>AVERAGE(AG120:AG124)</f>
        <v>0.39640000000000003</v>
      </c>
      <c r="AH125" s="1">
        <f>AVERAGE(AH120:AH124)</f>
        <v>0.51125999999999994</v>
      </c>
      <c r="AI125" s="1">
        <f>AVERAGE(AI120:AI124)</f>
        <v>0.4279400000000001</v>
      </c>
      <c r="AJ125" s="3">
        <f>AVERAGE(AJ120:AJ124)</f>
        <v>0.64558000000000004</v>
      </c>
      <c r="AK125" s="15" t="s">
        <v>11</v>
      </c>
      <c r="AL125" s="1">
        <f>AVERAGE(AL120:AL124)</f>
        <v>0.50097999999999998</v>
      </c>
      <c r="AM125" s="1">
        <f t="shared" ref="AM125:AO125" si="307">AVERAGE(AM120:AM124)</f>
        <v>0.44650000000000001</v>
      </c>
      <c r="AN125" s="1">
        <f t="shared" si="307"/>
        <v>0.31944</v>
      </c>
      <c r="AO125" s="1">
        <f t="shared" si="307"/>
        <v>0.53672000000000009</v>
      </c>
      <c r="AP125" s="15" t="s">
        <v>11</v>
      </c>
      <c r="AQ125" s="1">
        <f>AVERAGE(AQ120:AQ124)</f>
        <v>0.2293</v>
      </c>
      <c r="AR125" s="1">
        <f t="shared" ref="AR125:AT125" si="308">AVERAGE(AR120:AR124)</f>
        <v>0.38490000000000002</v>
      </c>
      <c r="AS125" s="1">
        <f t="shared" si="308"/>
        <v>0.28731999999999996</v>
      </c>
      <c r="AT125" s="3">
        <f t="shared" si="308"/>
        <v>0.66538000000000008</v>
      </c>
      <c r="AU125" s="1"/>
      <c r="AV125" s="1"/>
      <c r="AW125" s="1"/>
      <c r="AX125" s="1"/>
      <c r="AY125" s="1"/>
      <c r="AZ125" s="2" t="s">
        <v>7</v>
      </c>
      <c r="BA125" s="38">
        <v>0.41810000000000003</v>
      </c>
      <c r="BB125" s="69">
        <v>0.93559999999999999</v>
      </c>
      <c r="BC125" s="69">
        <v>0.57799999999999996</v>
      </c>
      <c r="BD125" s="70">
        <v>0.45019999999999999</v>
      </c>
      <c r="BJ125" s="15" t="s">
        <v>11</v>
      </c>
      <c r="BK125" s="1">
        <f>AVERAGE(BK120:BK124)</f>
        <v>0.39404000000000006</v>
      </c>
      <c r="BL125" s="1">
        <f t="shared" ref="BL125:BN125" si="309">AVERAGE(BL120:BL124)</f>
        <v>0.88000000000000012</v>
      </c>
      <c r="BM125" s="1">
        <f t="shared" si="309"/>
        <v>0.52967999999999993</v>
      </c>
      <c r="BN125" s="3">
        <f t="shared" si="309"/>
        <v>0.48315999999999998</v>
      </c>
      <c r="BO125" s="16" t="s">
        <v>11</v>
      </c>
      <c r="BP125" s="1">
        <f>AVERAGE(BP120:BP124)</f>
        <v>0.30241999999999997</v>
      </c>
      <c r="BQ125" s="1">
        <f t="shared" ref="BQ125:BS125" si="310">AVERAGE(BQ120:BQ124)</f>
        <v>0.34907999999999995</v>
      </c>
      <c r="BR125" s="1">
        <f t="shared" si="310"/>
        <v>0.31040000000000001</v>
      </c>
      <c r="BS125" s="3">
        <f t="shared" si="310"/>
        <v>0.64160000000000006</v>
      </c>
    </row>
    <row r="126" spans="17:71">
      <c r="Q126" s="13" t="s">
        <v>5</v>
      </c>
      <c r="R126" s="23">
        <v>0.55379999999999996</v>
      </c>
      <c r="S126" s="23">
        <v>0.66669999999999996</v>
      </c>
      <c r="T126" s="23">
        <v>0.60499999999999998</v>
      </c>
      <c r="U126" s="24">
        <v>0.53</v>
      </c>
      <c r="AA126" s="13" t="s">
        <v>5</v>
      </c>
      <c r="AB126" s="17">
        <v>0.53949999999999998</v>
      </c>
      <c r="AC126" s="17">
        <v>0.75929999999999997</v>
      </c>
      <c r="AD126" s="17">
        <v>0.63080000000000003</v>
      </c>
      <c r="AE126" s="18">
        <v>0.52</v>
      </c>
      <c r="AF126" s="13" t="s">
        <v>5</v>
      </c>
      <c r="AG126" s="17">
        <v>0.5444</v>
      </c>
      <c r="AH126" s="17">
        <v>0.90739999999999998</v>
      </c>
      <c r="AI126" s="17">
        <v>0.68059999999999998</v>
      </c>
      <c r="AJ126" s="18">
        <v>0.54</v>
      </c>
      <c r="AK126" s="13" t="s">
        <v>5</v>
      </c>
      <c r="AL126" s="17">
        <v>0.6129</v>
      </c>
      <c r="AM126" s="17">
        <v>0.70369999999999999</v>
      </c>
      <c r="AN126" s="17">
        <v>0.6552</v>
      </c>
      <c r="AO126" s="17">
        <v>0.6</v>
      </c>
      <c r="AP126" s="13" t="s">
        <v>5</v>
      </c>
      <c r="AQ126" s="17">
        <v>1</v>
      </c>
      <c r="AR126" s="17">
        <v>5.5599999999999997E-2</v>
      </c>
      <c r="AS126" s="17">
        <v>0.1053</v>
      </c>
      <c r="AT126" s="18">
        <v>0.49</v>
      </c>
      <c r="AU126" s="1"/>
      <c r="AZ126" s="2" t="s">
        <v>8</v>
      </c>
      <c r="BA126" s="69">
        <v>9.4399999999999998E-2</v>
      </c>
      <c r="BB126" s="69">
        <v>0.61360000000000003</v>
      </c>
      <c r="BC126" s="69">
        <v>0.1636</v>
      </c>
      <c r="BD126" s="70">
        <v>0.45019999999999999</v>
      </c>
      <c r="BJ126" s="13" t="s">
        <v>5</v>
      </c>
      <c r="BK126" s="17">
        <v>0.54</v>
      </c>
      <c r="BL126" s="17">
        <v>1</v>
      </c>
      <c r="BM126" s="17">
        <v>0.70130000000000003</v>
      </c>
      <c r="BN126" s="18">
        <v>0.54</v>
      </c>
      <c r="BO126" s="14" t="s">
        <v>5</v>
      </c>
      <c r="BP126" s="17">
        <v>0.53849999999999998</v>
      </c>
      <c r="BQ126" s="17">
        <v>0.51849999999999996</v>
      </c>
      <c r="BR126" s="17">
        <v>0.52829999999999999</v>
      </c>
      <c r="BS126" s="18">
        <v>0.5</v>
      </c>
    </row>
    <row r="127" spans="17:71">
      <c r="Q127" s="2" t="s">
        <v>6</v>
      </c>
      <c r="R127" s="38">
        <v>0.71</v>
      </c>
      <c r="S127" s="38">
        <v>1</v>
      </c>
      <c r="T127" s="38">
        <v>0.83040000000000003</v>
      </c>
      <c r="U127" s="5">
        <v>0.71</v>
      </c>
      <c r="AA127" s="2" t="s">
        <v>6</v>
      </c>
      <c r="AB127">
        <v>0.66669999999999996</v>
      </c>
      <c r="AC127">
        <v>0.78869999999999996</v>
      </c>
      <c r="AD127">
        <v>0.72260000000000002</v>
      </c>
      <c r="AE127" s="5">
        <v>0.56999999999999995</v>
      </c>
      <c r="AF127" s="2" t="s">
        <v>6</v>
      </c>
      <c r="AG127">
        <v>0.70709999999999995</v>
      </c>
      <c r="AH127">
        <v>0.9859</v>
      </c>
      <c r="AI127">
        <v>0.82350000000000001</v>
      </c>
      <c r="AJ127" s="5">
        <v>0.7</v>
      </c>
      <c r="AK127" s="2" t="s">
        <v>6</v>
      </c>
      <c r="AL127">
        <v>0.70589999999999997</v>
      </c>
      <c r="AM127">
        <v>0.50700000000000001</v>
      </c>
      <c r="AN127">
        <v>0.59019999999999995</v>
      </c>
      <c r="AO127">
        <v>0.5</v>
      </c>
      <c r="AP127" s="2" t="s">
        <v>6</v>
      </c>
      <c r="AQ127">
        <v>0.71</v>
      </c>
      <c r="AR127">
        <v>1</v>
      </c>
      <c r="AS127">
        <v>0.83040000000000003</v>
      </c>
      <c r="AT127" s="5">
        <v>0.71</v>
      </c>
      <c r="AU127" s="1"/>
      <c r="AZ127" s="2" t="s">
        <v>9</v>
      </c>
      <c r="BA127" s="69">
        <v>0.29930000000000001</v>
      </c>
      <c r="BB127" s="69">
        <v>0.79869999999999997</v>
      </c>
      <c r="BC127" s="69">
        <v>0.43540000000000001</v>
      </c>
      <c r="BD127" s="70">
        <v>0.36449999999999999</v>
      </c>
      <c r="BJ127" s="2" t="s">
        <v>6</v>
      </c>
      <c r="BK127">
        <v>0.71</v>
      </c>
      <c r="BL127">
        <v>1</v>
      </c>
      <c r="BM127">
        <v>0.83040000000000003</v>
      </c>
      <c r="BN127" s="5">
        <v>0.71</v>
      </c>
      <c r="BO127" s="1" t="s">
        <v>6</v>
      </c>
      <c r="BP127">
        <v>0.70709999999999995</v>
      </c>
      <c r="BQ127">
        <v>0.9859</v>
      </c>
      <c r="BR127">
        <v>0.82350000000000001</v>
      </c>
      <c r="BS127" s="5">
        <v>0.7</v>
      </c>
    </row>
    <row r="128" spans="17:71">
      <c r="Q128" s="2" t="s">
        <v>7</v>
      </c>
      <c r="R128" s="38">
        <v>0.63639999999999997</v>
      </c>
      <c r="S128" s="38">
        <v>0.3256</v>
      </c>
      <c r="T128" s="38">
        <v>0.43080000000000002</v>
      </c>
      <c r="U128" s="25">
        <v>0.63</v>
      </c>
      <c r="AA128" s="2" t="s">
        <v>7</v>
      </c>
      <c r="AB128">
        <v>0.4259</v>
      </c>
      <c r="AC128">
        <v>0.53490000000000004</v>
      </c>
      <c r="AD128">
        <v>0.47420000000000001</v>
      </c>
      <c r="AE128" s="5">
        <v>0.49</v>
      </c>
      <c r="AF128" s="2" t="s">
        <v>7</v>
      </c>
      <c r="AG128">
        <v>0.43240000000000001</v>
      </c>
      <c r="AH128">
        <v>0.37209999999999999</v>
      </c>
      <c r="AI128">
        <v>0.4</v>
      </c>
      <c r="AJ128" s="5">
        <v>0.52</v>
      </c>
      <c r="AK128" s="2" t="s">
        <v>7</v>
      </c>
      <c r="AL128">
        <v>0</v>
      </c>
      <c r="AM128">
        <v>0</v>
      </c>
      <c r="AN128">
        <v>0</v>
      </c>
      <c r="AO128">
        <v>0.56000000000000005</v>
      </c>
      <c r="AP128" s="2" t="s">
        <v>7</v>
      </c>
      <c r="AQ128">
        <v>0</v>
      </c>
      <c r="AR128">
        <v>0</v>
      </c>
      <c r="AS128">
        <v>0</v>
      </c>
      <c r="AT128" s="5">
        <v>0.56999999999999995</v>
      </c>
      <c r="AU128" s="1"/>
      <c r="AZ128" s="15" t="s">
        <v>11</v>
      </c>
      <c r="BA128" s="1">
        <f>AVERAGE(BA123:BA127)</f>
        <v>0.39607999999999999</v>
      </c>
      <c r="BB128" s="1">
        <f t="shared" ref="BB128:BD128" si="311">AVERAGE(BB123:BB127)</f>
        <v>0.79136000000000006</v>
      </c>
      <c r="BC128" s="1">
        <f t="shared" si="311"/>
        <v>0.50614000000000003</v>
      </c>
      <c r="BD128" s="3">
        <f t="shared" si="311"/>
        <v>0.47847999999999996</v>
      </c>
      <c r="BJ128" s="2" t="s">
        <v>7</v>
      </c>
      <c r="BK128">
        <v>0.44209999999999999</v>
      </c>
      <c r="BL128">
        <v>0.97670000000000001</v>
      </c>
      <c r="BM128">
        <v>0.60870000000000002</v>
      </c>
      <c r="BN128" s="5">
        <v>0.46</v>
      </c>
      <c r="BO128" s="1" t="s">
        <v>7</v>
      </c>
      <c r="BP128">
        <v>0.5</v>
      </c>
      <c r="BQ128">
        <v>0.20930000000000001</v>
      </c>
      <c r="BR128">
        <v>0.29509999999999997</v>
      </c>
      <c r="BS128" s="5">
        <v>0.56999999999999995</v>
      </c>
    </row>
    <row r="129" spans="17:71">
      <c r="Q129" s="2" t="s">
        <v>8</v>
      </c>
      <c r="R129" s="38">
        <v>0</v>
      </c>
      <c r="S129" s="38">
        <v>0</v>
      </c>
      <c r="T129" s="38">
        <v>0</v>
      </c>
      <c r="U129" s="25">
        <v>0.86</v>
      </c>
      <c r="AA129" s="2" t="s">
        <v>8</v>
      </c>
      <c r="AB129">
        <v>0</v>
      </c>
      <c r="AC129">
        <v>0</v>
      </c>
      <c r="AD129">
        <v>0</v>
      </c>
      <c r="AE129" s="5">
        <v>0.85</v>
      </c>
      <c r="AF129" s="2" t="s">
        <v>8</v>
      </c>
      <c r="AG129">
        <v>0</v>
      </c>
      <c r="AH129">
        <v>0</v>
      </c>
      <c r="AI129">
        <v>0</v>
      </c>
      <c r="AJ129" s="5">
        <v>0.86</v>
      </c>
      <c r="AK129" s="2" t="s">
        <v>8</v>
      </c>
      <c r="AL129">
        <v>0.1389</v>
      </c>
      <c r="AM129">
        <v>0.71430000000000005</v>
      </c>
      <c r="AN129">
        <v>0.2326</v>
      </c>
      <c r="AO129">
        <v>0.34</v>
      </c>
      <c r="AP129" s="2" t="s">
        <v>8</v>
      </c>
      <c r="AQ129">
        <v>0</v>
      </c>
      <c r="AR129">
        <v>0</v>
      </c>
      <c r="AS129">
        <v>0</v>
      </c>
      <c r="AT129" s="5">
        <v>0.86</v>
      </c>
      <c r="AU129" s="1"/>
      <c r="AZ129" s="2" t="s">
        <v>282</v>
      </c>
      <c r="BA129" s="1">
        <v>0</v>
      </c>
      <c r="BB129" s="1"/>
      <c r="BC129" s="1"/>
      <c r="BD129" s="3"/>
      <c r="BJ129" s="2" t="s">
        <v>8</v>
      </c>
      <c r="BK129">
        <v>0.1429</v>
      </c>
      <c r="BL129">
        <v>0.5</v>
      </c>
      <c r="BM129">
        <v>0.22220000000000001</v>
      </c>
      <c r="BN129" s="5">
        <v>0.51</v>
      </c>
      <c r="BO129" s="1" t="s">
        <v>8</v>
      </c>
      <c r="BP129">
        <v>0</v>
      </c>
      <c r="BQ129">
        <v>0</v>
      </c>
      <c r="BR129">
        <v>0</v>
      </c>
      <c r="BS129" s="5">
        <v>0.86</v>
      </c>
    </row>
    <row r="130" spans="17:71">
      <c r="Q130" s="2" t="s">
        <v>9</v>
      </c>
      <c r="R130" s="38">
        <v>0.42109999999999997</v>
      </c>
      <c r="S130" s="38">
        <v>0.23530000000000001</v>
      </c>
      <c r="T130" s="38">
        <v>0.3019</v>
      </c>
      <c r="U130" s="25">
        <v>0.63</v>
      </c>
      <c r="AA130" s="2" t="s">
        <v>9</v>
      </c>
      <c r="AB130">
        <v>0.25</v>
      </c>
      <c r="AC130">
        <v>2.9399999999999999E-2</v>
      </c>
      <c r="AD130">
        <v>5.2600000000000001E-2</v>
      </c>
      <c r="AE130" s="5">
        <v>0.64</v>
      </c>
      <c r="AF130" s="2" t="s">
        <v>9</v>
      </c>
      <c r="AG130">
        <v>0.4</v>
      </c>
      <c r="AH130">
        <v>5.8799999999999998E-2</v>
      </c>
      <c r="AI130">
        <v>0.1026</v>
      </c>
      <c r="AJ130" s="5">
        <v>0.65</v>
      </c>
      <c r="AK130" s="2" t="s">
        <v>9</v>
      </c>
      <c r="AL130">
        <v>0.38159999999999999</v>
      </c>
      <c r="AM130">
        <v>0.85289999999999999</v>
      </c>
      <c r="AN130">
        <v>0.52729999999999999</v>
      </c>
      <c r="AO130">
        <v>0.48</v>
      </c>
      <c r="AP130" s="2" t="s">
        <v>9</v>
      </c>
      <c r="AQ130">
        <v>0</v>
      </c>
      <c r="AR130">
        <v>0</v>
      </c>
      <c r="AS130">
        <v>0</v>
      </c>
      <c r="AT130" s="5">
        <v>0.66</v>
      </c>
      <c r="AU130" s="1"/>
      <c r="AZ130" s="2" t="s">
        <v>283</v>
      </c>
      <c r="BA130" s="1">
        <v>2.3300000000000001E-2</v>
      </c>
      <c r="BB130" s="1"/>
      <c r="BC130" s="1"/>
      <c r="BD130" s="3"/>
      <c r="BJ130" s="2" t="s">
        <v>9</v>
      </c>
      <c r="BK130">
        <v>0.33329999999999999</v>
      </c>
      <c r="BL130">
        <v>0.91180000000000005</v>
      </c>
      <c r="BM130">
        <v>0.48820000000000002</v>
      </c>
      <c r="BN130" s="5">
        <v>0.35</v>
      </c>
      <c r="BO130" s="1" t="s">
        <v>9</v>
      </c>
      <c r="BP130">
        <v>0</v>
      </c>
      <c r="BQ130">
        <v>0</v>
      </c>
      <c r="BR130">
        <v>0</v>
      </c>
      <c r="BS130" s="5">
        <v>0.66</v>
      </c>
    </row>
    <row r="131" spans="17:71" ht="15.75" thickBot="1">
      <c r="Q131" s="15" t="s">
        <v>11</v>
      </c>
      <c r="R131" s="38">
        <f>AVERAGE(R126:R130)</f>
        <v>0.46426000000000001</v>
      </c>
      <c r="S131" s="38">
        <f>AVERAGE(S126:S130)</f>
        <v>0.44552000000000003</v>
      </c>
      <c r="T131" s="38">
        <f>AVERAGE(T126:T130)</f>
        <v>0.43362000000000001</v>
      </c>
      <c r="U131" s="25">
        <f>AVERAGE(U126:U130)</f>
        <v>0.67199999999999993</v>
      </c>
      <c r="AA131" s="15" t="s">
        <v>11</v>
      </c>
      <c r="AB131" s="1">
        <f>AVERAGE(AB126:AB130)</f>
        <v>0.37641999999999998</v>
      </c>
      <c r="AC131" s="1">
        <f t="shared" ref="AC131:AE131" si="312">AVERAGE(AC126:AC130)</f>
        <v>0.42245999999999995</v>
      </c>
      <c r="AD131" s="1">
        <f t="shared" si="312"/>
        <v>0.37604000000000004</v>
      </c>
      <c r="AE131" s="3">
        <f t="shared" si="312"/>
        <v>0.61399999999999999</v>
      </c>
      <c r="AF131" s="15" t="s">
        <v>11</v>
      </c>
      <c r="AG131" s="1">
        <f>AVERAGE(AG126:AG130)</f>
        <v>0.41677999999999998</v>
      </c>
      <c r="AH131" s="1">
        <f>AVERAGE(AH126:AH130)</f>
        <v>0.46484000000000003</v>
      </c>
      <c r="AI131" s="1">
        <f>AVERAGE(AI126:AI130)</f>
        <v>0.40133999999999997</v>
      </c>
      <c r="AJ131" s="3">
        <f>AVERAGE(AJ126:AJ130)</f>
        <v>0.65400000000000003</v>
      </c>
      <c r="AK131" s="15" t="s">
        <v>11</v>
      </c>
      <c r="AL131" s="1">
        <f>AVERAGE(AL126:AL130)</f>
        <v>0.36785999999999996</v>
      </c>
      <c r="AM131" s="1">
        <f t="shared" ref="AM131:AO131" si="313">AVERAGE(AM126:AM130)</f>
        <v>0.55558000000000007</v>
      </c>
      <c r="AN131" s="1">
        <f t="shared" si="313"/>
        <v>0.40106000000000003</v>
      </c>
      <c r="AO131" s="1">
        <f t="shared" si="313"/>
        <v>0.496</v>
      </c>
      <c r="AP131" s="15" t="s">
        <v>11</v>
      </c>
      <c r="AQ131" s="1">
        <f>AVERAGE(AQ126:AQ130)</f>
        <v>0.34199999999999997</v>
      </c>
      <c r="AR131" s="1">
        <f t="shared" ref="AR131:AT131" si="314">AVERAGE(AR126:AR130)</f>
        <v>0.21112000000000003</v>
      </c>
      <c r="AS131" s="1">
        <f t="shared" si="314"/>
        <v>0.18714</v>
      </c>
      <c r="AT131" s="3">
        <f t="shared" si="314"/>
        <v>0.65800000000000003</v>
      </c>
      <c r="AU131" s="1"/>
      <c r="AV131" s="1"/>
      <c r="AW131" s="1"/>
      <c r="AX131" s="1"/>
      <c r="AY131" s="1"/>
      <c r="AZ131" s="66" t="s">
        <v>284</v>
      </c>
      <c r="BA131" s="1">
        <v>3.39E-2</v>
      </c>
      <c r="BB131" s="1"/>
      <c r="BC131" s="1"/>
      <c r="BD131" s="3"/>
      <c r="BJ131" s="15" t="s">
        <v>11</v>
      </c>
      <c r="BK131" s="1">
        <f>AVERAGE(BK126:BK130)</f>
        <v>0.43365999999999999</v>
      </c>
      <c r="BL131" s="1">
        <f t="shared" ref="BL131:BN131" si="315">AVERAGE(BL126:BL130)</f>
        <v>0.87770000000000015</v>
      </c>
      <c r="BM131" s="1">
        <f t="shared" si="315"/>
        <v>0.57016</v>
      </c>
      <c r="BN131" s="3">
        <f t="shared" si="315"/>
        <v>0.51400000000000001</v>
      </c>
      <c r="BO131" s="16" t="s">
        <v>11</v>
      </c>
      <c r="BP131" s="1">
        <f>AVERAGE(BP126:BP130)</f>
        <v>0.34911999999999999</v>
      </c>
      <c r="BQ131" s="1">
        <f t="shared" ref="BQ131:BS131" si="316">AVERAGE(BQ126:BQ130)</f>
        <v>0.34273999999999999</v>
      </c>
      <c r="BR131" s="1">
        <f t="shared" si="316"/>
        <v>0.32937999999999995</v>
      </c>
      <c r="BS131" s="3">
        <f t="shared" si="316"/>
        <v>0.65800000000000003</v>
      </c>
    </row>
    <row r="132" spans="17:71">
      <c r="Q132" s="13" t="s">
        <v>5</v>
      </c>
      <c r="R132" s="23">
        <v>0.43</v>
      </c>
      <c r="S132" s="23">
        <v>1</v>
      </c>
      <c r="T132" s="23">
        <v>0.60140000000000005</v>
      </c>
      <c r="U132" s="24">
        <v>0.43</v>
      </c>
      <c r="AA132" s="13" t="s">
        <v>5</v>
      </c>
      <c r="AB132" s="17">
        <v>0.39710000000000001</v>
      </c>
      <c r="AC132" s="17">
        <v>0.62790000000000001</v>
      </c>
      <c r="AD132" s="17">
        <v>0.48649999999999999</v>
      </c>
      <c r="AE132" s="18">
        <v>0.43</v>
      </c>
      <c r="AF132" s="13" t="s">
        <v>5</v>
      </c>
      <c r="AG132" s="17">
        <v>0.45950000000000002</v>
      </c>
      <c r="AH132" s="17">
        <v>0.79069999999999996</v>
      </c>
      <c r="AI132" s="17">
        <v>0.58120000000000005</v>
      </c>
      <c r="AJ132" s="18">
        <v>0.51</v>
      </c>
      <c r="AK132" s="13" t="s">
        <v>5</v>
      </c>
      <c r="AL132" s="17">
        <v>0.42670000000000002</v>
      </c>
      <c r="AM132" s="17">
        <v>0.74419999999999997</v>
      </c>
      <c r="AN132" s="17">
        <v>0.54239999999999999</v>
      </c>
      <c r="AO132" s="17">
        <v>0.46</v>
      </c>
      <c r="AP132" s="13" t="s">
        <v>5</v>
      </c>
      <c r="AQ132" s="17">
        <v>0.43</v>
      </c>
      <c r="AR132" s="17">
        <v>1</v>
      </c>
      <c r="AS132" s="17">
        <v>0.60140000000000005</v>
      </c>
      <c r="AT132" s="18">
        <v>0.43</v>
      </c>
      <c r="AU132" s="1"/>
      <c r="AZ132" s="103" t="s">
        <v>298</v>
      </c>
      <c r="BA132" s="104"/>
      <c r="BB132" s="104"/>
      <c r="BC132" s="104"/>
      <c r="BD132" s="105"/>
      <c r="BJ132" s="13" t="s">
        <v>5</v>
      </c>
      <c r="BK132" s="17">
        <v>0.43</v>
      </c>
      <c r="BL132" s="17">
        <v>1</v>
      </c>
      <c r="BM132" s="17">
        <v>0.60140000000000005</v>
      </c>
      <c r="BN132" s="18">
        <v>0.43</v>
      </c>
      <c r="BO132" s="14" t="s">
        <v>5</v>
      </c>
      <c r="BP132" s="17">
        <v>0.4</v>
      </c>
      <c r="BQ132" s="17">
        <v>0.55810000000000004</v>
      </c>
      <c r="BR132" s="17">
        <v>0.46600000000000003</v>
      </c>
      <c r="BS132" s="18">
        <v>0.45</v>
      </c>
    </row>
    <row r="133" spans="17:71">
      <c r="Q133" s="2" t="s">
        <v>6</v>
      </c>
      <c r="R133" s="38">
        <v>0.64</v>
      </c>
      <c r="S133" s="38">
        <v>1</v>
      </c>
      <c r="T133" s="38">
        <v>0.78049999999999997</v>
      </c>
      <c r="U133" s="25">
        <v>0.64</v>
      </c>
      <c r="AA133" s="2" t="s">
        <v>6</v>
      </c>
      <c r="AB133">
        <v>0.62070000000000003</v>
      </c>
      <c r="AC133">
        <v>0.84379999999999999</v>
      </c>
      <c r="AD133">
        <v>0.71519999999999995</v>
      </c>
      <c r="AE133" s="5">
        <v>0.56999999999999995</v>
      </c>
      <c r="AF133" s="2" t="s">
        <v>6</v>
      </c>
      <c r="AG133">
        <v>0.64</v>
      </c>
      <c r="AH133">
        <v>1</v>
      </c>
      <c r="AI133">
        <v>0.78049999999999997</v>
      </c>
      <c r="AJ133" s="5">
        <v>0.64</v>
      </c>
      <c r="AK133" s="2" t="s">
        <v>6</v>
      </c>
      <c r="AL133">
        <v>0.7</v>
      </c>
      <c r="AM133">
        <v>0.4375</v>
      </c>
      <c r="AN133">
        <v>0.53849999999999998</v>
      </c>
      <c r="AO133">
        <v>0.52</v>
      </c>
      <c r="AP133" s="2" t="s">
        <v>6</v>
      </c>
      <c r="AQ133">
        <v>0.64</v>
      </c>
      <c r="AR133">
        <v>1</v>
      </c>
      <c r="AS133">
        <v>0.78049999999999997</v>
      </c>
      <c r="AT133" s="5">
        <v>0.64</v>
      </c>
      <c r="AU133" s="1"/>
      <c r="AZ133" s="13" t="s">
        <v>5</v>
      </c>
      <c r="BA133" s="28">
        <v>0.49059999999999998</v>
      </c>
      <c r="BB133" s="17">
        <v>0.61180000000000001</v>
      </c>
      <c r="BC133" s="17">
        <v>0.54449999999999998</v>
      </c>
      <c r="BD133" s="18">
        <v>0.48010000000000003</v>
      </c>
      <c r="BJ133" s="2" t="s">
        <v>6</v>
      </c>
      <c r="BK133">
        <v>0.64</v>
      </c>
      <c r="BL133">
        <v>1</v>
      </c>
      <c r="BM133">
        <v>0.78049999999999997</v>
      </c>
      <c r="BN133" s="5">
        <v>0.64</v>
      </c>
      <c r="BO133" s="1" t="s">
        <v>6</v>
      </c>
      <c r="BP133">
        <v>0.63639999999999997</v>
      </c>
      <c r="BQ133">
        <v>0.98440000000000005</v>
      </c>
      <c r="BR133">
        <v>0.77300000000000002</v>
      </c>
      <c r="BS133" s="5">
        <v>0.63</v>
      </c>
    </row>
    <row r="134" spans="17:71">
      <c r="Q134" s="2" t="s">
        <v>7</v>
      </c>
      <c r="R134" s="38">
        <v>0.42420000000000002</v>
      </c>
      <c r="S134" s="38">
        <v>0.4</v>
      </c>
      <c r="T134" s="38">
        <v>0.4118</v>
      </c>
      <c r="U134" s="25">
        <v>0.6</v>
      </c>
      <c r="AA134" s="2" t="s">
        <v>7</v>
      </c>
      <c r="AB134">
        <v>0.33329999999999999</v>
      </c>
      <c r="AC134">
        <v>0.28570000000000001</v>
      </c>
      <c r="AD134">
        <v>0.30769999999999997</v>
      </c>
      <c r="AE134" s="5">
        <v>0.55000000000000004</v>
      </c>
      <c r="AF134" s="2" t="s">
        <v>7</v>
      </c>
      <c r="AG134">
        <v>0.30430000000000001</v>
      </c>
      <c r="AH134">
        <v>0.4</v>
      </c>
      <c r="AI134">
        <v>0.34570000000000001</v>
      </c>
      <c r="AJ134" s="5">
        <v>0.47</v>
      </c>
      <c r="AK134" s="2" t="s">
        <v>7</v>
      </c>
      <c r="AL134">
        <v>0.5</v>
      </c>
      <c r="AM134">
        <v>2.86E-2</v>
      </c>
      <c r="AN134">
        <v>5.4100000000000002E-2</v>
      </c>
      <c r="AO134">
        <v>0.65</v>
      </c>
      <c r="AP134" s="2" t="s">
        <v>7</v>
      </c>
      <c r="AQ134">
        <v>0</v>
      </c>
      <c r="AR134">
        <v>0</v>
      </c>
      <c r="AS134">
        <v>0</v>
      </c>
      <c r="AT134" s="5">
        <v>0.65</v>
      </c>
      <c r="AU134" s="1"/>
      <c r="AZ134" s="2" t="s">
        <v>6</v>
      </c>
      <c r="BA134" s="38">
        <v>0.66049999999999998</v>
      </c>
      <c r="BB134">
        <v>0.85629999999999995</v>
      </c>
      <c r="BC134">
        <v>0.74580000000000002</v>
      </c>
      <c r="BD134" s="5">
        <v>0.64580000000000004</v>
      </c>
      <c r="BJ134" s="2" t="s">
        <v>7</v>
      </c>
      <c r="BK134">
        <v>0.35289999999999999</v>
      </c>
      <c r="BL134">
        <v>0.85709999999999997</v>
      </c>
      <c r="BM134">
        <v>0.5</v>
      </c>
      <c r="BN134" s="5">
        <v>0.4</v>
      </c>
      <c r="BO134" s="1" t="s">
        <v>7</v>
      </c>
      <c r="BP134">
        <v>0.375</v>
      </c>
      <c r="BQ134">
        <v>0.1714</v>
      </c>
      <c r="BR134">
        <v>0.23530000000000001</v>
      </c>
      <c r="BS134" s="5">
        <v>0.61</v>
      </c>
    </row>
    <row r="135" spans="17:71">
      <c r="Q135" s="2" t="s">
        <v>8</v>
      </c>
      <c r="R135" s="38">
        <v>0</v>
      </c>
      <c r="S135" s="38">
        <v>0</v>
      </c>
      <c r="T135" s="38">
        <v>0</v>
      </c>
      <c r="U135" s="25">
        <v>0.87</v>
      </c>
      <c r="AA135" s="2" t="s">
        <v>8</v>
      </c>
      <c r="AB135">
        <v>0</v>
      </c>
      <c r="AC135">
        <v>0</v>
      </c>
      <c r="AD135">
        <v>0</v>
      </c>
      <c r="AE135" s="5">
        <v>0.89</v>
      </c>
      <c r="AF135" s="2" t="s">
        <v>8</v>
      </c>
      <c r="AG135">
        <v>0</v>
      </c>
      <c r="AH135">
        <v>0</v>
      </c>
      <c r="AI135">
        <v>0</v>
      </c>
      <c r="AJ135" s="5">
        <v>0.89</v>
      </c>
      <c r="AK135" s="2" t="s">
        <v>8</v>
      </c>
      <c r="AL135">
        <v>0.1148</v>
      </c>
      <c r="AM135">
        <v>0.63639999999999997</v>
      </c>
      <c r="AN135">
        <v>0.19439999999999999</v>
      </c>
      <c r="AO135">
        <v>0.42</v>
      </c>
      <c r="AP135" s="2" t="s">
        <v>8</v>
      </c>
      <c r="AQ135">
        <v>0</v>
      </c>
      <c r="AR135">
        <v>0</v>
      </c>
      <c r="AS135">
        <v>0</v>
      </c>
      <c r="AT135" s="5">
        <v>0.89</v>
      </c>
      <c r="AU135" s="1"/>
      <c r="AZ135" s="2" t="s">
        <v>7</v>
      </c>
      <c r="BA135" s="38">
        <v>0.42330000000000001</v>
      </c>
      <c r="BB135">
        <v>0.91579999999999995</v>
      </c>
      <c r="BC135">
        <v>0.57899999999999996</v>
      </c>
      <c r="BD135" s="5">
        <v>0.41160000000000002</v>
      </c>
      <c r="BJ135" s="2" t="s">
        <v>8</v>
      </c>
      <c r="BK135">
        <v>8.9300000000000004E-2</v>
      </c>
      <c r="BL135">
        <v>0.45450000000000002</v>
      </c>
      <c r="BM135">
        <v>0.14929999999999999</v>
      </c>
      <c r="BN135" s="5">
        <v>0.43</v>
      </c>
      <c r="BO135" s="1" t="s">
        <v>8</v>
      </c>
      <c r="BP135">
        <v>0</v>
      </c>
      <c r="BQ135">
        <v>0</v>
      </c>
      <c r="BR135">
        <v>0</v>
      </c>
      <c r="BS135" s="5">
        <v>0.89</v>
      </c>
    </row>
    <row r="136" spans="17:71">
      <c r="Q136" s="2" t="s">
        <v>9</v>
      </c>
      <c r="R136" s="38">
        <v>0.30430000000000001</v>
      </c>
      <c r="S136" s="38">
        <v>0.25</v>
      </c>
      <c r="T136" s="38">
        <v>0.27450000000000002</v>
      </c>
      <c r="U136" s="25">
        <v>0.63</v>
      </c>
      <c r="AA136" s="2" t="s">
        <v>9</v>
      </c>
      <c r="AB136">
        <v>0.1</v>
      </c>
      <c r="AC136">
        <v>7.1400000000000005E-2</v>
      </c>
      <c r="AD136">
        <v>8.3299999999999999E-2</v>
      </c>
      <c r="AE136" s="5">
        <v>0.56000000000000005</v>
      </c>
      <c r="AF136" s="2" t="s">
        <v>9</v>
      </c>
      <c r="AG136">
        <v>0.25</v>
      </c>
      <c r="AH136">
        <v>3.5700000000000003E-2</v>
      </c>
      <c r="AI136">
        <v>6.25E-2</v>
      </c>
      <c r="AJ136" s="5">
        <v>0.7</v>
      </c>
      <c r="AK136" s="2" t="s">
        <v>9</v>
      </c>
      <c r="AL136">
        <v>0.3</v>
      </c>
      <c r="AM136">
        <v>0.96430000000000005</v>
      </c>
      <c r="AN136">
        <v>0.45760000000000001</v>
      </c>
      <c r="AO136">
        <v>0.36</v>
      </c>
      <c r="AP136" s="2" t="s">
        <v>9</v>
      </c>
      <c r="AQ136">
        <v>0</v>
      </c>
      <c r="AR136">
        <v>0</v>
      </c>
      <c r="AS136">
        <v>0</v>
      </c>
      <c r="AT136" s="5">
        <v>0.72</v>
      </c>
      <c r="AU136" s="1"/>
      <c r="AZ136" s="2" t="s">
        <v>8</v>
      </c>
      <c r="BA136" s="69">
        <v>9.4700000000000006E-2</v>
      </c>
      <c r="BB136">
        <v>0.56820000000000004</v>
      </c>
      <c r="BC136">
        <v>0.1623</v>
      </c>
      <c r="BD136" s="5">
        <v>0.1623</v>
      </c>
      <c r="BJ136" s="2" t="s">
        <v>9</v>
      </c>
      <c r="BK136">
        <v>0.2828</v>
      </c>
      <c r="BL136">
        <v>1</v>
      </c>
      <c r="BM136">
        <v>0.44090000000000001</v>
      </c>
      <c r="BN136" s="5">
        <v>0.28999999999999998</v>
      </c>
      <c r="BO136" s="1" t="s">
        <v>9</v>
      </c>
      <c r="BP136">
        <v>0</v>
      </c>
      <c r="BQ136">
        <v>0</v>
      </c>
      <c r="BR136">
        <v>0</v>
      </c>
      <c r="BS136" s="5">
        <v>0.72</v>
      </c>
    </row>
    <row r="137" spans="17:71">
      <c r="Q137" s="2" t="s">
        <v>11</v>
      </c>
      <c r="R137" s="1">
        <f>AVERAGE(R132:R136)</f>
        <v>0.35970000000000002</v>
      </c>
      <c r="S137" s="1">
        <f>AVERAGE(S132:S136)</f>
        <v>0.53</v>
      </c>
      <c r="T137" s="1">
        <f t="shared" ref="T137:U137" si="317">AVERAGE(T132:T136)</f>
        <v>0.41364000000000001</v>
      </c>
      <c r="U137" s="3">
        <f t="shared" si="317"/>
        <v>0.63400000000000001</v>
      </c>
      <c r="AA137" s="2" t="s">
        <v>11</v>
      </c>
      <c r="AB137" s="1">
        <f>AVERAGE(AB132:AB136)</f>
        <v>0.29022000000000003</v>
      </c>
      <c r="AC137" s="1">
        <f t="shared" ref="AC137:AE137" si="318">AVERAGE(AC132:AC136)</f>
        <v>0.36575999999999997</v>
      </c>
      <c r="AD137" s="1">
        <f t="shared" si="318"/>
        <v>0.31853999999999993</v>
      </c>
      <c r="AE137" s="3">
        <f t="shared" si="318"/>
        <v>0.6</v>
      </c>
      <c r="AF137" s="15" t="s">
        <v>11</v>
      </c>
      <c r="AG137" s="1">
        <f>AVERAGE(AG132:AG136)</f>
        <v>0.33076</v>
      </c>
      <c r="AH137" s="1">
        <f>AVERAGE(AH132:AH136)</f>
        <v>0.44528000000000001</v>
      </c>
      <c r="AI137" s="1">
        <f>AVERAGE(AI132:AI136)</f>
        <v>0.35397999999999996</v>
      </c>
      <c r="AJ137" s="3">
        <f>AVERAGE(AJ132:AJ136)</f>
        <v>0.64200000000000002</v>
      </c>
      <c r="AK137" s="2" t="s">
        <v>11</v>
      </c>
      <c r="AL137" s="1">
        <f>AVERAGE(AL132:AL136)</f>
        <v>0.4083</v>
      </c>
      <c r="AM137" s="1">
        <f t="shared" ref="AM137:AO137" si="319">AVERAGE(AM132:AM136)</f>
        <v>0.56220000000000003</v>
      </c>
      <c r="AN137" s="1">
        <f t="shared" si="319"/>
        <v>0.3574</v>
      </c>
      <c r="AO137" s="1">
        <f t="shared" si="319"/>
        <v>0.48199999999999993</v>
      </c>
      <c r="AP137" s="2" t="s">
        <v>11</v>
      </c>
      <c r="AQ137" s="1">
        <f>AVERAGE(AQ132:AQ136)</f>
        <v>0.21400000000000002</v>
      </c>
      <c r="AR137" s="1">
        <f t="shared" ref="AR137:AT137" si="320">AVERAGE(AR132:AR136)</f>
        <v>0.4</v>
      </c>
      <c r="AS137" s="1">
        <f t="shared" si="320"/>
        <v>0.27637999999999996</v>
      </c>
      <c r="AT137" s="3">
        <f t="shared" si="320"/>
        <v>0.66600000000000004</v>
      </c>
      <c r="AU137" s="1"/>
      <c r="AV137" s="1"/>
      <c r="AW137" s="1"/>
      <c r="AX137" s="1"/>
      <c r="AY137" s="1"/>
      <c r="AZ137" s="2" t="s">
        <v>9</v>
      </c>
      <c r="BA137" s="69">
        <v>0.30430000000000001</v>
      </c>
      <c r="BB137">
        <v>0.77270000000000005</v>
      </c>
      <c r="BC137">
        <v>0.43669999999999998</v>
      </c>
      <c r="BD137" s="5">
        <v>0.38840000000000002</v>
      </c>
      <c r="BJ137" s="2" t="s">
        <v>11</v>
      </c>
      <c r="BK137" s="1">
        <f>AVERAGE(BK132:BK136)</f>
        <v>0.35899999999999999</v>
      </c>
      <c r="BL137" s="1">
        <f t="shared" ref="BL137:BN137" si="321">AVERAGE(BL132:BL136)</f>
        <v>0.86232000000000009</v>
      </c>
      <c r="BM137" s="1">
        <f t="shared" si="321"/>
        <v>0.49442000000000003</v>
      </c>
      <c r="BN137" s="3">
        <f t="shared" si="321"/>
        <v>0.438</v>
      </c>
      <c r="BO137" s="1" t="s">
        <v>11</v>
      </c>
      <c r="BP137" s="1">
        <f>AVERAGE(BP132:BP136)</f>
        <v>0.28227999999999998</v>
      </c>
      <c r="BQ137" s="1">
        <f t="shared" ref="BQ137" si="322">AVERAGE(BQ132:BQ136)</f>
        <v>0.34277999999999997</v>
      </c>
      <c r="BR137" s="1">
        <f>AVERAGE(BR132:BR136)</f>
        <v>0.29486000000000001</v>
      </c>
      <c r="BS137" s="3">
        <f t="shared" ref="BS137" si="323">AVERAGE(BS132:BS136)</f>
        <v>0.65999999999999992</v>
      </c>
    </row>
    <row r="138" spans="17:71">
      <c r="Q138" s="21"/>
      <c r="R138" s="17">
        <f t="shared" ref="R138:U138" si="324">AVERAGE(R113,R119,R125,R131,R137)</f>
        <v>0.388992</v>
      </c>
      <c r="S138" s="17">
        <f t="shared" si="324"/>
        <v>0.48534800000000011</v>
      </c>
      <c r="T138" s="17">
        <f t="shared" si="324"/>
        <v>0.41139200000000004</v>
      </c>
      <c r="U138" s="18">
        <f t="shared" si="324"/>
        <v>0.65897199999999989</v>
      </c>
      <c r="AA138" s="21" t="s">
        <v>11</v>
      </c>
      <c r="AB138" s="17">
        <f t="shared" ref="AB138:AE138" si="325">AVERAGE(AB113,AB119,AB125,AB131,AB137)</f>
        <v>0.36769999999999997</v>
      </c>
      <c r="AC138" s="17">
        <f t="shared" si="325"/>
        <v>0.42938399999999993</v>
      </c>
      <c r="AD138" s="17">
        <f t="shared" si="325"/>
        <v>0.370836</v>
      </c>
      <c r="AE138" s="18">
        <f t="shared" si="325"/>
        <v>0.62546000000000013</v>
      </c>
      <c r="AF138" s="21"/>
      <c r="AG138" s="17">
        <f>AVERAGE(AG113,AG119,AG125,AG131,AG137)</f>
        <v>0.40703199999999995</v>
      </c>
      <c r="AH138" s="17">
        <f>AVERAGE(AH113,AH119,AH125,AH131,AH137)</f>
        <v>0.46865600000000002</v>
      </c>
      <c r="AI138" s="17">
        <f>AVERAGE(AI113,AI119,AI125,AI131,AI137)</f>
        <v>0.39346800000000004</v>
      </c>
      <c r="AJ138" s="18">
        <f>AVERAGE(AJ113,AJ119,AJ125,AJ131,AJ137)</f>
        <v>0.64983599999999997</v>
      </c>
      <c r="AK138" s="17"/>
      <c r="AL138" s="17">
        <f t="shared" ref="AL138:AO138" si="326">AVERAGE(AL113,AL119,AL125,AL131,AL137)</f>
        <v>0.43080400000000002</v>
      </c>
      <c r="AM138" s="17">
        <f t="shared" si="326"/>
        <v>0.51706400000000008</v>
      </c>
      <c r="AN138" s="17">
        <f t="shared" si="326"/>
        <v>0.349692</v>
      </c>
      <c r="AO138" s="17">
        <f t="shared" si="326"/>
        <v>0.49288399999999999</v>
      </c>
      <c r="AP138" s="21"/>
      <c r="AQ138" s="17">
        <f t="shared" ref="AQ138:AT138" si="327">AVERAGE(AQ113,AQ119,AQ125,AQ131,AQ137)</f>
        <v>0.25203600000000004</v>
      </c>
      <c r="AR138" s="17">
        <f t="shared" si="327"/>
        <v>0.32400400000000007</v>
      </c>
      <c r="AS138" s="17">
        <f t="shared" si="327"/>
        <v>0.251</v>
      </c>
      <c r="AT138" s="18">
        <f t="shared" si="327"/>
        <v>0.67365999999999993</v>
      </c>
      <c r="AZ138" s="15" t="s">
        <v>11</v>
      </c>
      <c r="BA138" s="1">
        <f>AVERAGE(BA133:BA137)</f>
        <v>0.39468000000000003</v>
      </c>
      <c r="BB138" s="1">
        <f t="shared" ref="BB138:BD138" si="328">AVERAGE(BB133:BB137)</f>
        <v>0.74495999999999996</v>
      </c>
      <c r="BC138" s="1">
        <f t="shared" si="328"/>
        <v>0.49366000000000004</v>
      </c>
      <c r="BD138" s="3">
        <f t="shared" si="328"/>
        <v>0.41764000000000001</v>
      </c>
      <c r="BJ138" s="21"/>
      <c r="BK138" s="17">
        <f t="shared" ref="BK138:BN138" si="329">AVERAGE(BK113,BK119,BK125,BK131,BK137)</f>
        <v>0.39500800000000003</v>
      </c>
      <c r="BL138" s="17">
        <f t="shared" si="329"/>
        <v>0.89613200000000004</v>
      </c>
      <c r="BM138" s="17">
        <f t="shared" si="329"/>
        <v>0.52646799999999994</v>
      </c>
      <c r="BN138" s="18">
        <f t="shared" si="329"/>
        <v>0.45666400000000007</v>
      </c>
      <c r="BO138" s="17"/>
      <c r="BP138" s="17">
        <f t="shared" ref="BP138:BS138" si="330">AVERAGE(BP113,BP119,BP125,BP131,BP137)</f>
        <v>0.30540399999999995</v>
      </c>
      <c r="BQ138" s="17">
        <f t="shared" si="330"/>
        <v>0.33324399999999998</v>
      </c>
      <c r="BR138" s="17">
        <f t="shared" si="330"/>
        <v>0.30443600000000004</v>
      </c>
      <c r="BS138" s="18">
        <f t="shared" si="330"/>
        <v>0.65775600000000001</v>
      </c>
    </row>
    <row r="139" spans="17:71" ht="15.75" thickBot="1">
      <c r="Q139" s="6"/>
      <c r="R139" s="7">
        <f>_xlfn.STDEV.P(R113,R119,R125,R131,R137)</f>
        <v>5.1642735171561177E-2</v>
      </c>
      <c r="S139" s="7">
        <f>_xlfn.STDEV.P(S113,S119,S125,S131,S137)</f>
        <v>2.8934855382393033E-2</v>
      </c>
      <c r="T139" s="7">
        <f>_xlfn.STDEV.P(T113,T119,T125,T131,T137)</f>
        <v>2.2491415606848759E-2</v>
      </c>
      <c r="U139" s="8">
        <f>_xlfn.STDEV.P(U113,U119,U125,U131,U137)</f>
        <v>1.8243085703904361E-2</v>
      </c>
      <c r="AA139" s="6" t="s">
        <v>14</v>
      </c>
      <c r="AB139" s="7">
        <f t="shared" ref="AB139:AE139" si="331">_xlfn.STDEV.P(AB113,AB119,AB125,AB131,AB137)</f>
        <v>4.1719714284736281E-2</v>
      </c>
      <c r="AC139" s="7">
        <f t="shared" si="331"/>
        <v>4.1819653561453625E-2</v>
      </c>
      <c r="AD139" s="7">
        <f t="shared" si="331"/>
        <v>3.2899172998724475E-2</v>
      </c>
      <c r="AE139" s="8">
        <f t="shared" si="331"/>
        <v>1.6316352533578108E-2</v>
      </c>
      <c r="AF139" s="6"/>
      <c r="AG139" s="7">
        <f>_xlfn.STDEV.P(AG113,AG119,AG125,AG131,AG137)</f>
        <v>6.6894948807813895E-2</v>
      </c>
      <c r="AH139" s="7">
        <f>_xlfn.STDEV.P(AH113,AH119,AH125,AH131,AH137)</f>
        <v>2.71391183349791E-2</v>
      </c>
      <c r="AI139" s="7">
        <f>_xlfn.STDEV.P(AI113,AI119,AI125,AI131,AI137)</f>
        <v>2.5610165481698907E-2</v>
      </c>
      <c r="AJ139" s="8">
        <f>_xlfn.STDEV.P(AJ113,AJ119,AJ125,AJ131,AJ137)</f>
        <v>1.0310789688476783E-2</v>
      </c>
      <c r="AK139" s="7"/>
      <c r="AL139" s="7">
        <f t="shared" ref="AL139:AO139" si="332">_xlfn.STDEV.P(AL113,AL119,AL125,AL131,AL137)</f>
        <v>7.5218196096423023E-2</v>
      </c>
      <c r="AM139" s="7">
        <f t="shared" si="332"/>
        <v>4.1450661562874982E-2</v>
      </c>
      <c r="AN139" s="7">
        <f t="shared" si="332"/>
        <v>3.2785505577922702E-2</v>
      </c>
      <c r="AO139" s="7">
        <f t="shared" si="332"/>
        <v>3.681646675062672E-2</v>
      </c>
      <c r="AP139" s="6"/>
      <c r="AQ139" s="7">
        <f t="shared" ref="AQ139:AT139" si="333">_xlfn.STDEV.P(AQ113,AQ119,AQ125,AQ131,AQ137)</f>
        <v>4.5817852241238646E-2</v>
      </c>
      <c r="AR139" s="7">
        <f t="shared" si="333"/>
        <v>8.7181080883411768E-2</v>
      </c>
      <c r="AS139" s="7">
        <f t="shared" si="333"/>
        <v>4.5923471994177553E-2</v>
      </c>
      <c r="AT139" s="8">
        <f t="shared" si="333"/>
        <v>1.7213092691320736E-2</v>
      </c>
      <c r="AZ139" s="2" t="s">
        <v>282</v>
      </c>
      <c r="BA139" s="1">
        <v>0</v>
      </c>
      <c r="BB139" s="1"/>
      <c r="BC139" s="1"/>
      <c r="BD139" s="3"/>
      <c r="BJ139" s="6"/>
      <c r="BK139" s="7">
        <f t="shared" ref="BK139:BN139" si="334">_xlfn.STDEV.P(BK113,BK119,BK125,BK131,BK137)</f>
        <v>2.6505156026705449E-2</v>
      </c>
      <c r="BL139" s="7">
        <f t="shared" si="334"/>
        <v>4.3821851352949436E-2</v>
      </c>
      <c r="BM139" s="7">
        <f t="shared" si="334"/>
        <v>2.644237992314611E-2</v>
      </c>
      <c r="BN139" s="8">
        <f t="shared" si="334"/>
        <v>4.4667228971584975E-2</v>
      </c>
      <c r="BO139" s="7"/>
      <c r="BP139" s="7">
        <f t="shared" ref="BP139:BS139" si="335">_xlfn.STDEV.P(BP113,BP119,BP125,BP131,BP137)</f>
        <v>2.4703733806856001E-2</v>
      </c>
      <c r="BQ139" s="7">
        <f t="shared" si="335"/>
        <v>2.1042636336733082E-2</v>
      </c>
      <c r="BR139" s="7">
        <f t="shared" si="335"/>
        <v>1.8562066264292874E-2</v>
      </c>
      <c r="BS139" s="8">
        <f t="shared" si="335"/>
        <v>1.4496169976928317E-2</v>
      </c>
    </row>
    <row r="140" spans="17:71" ht="15.75" thickBot="1">
      <c r="AZ140" s="2" t="s">
        <v>283</v>
      </c>
      <c r="BA140" s="1">
        <v>1.55E-2</v>
      </c>
      <c r="BB140" s="1"/>
      <c r="BC140" s="1"/>
      <c r="BD140" s="3"/>
    </row>
    <row r="141" spans="17:71" ht="15.75" thickBot="1">
      <c r="Q141" s="107" t="s">
        <v>120</v>
      </c>
      <c r="R141" s="95"/>
      <c r="S141" s="95"/>
      <c r="T141" s="95"/>
      <c r="U141" s="96"/>
      <c r="AA141" s="107" t="s">
        <v>110</v>
      </c>
      <c r="AB141" s="95"/>
      <c r="AC141" s="95"/>
      <c r="AD141" s="95"/>
      <c r="AE141" s="96"/>
      <c r="AF141" s="107" t="s">
        <v>111</v>
      </c>
      <c r="AG141" s="95"/>
      <c r="AH141" s="95"/>
      <c r="AI141" s="95"/>
      <c r="AJ141" s="96"/>
      <c r="AK141" s="107" t="s">
        <v>112</v>
      </c>
      <c r="AL141" s="95"/>
      <c r="AM141" s="95"/>
      <c r="AN141" s="95"/>
      <c r="AO141" s="95"/>
      <c r="AP141" s="107" t="s">
        <v>113</v>
      </c>
      <c r="AQ141" s="95"/>
      <c r="AR141" s="95"/>
      <c r="AS141" s="95"/>
      <c r="AT141" s="96"/>
      <c r="AZ141" s="66" t="s">
        <v>284</v>
      </c>
      <c r="BA141" s="67">
        <v>3.5900000000000001E-2</v>
      </c>
      <c r="BB141" s="67"/>
      <c r="BC141" s="67"/>
      <c r="BD141" s="68"/>
      <c r="BJ141" s="107" t="s">
        <v>626</v>
      </c>
      <c r="BK141" s="95"/>
      <c r="BL141" s="95"/>
      <c r="BM141" s="95"/>
      <c r="BN141" s="96"/>
      <c r="BO141" s="30"/>
      <c r="BP141" s="30"/>
      <c r="BQ141" s="30"/>
      <c r="BR141" s="30"/>
      <c r="BS141" s="30"/>
    </row>
    <row r="142" spans="17:71">
      <c r="Q142" s="35" t="s">
        <v>1</v>
      </c>
      <c r="R142" s="36" t="s">
        <v>2</v>
      </c>
      <c r="S142" s="36" t="s">
        <v>3</v>
      </c>
      <c r="T142" s="36" t="s">
        <v>4</v>
      </c>
      <c r="U142" s="37" t="s">
        <v>10</v>
      </c>
      <c r="AA142" s="2" t="s">
        <v>1</v>
      </c>
      <c r="AB142" s="1" t="s">
        <v>2</v>
      </c>
      <c r="AC142" s="1" t="s">
        <v>3</v>
      </c>
      <c r="AD142" s="1" t="s">
        <v>4</v>
      </c>
      <c r="AE142" s="3" t="s">
        <v>10</v>
      </c>
      <c r="AF142" s="2" t="s">
        <v>1</v>
      </c>
      <c r="AG142" s="1" t="s">
        <v>2</v>
      </c>
      <c r="AH142" s="1" t="s">
        <v>3</v>
      </c>
      <c r="AI142" s="1" t="s">
        <v>4</v>
      </c>
      <c r="AJ142" s="3" t="s">
        <v>10</v>
      </c>
      <c r="AK142" s="2" t="s">
        <v>1</v>
      </c>
      <c r="AL142" s="1" t="s">
        <v>2</v>
      </c>
      <c r="AM142" s="1" t="s">
        <v>3</v>
      </c>
      <c r="AN142" s="1" t="s">
        <v>4</v>
      </c>
      <c r="AO142" s="1" t="s">
        <v>10</v>
      </c>
      <c r="AP142" s="2" t="s">
        <v>1</v>
      </c>
      <c r="AQ142" s="1" t="s">
        <v>2</v>
      </c>
      <c r="AR142" s="1" t="s">
        <v>3</v>
      </c>
      <c r="AS142" s="1" t="s">
        <v>4</v>
      </c>
      <c r="AT142" s="3" t="s">
        <v>10</v>
      </c>
      <c r="AZ142" s="1"/>
      <c r="BA142" s="1"/>
      <c r="BB142" s="1"/>
      <c r="BC142" s="1"/>
      <c r="BD142" s="1"/>
      <c r="BJ142" s="2" t="s">
        <v>1</v>
      </c>
      <c r="BK142" s="1" t="s">
        <v>2</v>
      </c>
      <c r="BL142" s="1" t="s">
        <v>3</v>
      </c>
      <c r="BM142" s="1" t="s">
        <v>4</v>
      </c>
      <c r="BN142" s="3" t="s">
        <v>10</v>
      </c>
      <c r="BO142" s="1"/>
      <c r="BP142" s="1"/>
      <c r="BQ142" s="1"/>
      <c r="BR142" s="1"/>
      <c r="BS142" s="1"/>
    </row>
    <row r="143" spans="17:71">
      <c r="Q143" s="13" t="s">
        <v>5</v>
      </c>
      <c r="R143" s="23">
        <v>0.57140000000000002</v>
      </c>
      <c r="S143" s="23">
        <v>0.72729999999999995</v>
      </c>
      <c r="T143" s="23">
        <v>0.64</v>
      </c>
      <c r="U143" s="24">
        <v>0.55000000000000004</v>
      </c>
      <c r="AA143" s="13" t="s">
        <v>5</v>
      </c>
      <c r="AB143" s="17">
        <v>0.5</v>
      </c>
      <c r="AC143" s="17">
        <v>0.34549999999999997</v>
      </c>
      <c r="AD143" s="17">
        <v>0.40860000000000002</v>
      </c>
      <c r="AE143" s="18">
        <v>0.45</v>
      </c>
      <c r="AF143" s="13" t="s">
        <v>5</v>
      </c>
      <c r="AG143" s="17">
        <v>0.55000000000000004</v>
      </c>
      <c r="AH143" s="17">
        <v>1</v>
      </c>
      <c r="AI143" s="17">
        <v>0.7097</v>
      </c>
      <c r="AJ143" s="18">
        <v>0.55000000000000004</v>
      </c>
      <c r="AK143" s="13" t="s">
        <v>5</v>
      </c>
      <c r="AL143" s="17">
        <v>0.64</v>
      </c>
      <c r="AM143" s="17">
        <v>0.58179999999999998</v>
      </c>
      <c r="AN143" s="17">
        <v>0.60950000000000004</v>
      </c>
      <c r="AO143" s="17">
        <v>0.59</v>
      </c>
      <c r="AP143" s="13" t="s">
        <v>5</v>
      </c>
      <c r="AQ143" s="17">
        <v>0.55000000000000004</v>
      </c>
      <c r="AR143" s="17">
        <v>1</v>
      </c>
      <c r="AS143" s="17">
        <v>0.7097</v>
      </c>
      <c r="AT143" s="18">
        <v>0.55000000000000004</v>
      </c>
      <c r="AZ143" s="1"/>
      <c r="BJ143" s="13" t="s">
        <v>5</v>
      </c>
      <c r="BK143" s="17">
        <v>0.5</v>
      </c>
      <c r="BL143" s="17">
        <v>0.43640000000000001</v>
      </c>
      <c r="BM143" s="17">
        <v>0.46600000000000003</v>
      </c>
      <c r="BN143" s="18">
        <v>0.45</v>
      </c>
    </row>
    <row r="144" spans="17:71">
      <c r="Q144" s="2" t="s">
        <v>6</v>
      </c>
      <c r="R144" s="38">
        <v>0.65980000000000005</v>
      </c>
      <c r="S144" s="38">
        <v>0.98460000000000003</v>
      </c>
      <c r="T144" s="38">
        <v>0.79010000000000002</v>
      </c>
      <c r="U144" s="25">
        <v>0.66</v>
      </c>
      <c r="AA144" s="2" t="s">
        <v>6</v>
      </c>
      <c r="AB144">
        <v>0.66320000000000001</v>
      </c>
      <c r="AC144">
        <v>0.96919999999999995</v>
      </c>
      <c r="AD144">
        <v>0.78749999999999998</v>
      </c>
      <c r="AE144" s="5">
        <v>0.66</v>
      </c>
      <c r="AF144" s="2" t="s">
        <v>6</v>
      </c>
      <c r="AG144">
        <v>0.65</v>
      </c>
      <c r="AH144">
        <v>1</v>
      </c>
      <c r="AI144">
        <v>0.78790000000000004</v>
      </c>
      <c r="AJ144" s="5">
        <v>0.65</v>
      </c>
      <c r="AK144" s="2" t="s">
        <v>6</v>
      </c>
      <c r="AL144">
        <v>0.64559999999999995</v>
      </c>
      <c r="AM144">
        <v>0.78459999999999996</v>
      </c>
      <c r="AN144">
        <v>0.70830000000000004</v>
      </c>
      <c r="AO144">
        <v>0.57999999999999996</v>
      </c>
      <c r="AP144" s="2" t="s">
        <v>6</v>
      </c>
      <c r="AQ144">
        <v>0.65</v>
      </c>
      <c r="AR144">
        <v>1</v>
      </c>
      <c r="AS144">
        <v>0.78790000000000004</v>
      </c>
      <c r="AT144" s="5">
        <v>0.65</v>
      </c>
      <c r="AZ144" s="1"/>
      <c r="BJ144" s="2" t="s">
        <v>6</v>
      </c>
      <c r="BK144">
        <v>0.60660000000000003</v>
      </c>
      <c r="BL144">
        <v>0.56920000000000004</v>
      </c>
      <c r="BM144">
        <v>0.58730000000000004</v>
      </c>
      <c r="BN144" s="5">
        <v>0.48</v>
      </c>
    </row>
    <row r="145" spans="17:71">
      <c r="Q145" s="2" t="s">
        <v>7</v>
      </c>
      <c r="R145" s="38">
        <v>0.41670000000000001</v>
      </c>
      <c r="S145" s="38">
        <v>0.58140000000000003</v>
      </c>
      <c r="T145" s="38">
        <v>0.4854</v>
      </c>
      <c r="U145" s="25">
        <v>0.47</v>
      </c>
      <c r="AA145" s="2" t="s">
        <v>7</v>
      </c>
      <c r="AB145">
        <v>0.41489999999999999</v>
      </c>
      <c r="AC145">
        <v>0.90700000000000003</v>
      </c>
      <c r="AD145">
        <v>0.56930000000000003</v>
      </c>
      <c r="AE145" s="5">
        <v>0.41</v>
      </c>
      <c r="AF145" s="2" t="s">
        <v>7</v>
      </c>
      <c r="AG145">
        <v>0.42</v>
      </c>
      <c r="AH145">
        <v>0.4884</v>
      </c>
      <c r="AI145">
        <v>0.4516</v>
      </c>
      <c r="AJ145" s="5">
        <v>0.49</v>
      </c>
      <c r="AK145" s="2" t="s">
        <v>7</v>
      </c>
      <c r="AL145">
        <v>0.433</v>
      </c>
      <c r="AM145">
        <v>0.97670000000000001</v>
      </c>
      <c r="AN145">
        <v>0.6</v>
      </c>
      <c r="AO145">
        <v>0.44</v>
      </c>
      <c r="AP145" s="2" t="s">
        <v>7</v>
      </c>
      <c r="AQ145">
        <v>0</v>
      </c>
      <c r="AR145">
        <v>0</v>
      </c>
      <c r="AS145">
        <v>0</v>
      </c>
      <c r="AT145" s="5">
        <v>0.56999999999999995</v>
      </c>
      <c r="AZ145" s="1"/>
      <c r="BJ145" s="2" t="s">
        <v>7</v>
      </c>
      <c r="BK145">
        <v>0.42420000000000002</v>
      </c>
      <c r="BL145">
        <v>0.3256</v>
      </c>
      <c r="BM145">
        <v>0.36840000000000001</v>
      </c>
      <c r="BN145" s="5">
        <v>0.52</v>
      </c>
    </row>
    <row r="146" spans="17:71">
      <c r="Q146" s="2" t="s">
        <v>8</v>
      </c>
      <c r="R146" s="38">
        <v>0.1111</v>
      </c>
      <c r="S146" s="38">
        <v>0.22220000000000001</v>
      </c>
      <c r="T146" s="38">
        <v>0.14810000000000001</v>
      </c>
      <c r="U146" s="25">
        <v>0.77</v>
      </c>
      <c r="AA146" s="2" t="s">
        <v>8</v>
      </c>
      <c r="AB146">
        <v>0</v>
      </c>
      <c r="AC146">
        <v>0</v>
      </c>
      <c r="AD146">
        <v>0</v>
      </c>
      <c r="AE146" s="5">
        <v>0.91</v>
      </c>
      <c r="AF146" s="2" t="s">
        <v>8</v>
      </c>
      <c r="AG146">
        <v>0</v>
      </c>
      <c r="AH146">
        <v>0</v>
      </c>
      <c r="AI146">
        <v>0</v>
      </c>
      <c r="AJ146" s="5">
        <v>0.91</v>
      </c>
      <c r="AK146" s="2" t="s">
        <v>8</v>
      </c>
      <c r="AL146">
        <v>0</v>
      </c>
      <c r="AM146">
        <v>0</v>
      </c>
      <c r="AN146">
        <v>0</v>
      </c>
      <c r="AO146">
        <v>0.91</v>
      </c>
      <c r="AP146" s="2" t="s">
        <v>8</v>
      </c>
      <c r="AQ146">
        <v>0</v>
      </c>
      <c r="AR146">
        <v>0</v>
      </c>
      <c r="AS146">
        <v>0</v>
      </c>
      <c r="AT146" s="5">
        <v>0.91</v>
      </c>
      <c r="AZ146" s="1"/>
      <c r="BJ146" s="2" t="s">
        <v>8</v>
      </c>
      <c r="BK146">
        <v>4.5499999999999999E-2</v>
      </c>
      <c r="BL146">
        <v>0.1111</v>
      </c>
      <c r="BM146">
        <v>6.4500000000000002E-2</v>
      </c>
      <c r="BN146" s="5">
        <v>0.71</v>
      </c>
    </row>
    <row r="147" spans="17:71">
      <c r="Q147" s="2" t="s">
        <v>9</v>
      </c>
      <c r="R147" s="38">
        <v>0.32969999999999999</v>
      </c>
      <c r="S147" s="38">
        <v>0.9375</v>
      </c>
      <c r="T147" s="38">
        <v>0.48780000000000001</v>
      </c>
      <c r="U147" s="25">
        <v>0.37</v>
      </c>
      <c r="AA147" s="2" t="s">
        <v>9</v>
      </c>
      <c r="AB147">
        <v>0.5</v>
      </c>
      <c r="AC147">
        <v>6.25E-2</v>
      </c>
      <c r="AD147">
        <v>0.1111</v>
      </c>
      <c r="AE147" s="5">
        <v>0.68</v>
      </c>
      <c r="AF147" s="2" t="s">
        <v>9</v>
      </c>
      <c r="AG147">
        <v>0.3</v>
      </c>
      <c r="AH147">
        <v>9.3799999999999994E-2</v>
      </c>
      <c r="AI147">
        <v>0.1429</v>
      </c>
      <c r="AJ147" s="5">
        <v>0.64</v>
      </c>
      <c r="AK147" s="2" t="s">
        <v>9</v>
      </c>
      <c r="AL147">
        <v>0.3256</v>
      </c>
      <c r="AM147">
        <v>0.4375</v>
      </c>
      <c r="AN147">
        <v>0.37330000000000002</v>
      </c>
      <c r="AO147">
        <v>0.53</v>
      </c>
      <c r="AP147" s="2" t="s">
        <v>9</v>
      </c>
      <c r="AQ147">
        <v>0</v>
      </c>
      <c r="AR147">
        <v>0</v>
      </c>
      <c r="AS147">
        <v>0</v>
      </c>
      <c r="AT147" s="5">
        <v>0.68</v>
      </c>
      <c r="AZ147" s="1"/>
      <c r="BJ147" s="2" t="s">
        <v>9</v>
      </c>
      <c r="BK147">
        <v>0.29170000000000001</v>
      </c>
      <c r="BL147">
        <v>0.4375</v>
      </c>
      <c r="BM147">
        <v>0.35</v>
      </c>
      <c r="BN147" s="5">
        <v>0.48</v>
      </c>
    </row>
    <row r="148" spans="17:71">
      <c r="Q148" s="15" t="s">
        <v>11</v>
      </c>
      <c r="R148" s="26">
        <f>SUM(R143:R147)/5</f>
        <v>0.41774000000000006</v>
      </c>
      <c r="S148" s="26">
        <f t="shared" ref="S148:T148" si="336">SUM(S143:S147)/5</f>
        <v>0.69059999999999999</v>
      </c>
      <c r="T148" s="26">
        <f t="shared" si="336"/>
        <v>0.51028000000000007</v>
      </c>
      <c r="U148" s="27">
        <f>SUM(U143:U147)/5</f>
        <v>0.56400000000000006</v>
      </c>
      <c r="AA148" s="15" t="s">
        <v>11</v>
      </c>
      <c r="AB148" s="1">
        <f>AVERAGE(AB143:AB147)</f>
        <v>0.41561999999999999</v>
      </c>
      <c r="AC148" s="1">
        <f t="shared" ref="AC148:AE148" si="337">AVERAGE(AC143:AC147)</f>
        <v>0.45684000000000002</v>
      </c>
      <c r="AD148" s="1">
        <f t="shared" si="337"/>
        <v>0.37530000000000002</v>
      </c>
      <c r="AE148" s="3">
        <f t="shared" si="337"/>
        <v>0.62200000000000011</v>
      </c>
      <c r="AF148" s="15" t="s">
        <v>11</v>
      </c>
      <c r="AG148" s="1">
        <f>AVERAGE(AG143:AG147)</f>
        <v>0.38400000000000001</v>
      </c>
      <c r="AH148" s="1">
        <f>AVERAGE(AH143:AH147)</f>
        <v>0.51644000000000001</v>
      </c>
      <c r="AI148" s="1">
        <f>AVERAGE(AI143:AI147)</f>
        <v>0.41841999999999996</v>
      </c>
      <c r="AJ148" s="3">
        <f>AVERAGE(AJ143:AJ147)</f>
        <v>0.64800000000000002</v>
      </c>
      <c r="AK148" s="15" t="s">
        <v>11</v>
      </c>
      <c r="AL148" s="1">
        <f>AVERAGE(AL143:AL147)</f>
        <v>0.40883999999999998</v>
      </c>
      <c r="AM148" s="1">
        <f t="shared" ref="AM148:AO148" si="338">AVERAGE(AM143:AM147)</f>
        <v>0.55612000000000006</v>
      </c>
      <c r="AN148" s="1">
        <f t="shared" si="338"/>
        <v>0.45822000000000002</v>
      </c>
      <c r="AO148" s="1">
        <f t="shared" si="338"/>
        <v>0.61</v>
      </c>
      <c r="AP148" s="15" t="s">
        <v>11</v>
      </c>
      <c r="AQ148" s="1">
        <f>AVERAGE(AQ143:AQ147)</f>
        <v>0.24000000000000005</v>
      </c>
      <c r="AR148" s="1">
        <f t="shared" ref="AR148:AT148" si="339">AVERAGE(AR143:AR147)</f>
        <v>0.4</v>
      </c>
      <c r="AS148" s="1">
        <f t="shared" si="339"/>
        <v>0.29952000000000001</v>
      </c>
      <c r="AT148" s="3">
        <f t="shared" si="339"/>
        <v>0.67200000000000004</v>
      </c>
      <c r="AZ148" s="1"/>
      <c r="BA148" s="1"/>
      <c r="BB148" s="1"/>
      <c r="BC148" s="1"/>
      <c r="BD148" s="1"/>
      <c r="BJ148" s="15" t="s">
        <v>11</v>
      </c>
      <c r="BK148" s="1">
        <f>AVERAGE(BK143:BK147)</f>
        <v>0.37360000000000004</v>
      </c>
      <c r="BL148" s="1">
        <f t="shared" ref="BL148:BN148" si="340">AVERAGE(BL143:BL147)</f>
        <v>0.37595999999999996</v>
      </c>
      <c r="BM148" s="1">
        <f t="shared" si="340"/>
        <v>0.36724000000000007</v>
      </c>
      <c r="BN148" s="3">
        <f t="shared" si="340"/>
        <v>0.52800000000000002</v>
      </c>
      <c r="BO148" s="1"/>
      <c r="BP148" s="1"/>
      <c r="BQ148" s="1"/>
      <c r="BR148" s="1"/>
      <c r="BS148" s="1"/>
    </row>
    <row r="149" spans="17:71">
      <c r="Q149" s="13" t="s">
        <v>5</v>
      </c>
      <c r="R149" s="38">
        <v>0.54549999999999998</v>
      </c>
      <c r="S149" s="38">
        <v>0.24</v>
      </c>
      <c r="T149" s="38">
        <v>0.33329999999999999</v>
      </c>
      <c r="U149" s="25">
        <v>0.52480000000000004</v>
      </c>
      <c r="AA149" s="13" t="s">
        <v>5</v>
      </c>
      <c r="AB149" s="17">
        <v>0.48149999999999998</v>
      </c>
      <c r="AC149" s="17">
        <v>0.26</v>
      </c>
      <c r="AD149" s="17">
        <v>0.3377</v>
      </c>
      <c r="AE149" s="18">
        <v>0.495</v>
      </c>
      <c r="AF149" s="13" t="s">
        <v>5</v>
      </c>
      <c r="AG149" s="17">
        <v>0.4783</v>
      </c>
      <c r="AH149" s="17">
        <v>0.88</v>
      </c>
      <c r="AI149" s="17">
        <v>0.61970000000000003</v>
      </c>
      <c r="AJ149" s="18">
        <v>0.46529999999999999</v>
      </c>
      <c r="AK149" s="13" t="s">
        <v>5</v>
      </c>
      <c r="AL149" s="17">
        <v>0.51670000000000005</v>
      </c>
      <c r="AM149" s="17">
        <v>0.62</v>
      </c>
      <c r="AN149" s="17">
        <v>0.56359999999999999</v>
      </c>
      <c r="AO149" s="17">
        <v>0.52480000000000004</v>
      </c>
      <c r="AP149" s="13" t="s">
        <v>5</v>
      </c>
      <c r="AQ149" s="17">
        <v>0.495</v>
      </c>
      <c r="AR149" s="17">
        <v>1</v>
      </c>
      <c r="AS149" s="17">
        <v>0.6623</v>
      </c>
      <c r="AT149" s="18">
        <v>0.495</v>
      </c>
      <c r="AZ149" s="1"/>
      <c r="BJ149" s="13" t="s">
        <v>5</v>
      </c>
      <c r="BK149" s="17">
        <v>0.42499999999999999</v>
      </c>
      <c r="BL149" s="17">
        <v>0.34</v>
      </c>
      <c r="BM149" s="17">
        <v>0.37780000000000002</v>
      </c>
      <c r="BN149" s="18">
        <v>0.44550000000000001</v>
      </c>
    </row>
    <row r="150" spans="17:71">
      <c r="Q150" s="2" t="s">
        <v>6</v>
      </c>
      <c r="R150" s="38">
        <v>0.71289999999999998</v>
      </c>
      <c r="S150" s="38">
        <v>1</v>
      </c>
      <c r="T150" s="38">
        <v>0.83240000000000003</v>
      </c>
      <c r="U150" s="25">
        <v>0.71289999999999998</v>
      </c>
      <c r="AA150" s="2" t="s">
        <v>6</v>
      </c>
      <c r="AB150">
        <v>0.72919999999999996</v>
      </c>
      <c r="AC150">
        <v>0.97219999999999995</v>
      </c>
      <c r="AD150">
        <v>0.83330000000000004</v>
      </c>
      <c r="AE150" s="5">
        <v>0.7228</v>
      </c>
      <c r="AF150" s="2" t="s">
        <v>6</v>
      </c>
      <c r="AG150">
        <v>0.71289999999999998</v>
      </c>
      <c r="AH150">
        <v>1</v>
      </c>
      <c r="AI150">
        <v>0.8327</v>
      </c>
      <c r="AJ150" s="5">
        <v>0.71289999999999998</v>
      </c>
      <c r="AK150" s="2" t="s">
        <v>6</v>
      </c>
      <c r="AL150">
        <v>0.72150000000000003</v>
      </c>
      <c r="AM150">
        <v>0.79169999999999996</v>
      </c>
      <c r="AN150">
        <v>0.755</v>
      </c>
      <c r="AO150">
        <v>0.63370000000000004</v>
      </c>
      <c r="AP150" s="2" t="s">
        <v>6</v>
      </c>
      <c r="AQ150">
        <v>0.71289999999999998</v>
      </c>
      <c r="AR150">
        <v>1</v>
      </c>
      <c r="AS150">
        <v>0.8327</v>
      </c>
      <c r="AT150" s="5">
        <v>0.71289999999999998</v>
      </c>
      <c r="AZ150" s="1"/>
      <c r="BJ150" s="2" t="s">
        <v>6</v>
      </c>
      <c r="BK150">
        <v>0.67689999999999995</v>
      </c>
      <c r="BL150">
        <v>0.61109999999999998</v>
      </c>
      <c r="BM150">
        <v>0.64229999999999998</v>
      </c>
      <c r="BN150" s="5">
        <v>0.51490000000000002</v>
      </c>
    </row>
    <row r="151" spans="17:71">
      <c r="Q151" s="2" t="s">
        <v>7</v>
      </c>
      <c r="R151" s="38">
        <v>0.3276</v>
      </c>
      <c r="S151" s="38">
        <v>0.54290000000000005</v>
      </c>
      <c r="T151" s="38">
        <v>0.40860000000000002</v>
      </c>
      <c r="U151" s="25">
        <v>0.45540000000000003</v>
      </c>
      <c r="AA151" s="2" t="s">
        <v>7</v>
      </c>
      <c r="AB151">
        <v>0.34339999999999998</v>
      </c>
      <c r="AC151">
        <v>0.97140000000000004</v>
      </c>
      <c r="AD151">
        <v>0.50749999999999995</v>
      </c>
      <c r="AE151" s="5">
        <v>0.34649999999999997</v>
      </c>
      <c r="AF151" s="2" t="s">
        <v>7</v>
      </c>
      <c r="AG151">
        <v>0.35560000000000003</v>
      </c>
      <c r="AH151">
        <v>0.45710000000000001</v>
      </c>
      <c r="AI151">
        <v>0.4</v>
      </c>
      <c r="AJ151" s="5">
        <v>0.52480000000000004</v>
      </c>
      <c r="AK151" s="2" t="s">
        <v>7</v>
      </c>
      <c r="AL151">
        <v>0.34649999999999997</v>
      </c>
      <c r="AM151">
        <v>1</v>
      </c>
      <c r="AN151">
        <v>0.51470000000000005</v>
      </c>
      <c r="AO151">
        <v>0.34649999999999997</v>
      </c>
      <c r="AP151" s="2" t="s">
        <v>7</v>
      </c>
      <c r="AQ151">
        <v>0</v>
      </c>
      <c r="AR151">
        <v>0</v>
      </c>
      <c r="AS151">
        <v>0</v>
      </c>
      <c r="AT151" s="5">
        <v>0.65349999999999997</v>
      </c>
      <c r="AZ151" s="1"/>
      <c r="BJ151" s="2" t="s">
        <v>7</v>
      </c>
      <c r="BK151">
        <v>0.19439999999999999</v>
      </c>
      <c r="BL151">
        <v>0.2</v>
      </c>
      <c r="BM151">
        <v>0.19719999999999999</v>
      </c>
      <c r="BN151" s="5">
        <v>0.43559999999999999</v>
      </c>
    </row>
    <row r="152" spans="17:71">
      <c r="Q152" s="2" t="s">
        <v>8</v>
      </c>
      <c r="R152" s="38">
        <v>9.8000000000000004E-2</v>
      </c>
      <c r="S152" s="38">
        <v>1</v>
      </c>
      <c r="T152" s="38">
        <v>0.17860000000000001</v>
      </c>
      <c r="U152" s="25">
        <v>0.54459999999999997</v>
      </c>
      <c r="AA152" s="2" t="s">
        <v>8</v>
      </c>
      <c r="AB152">
        <v>0</v>
      </c>
      <c r="AC152">
        <v>0</v>
      </c>
      <c r="AD152">
        <v>0</v>
      </c>
      <c r="AE152" s="5">
        <v>0.95050000000000001</v>
      </c>
      <c r="AF152" s="2" t="s">
        <v>8</v>
      </c>
      <c r="AG152">
        <v>0</v>
      </c>
      <c r="AH152">
        <v>0</v>
      </c>
      <c r="AI152">
        <v>0</v>
      </c>
      <c r="AJ152" s="5">
        <v>0.95050000000000001</v>
      </c>
      <c r="AK152" s="2" t="s">
        <v>8</v>
      </c>
      <c r="AL152">
        <v>0</v>
      </c>
      <c r="AM152">
        <v>0</v>
      </c>
      <c r="AN152">
        <v>0</v>
      </c>
      <c r="AO152">
        <v>0.95050000000000001</v>
      </c>
      <c r="AP152" s="2" t="s">
        <v>8</v>
      </c>
      <c r="AQ152">
        <v>0</v>
      </c>
      <c r="AR152">
        <v>0</v>
      </c>
      <c r="AS152">
        <v>0</v>
      </c>
      <c r="AT152" s="5">
        <v>0.95050000000000001</v>
      </c>
      <c r="AZ152" s="1"/>
      <c r="BJ152" s="2" t="s">
        <v>8</v>
      </c>
      <c r="BK152">
        <v>5.7099999999999998E-2</v>
      </c>
      <c r="BL152">
        <v>0.8</v>
      </c>
      <c r="BM152">
        <v>0.1067</v>
      </c>
      <c r="BN152" s="5">
        <v>0.33660000000000001</v>
      </c>
    </row>
    <row r="153" spans="17:71">
      <c r="Q153" s="2" t="s">
        <v>9</v>
      </c>
      <c r="R153" s="38">
        <v>0.3261</v>
      </c>
      <c r="S153" s="38">
        <v>0.53569999999999995</v>
      </c>
      <c r="T153" s="38">
        <v>0.40539999999999998</v>
      </c>
      <c r="U153" s="25">
        <v>0.56440000000000001</v>
      </c>
      <c r="AA153" s="2" t="s">
        <v>9</v>
      </c>
      <c r="AB153">
        <v>0.33329999999999999</v>
      </c>
      <c r="AC153">
        <v>7.1400000000000005E-2</v>
      </c>
      <c r="AD153">
        <v>0.1176</v>
      </c>
      <c r="AE153" s="5">
        <v>0.70299999999999996</v>
      </c>
      <c r="AF153" s="2" t="s">
        <v>9</v>
      </c>
      <c r="AG153">
        <v>0.1429</v>
      </c>
      <c r="AH153">
        <v>7.1400000000000005E-2</v>
      </c>
      <c r="AI153">
        <v>9.5200000000000007E-2</v>
      </c>
      <c r="AJ153" s="5">
        <v>0.62380000000000002</v>
      </c>
      <c r="AK153" s="2" t="s">
        <v>9</v>
      </c>
      <c r="AL153">
        <v>0.28889999999999999</v>
      </c>
      <c r="AM153">
        <v>0.46429999999999999</v>
      </c>
      <c r="AN153">
        <v>0.35620000000000002</v>
      </c>
      <c r="AO153">
        <v>0.53469999999999995</v>
      </c>
      <c r="AP153" s="2" t="s">
        <v>9</v>
      </c>
      <c r="AQ153">
        <v>0</v>
      </c>
      <c r="AR153">
        <v>0</v>
      </c>
      <c r="AS153">
        <v>0</v>
      </c>
      <c r="AT153" s="5">
        <v>0.7228</v>
      </c>
      <c r="AZ153" s="1"/>
      <c r="BJ153" s="2" t="s">
        <v>9</v>
      </c>
      <c r="BK153">
        <v>0.23080000000000001</v>
      </c>
      <c r="BL153">
        <v>0.32140000000000002</v>
      </c>
      <c r="BM153">
        <v>0.26869999999999999</v>
      </c>
      <c r="BN153" s="5">
        <v>0.51490000000000002</v>
      </c>
    </row>
    <row r="154" spans="17:71">
      <c r="Q154" s="2" t="s">
        <v>11</v>
      </c>
      <c r="R154" s="38">
        <f>AVERAGE(R149:R153)</f>
        <v>0.40201999999999999</v>
      </c>
      <c r="S154" s="38">
        <f t="shared" ref="S154:U154" si="341">AVERAGE(S149:S153)</f>
        <v>0.66371999999999998</v>
      </c>
      <c r="T154" s="38">
        <f t="shared" si="341"/>
        <v>0.43166000000000004</v>
      </c>
      <c r="U154" s="25">
        <f t="shared" si="341"/>
        <v>0.56042000000000003</v>
      </c>
      <c r="AA154" s="2" t="s">
        <v>11</v>
      </c>
      <c r="AB154" s="1">
        <f>AVERAGE(AB149:AB153)</f>
        <v>0.37747999999999993</v>
      </c>
      <c r="AC154" s="1">
        <f t="shared" ref="AC154:AE154" si="342">AVERAGE(AC149:AC153)</f>
        <v>0.45499999999999996</v>
      </c>
      <c r="AD154" s="1">
        <f t="shared" si="342"/>
        <v>0.35921999999999998</v>
      </c>
      <c r="AE154" s="3">
        <f t="shared" si="342"/>
        <v>0.64356000000000002</v>
      </c>
      <c r="AF154" s="2" t="s">
        <v>11</v>
      </c>
      <c r="AG154" s="1">
        <f>AVERAGE(AG149:AG153)</f>
        <v>0.33794000000000002</v>
      </c>
      <c r="AH154" s="1">
        <f>AVERAGE(AH149:AH153)</f>
        <v>0.48170000000000002</v>
      </c>
      <c r="AI154" s="1">
        <f>AVERAGE(AI149:AI153)</f>
        <v>0.38951999999999998</v>
      </c>
      <c r="AJ154" s="3">
        <f>AVERAGE(AJ149:AJ153)</f>
        <v>0.65545999999999993</v>
      </c>
      <c r="AK154" s="2" t="s">
        <v>11</v>
      </c>
      <c r="AL154" s="1">
        <f>AVERAGE(AL149:AL153)</f>
        <v>0.37472</v>
      </c>
      <c r="AM154" s="1">
        <f t="shared" ref="AM154:AO154" si="343">AVERAGE(AM149:AM153)</f>
        <v>0.57519999999999993</v>
      </c>
      <c r="AN154" s="1">
        <f t="shared" si="343"/>
        <v>0.43789999999999996</v>
      </c>
      <c r="AO154" s="1">
        <f t="shared" si="343"/>
        <v>0.59804000000000002</v>
      </c>
      <c r="AP154" s="2" t="s">
        <v>11</v>
      </c>
      <c r="AQ154" s="1">
        <f>AVERAGE(AQ149:AQ153)</f>
        <v>0.24157999999999999</v>
      </c>
      <c r="AR154" s="1">
        <f t="shared" ref="AR154:AT154" si="344">AVERAGE(AR149:AR153)</f>
        <v>0.4</v>
      </c>
      <c r="AS154" s="1">
        <f t="shared" si="344"/>
        <v>0.29900000000000004</v>
      </c>
      <c r="AT154" s="3">
        <f t="shared" si="344"/>
        <v>0.70694000000000001</v>
      </c>
      <c r="AZ154" s="1"/>
      <c r="BA154" s="1"/>
      <c r="BB154" s="1"/>
      <c r="BC154" s="1"/>
      <c r="BD154" s="1"/>
      <c r="BJ154" s="2" t="s">
        <v>11</v>
      </c>
      <c r="BK154" s="1">
        <f>AVERAGE(BK149:BK153)</f>
        <v>0.3168399999999999</v>
      </c>
      <c r="BL154" s="1">
        <f t="shared" ref="BL154:BN154" si="345">AVERAGE(BL149:BL153)</f>
        <v>0.45450000000000002</v>
      </c>
      <c r="BM154" s="1">
        <f t="shared" si="345"/>
        <v>0.31853999999999999</v>
      </c>
      <c r="BN154" s="3">
        <f t="shared" si="345"/>
        <v>0.44950000000000001</v>
      </c>
      <c r="BO154" s="1"/>
      <c r="BP154" s="1"/>
      <c r="BQ154" s="1"/>
      <c r="BR154" s="1"/>
      <c r="BS154" s="1"/>
    </row>
    <row r="155" spans="17:71">
      <c r="Q155" s="13" t="s">
        <v>5</v>
      </c>
      <c r="R155" s="28">
        <v>0.52480000000000004</v>
      </c>
      <c r="S155" s="28">
        <v>1</v>
      </c>
      <c r="T155" s="28">
        <v>0.68830000000000002</v>
      </c>
      <c r="U155" s="29">
        <v>0.52480000000000004</v>
      </c>
      <c r="AA155" s="13" t="s">
        <v>5</v>
      </c>
      <c r="AB155" s="17">
        <v>0.69230000000000003</v>
      </c>
      <c r="AC155" s="17">
        <v>0.33960000000000001</v>
      </c>
      <c r="AD155" s="17">
        <v>0.45569999999999999</v>
      </c>
      <c r="AE155" s="18">
        <v>0.57430000000000003</v>
      </c>
      <c r="AF155" s="13" t="s">
        <v>5</v>
      </c>
      <c r="AG155" s="17">
        <v>0.52480000000000004</v>
      </c>
      <c r="AH155" s="17">
        <v>1</v>
      </c>
      <c r="AI155" s="17">
        <v>0.68830000000000002</v>
      </c>
      <c r="AJ155" s="18">
        <v>0.52480000000000004</v>
      </c>
      <c r="AK155" s="13" t="s">
        <v>5</v>
      </c>
      <c r="AL155" s="17">
        <v>0.55320000000000003</v>
      </c>
      <c r="AM155" s="17">
        <v>0.49059999999999998</v>
      </c>
      <c r="AN155" s="17">
        <v>0.52</v>
      </c>
      <c r="AO155" s="17">
        <v>0.52480000000000004</v>
      </c>
      <c r="AP155" s="13" t="s">
        <v>5</v>
      </c>
      <c r="AQ155" s="17">
        <v>0.51539999999999997</v>
      </c>
      <c r="AR155" s="17">
        <v>0.94340000000000002</v>
      </c>
      <c r="AS155" s="17">
        <v>0.66669999999999996</v>
      </c>
      <c r="AT155" s="18">
        <v>0.505</v>
      </c>
      <c r="AZ155" s="1"/>
      <c r="BJ155" s="13" t="s">
        <v>5</v>
      </c>
      <c r="BK155" s="17">
        <v>0.57689999999999997</v>
      </c>
      <c r="BL155" s="17">
        <v>0.56599999999999995</v>
      </c>
      <c r="BM155" s="17">
        <v>0.57140000000000002</v>
      </c>
      <c r="BN155" s="18">
        <v>0.55449999999999999</v>
      </c>
    </row>
    <row r="156" spans="17:71">
      <c r="Q156" s="2" t="s">
        <v>6</v>
      </c>
      <c r="R156">
        <v>0.6139</v>
      </c>
      <c r="S156">
        <v>1</v>
      </c>
      <c r="T156">
        <v>0.76070000000000004</v>
      </c>
      <c r="U156" s="5">
        <v>0.6139</v>
      </c>
      <c r="AA156" s="2" t="s">
        <v>6</v>
      </c>
      <c r="AB156">
        <v>0.61619999999999997</v>
      </c>
      <c r="AC156">
        <v>0.9839</v>
      </c>
      <c r="AD156">
        <v>0.75780000000000003</v>
      </c>
      <c r="AE156" s="5">
        <v>0.6139</v>
      </c>
      <c r="AF156" s="2" t="s">
        <v>6</v>
      </c>
      <c r="AG156">
        <v>0.6139</v>
      </c>
      <c r="AH156">
        <v>1</v>
      </c>
      <c r="AI156">
        <v>0.76070000000000004</v>
      </c>
      <c r="AJ156" s="5">
        <v>0.6139</v>
      </c>
      <c r="AK156" s="2" t="s">
        <v>6</v>
      </c>
      <c r="AL156">
        <v>0.62649999999999995</v>
      </c>
      <c r="AM156">
        <v>0.8387</v>
      </c>
      <c r="AN156">
        <v>0.71719999999999995</v>
      </c>
      <c r="AO156">
        <v>0.59409999999999996</v>
      </c>
      <c r="AP156" s="2" t="s">
        <v>6</v>
      </c>
      <c r="AQ156">
        <v>0.6139</v>
      </c>
      <c r="AR156">
        <v>1</v>
      </c>
      <c r="AS156">
        <v>0.76070000000000004</v>
      </c>
      <c r="AT156" s="5">
        <v>0.6139</v>
      </c>
      <c r="AZ156" s="1"/>
      <c r="BJ156" s="2" t="s">
        <v>6</v>
      </c>
      <c r="BK156">
        <v>0.60340000000000005</v>
      </c>
      <c r="BL156">
        <v>0.5645</v>
      </c>
      <c r="BM156">
        <v>0.58330000000000004</v>
      </c>
      <c r="BN156" s="5">
        <v>0.505</v>
      </c>
    </row>
    <row r="157" spans="17:71">
      <c r="Q157" s="2" t="s">
        <v>7</v>
      </c>
      <c r="R157" s="38">
        <v>0.51160000000000005</v>
      </c>
      <c r="S157" s="38">
        <v>0.95650000000000002</v>
      </c>
      <c r="T157" s="38">
        <v>0.66669999999999996</v>
      </c>
      <c r="U157" s="25">
        <v>0.56440000000000001</v>
      </c>
      <c r="AA157" s="2" t="s">
        <v>7</v>
      </c>
      <c r="AB157">
        <v>0.45</v>
      </c>
      <c r="AC157">
        <v>0.97829999999999995</v>
      </c>
      <c r="AD157">
        <v>0.61639999999999995</v>
      </c>
      <c r="AE157" s="5">
        <v>0.44550000000000001</v>
      </c>
      <c r="AF157" s="2" t="s">
        <v>7</v>
      </c>
      <c r="AG157">
        <v>0.41860000000000003</v>
      </c>
      <c r="AH157">
        <v>0.39129999999999998</v>
      </c>
      <c r="AI157">
        <v>0.40450000000000003</v>
      </c>
      <c r="AJ157" s="5">
        <v>0.47520000000000001</v>
      </c>
      <c r="AK157" s="2" t="s">
        <v>7</v>
      </c>
      <c r="AL157">
        <v>0.43880000000000002</v>
      </c>
      <c r="AM157">
        <v>0.93479999999999996</v>
      </c>
      <c r="AN157">
        <v>0.59719999999999995</v>
      </c>
      <c r="AO157">
        <v>0.42570000000000002</v>
      </c>
      <c r="AP157" s="2" t="s">
        <v>7</v>
      </c>
      <c r="AQ157">
        <v>0</v>
      </c>
      <c r="AR157">
        <v>0</v>
      </c>
      <c r="AS157">
        <v>0</v>
      </c>
      <c r="AT157" s="5">
        <v>0.54459999999999997</v>
      </c>
      <c r="AZ157" s="1"/>
      <c r="BJ157" s="2" t="s">
        <v>7</v>
      </c>
      <c r="BK157">
        <v>0.375</v>
      </c>
      <c r="BL157">
        <v>0.3261</v>
      </c>
      <c r="BM157">
        <v>0.3488</v>
      </c>
      <c r="BN157" s="5">
        <v>0.44550000000000001</v>
      </c>
    </row>
    <row r="158" spans="17:71">
      <c r="Q158" s="2" t="s">
        <v>8</v>
      </c>
      <c r="R158" s="38">
        <v>0</v>
      </c>
      <c r="S158" s="38">
        <v>0</v>
      </c>
      <c r="T158" s="38">
        <v>0</v>
      </c>
      <c r="U158" s="25">
        <v>0.95050000000000001</v>
      </c>
      <c r="AA158" s="2" t="s">
        <v>8</v>
      </c>
      <c r="AB158">
        <v>0</v>
      </c>
      <c r="AC158">
        <v>0</v>
      </c>
      <c r="AD158">
        <v>0</v>
      </c>
      <c r="AE158" s="5">
        <v>0.95050000000000001</v>
      </c>
      <c r="AF158" s="2" t="s">
        <v>8</v>
      </c>
      <c r="AG158">
        <v>0</v>
      </c>
      <c r="AH158">
        <v>0</v>
      </c>
      <c r="AI158">
        <v>0</v>
      </c>
      <c r="AJ158" s="5">
        <v>0.95050000000000001</v>
      </c>
      <c r="AK158" s="2" t="s">
        <v>8</v>
      </c>
      <c r="AL158">
        <v>0</v>
      </c>
      <c r="AM158">
        <v>0</v>
      </c>
      <c r="AN158">
        <v>0</v>
      </c>
      <c r="AO158">
        <v>0.95050000000000001</v>
      </c>
      <c r="AP158" s="2" t="s">
        <v>8</v>
      </c>
      <c r="AQ158">
        <v>0</v>
      </c>
      <c r="AR158">
        <v>0</v>
      </c>
      <c r="AS158">
        <v>0</v>
      </c>
      <c r="AT158" s="5">
        <v>0.95050000000000001</v>
      </c>
      <c r="AZ158" s="1"/>
      <c r="BJ158" s="2" t="s">
        <v>8</v>
      </c>
      <c r="BK158">
        <v>0</v>
      </c>
      <c r="BL158">
        <v>0</v>
      </c>
      <c r="BM158">
        <v>0</v>
      </c>
      <c r="BN158" s="5">
        <v>0.55449999999999999</v>
      </c>
    </row>
    <row r="159" spans="17:71">
      <c r="Q159" s="2" t="s">
        <v>9</v>
      </c>
      <c r="R159" s="38">
        <v>0.46879999999999999</v>
      </c>
      <c r="S159" s="38">
        <v>0.46879999999999999</v>
      </c>
      <c r="T159" s="38">
        <v>0.46879999999999999</v>
      </c>
      <c r="U159" s="25">
        <v>0.66339999999999999</v>
      </c>
      <c r="AA159" s="2" t="s">
        <v>9</v>
      </c>
      <c r="AB159">
        <v>0.16669999999999999</v>
      </c>
      <c r="AC159">
        <v>3.1300000000000001E-2</v>
      </c>
      <c r="AD159">
        <v>5.2600000000000001E-2</v>
      </c>
      <c r="AE159" s="5">
        <v>0.64359999999999995</v>
      </c>
      <c r="AF159" s="2" t="s">
        <v>9</v>
      </c>
      <c r="AG159">
        <v>0.32</v>
      </c>
      <c r="AH159">
        <v>0.25</v>
      </c>
      <c r="AI159">
        <v>0.28070000000000001</v>
      </c>
      <c r="AJ159" s="5">
        <v>0.59409999999999996</v>
      </c>
      <c r="AK159" s="2" t="s">
        <v>9</v>
      </c>
      <c r="AL159">
        <v>0.32729999999999998</v>
      </c>
      <c r="AM159">
        <v>0.5625</v>
      </c>
      <c r="AN159">
        <v>0.4138</v>
      </c>
      <c r="AO159">
        <v>0.495</v>
      </c>
      <c r="AP159" s="2" t="s">
        <v>9</v>
      </c>
      <c r="AQ159">
        <v>0</v>
      </c>
      <c r="AR159">
        <v>0</v>
      </c>
      <c r="AS159">
        <v>0</v>
      </c>
      <c r="AT159" s="5">
        <v>0.68320000000000003</v>
      </c>
      <c r="AZ159" s="1"/>
      <c r="BJ159" s="2" t="s">
        <v>9</v>
      </c>
      <c r="BK159">
        <v>0.31580000000000003</v>
      </c>
      <c r="BL159">
        <v>0.5625</v>
      </c>
      <c r="BM159">
        <v>0.40450000000000003</v>
      </c>
      <c r="BN159" s="5">
        <v>0.47520000000000001</v>
      </c>
    </row>
    <row r="160" spans="17:71">
      <c r="Q160" s="15" t="s">
        <v>11</v>
      </c>
      <c r="R160" s="38">
        <f>AVERAGE(R155:R159)</f>
        <v>0.42381999999999997</v>
      </c>
      <c r="S160" s="38">
        <f>AVERAGE(S155:S159)</f>
        <v>0.68506</v>
      </c>
      <c r="T160" s="38">
        <f t="shared" ref="T160" si="346">AVERAGE(T155:T159)</f>
        <v>0.51689999999999992</v>
      </c>
      <c r="U160" s="25">
        <f t="shared" ref="U160" si="347">AVERAGE(U155:U159)</f>
        <v>0.66339999999999999</v>
      </c>
      <c r="AA160" s="15" t="s">
        <v>11</v>
      </c>
      <c r="AB160" s="1">
        <f>AVERAGE(AB155:AB159)</f>
        <v>0.38503999999999999</v>
      </c>
      <c r="AC160" s="1">
        <f t="shared" ref="AC160:AE160" si="348">AVERAGE(AC155:AC159)</f>
        <v>0.46661999999999998</v>
      </c>
      <c r="AD160" s="1">
        <f t="shared" si="348"/>
        <v>0.37649999999999995</v>
      </c>
      <c r="AE160" s="3">
        <f t="shared" si="348"/>
        <v>0.64556000000000002</v>
      </c>
      <c r="AF160" s="15" t="s">
        <v>11</v>
      </c>
      <c r="AG160" s="1">
        <f>AVERAGE(AG155:AG159)</f>
        <v>0.37546000000000002</v>
      </c>
      <c r="AH160" s="1">
        <f>AVERAGE(AH155:AH159)</f>
        <v>0.52826000000000006</v>
      </c>
      <c r="AI160" s="1">
        <f>AVERAGE(AI155:AI159)</f>
        <v>0.42684000000000005</v>
      </c>
      <c r="AJ160" s="3">
        <f>AVERAGE(AJ155:AJ159)</f>
        <v>0.63170000000000004</v>
      </c>
      <c r="AK160" s="15" t="s">
        <v>11</v>
      </c>
      <c r="AL160" s="1">
        <f>AVERAGE(AL155:AL159)</f>
        <v>0.38916000000000001</v>
      </c>
      <c r="AM160" s="1">
        <f t="shared" ref="AM160:AO160" si="349">AVERAGE(AM155:AM159)</f>
        <v>0.56532000000000004</v>
      </c>
      <c r="AN160" s="1">
        <f t="shared" si="349"/>
        <v>0.44964000000000004</v>
      </c>
      <c r="AO160" s="1">
        <f t="shared" si="349"/>
        <v>0.59802</v>
      </c>
      <c r="AP160" s="15" t="s">
        <v>11</v>
      </c>
      <c r="AQ160" s="1">
        <f>AVERAGE(AQ155:AQ159)</f>
        <v>0.22586000000000001</v>
      </c>
      <c r="AR160" s="1">
        <f t="shared" ref="AR160:AT160" si="350">AVERAGE(AR155:AR159)</f>
        <v>0.38868000000000003</v>
      </c>
      <c r="AS160" s="1">
        <f t="shared" si="350"/>
        <v>0.28548000000000001</v>
      </c>
      <c r="AT160" s="3">
        <f t="shared" si="350"/>
        <v>0.65944000000000003</v>
      </c>
      <c r="AZ160" s="1"/>
      <c r="BA160" s="1"/>
      <c r="BB160" s="1"/>
      <c r="BC160" s="1"/>
      <c r="BD160" s="1"/>
      <c r="BJ160" s="15" t="s">
        <v>11</v>
      </c>
      <c r="BK160" s="1">
        <f>AVERAGE(BK155:BK159)</f>
        <v>0.37422</v>
      </c>
      <c r="BL160" s="1">
        <f t="shared" ref="BL160:BN160" si="351">AVERAGE(BL155:BL159)</f>
        <v>0.40381999999999996</v>
      </c>
      <c r="BM160" s="1">
        <f t="shared" si="351"/>
        <v>0.38160000000000005</v>
      </c>
      <c r="BN160" s="3">
        <f t="shared" si="351"/>
        <v>0.50693999999999995</v>
      </c>
      <c r="BO160" s="1"/>
      <c r="BP160" s="1"/>
      <c r="BQ160" s="1"/>
      <c r="BR160" s="1"/>
      <c r="BS160" s="1"/>
    </row>
    <row r="161" spans="17:71">
      <c r="Q161" s="13" t="s">
        <v>5</v>
      </c>
      <c r="R161" s="23">
        <v>0.53190000000000004</v>
      </c>
      <c r="S161" s="23">
        <v>0.92589999999999995</v>
      </c>
      <c r="T161" s="23">
        <v>0.67569999999999997</v>
      </c>
      <c r="U161" s="24">
        <v>0.52</v>
      </c>
      <c r="AA161" s="13" t="s">
        <v>5</v>
      </c>
      <c r="AB161" s="17">
        <v>0.42220000000000002</v>
      </c>
      <c r="AC161" s="17">
        <v>0.35189999999999999</v>
      </c>
      <c r="AD161" s="17">
        <v>0.38379999999999997</v>
      </c>
      <c r="AE161" s="18">
        <v>0.39</v>
      </c>
      <c r="AF161" s="13" t="s">
        <v>5</v>
      </c>
      <c r="AG161" s="17">
        <v>0.54</v>
      </c>
      <c r="AH161" s="17">
        <v>1</v>
      </c>
      <c r="AI161" s="17">
        <v>0.70130000000000003</v>
      </c>
      <c r="AJ161" s="18">
        <v>0.54</v>
      </c>
      <c r="AK161" s="13" t="s">
        <v>5</v>
      </c>
      <c r="AL161" s="17">
        <v>0.48649999999999999</v>
      </c>
      <c r="AM161" s="17">
        <v>0.33329999999999999</v>
      </c>
      <c r="AN161" s="17">
        <v>0.39560000000000001</v>
      </c>
      <c r="AO161" s="17">
        <v>0.45</v>
      </c>
      <c r="AP161" s="13" t="s">
        <v>5</v>
      </c>
      <c r="AQ161" s="17">
        <v>0.54</v>
      </c>
      <c r="AR161" s="17">
        <v>1</v>
      </c>
      <c r="AS161" s="17">
        <v>0.70130000000000003</v>
      </c>
      <c r="AT161" s="18">
        <v>0.54</v>
      </c>
      <c r="AZ161" s="1"/>
      <c r="BJ161" s="13" t="s">
        <v>5</v>
      </c>
      <c r="BK161" s="17">
        <v>0.56520000000000004</v>
      </c>
      <c r="BL161" s="17">
        <v>0.48149999999999998</v>
      </c>
      <c r="BM161" s="17">
        <v>0.52</v>
      </c>
      <c r="BN161" s="18">
        <v>0.52</v>
      </c>
    </row>
    <row r="162" spans="17:71">
      <c r="Q162" s="2" t="s">
        <v>6</v>
      </c>
      <c r="R162">
        <v>0.71</v>
      </c>
      <c r="S162">
        <v>1</v>
      </c>
      <c r="T162">
        <v>0.83040000000000003</v>
      </c>
      <c r="U162" s="5">
        <v>0.71</v>
      </c>
      <c r="AA162" s="2" t="s">
        <v>6</v>
      </c>
      <c r="AB162">
        <v>0.71430000000000005</v>
      </c>
      <c r="AC162">
        <v>0.9859</v>
      </c>
      <c r="AD162">
        <v>0.82840000000000003</v>
      </c>
      <c r="AE162" s="5">
        <v>0.71</v>
      </c>
      <c r="AF162" s="2" t="s">
        <v>6</v>
      </c>
      <c r="AG162">
        <v>0.71</v>
      </c>
      <c r="AH162">
        <v>1</v>
      </c>
      <c r="AI162">
        <v>0.83040000000000003</v>
      </c>
      <c r="AJ162" s="5">
        <v>0.71</v>
      </c>
      <c r="AK162" s="2" t="s">
        <v>6</v>
      </c>
      <c r="AL162">
        <v>0.7</v>
      </c>
      <c r="AM162">
        <v>0.78869999999999996</v>
      </c>
      <c r="AN162">
        <v>0.74170000000000003</v>
      </c>
      <c r="AO162">
        <v>0.61</v>
      </c>
      <c r="AP162" s="2" t="s">
        <v>6</v>
      </c>
      <c r="AQ162">
        <v>0.71</v>
      </c>
      <c r="AR162">
        <v>1</v>
      </c>
      <c r="AS162">
        <v>0.83040000000000003</v>
      </c>
      <c r="AT162" s="5">
        <v>0.71</v>
      </c>
      <c r="AZ162" s="1"/>
      <c r="BJ162" s="2" t="s">
        <v>6</v>
      </c>
      <c r="BK162">
        <v>0.73019999999999996</v>
      </c>
      <c r="BL162">
        <v>0.64790000000000003</v>
      </c>
      <c r="BM162">
        <v>0.68659999999999999</v>
      </c>
      <c r="BN162" s="5">
        <v>0.57999999999999996</v>
      </c>
    </row>
    <row r="163" spans="17:71">
      <c r="Q163" s="2" t="s">
        <v>7</v>
      </c>
      <c r="R163" s="38">
        <v>0.37840000000000001</v>
      </c>
      <c r="S163" s="38">
        <v>0.3256</v>
      </c>
      <c r="T163" s="38">
        <v>0.35</v>
      </c>
      <c r="U163" s="25">
        <v>0.48</v>
      </c>
      <c r="AA163" s="2" t="s">
        <v>7</v>
      </c>
      <c r="AB163">
        <v>0.4</v>
      </c>
      <c r="AC163">
        <v>0.83720000000000006</v>
      </c>
      <c r="AD163">
        <v>0.54139999999999999</v>
      </c>
      <c r="AE163" s="5">
        <v>0.39</v>
      </c>
      <c r="AF163" s="2" t="s">
        <v>7</v>
      </c>
      <c r="AG163">
        <v>0.48</v>
      </c>
      <c r="AH163">
        <v>0.27910000000000001</v>
      </c>
      <c r="AI163">
        <v>0.35289999999999999</v>
      </c>
      <c r="AJ163" s="5">
        <v>0.56000000000000005</v>
      </c>
      <c r="AK163" s="2" t="s">
        <v>7</v>
      </c>
      <c r="AL163">
        <v>0.42859999999999998</v>
      </c>
      <c r="AM163">
        <v>0.97670000000000001</v>
      </c>
      <c r="AN163">
        <v>0.5958</v>
      </c>
      <c r="AO163">
        <v>0.43</v>
      </c>
      <c r="AP163" s="2" t="s">
        <v>7</v>
      </c>
      <c r="AQ163">
        <v>0</v>
      </c>
      <c r="AR163">
        <v>0</v>
      </c>
      <c r="AS163">
        <v>0</v>
      </c>
      <c r="AT163" s="5">
        <v>0.56999999999999995</v>
      </c>
      <c r="AZ163" s="1"/>
      <c r="BJ163" s="2" t="s">
        <v>7</v>
      </c>
      <c r="BK163">
        <v>0.4889</v>
      </c>
      <c r="BL163">
        <v>0.51160000000000005</v>
      </c>
      <c r="BM163">
        <v>0.5</v>
      </c>
      <c r="BN163" s="5">
        <v>0.56000000000000005</v>
      </c>
    </row>
    <row r="164" spans="17:71">
      <c r="Q164" s="2" t="s">
        <v>8</v>
      </c>
      <c r="R164" s="38">
        <v>0.1111</v>
      </c>
      <c r="S164" s="38">
        <v>0.1429</v>
      </c>
      <c r="T164" s="38">
        <v>0.125</v>
      </c>
      <c r="U164" s="25">
        <v>0.72</v>
      </c>
      <c r="AA164" s="2" t="s">
        <v>8</v>
      </c>
      <c r="AB164">
        <v>0</v>
      </c>
      <c r="AC164">
        <v>0</v>
      </c>
      <c r="AD164">
        <v>0</v>
      </c>
      <c r="AE164" s="5">
        <v>0.86</v>
      </c>
      <c r="AF164" s="2" t="s">
        <v>8</v>
      </c>
      <c r="AG164">
        <v>0</v>
      </c>
      <c r="AH164">
        <v>0</v>
      </c>
      <c r="AI164">
        <v>0</v>
      </c>
      <c r="AJ164" s="5">
        <v>0.86</v>
      </c>
      <c r="AK164" s="2" t="s">
        <v>8</v>
      </c>
      <c r="AL164">
        <v>0</v>
      </c>
      <c r="AM164">
        <v>0</v>
      </c>
      <c r="AN164">
        <v>0</v>
      </c>
      <c r="AO164">
        <v>0.86</v>
      </c>
      <c r="AP164" s="2" t="s">
        <v>8</v>
      </c>
      <c r="AQ164">
        <v>0</v>
      </c>
      <c r="AR164">
        <v>0</v>
      </c>
      <c r="AS164">
        <v>0</v>
      </c>
      <c r="AT164" s="5">
        <v>0.86</v>
      </c>
      <c r="AZ164" s="1"/>
      <c r="BJ164" s="2" t="s">
        <v>8</v>
      </c>
      <c r="BK164">
        <v>0.1176</v>
      </c>
      <c r="BL164">
        <v>0.1429</v>
      </c>
      <c r="BM164">
        <v>0.129</v>
      </c>
      <c r="BN164" s="5">
        <v>0.73</v>
      </c>
    </row>
    <row r="165" spans="17:71">
      <c r="Q165" s="2" t="s">
        <v>9</v>
      </c>
      <c r="R165" s="38">
        <v>0.375</v>
      </c>
      <c r="S165" s="38">
        <v>8.8200000000000001E-2</v>
      </c>
      <c r="T165" s="38">
        <v>0.1429</v>
      </c>
      <c r="U165" s="25">
        <v>0.64</v>
      </c>
      <c r="AA165" s="2" t="s">
        <v>9</v>
      </c>
      <c r="AB165">
        <v>0.5</v>
      </c>
      <c r="AC165">
        <v>5.8799999999999998E-2</v>
      </c>
      <c r="AD165">
        <v>0.1053</v>
      </c>
      <c r="AE165" s="5">
        <v>0.66</v>
      </c>
      <c r="AF165" s="2" t="s">
        <v>9</v>
      </c>
      <c r="AG165">
        <v>0.45450000000000002</v>
      </c>
      <c r="AH165">
        <v>0.14710000000000001</v>
      </c>
      <c r="AI165">
        <v>0.22220000000000001</v>
      </c>
      <c r="AJ165" s="5">
        <v>0.65</v>
      </c>
      <c r="AK165" s="2" t="s">
        <v>9</v>
      </c>
      <c r="AL165">
        <v>0.3478</v>
      </c>
      <c r="AM165">
        <v>0.70589999999999997</v>
      </c>
      <c r="AN165">
        <v>0.46600000000000003</v>
      </c>
      <c r="AO165">
        <v>0.45</v>
      </c>
      <c r="AP165" s="2" t="s">
        <v>9</v>
      </c>
      <c r="AQ165">
        <v>0</v>
      </c>
      <c r="AR165">
        <v>0</v>
      </c>
      <c r="AS165">
        <v>0</v>
      </c>
      <c r="AT165" s="5">
        <v>0.66</v>
      </c>
      <c r="AZ165" s="1"/>
      <c r="BJ165" s="2" t="s">
        <v>9</v>
      </c>
      <c r="BK165">
        <v>0.28299999999999997</v>
      </c>
      <c r="BL165">
        <v>0.44119999999999998</v>
      </c>
      <c r="BM165">
        <v>0.3448</v>
      </c>
      <c r="BN165" s="5">
        <v>0.43</v>
      </c>
    </row>
    <row r="166" spans="17:71">
      <c r="Q166" s="15" t="s">
        <v>11</v>
      </c>
      <c r="R166" s="38">
        <f>AVERAGE(R161:R165)</f>
        <v>0.42127999999999999</v>
      </c>
      <c r="S166" s="38">
        <f>AVERAGE(S161:S165)</f>
        <v>0.49652000000000002</v>
      </c>
      <c r="T166" s="38">
        <f>AVERAGE(T161:T165)</f>
        <v>0.42480000000000001</v>
      </c>
      <c r="U166" s="25">
        <f>AVERAGE(U161:U165)</f>
        <v>0.61399999999999999</v>
      </c>
      <c r="AA166" s="15" t="s">
        <v>11</v>
      </c>
      <c r="AB166" s="1">
        <f>AVERAGE(AB161:AB165)</f>
        <v>0.40730000000000005</v>
      </c>
      <c r="AC166" s="1">
        <f t="shared" ref="AC166:AE166" si="352">AVERAGE(AC161:AC165)</f>
        <v>0.4467600000000001</v>
      </c>
      <c r="AD166" s="1">
        <f t="shared" si="352"/>
        <v>0.37178</v>
      </c>
      <c r="AE166" s="3">
        <f t="shared" si="352"/>
        <v>0.60200000000000009</v>
      </c>
      <c r="AF166" s="15" t="s">
        <v>11</v>
      </c>
      <c r="AG166" s="1">
        <f>AVERAGE(AG161:AG165)</f>
        <v>0.43689999999999996</v>
      </c>
      <c r="AH166" s="1">
        <f>AVERAGE(AH161:AH165)</f>
        <v>0.48524</v>
      </c>
      <c r="AI166" s="1">
        <f>AVERAGE(AI161:AI165)</f>
        <v>0.42136000000000007</v>
      </c>
      <c r="AJ166" s="3">
        <f>AVERAGE(AJ161:AJ165)</f>
        <v>0.66399999999999992</v>
      </c>
      <c r="AK166" s="15" t="s">
        <v>11</v>
      </c>
      <c r="AL166" s="1">
        <f>AVERAGE(AL161:AL165)</f>
        <v>0.39257999999999998</v>
      </c>
      <c r="AM166" s="1">
        <f t="shared" ref="AM166:AO166" si="353">AVERAGE(AM161:AM165)</f>
        <v>0.56091999999999997</v>
      </c>
      <c r="AN166" s="1">
        <f t="shared" si="353"/>
        <v>0.43981999999999999</v>
      </c>
      <c r="AO166" s="1">
        <f t="shared" si="353"/>
        <v>0.56000000000000005</v>
      </c>
      <c r="AP166" s="15" t="s">
        <v>11</v>
      </c>
      <c r="AQ166" s="1">
        <f>AVERAGE(AQ161:AQ165)</f>
        <v>0.25</v>
      </c>
      <c r="AR166" s="1">
        <f t="shared" ref="AR166:AT166" si="354">AVERAGE(AR161:AR165)</f>
        <v>0.4</v>
      </c>
      <c r="AS166" s="1">
        <f t="shared" si="354"/>
        <v>0.30634</v>
      </c>
      <c r="AT166" s="3">
        <f t="shared" si="354"/>
        <v>0.66799999999999993</v>
      </c>
      <c r="AZ166" s="1"/>
      <c r="BA166" s="1"/>
      <c r="BB166" s="1"/>
      <c r="BC166" s="1"/>
      <c r="BD166" s="1"/>
      <c r="BJ166" s="15" t="s">
        <v>11</v>
      </c>
      <c r="BK166" s="1">
        <f>AVERAGE(BK161:BK165)</f>
        <v>0.43697999999999998</v>
      </c>
      <c r="BL166" s="1">
        <f t="shared" ref="BL166:BN166" si="355">AVERAGE(BL161:BL165)</f>
        <v>0.44501999999999997</v>
      </c>
      <c r="BM166" s="1">
        <f t="shared" si="355"/>
        <v>0.43607999999999991</v>
      </c>
      <c r="BN166" s="3">
        <f t="shared" si="355"/>
        <v>0.56400000000000006</v>
      </c>
      <c r="BO166" s="1"/>
      <c r="BP166" s="1"/>
      <c r="BQ166" s="1"/>
      <c r="BR166" s="1"/>
      <c r="BS166" s="1"/>
    </row>
    <row r="167" spans="17:71">
      <c r="Q167" s="13" t="s">
        <v>5</v>
      </c>
      <c r="R167" s="23">
        <v>0.42249999999999999</v>
      </c>
      <c r="S167" s="23">
        <v>0.69769999999999999</v>
      </c>
      <c r="T167" s="23">
        <v>0.52629999999999999</v>
      </c>
      <c r="U167" s="24">
        <v>0.46</v>
      </c>
      <c r="AA167" s="13" t="s">
        <v>5</v>
      </c>
      <c r="AB167" s="17">
        <v>0.5</v>
      </c>
      <c r="AC167" s="17">
        <v>0.46510000000000001</v>
      </c>
      <c r="AD167" s="17">
        <v>0.4819</v>
      </c>
      <c r="AE167" s="18">
        <v>0.56999999999999995</v>
      </c>
      <c r="AF167" s="13" t="s">
        <v>5</v>
      </c>
      <c r="AG167" s="17">
        <v>0.43</v>
      </c>
      <c r="AH167" s="17">
        <v>1</v>
      </c>
      <c r="AI167" s="17">
        <v>0.60140000000000005</v>
      </c>
      <c r="AJ167" s="18">
        <v>0.43</v>
      </c>
      <c r="AK167" s="13" t="s">
        <v>5</v>
      </c>
      <c r="AL167" s="17">
        <v>0.54759999999999998</v>
      </c>
      <c r="AM167" s="17">
        <v>0.53490000000000004</v>
      </c>
      <c r="AN167" s="17">
        <v>0.54120000000000001</v>
      </c>
      <c r="AO167" s="17">
        <v>0.61</v>
      </c>
      <c r="AP167" s="13" t="s">
        <v>5</v>
      </c>
      <c r="AQ167" s="17">
        <v>0.43</v>
      </c>
      <c r="AR167" s="17">
        <v>1</v>
      </c>
      <c r="AS167" s="17">
        <v>0.60140000000000005</v>
      </c>
      <c r="AT167" s="18">
        <v>0.43</v>
      </c>
      <c r="AZ167" s="1"/>
      <c r="BJ167" s="13" t="s">
        <v>5</v>
      </c>
      <c r="BK167" s="17">
        <v>0.44440000000000002</v>
      </c>
      <c r="BL167" s="17">
        <v>0.46510000000000001</v>
      </c>
      <c r="BM167" s="17">
        <v>0.45450000000000002</v>
      </c>
      <c r="BN167" s="18">
        <v>0.52</v>
      </c>
    </row>
    <row r="168" spans="17:71">
      <c r="Q168" s="2" t="s">
        <v>6</v>
      </c>
      <c r="R168" s="38">
        <v>0.64949999999999997</v>
      </c>
      <c r="S168" s="38">
        <v>0.98440000000000005</v>
      </c>
      <c r="T168" s="38">
        <v>0.78259999999999996</v>
      </c>
      <c r="U168" s="25">
        <v>0.65</v>
      </c>
      <c r="AA168" s="2" t="s">
        <v>6</v>
      </c>
      <c r="AB168">
        <v>0.64</v>
      </c>
      <c r="AC168">
        <v>1</v>
      </c>
      <c r="AD168">
        <v>0.78049999999999997</v>
      </c>
      <c r="AE168" s="5">
        <v>0.64</v>
      </c>
      <c r="AF168" s="2" t="s">
        <v>6</v>
      </c>
      <c r="AG168">
        <v>0.64</v>
      </c>
      <c r="AH168">
        <v>1</v>
      </c>
      <c r="AI168">
        <v>0.78049999999999997</v>
      </c>
      <c r="AJ168" s="5">
        <v>0.64</v>
      </c>
      <c r="AK168" s="2" t="s">
        <v>6</v>
      </c>
      <c r="AL168">
        <v>0.66180000000000005</v>
      </c>
      <c r="AM168">
        <v>0.70309999999999995</v>
      </c>
      <c r="AN168">
        <v>0.68179999999999996</v>
      </c>
      <c r="AO168">
        <v>0.57999999999999996</v>
      </c>
      <c r="AP168" s="2" t="s">
        <v>6</v>
      </c>
      <c r="AQ168">
        <v>0.64</v>
      </c>
      <c r="AR168">
        <v>1</v>
      </c>
      <c r="AS168">
        <v>0.78049999999999997</v>
      </c>
      <c r="AT168" s="5">
        <v>0.64</v>
      </c>
      <c r="AZ168" s="1"/>
      <c r="BJ168" s="2" t="s">
        <v>6</v>
      </c>
      <c r="BK168">
        <v>0.63160000000000005</v>
      </c>
      <c r="BL168">
        <v>0.5625</v>
      </c>
      <c r="BM168">
        <v>0.59499999999999997</v>
      </c>
      <c r="BN168" s="5">
        <v>0.51</v>
      </c>
    </row>
    <row r="169" spans="17:71">
      <c r="Q169" s="2" t="s">
        <v>7</v>
      </c>
      <c r="R169" s="38">
        <v>0.37659999999999999</v>
      </c>
      <c r="S169" s="38">
        <v>0.8286</v>
      </c>
      <c r="T169" s="38">
        <v>0.51790000000000003</v>
      </c>
      <c r="U169" s="25">
        <v>0.46</v>
      </c>
      <c r="AA169" s="2" t="s">
        <v>7</v>
      </c>
      <c r="AB169">
        <v>0.35</v>
      </c>
      <c r="AC169">
        <v>1</v>
      </c>
      <c r="AD169">
        <v>0.51849999999999996</v>
      </c>
      <c r="AE169" s="5">
        <v>0.35</v>
      </c>
      <c r="AF169" s="2" t="s">
        <v>7</v>
      </c>
      <c r="AG169">
        <v>0.3226</v>
      </c>
      <c r="AH169">
        <v>0.28570000000000001</v>
      </c>
      <c r="AI169">
        <v>0.30299999999999999</v>
      </c>
      <c r="AJ169" s="5">
        <v>0.54</v>
      </c>
      <c r="AK169" s="2" t="s">
        <v>7</v>
      </c>
      <c r="AL169">
        <v>0.32969999999999999</v>
      </c>
      <c r="AM169">
        <v>0.86709999999999998</v>
      </c>
      <c r="AN169">
        <v>0.47620000000000001</v>
      </c>
      <c r="AO169">
        <v>0.34</v>
      </c>
      <c r="AP169" s="2" t="s">
        <v>7</v>
      </c>
      <c r="AQ169">
        <v>0</v>
      </c>
      <c r="AR169">
        <v>0</v>
      </c>
      <c r="AS169">
        <v>0</v>
      </c>
      <c r="AT169" s="5">
        <v>0.65</v>
      </c>
      <c r="AZ169" s="1"/>
      <c r="BJ169" s="2" t="s">
        <v>7</v>
      </c>
      <c r="BK169">
        <v>0.4</v>
      </c>
      <c r="BL169">
        <v>0.45710000000000001</v>
      </c>
      <c r="BM169">
        <v>0.42670000000000002</v>
      </c>
      <c r="BN169" s="5">
        <v>0.56999999999999995</v>
      </c>
    </row>
    <row r="170" spans="17:71">
      <c r="Q170" s="2" t="s">
        <v>8</v>
      </c>
      <c r="R170" s="38">
        <v>0.1429</v>
      </c>
      <c r="S170" s="38">
        <v>0.18179999999999999</v>
      </c>
      <c r="T170" s="38">
        <v>0.16</v>
      </c>
      <c r="U170" s="25">
        <v>0.79</v>
      </c>
      <c r="AA170" s="2" t="s">
        <v>8</v>
      </c>
      <c r="AB170">
        <v>0</v>
      </c>
      <c r="AC170">
        <v>0</v>
      </c>
      <c r="AD170">
        <v>0</v>
      </c>
      <c r="AE170" s="5">
        <v>0.89</v>
      </c>
      <c r="AF170" s="2" t="s">
        <v>8</v>
      </c>
      <c r="AG170">
        <v>0</v>
      </c>
      <c r="AH170">
        <v>0</v>
      </c>
      <c r="AI170">
        <v>0</v>
      </c>
      <c r="AJ170" s="5">
        <v>0.89</v>
      </c>
      <c r="AK170" s="2" t="s">
        <v>8</v>
      </c>
      <c r="AL170">
        <v>0</v>
      </c>
      <c r="AM170">
        <v>0</v>
      </c>
      <c r="AN170">
        <v>0</v>
      </c>
      <c r="AO170">
        <v>0.89</v>
      </c>
      <c r="AP170" s="2" t="s">
        <v>8</v>
      </c>
      <c r="AQ170">
        <v>0</v>
      </c>
      <c r="AR170">
        <v>0</v>
      </c>
      <c r="AS170">
        <v>0</v>
      </c>
      <c r="AT170" s="5">
        <v>0.89</v>
      </c>
      <c r="AZ170" s="1"/>
      <c r="BJ170" s="2" t="s">
        <v>8</v>
      </c>
      <c r="BK170">
        <v>9.6799999999999997E-2</v>
      </c>
      <c r="BL170">
        <v>0.54549999999999998</v>
      </c>
      <c r="BM170">
        <v>0.16439999999999999</v>
      </c>
      <c r="BN170" s="5">
        <v>0.39</v>
      </c>
    </row>
    <row r="171" spans="17:71">
      <c r="Q171" s="2" t="s">
        <v>9</v>
      </c>
      <c r="R171" s="38">
        <v>0.33329999999999999</v>
      </c>
      <c r="S171" s="38">
        <v>7.1400000000000005E-2</v>
      </c>
      <c r="T171" s="38">
        <v>0.1176</v>
      </c>
      <c r="U171" s="25">
        <v>0.7</v>
      </c>
      <c r="AA171" s="2" t="s">
        <v>9</v>
      </c>
      <c r="AB171">
        <v>0</v>
      </c>
      <c r="AC171">
        <v>0</v>
      </c>
      <c r="AD171">
        <v>0</v>
      </c>
      <c r="AE171" s="5">
        <v>0.69</v>
      </c>
      <c r="AF171" s="2" t="s">
        <v>9</v>
      </c>
      <c r="AG171">
        <v>0</v>
      </c>
      <c r="AH171">
        <v>0</v>
      </c>
      <c r="AI171">
        <v>0</v>
      </c>
      <c r="AJ171" s="5">
        <v>0.69</v>
      </c>
      <c r="AK171" s="2" t="s">
        <v>9</v>
      </c>
      <c r="AL171">
        <v>0.36209999999999998</v>
      </c>
      <c r="AM171">
        <v>0.75</v>
      </c>
      <c r="AN171">
        <v>0.4884</v>
      </c>
      <c r="AO171">
        <v>0.56000000000000005</v>
      </c>
      <c r="AP171" s="2" t="s">
        <v>9</v>
      </c>
      <c r="AQ171">
        <v>0</v>
      </c>
      <c r="AR171">
        <v>0</v>
      </c>
      <c r="AS171">
        <v>0</v>
      </c>
      <c r="AT171" s="5">
        <v>0.72</v>
      </c>
      <c r="AZ171" s="1"/>
      <c r="BJ171" s="2" t="s">
        <v>9</v>
      </c>
      <c r="BK171">
        <v>0.34150000000000003</v>
      </c>
      <c r="BL171">
        <v>0.5</v>
      </c>
      <c r="BM171">
        <v>0.40579999999999999</v>
      </c>
      <c r="BN171" s="5">
        <v>0.59</v>
      </c>
    </row>
    <row r="172" spans="17:71">
      <c r="Q172" s="2" t="s">
        <v>11</v>
      </c>
      <c r="R172" s="1">
        <f>AVERAGE(R167:R171)</f>
        <v>0.38496000000000002</v>
      </c>
      <c r="S172" s="1">
        <f>AVERAGE(S167:S171)</f>
        <v>0.55278000000000005</v>
      </c>
      <c r="T172" s="1">
        <f t="shared" ref="T172" si="356">AVERAGE(T167:T171)</f>
        <v>0.42088000000000003</v>
      </c>
      <c r="U172" s="3">
        <f t="shared" ref="U172" si="357">AVERAGE(U167:U171)</f>
        <v>0.6120000000000001</v>
      </c>
      <c r="AA172" s="2" t="s">
        <v>11</v>
      </c>
      <c r="AB172" s="1">
        <f>AVERAGE(AB167:AB171)</f>
        <v>0.29800000000000004</v>
      </c>
      <c r="AC172" s="1">
        <f t="shared" ref="AC172" si="358">AVERAGE(AC167:AC171)</f>
        <v>0.49302000000000001</v>
      </c>
      <c r="AD172" s="1">
        <f>AVERAGE(AD167:AD171)</f>
        <v>0.35618</v>
      </c>
      <c r="AE172" s="3">
        <f t="shared" ref="AE172" si="359">AVERAGE(AE167:AE171)</f>
        <v>0.628</v>
      </c>
      <c r="AF172" s="15" t="s">
        <v>11</v>
      </c>
      <c r="AG172" s="1">
        <f>AVERAGE(AG167:AG171)</f>
        <v>0.27851999999999999</v>
      </c>
      <c r="AH172" s="1">
        <f>AVERAGE(AH167:AH171)</f>
        <v>0.45713999999999999</v>
      </c>
      <c r="AI172" s="1">
        <f>AVERAGE(AI167:AI171)</f>
        <v>0.33697999999999995</v>
      </c>
      <c r="AJ172" s="3">
        <f>AVERAGE(AJ167:AJ171)</f>
        <v>0.63800000000000001</v>
      </c>
      <c r="AK172" s="2" t="s">
        <v>11</v>
      </c>
      <c r="AL172" s="1">
        <f>AVERAGE(AL167:AL171)</f>
        <v>0.38023999999999997</v>
      </c>
      <c r="AM172" s="1">
        <f t="shared" ref="AM172:AO172" si="360">AVERAGE(AM167:AM171)</f>
        <v>0.57102000000000008</v>
      </c>
      <c r="AN172" s="1">
        <f t="shared" si="360"/>
        <v>0.43751999999999996</v>
      </c>
      <c r="AO172" s="1">
        <f t="shared" si="360"/>
        <v>0.59599999999999997</v>
      </c>
      <c r="AP172" s="2" t="s">
        <v>11</v>
      </c>
      <c r="AQ172" s="1">
        <f>AVERAGE(AQ167:AQ171)</f>
        <v>0.21400000000000002</v>
      </c>
      <c r="AR172" s="1">
        <f t="shared" ref="AR172:AT172" si="361">AVERAGE(AR167:AR171)</f>
        <v>0.4</v>
      </c>
      <c r="AS172" s="1">
        <f t="shared" si="361"/>
        <v>0.27637999999999996</v>
      </c>
      <c r="AT172" s="3">
        <f t="shared" si="361"/>
        <v>0.66600000000000004</v>
      </c>
      <c r="AZ172" s="1"/>
      <c r="BA172" s="1"/>
      <c r="BB172" s="1"/>
      <c r="BC172" s="1"/>
      <c r="BD172" s="1"/>
      <c r="BJ172" s="2" t="s">
        <v>11</v>
      </c>
      <c r="BK172" s="1">
        <f>AVERAGE(BK167:BK171)</f>
        <v>0.38285999999999998</v>
      </c>
      <c r="BL172" s="1">
        <f t="shared" ref="BL172:BN172" si="362">AVERAGE(BL167:BL171)</f>
        <v>0.50604000000000005</v>
      </c>
      <c r="BM172" s="1">
        <f t="shared" si="362"/>
        <v>0.40928000000000003</v>
      </c>
      <c r="BN172" s="3">
        <f t="shared" si="362"/>
        <v>0.51600000000000001</v>
      </c>
      <c r="BO172" s="1"/>
      <c r="BP172" s="1"/>
      <c r="BQ172" s="1"/>
      <c r="BR172" s="1"/>
      <c r="BS172" s="1"/>
    </row>
    <row r="173" spans="17:71">
      <c r="Q173" s="21"/>
      <c r="R173" s="17">
        <f t="shared" ref="R173" si="363">AVERAGE(R148,R154,R160,R166,R172)</f>
        <v>0.409964</v>
      </c>
      <c r="S173" s="17">
        <f t="shared" ref="S173" si="364">AVERAGE(S148,S154,S160,S166,S172)</f>
        <v>0.61773600000000006</v>
      </c>
      <c r="T173" s="17">
        <f t="shared" ref="T173" si="365">AVERAGE(T148,T154,T160,T166,T172)</f>
        <v>0.46090400000000004</v>
      </c>
      <c r="U173" s="18">
        <f t="shared" ref="U173" si="366">AVERAGE(U148,U154,U160,U166,U172)</f>
        <v>0.60276400000000008</v>
      </c>
      <c r="AA173" s="21"/>
      <c r="AB173" s="17">
        <f t="shared" ref="AB173:AE173" si="367">AVERAGE(AB148,AB154,AB160,AB166,AB172)</f>
        <v>0.37668800000000002</v>
      </c>
      <c r="AC173" s="17">
        <f t="shared" si="367"/>
        <v>0.46364800000000006</v>
      </c>
      <c r="AD173" s="17">
        <f t="shared" si="367"/>
        <v>0.36779599999999996</v>
      </c>
      <c r="AE173" s="18">
        <f t="shared" si="367"/>
        <v>0.62822400000000012</v>
      </c>
      <c r="AF173" s="21"/>
      <c r="AG173" s="17">
        <f>AVERAGE(AG148,AG154,AG160,AG166,AG172)</f>
        <v>0.362564</v>
      </c>
      <c r="AH173" s="17">
        <f>AVERAGE(AH148,AH154,AH160,AH166,AH172)</f>
        <v>0.49375600000000003</v>
      </c>
      <c r="AI173" s="17">
        <f>AVERAGE(AI148,AI154,AI160,AI166,AI172)</f>
        <v>0.39862400000000003</v>
      </c>
      <c r="AJ173" s="18">
        <f>AVERAGE(AJ148,AJ154,AJ160,AJ166,AJ172)</f>
        <v>0.6474319999999999</v>
      </c>
      <c r="AK173" s="17"/>
      <c r="AL173" s="17">
        <f t="shared" ref="AL173:AO173" si="368">AVERAGE(AL148,AL154,AL160,AL166,AL172)</f>
        <v>0.38910799999999995</v>
      </c>
      <c r="AM173" s="17">
        <f t="shared" si="368"/>
        <v>0.56571600000000011</v>
      </c>
      <c r="AN173" s="17">
        <f t="shared" si="368"/>
        <v>0.44462000000000002</v>
      </c>
      <c r="AO173" s="17">
        <f t="shared" si="368"/>
        <v>0.59241200000000005</v>
      </c>
      <c r="AP173" s="21"/>
      <c r="AQ173" s="17">
        <f t="shared" ref="AQ173:AT173" si="369">AVERAGE(AQ148,AQ154,AQ160,AQ166,AQ172)</f>
        <v>0.234288</v>
      </c>
      <c r="AR173" s="17">
        <f t="shared" si="369"/>
        <v>0.39773599999999998</v>
      </c>
      <c r="AS173" s="17">
        <f t="shared" si="369"/>
        <v>0.29334399999999999</v>
      </c>
      <c r="AT173" s="18">
        <f t="shared" si="369"/>
        <v>0.67447600000000008</v>
      </c>
      <c r="BJ173" s="21"/>
      <c r="BK173" s="17">
        <f t="shared" ref="BK173:BN173" si="370">AVERAGE(BK148,BK154,BK160,BK166,BK172)</f>
        <v>0.37689999999999996</v>
      </c>
      <c r="BL173" s="17">
        <f t="shared" si="370"/>
        <v>0.43706800000000001</v>
      </c>
      <c r="BM173" s="17">
        <f t="shared" si="370"/>
        <v>0.382548</v>
      </c>
      <c r="BN173" s="18">
        <f t="shared" si="370"/>
        <v>0.51288800000000001</v>
      </c>
    </row>
    <row r="174" spans="17:71" ht="15.75" thickBot="1">
      <c r="Q174" s="6"/>
      <c r="R174" s="7">
        <f>_xlfn.STDEV.P(R148,R154,R160,R166,R172)</f>
        <v>1.4620628714251648E-2</v>
      </c>
      <c r="S174" s="7">
        <f>_xlfn.STDEV.P(S148,S154,S160,S166,S172)</f>
        <v>7.8573293579943054E-2</v>
      </c>
      <c r="T174" s="7">
        <f>_xlfn.STDEV.P(T148,T154,T160,T166,T172)</f>
        <v>4.3206879822546757E-2</v>
      </c>
      <c r="U174" s="8">
        <f>_xlfn.STDEV.P(U148,U154,U160,U166,U172)</f>
        <v>3.7904980991948785E-2</v>
      </c>
      <c r="AA174" s="6"/>
      <c r="AB174" s="7">
        <f t="shared" ref="AB174:AE174" si="371">_xlfn.STDEV.P(AB148,AB154,AB160,AB166,AB172)</f>
        <v>4.1749202818736633E-2</v>
      </c>
      <c r="AC174" s="7">
        <f t="shared" si="371"/>
        <v>1.5986797552981009E-2</v>
      </c>
      <c r="AD174" s="7">
        <f t="shared" si="371"/>
        <v>8.4429985194834634E-3</v>
      </c>
      <c r="AE174" s="8">
        <f t="shared" si="371"/>
        <v>1.588846323594573E-2</v>
      </c>
      <c r="AF174" s="6"/>
      <c r="AG174" s="7">
        <f>_xlfn.STDEV.P(AG148,AG154,AG160,AG166,AG172)</f>
        <v>5.2576392268774134E-2</v>
      </c>
      <c r="AH174" s="7">
        <f>_xlfn.STDEV.P(AH148,AH154,AH160,AH166,AH172)</f>
        <v>2.554874055604309E-2</v>
      </c>
      <c r="AI174" s="7">
        <f>_xlfn.STDEV.P(AI148,AI154,AI160,AI166,AI172)</f>
        <v>3.3429973137889334E-2</v>
      </c>
      <c r="AJ174" s="8">
        <f>_xlfn.STDEV.P(AJ148,AJ154,AJ160,AJ166,AJ172)</f>
        <v>1.1625218105480815E-2</v>
      </c>
      <c r="AK174" s="7"/>
      <c r="AL174" s="7">
        <f t="shared" ref="AL174:AO174" si="372">_xlfn.STDEV.P(AL148,AL154,AL160,AL166,AL172)</f>
        <v>1.1722331508705934E-2</v>
      </c>
      <c r="AM174" s="7">
        <f t="shared" si="372"/>
        <v>6.8311100122893454E-3</v>
      </c>
      <c r="AN174" s="7">
        <f t="shared" si="372"/>
        <v>8.1088692183312727E-3</v>
      </c>
      <c r="AO174" s="7">
        <f t="shared" si="372"/>
        <v>1.6946228370938447E-2</v>
      </c>
      <c r="AP174" s="6"/>
      <c r="AQ174" s="7">
        <f t="shared" ref="AQ174:AT174" si="373">_xlfn.STDEV.P(AQ148,AQ154,AQ160,AQ166,AQ172)</f>
        <v>1.2769504923841013E-2</v>
      </c>
      <c r="AR174" s="7">
        <f t="shared" si="373"/>
        <v>4.527999999999999E-3</v>
      </c>
      <c r="AS174" s="7">
        <f t="shared" si="373"/>
        <v>1.0850337506271424E-2</v>
      </c>
      <c r="AT174" s="8">
        <f t="shared" si="373"/>
        <v>1.6732628723544907E-2</v>
      </c>
      <c r="BJ174" s="6"/>
      <c r="BK174" s="7">
        <f t="shared" ref="BK174:BN174" si="374">_xlfn.STDEV.P(BK148,BK154,BK160,BK166,BK172)</f>
        <v>3.8132411410767224E-2</v>
      </c>
      <c r="BL174" s="7">
        <f t="shared" si="374"/>
        <v>4.4640481359411725E-2</v>
      </c>
      <c r="BM174" s="7">
        <f t="shared" si="374"/>
        <v>3.9780730209487025E-2</v>
      </c>
      <c r="BN174" s="8">
        <f t="shared" si="374"/>
        <v>3.7158877485736853E-2</v>
      </c>
    </row>
    <row r="175" spans="17:71" ht="15.75" thickBot="1"/>
    <row r="176" spans="17:71">
      <c r="AA176" s="107" t="s">
        <v>104</v>
      </c>
      <c r="AB176" s="95"/>
      <c r="AC176" s="95"/>
      <c r="AD176" s="95"/>
      <c r="AE176" s="96"/>
      <c r="AF176" s="107" t="s">
        <v>105</v>
      </c>
      <c r="AG176" s="95"/>
      <c r="AH176" s="95"/>
      <c r="AI176" s="95"/>
      <c r="AJ176" s="96"/>
      <c r="AK176" s="107" t="s">
        <v>106</v>
      </c>
      <c r="AL176" s="95"/>
      <c r="AM176" s="95"/>
      <c r="AN176" s="95"/>
      <c r="AO176" s="95"/>
      <c r="AP176" s="107" t="s">
        <v>107</v>
      </c>
      <c r="AQ176" s="95"/>
      <c r="AR176" s="95"/>
      <c r="AS176" s="95"/>
      <c r="AT176" s="96"/>
      <c r="AZ176" s="106"/>
      <c r="BA176" s="106"/>
      <c r="BB176" s="106"/>
      <c r="BC176" s="106"/>
      <c r="BD176" s="106"/>
    </row>
    <row r="177" spans="27:56">
      <c r="AA177" s="2" t="s">
        <v>1</v>
      </c>
      <c r="AB177" s="1" t="s">
        <v>2</v>
      </c>
      <c r="AC177" s="1" t="s">
        <v>3</v>
      </c>
      <c r="AD177" s="1" t="s">
        <v>4</v>
      </c>
      <c r="AE177" s="3" t="s">
        <v>10</v>
      </c>
      <c r="AF177" s="2" t="s">
        <v>1</v>
      </c>
      <c r="AG177" s="1" t="s">
        <v>2</v>
      </c>
      <c r="AH177" s="1" t="s">
        <v>3</v>
      </c>
      <c r="AI177" s="1" t="s">
        <v>4</v>
      </c>
      <c r="AJ177" s="3" t="s">
        <v>10</v>
      </c>
      <c r="AK177" s="2" t="s">
        <v>1</v>
      </c>
      <c r="AL177" s="1" t="s">
        <v>2</v>
      </c>
      <c r="AM177" s="1" t="s">
        <v>3</v>
      </c>
      <c r="AN177" s="1" t="s">
        <v>4</v>
      </c>
      <c r="AO177" s="1" t="s">
        <v>10</v>
      </c>
      <c r="AP177" s="2" t="s">
        <v>1</v>
      </c>
      <c r="AQ177" s="1" t="s">
        <v>2</v>
      </c>
      <c r="AR177" s="1" t="s">
        <v>3</v>
      </c>
      <c r="AS177" s="1" t="s">
        <v>4</v>
      </c>
      <c r="AT177" s="3" t="s">
        <v>10</v>
      </c>
      <c r="AZ177" s="1"/>
      <c r="BA177" s="1"/>
      <c r="BB177" s="1"/>
      <c r="BC177" s="1"/>
      <c r="BD177" s="1"/>
    </row>
    <row r="178" spans="27:56">
      <c r="AA178" s="13" t="s">
        <v>5</v>
      </c>
      <c r="AB178" s="17">
        <v>0.55000000000000004</v>
      </c>
      <c r="AC178" s="17">
        <v>1</v>
      </c>
      <c r="AD178" s="17">
        <v>0.7097</v>
      </c>
      <c r="AE178" s="18">
        <v>0.55000000000000004</v>
      </c>
      <c r="AF178" s="13" t="s">
        <v>5</v>
      </c>
      <c r="AG178" s="17">
        <v>0.5625</v>
      </c>
      <c r="AH178" s="17">
        <v>0.81820000000000004</v>
      </c>
      <c r="AI178" s="17">
        <v>0.66669999999999996</v>
      </c>
      <c r="AJ178" s="18">
        <v>0.55000000000000004</v>
      </c>
      <c r="AK178" s="13" t="s">
        <v>5</v>
      </c>
      <c r="AL178" s="17"/>
      <c r="AM178" s="17"/>
      <c r="AN178" s="17"/>
      <c r="AO178" s="17"/>
      <c r="AP178" s="13" t="s">
        <v>5</v>
      </c>
      <c r="AQ178" s="17"/>
      <c r="AR178" s="17"/>
      <c r="AS178" s="17"/>
      <c r="AT178" s="18"/>
      <c r="AZ178" s="1"/>
    </row>
    <row r="179" spans="27:56">
      <c r="AA179" s="2" t="s">
        <v>6</v>
      </c>
      <c r="AB179">
        <v>0.65</v>
      </c>
      <c r="AC179">
        <v>1</v>
      </c>
      <c r="AD179">
        <v>0.78790000000000004</v>
      </c>
      <c r="AE179" s="5">
        <v>0.65</v>
      </c>
      <c r="AF179" s="2" t="s">
        <v>6</v>
      </c>
      <c r="AG179">
        <v>0.6421</v>
      </c>
      <c r="AH179">
        <v>0.9385</v>
      </c>
      <c r="AI179">
        <v>0.76249999999999996</v>
      </c>
      <c r="AJ179" s="5">
        <v>0.62</v>
      </c>
      <c r="AK179" s="2" t="s">
        <v>6</v>
      </c>
      <c r="AP179" s="2" t="s">
        <v>6</v>
      </c>
      <c r="AT179" s="5"/>
      <c r="AZ179" s="1"/>
    </row>
    <row r="180" spans="27:56">
      <c r="AA180" s="2" t="s">
        <v>7</v>
      </c>
      <c r="AB180">
        <v>0.43</v>
      </c>
      <c r="AC180">
        <v>1</v>
      </c>
      <c r="AD180">
        <v>0.60140000000000005</v>
      </c>
      <c r="AE180" s="5">
        <v>0.43</v>
      </c>
      <c r="AF180" s="2" t="s">
        <v>7</v>
      </c>
      <c r="AG180">
        <v>0.3725</v>
      </c>
      <c r="AH180">
        <v>0.44190000000000002</v>
      </c>
      <c r="AI180">
        <v>0.40429999999999999</v>
      </c>
      <c r="AJ180" s="5">
        <v>0.44</v>
      </c>
      <c r="AK180" s="2" t="s">
        <v>7</v>
      </c>
      <c r="AP180" s="2" t="s">
        <v>7</v>
      </c>
      <c r="AT180" s="5"/>
      <c r="AZ180" s="1"/>
    </row>
    <row r="181" spans="27:56">
      <c r="AA181" s="2" t="s">
        <v>8</v>
      </c>
      <c r="AB181">
        <v>0</v>
      </c>
      <c r="AC181">
        <v>0</v>
      </c>
      <c r="AD181">
        <v>0</v>
      </c>
      <c r="AE181" s="5">
        <v>0.91</v>
      </c>
      <c r="AF181" s="2" t="s">
        <v>8</v>
      </c>
      <c r="AG181">
        <v>0</v>
      </c>
      <c r="AH181">
        <v>0</v>
      </c>
      <c r="AI181">
        <v>0</v>
      </c>
      <c r="AJ181" s="5">
        <v>0.91</v>
      </c>
      <c r="AK181" s="2" t="s">
        <v>8</v>
      </c>
      <c r="AP181" s="2" t="s">
        <v>8</v>
      </c>
      <c r="AT181" s="5"/>
      <c r="AZ181" s="1"/>
    </row>
    <row r="182" spans="27:56">
      <c r="AA182" s="2" t="s">
        <v>9</v>
      </c>
      <c r="AB182">
        <v>0</v>
      </c>
      <c r="AC182">
        <v>0</v>
      </c>
      <c r="AD182">
        <v>0</v>
      </c>
      <c r="AE182" s="5">
        <v>0.68</v>
      </c>
      <c r="AF182" s="2" t="s">
        <v>9</v>
      </c>
      <c r="AG182">
        <v>0</v>
      </c>
      <c r="AH182">
        <v>0</v>
      </c>
      <c r="AI182">
        <v>0</v>
      </c>
      <c r="AJ182" s="5">
        <v>0.68</v>
      </c>
      <c r="AK182" s="2" t="s">
        <v>9</v>
      </c>
      <c r="AP182" s="2" t="s">
        <v>9</v>
      </c>
      <c r="AT182" s="5"/>
      <c r="AZ182" s="1"/>
    </row>
    <row r="183" spans="27:56">
      <c r="AA183" s="15" t="s">
        <v>11</v>
      </c>
      <c r="AB183" s="1">
        <f>AVERAGE(AB178:AB182)</f>
        <v>0.32600000000000001</v>
      </c>
      <c r="AC183" s="1">
        <f t="shared" ref="AC183:AE183" si="375">AVERAGE(AC178:AC182)</f>
        <v>0.6</v>
      </c>
      <c r="AD183" s="1">
        <f t="shared" si="375"/>
        <v>0.41980000000000006</v>
      </c>
      <c r="AE183" s="3">
        <f t="shared" si="375"/>
        <v>0.64400000000000002</v>
      </c>
      <c r="AF183" s="15" t="s">
        <v>11</v>
      </c>
      <c r="AG183" s="1">
        <f>AVERAGE(AG178:AG182)</f>
        <v>0.31542000000000003</v>
      </c>
      <c r="AH183" s="1">
        <f>AVERAGE(AH178:AH182)</f>
        <v>0.43972</v>
      </c>
      <c r="AI183" s="1">
        <f>AVERAGE(AI178:AI182)</f>
        <v>0.36669999999999997</v>
      </c>
      <c r="AJ183" s="1">
        <f>AVERAGE(AJ178:AJ182)</f>
        <v>0.64</v>
      </c>
      <c r="AK183" s="15" t="s">
        <v>11</v>
      </c>
      <c r="AL183" s="1" t="e">
        <f>AVERAGE(AL178:AL182)</f>
        <v>#DIV/0!</v>
      </c>
      <c r="AM183" s="1" t="e">
        <f t="shared" ref="AM183:AO183" si="376">AVERAGE(AM178:AM182)</f>
        <v>#DIV/0!</v>
      </c>
      <c r="AN183" s="1" t="e">
        <f t="shared" si="376"/>
        <v>#DIV/0!</v>
      </c>
      <c r="AO183" s="1" t="e">
        <f t="shared" si="376"/>
        <v>#DIV/0!</v>
      </c>
      <c r="AP183" s="15" t="s">
        <v>11</v>
      </c>
      <c r="AQ183" s="1" t="e">
        <f>AVERAGE(AQ178:AQ182)</f>
        <v>#DIV/0!</v>
      </c>
      <c r="AR183" s="1" t="e">
        <f t="shared" ref="AR183:AT183" si="377">AVERAGE(AR178:AR182)</f>
        <v>#DIV/0!</v>
      </c>
      <c r="AS183" s="1" t="e">
        <f t="shared" si="377"/>
        <v>#DIV/0!</v>
      </c>
      <c r="AT183" s="3" t="e">
        <f t="shared" si="377"/>
        <v>#DIV/0!</v>
      </c>
      <c r="AZ183" s="1"/>
      <c r="BA183" s="1"/>
      <c r="BB183" s="1"/>
      <c r="BC183" s="1"/>
      <c r="BD183" s="1"/>
    </row>
    <row r="184" spans="27:56">
      <c r="AA184" s="13" t="s">
        <v>5</v>
      </c>
      <c r="AB184" s="17">
        <v>0.495</v>
      </c>
      <c r="AC184" s="17">
        <v>1</v>
      </c>
      <c r="AD184" s="17">
        <v>0.6623</v>
      </c>
      <c r="AE184" s="18">
        <v>0.495</v>
      </c>
      <c r="AF184" s="13" t="s">
        <v>5</v>
      </c>
      <c r="AG184" s="17">
        <v>0.40739999999999998</v>
      </c>
      <c r="AH184" s="17">
        <v>0.44</v>
      </c>
      <c r="AI184" s="17">
        <v>0.42309999999999998</v>
      </c>
      <c r="AJ184" s="18">
        <v>0.40589999999999998</v>
      </c>
      <c r="AK184" s="13" t="s">
        <v>5</v>
      </c>
      <c r="AL184" s="17"/>
      <c r="AM184" s="17"/>
      <c r="AN184" s="17"/>
      <c r="AO184" s="17"/>
      <c r="AP184" s="13" t="s">
        <v>5</v>
      </c>
      <c r="AQ184" s="17"/>
      <c r="AR184" s="17"/>
      <c r="AS184" s="17"/>
      <c r="AT184" s="18"/>
      <c r="AZ184" s="1"/>
    </row>
    <row r="185" spans="27:56">
      <c r="AA185" s="2" t="s">
        <v>6</v>
      </c>
      <c r="AB185">
        <v>0.71289999999999998</v>
      </c>
      <c r="AC185">
        <v>1</v>
      </c>
      <c r="AD185">
        <v>0.83240000000000003</v>
      </c>
      <c r="AE185" s="5">
        <v>0.71289999999999998</v>
      </c>
      <c r="AF185" s="2" t="s">
        <v>6</v>
      </c>
      <c r="AG185">
        <v>0.72</v>
      </c>
      <c r="AH185">
        <v>1</v>
      </c>
      <c r="AI185">
        <v>0.83720000000000006</v>
      </c>
      <c r="AJ185" s="5">
        <v>0.7228</v>
      </c>
      <c r="AK185" s="2" t="s">
        <v>6</v>
      </c>
      <c r="AO185" s="5"/>
      <c r="AP185" s="2" t="s">
        <v>6</v>
      </c>
      <c r="AT185" s="5"/>
      <c r="AZ185" s="1"/>
    </row>
    <row r="186" spans="27:56">
      <c r="AA186" s="2" t="s">
        <v>7</v>
      </c>
      <c r="AB186">
        <v>0.34649999999999997</v>
      </c>
      <c r="AC186">
        <v>1</v>
      </c>
      <c r="AD186">
        <v>0.51470000000000005</v>
      </c>
      <c r="AE186" s="5">
        <v>0.34649999999999997</v>
      </c>
      <c r="AF186" s="2" t="s">
        <v>7</v>
      </c>
      <c r="AG186">
        <v>0.33329999999999999</v>
      </c>
      <c r="AH186">
        <v>0.37140000000000001</v>
      </c>
      <c r="AI186">
        <v>0.35139999999999999</v>
      </c>
      <c r="AJ186" s="5">
        <v>0.52480000000000004</v>
      </c>
      <c r="AK186" s="2" t="s">
        <v>7</v>
      </c>
      <c r="AO186" s="5"/>
      <c r="AP186" s="2" t="s">
        <v>7</v>
      </c>
      <c r="AT186" s="5"/>
      <c r="AZ186" s="1"/>
    </row>
    <row r="187" spans="27:56">
      <c r="AA187" s="2" t="s">
        <v>8</v>
      </c>
      <c r="AB187">
        <v>0</v>
      </c>
      <c r="AC187">
        <v>0</v>
      </c>
      <c r="AD187">
        <v>0</v>
      </c>
      <c r="AE187" s="5">
        <v>0.95050000000000001</v>
      </c>
      <c r="AF187" s="2" t="s">
        <v>8</v>
      </c>
      <c r="AG187">
        <v>0</v>
      </c>
      <c r="AH187">
        <v>0</v>
      </c>
      <c r="AI187">
        <v>0</v>
      </c>
      <c r="AJ187" s="5">
        <v>0.95050000000000001</v>
      </c>
      <c r="AK187" s="2" t="s">
        <v>8</v>
      </c>
      <c r="AO187" s="5"/>
      <c r="AP187" s="2" t="s">
        <v>8</v>
      </c>
      <c r="AT187" s="5"/>
      <c r="AZ187" s="1"/>
    </row>
    <row r="188" spans="27:56">
      <c r="AA188" s="2" t="s">
        <v>9</v>
      </c>
      <c r="AB188">
        <v>0</v>
      </c>
      <c r="AC188">
        <v>0</v>
      </c>
      <c r="AD188">
        <v>0</v>
      </c>
      <c r="AE188" s="5">
        <v>0.7228</v>
      </c>
      <c r="AF188" s="2" t="s">
        <v>9</v>
      </c>
      <c r="AG188">
        <v>8.3299999999999999E-2</v>
      </c>
      <c r="AH188">
        <v>3.5700000000000003E-2</v>
      </c>
      <c r="AI188">
        <v>0.05</v>
      </c>
      <c r="AJ188" s="5">
        <v>0.62380000000000002</v>
      </c>
      <c r="AK188" s="2" t="s">
        <v>9</v>
      </c>
      <c r="AO188" s="5"/>
      <c r="AP188" s="2" t="s">
        <v>9</v>
      </c>
      <c r="AT188" s="5"/>
      <c r="AZ188" s="1"/>
    </row>
    <row r="189" spans="27:56">
      <c r="AA189" s="2" t="s">
        <v>11</v>
      </c>
      <c r="AB189" s="1">
        <f>AVERAGE(AB184:AB188)</f>
        <v>0.31087999999999999</v>
      </c>
      <c r="AC189" s="1">
        <f t="shared" ref="AC189:AE189" si="378">AVERAGE(AC184:AC188)</f>
        <v>0.6</v>
      </c>
      <c r="AD189" s="1">
        <f t="shared" si="378"/>
        <v>0.40187999999999996</v>
      </c>
      <c r="AE189" s="3">
        <f t="shared" si="378"/>
        <v>0.64554</v>
      </c>
      <c r="AF189" s="2" t="s">
        <v>11</v>
      </c>
      <c r="AG189" s="1">
        <f>AVERAGE(AG184:AG188)</f>
        <v>0.30879999999999996</v>
      </c>
      <c r="AH189" s="1">
        <f>AVERAGE(AH184:AH188)</f>
        <v>0.36941999999999997</v>
      </c>
      <c r="AI189" s="1">
        <f>AVERAGE(AI184:AI188)</f>
        <v>0.33233999999999997</v>
      </c>
      <c r="AJ189" s="1">
        <f>AVERAGE(AJ184:AJ188)</f>
        <v>0.64556000000000002</v>
      </c>
      <c r="AK189" s="2" t="s">
        <v>11</v>
      </c>
      <c r="AL189" s="1" t="e">
        <f>AVERAGE(AL184:AL188)</f>
        <v>#DIV/0!</v>
      </c>
      <c r="AM189" s="1" t="e">
        <f t="shared" ref="AM189:AO189" si="379">AVERAGE(AM184:AM188)</f>
        <v>#DIV/0!</v>
      </c>
      <c r="AN189" s="1" t="e">
        <f t="shared" si="379"/>
        <v>#DIV/0!</v>
      </c>
      <c r="AO189" s="1" t="e">
        <f t="shared" si="379"/>
        <v>#DIV/0!</v>
      </c>
      <c r="AP189" s="2" t="s">
        <v>11</v>
      </c>
      <c r="AQ189" s="1" t="e">
        <f>AVERAGE(AQ184:AQ188)</f>
        <v>#DIV/0!</v>
      </c>
      <c r="AR189" s="1" t="e">
        <f t="shared" ref="AR189:AT189" si="380">AVERAGE(AR184:AR188)</f>
        <v>#DIV/0!</v>
      </c>
      <c r="AS189" s="1" t="e">
        <f t="shared" si="380"/>
        <v>#DIV/0!</v>
      </c>
      <c r="AT189" s="3" t="e">
        <f t="shared" si="380"/>
        <v>#DIV/0!</v>
      </c>
      <c r="AZ189" s="1"/>
      <c r="BA189" s="1"/>
      <c r="BB189" s="1"/>
      <c r="BC189" s="1"/>
      <c r="BD189" s="1"/>
    </row>
    <row r="190" spans="27:56">
      <c r="AA190" s="13" t="s">
        <v>5</v>
      </c>
      <c r="AB190" s="17">
        <v>0.52480000000000004</v>
      </c>
      <c r="AC190" s="17">
        <v>1</v>
      </c>
      <c r="AD190" s="17">
        <v>0.68830000000000002</v>
      </c>
      <c r="AE190" s="18">
        <v>0.52480000000000004</v>
      </c>
      <c r="AF190" s="13" t="s">
        <v>5</v>
      </c>
      <c r="AG190" s="17">
        <v>0.57830000000000004</v>
      </c>
      <c r="AH190" s="17">
        <v>0.90569999999999995</v>
      </c>
      <c r="AI190" s="17">
        <v>0.70589999999999997</v>
      </c>
      <c r="AJ190" s="18">
        <v>0.60399999999999998</v>
      </c>
      <c r="AK190" s="13" t="s">
        <v>5</v>
      </c>
      <c r="AL190" s="17"/>
      <c r="AM190" s="17"/>
      <c r="AN190" s="17"/>
      <c r="AO190" s="17"/>
      <c r="AP190" s="13" t="s">
        <v>5</v>
      </c>
      <c r="AQ190" s="17"/>
      <c r="AR190" s="17"/>
      <c r="AS190" s="17"/>
      <c r="AT190" s="18"/>
      <c r="AZ190" s="1"/>
    </row>
    <row r="191" spans="27:56">
      <c r="AA191" s="2" t="s">
        <v>6</v>
      </c>
      <c r="AB191">
        <v>0.6139</v>
      </c>
      <c r="AC191">
        <v>1</v>
      </c>
      <c r="AD191">
        <v>0.76070000000000004</v>
      </c>
      <c r="AE191" s="5">
        <v>0.6139</v>
      </c>
      <c r="AF191" s="2" t="s">
        <v>6</v>
      </c>
      <c r="AG191">
        <v>0.6139</v>
      </c>
      <c r="AH191">
        <v>1</v>
      </c>
      <c r="AI191">
        <v>0.76070000000000004</v>
      </c>
      <c r="AJ191" s="5">
        <v>0.6139</v>
      </c>
      <c r="AK191" s="2" t="s">
        <v>6</v>
      </c>
      <c r="AP191" s="2" t="s">
        <v>6</v>
      </c>
      <c r="AT191" s="5"/>
      <c r="AZ191" s="1"/>
    </row>
    <row r="192" spans="27:56">
      <c r="AA192" s="2" t="s">
        <v>7</v>
      </c>
      <c r="AB192">
        <v>0.45540000000000003</v>
      </c>
      <c r="AC192">
        <v>1</v>
      </c>
      <c r="AD192">
        <v>0.62590000000000001</v>
      </c>
      <c r="AE192" s="5">
        <v>0.45540000000000003</v>
      </c>
      <c r="AF192" s="2" t="s">
        <v>7</v>
      </c>
      <c r="AG192">
        <v>0.46150000000000002</v>
      </c>
      <c r="AH192">
        <v>0.39129999999999998</v>
      </c>
      <c r="AI192">
        <v>0.42349999999999999</v>
      </c>
      <c r="AJ192" s="5">
        <v>0.51490000000000002</v>
      </c>
      <c r="AK192" s="2" t="s">
        <v>7</v>
      </c>
      <c r="AP192" s="2" t="s">
        <v>7</v>
      </c>
      <c r="AT192" s="5"/>
      <c r="AZ192" s="1"/>
    </row>
    <row r="193" spans="27:56">
      <c r="AA193" s="2" t="s">
        <v>8</v>
      </c>
      <c r="AB193">
        <v>0</v>
      </c>
      <c r="AC193">
        <v>0</v>
      </c>
      <c r="AD193">
        <v>0</v>
      </c>
      <c r="AE193" s="5">
        <v>0.95050000000000001</v>
      </c>
      <c r="AF193" s="2" t="s">
        <v>8</v>
      </c>
      <c r="AG193">
        <v>0</v>
      </c>
      <c r="AH193">
        <v>0</v>
      </c>
      <c r="AI193">
        <v>0</v>
      </c>
      <c r="AJ193" s="5">
        <v>0.95050000000000001</v>
      </c>
      <c r="AK193" s="2" t="s">
        <v>8</v>
      </c>
      <c r="AP193" s="2" t="s">
        <v>8</v>
      </c>
      <c r="AT193" s="5"/>
      <c r="AZ193" s="1"/>
    </row>
    <row r="194" spans="27:56">
      <c r="AA194" s="2" t="s">
        <v>9</v>
      </c>
      <c r="AB194">
        <v>0</v>
      </c>
      <c r="AC194">
        <v>0</v>
      </c>
      <c r="AD194">
        <v>0</v>
      </c>
      <c r="AE194" s="5">
        <v>0.68320000000000003</v>
      </c>
      <c r="AF194" s="2" t="s">
        <v>9</v>
      </c>
      <c r="AG194">
        <v>0.21429999999999999</v>
      </c>
      <c r="AH194">
        <v>9.3799999999999994E-2</v>
      </c>
      <c r="AI194">
        <v>0.13039999999999999</v>
      </c>
      <c r="AJ194" s="5">
        <v>0.60399999999999998</v>
      </c>
      <c r="AK194" s="2" t="s">
        <v>9</v>
      </c>
      <c r="AP194" s="2" t="s">
        <v>9</v>
      </c>
      <c r="AT194" s="5"/>
      <c r="AZ194" s="1"/>
    </row>
    <row r="195" spans="27:56">
      <c r="AA195" s="15" t="s">
        <v>11</v>
      </c>
      <c r="AB195" s="1">
        <f>AVERAGE(AB190:AB194)</f>
        <v>0.31881999999999999</v>
      </c>
      <c r="AC195" s="1">
        <f t="shared" ref="AC195:AE195" si="381">AVERAGE(AC190:AC194)</f>
        <v>0.6</v>
      </c>
      <c r="AD195" s="1">
        <f t="shared" si="381"/>
        <v>0.41498000000000002</v>
      </c>
      <c r="AE195" s="3">
        <f t="shared" si="381"/>
        <v>0.64556000000000002</v>
      </c>
      <c r="AF195" s="15" t="s">
        <v>11</v>
      </c>
      <c r="AG195" s="1">
        <f>AVERAGE(AG190:AG194)</f>
        <v>0.37360000000000004</v>
      </c>
      <c r="AH195" s="1">
        <f>AVERAGE(AH190:AH194)</f>
        <v>0.47815999999999992</v>
      </c>
      <c r="AI195" s="1">
        <f>AVERAGE(AI190:AI194)</f>
        <v>0.40410000000000001</v>
      </c>
      <c r="AJ195" s="1">
        <f>AVERAGE(AJ190:AJ194)</f>
        <v>0.65746000000000004</v>
      </c>
      <c r="AK195" s="15" t="s">
        <v>11</v>
      </c>
      <c r="AL195" s="1" t="e">
        <f>AVERAGE(AL190:AL194)</f>
        <v>#DIV/0!</v>
      </c>
      <c r="AM195" s="1" t="e">
        <f t="shared" ref="AM195:AO195" si="382">AVERAGE(AM190:AM194)</f>
        <v>#DIV/0!</v>
      </c>
      <c r="AN195" s="1" t="e">
        <f t="shared" si="382"/>
        <v>#DIV/0!</v>
      </c>
      <c r="AO195" s="1" t="e">
        <f t="shared" si="382"/>
        <v>#DIV/0!</v>
      </c>
      <c r="AP195" s="15" t="s">
        <v>11</v>
      </c>
      <c r="AQ195" s="1" t="e">
        <f>AVERAGE(AQ190:AQ194)</f>
        <v>#DIV/0!</v>
      </c>
      <c r="AR195" s="1" t="e">
        <f t="shared" ref="AR195:AT195" si="383">AVERAGE(AR190:AR194)</f>
        <v>#DIV/0!</v>
      </c>
      <c r="AS195" s="1" t="e">
        <f t="shared" si="383"/>
        <v>#DIV/0!</v>
      </c>
      <c r="AT195" s="3" t="e">
        <f t="shared" si="383"/>
        <v>#DIV/0!</v>
      </c>
      <c r="AZ195" s="1"/>
      <c r="BA195" s="1"/>
      <c r="BB195" s="1"/>
      <c r="BC195" s="1"/>
      <c r="BD195" s="1"/>
    </row>
    <row r="196" spans="27:56">
      <c r="AA196" s="13" t="s">
        <v>5</v>
      </c>
      <c r="AB196" s="17">
        <v>0.54</v>
      </c>
      <c r="AC196" s="17">
        <v>1</v>
      </c>
      <c r="AD196" s="17">
        <v>0.70130000000000003</v>
      </c>
      <c r="AE196" s="18">
        <v>0.54</v>
      </c>
      <c r="AF196" s="13" t="s">
        <v>5</v>
      </c>
      <c r="AG196" s="17">
        <v>0.49299999999999999</v>
      </c>
      <c r="AH196" s="17">
        <v>0.64810000000000001</v>
      </c>
      <c r="AI196" s="17">
        <v>0.56000000000000005</v>
      </c>
      <c r="AJ196" s="18">
        <v>0.45</v>
      </c>
      <c r="AK196" s="13" t="s">
        <v>5</v>
      </c>
      <c r="AL196" s="17"/>
      <c r="AM196" s="17"/>
      <c r="AN196" s="17"/>
      <c r="AO196" s="17"/>
      <c r="AP196" s="13" t="s">
        <v>5</v>
      </c>
      <c r="AQ196" s="17"/>
      <c r="AR196" s="17"/>
      <c r="AS196" s="17"/>
      <c r="AT196" s="18"/>
      <c r="AZ196" s="1"/>
    </row>
    <row r="197" spans="27:56">
      <c r="AA197" s="2" t="s">
        <v>6</v>
      </c>
      <c r="AB197">
        <v>0.71</v>
      </c>
      <c r="AC197">
        <v>1</v>
      </c>
      <c r="AD197">
        <v>0.83040000000000003</v>
      </c>
      <c r="AE197" s="5">
        <v>0.71</v>
      </c>
      <c r="AF197" s="2" t="s">
        <v>6</v>
      </c>
      <c r="AG197">
        <v>0.71</v>
      </c>
      <c r="AH197">
        <v>1</v>
      </c>
      <c r="AI197">
        <v>0.83040000000000003</v>
      </c>
      <c r="AJ197" s="5">
        <v>0.71</v>
      </c>
      <c r="AK197" s="2" t="s">
        <v>6</v>
      </c>
      <c r="AP197" s="2" t="s">
        <v>6</v>
      </c>
      <c r="AT197" s="5"/>
      <c r="AZ197" s="1"/>
    </row>
    <row r="198" spans="27:56">
      <c r="AA198" s="2" t="s">
        <v>7</v>
      </c>
      <c r="AB198">
        <v>0.43</v>
      </c>
      <c r="AC198">
        <v>1</v>
      </c>
      <c r="AD198">
        <v>0.60140000000000005</v>
      </c>
      <c r="AE198" s="5">
        <v>0.43</v>
      </c>
      <c r="AF198" s="2" t="s">
        <v>7</v>
      </c>
      <c r="AG198">
        <v>0.4118</v>
      </c>
      <c r="AH198">
        <v>0.1628</v>
      </c>
      <c r="AI198">
        <v>0.23330000000000001</v>
      </c>
      <c r="AJ198" s="5">
        <v>0.54</v>
      </c>
      <c r="AK198" s="2" t="s">
        <v>7</v>
      </c>
      <c r="AP198" s="2" t="s">
        <v>7</v>
      </c>
      <c r="AT198" s="5"/>
      <c r="AZ198" s="1"/>
    </row>
    <row r="199" spans="27:56">
      <c r="AA199" s="2" t="s">
        <v>8</v>
      </c>
      <c r="AB199">
        <v>0</v>
      </c>
      <c r="AC199">
        <v>0</v>
      </c>
      <c r="AD199">
        <v>0</v>
      </c>
      <c r="AE199" s="5">
        <v>0.86</v>
      </c>
      <c r="AF199" s="2" t="s">
        <v>8</v>
      </c>
      <c r="AG199">
        <v>0</v>
      </c>
      <c r="AH199">
        <v>0</v>
      </c>
      <c r="AI199">
        <v>0</v>
      </c>
      <c r="AJ199" s="5">
        <v>0.86</v>
      </c>
      <c r="AK199" s="2" t="s">
        <v>8</v>
      </c>
      <c r="AP199" s="2" t="s">
        <v>8</v>
      </c>
      <c r="AT199" s="5"/>
      <c r="AZ199" s="1"/>
    </row>
    <row r="200" spans="27:56">
      <c r="AA200" s="2" t="s">
        <v>9</v>
      </c>
      <c r="AB200">
        <v>0</v>
      </c>
      <c r="AC200">
        <v>0</v>
      </c>
      <c r="AD200">
        <v>0</v>
      </c>
      <c r="AE200" s="5">
        <v>0.66</v>
      </c>
      <c r="AF200" s="2" t="s">
        <v>9</v>
      </c>
      <c r="AG200">
        <v>0</v>
      </c>
      <c r="AH200">
        <v>0</v>
      </c>
      <c r="AI200">
        <v>0</v>
      </c>
      <c r="AJ200" s="5">
        <v>0.66</v>
      </c>
      <c r="AK200" s="2" t="s">
        <v>9</v>
      </c>
      <c r="AP200" s="2" t="s">
        <v>9</v>
      </c>
      <c r="AT200" s="5"/>
      <c r="AZ200" s="1"/>
    </row>
    <row r="201" spans="27:56">
      <c r="AA201" s="15" t="s">
        <v>11</v>
      </c>
      <c r="AB201" s="1">
        <f>AVERAGE(AB196:AB200)</f>
        <v>0.33599999999999997</v>
      </c>
      <c r="AC201" s="1">
        <f t="shared" ref="AC201:AE201" si="384">AVERAGE(AC196:AC200)</f>
        <v>0.6</v>
      </c>
      <c r="AD201" s="1">
        <f t="shared" si="384"/>
        <v>0.42662000000000005</v>
      </c>
      <c r="AE201" s="3">
        <f t="shared" si="384"/>
        <v>0.64</v>
      </c>
      <c r="AF201" s="15" t="s">
        <v>11</v>
      </c>
      <c r="AG201" s="1">
        <f>AVERAGE(AG196:AG200)</f>
        <v>0.32295999999999997</v>
      </c>
      <c r="AH201" s="1">
        <f>AVERAGE(AH196:AH200)</f>
        <v>0.36218</v>
      </c>
      <c r="AI201" s="1">
        <f>AVERAGE(AI196:AI200)</f>
        <v>0.32474000000000003</v>
      </c>
      <c r="AJ201" s="1">
        <f>AVERAGE(AJ196:AJ200)</f>
        <v>0.64400000000000002</v>
      </c>
      <c r="AK201" s="15" t="s">
        <v>11</v>
      </c>
      <c r="AL201" s="1" t="e">
        <f>AVERAGE(AL196:AL200)</f>
        <v>#DIV/0!</v>
      </c>
      <c r="AM201" s="1" t="e">
        <f t="shared" ref="AM201:AO201" si="385">AVERAGE(AM196:AM200)</f>
        <v>#DIV/0!</v>
      </c>
      <c r="AN201" s="1" t="e">
        <f t="shared" si="385"/>
        <v>#DIV/0!</v>
      </c>
      <c r="AO201" s="1" t="e">
        <f t="shared" si="385"/>
        <v>#DIV/0!</v>
      </c>
      <c r="AP201" s="15" t="s">
        <v>11</v>
      </c>
      <c r="AQ201" s="1" t="e">
        <f>AVERAGE(AQ196:AQ200)</f>
        <v>#DIV/0!</v>
      </c>
      <c r="AR201" s="1" t="e">
        <f t="shared" ref="AR201:AT201" si="386">AVERAGE(AR196:AR200)</f>
        <v>#DIV/0!</v>
      </c>
      <c r="AS201" s="1" t="e">
        <f t="shared" si="386"/>
        <v>#DIV/0!</v>
      </c>
      <c r="AT201" s="3" t="e">
        <f t="shared" si="386"/>
        <v>#DIV/0!</v>
      </c>
      <c r="AZ201" s="1"/>
      <c r="BA201" s="1"/>
      <c r="BB201" s="1"/>
      <c r="BC201" s="1"/>
      <c r="BD201" s="1"/>
    </row>
    <row r="202" spans="27:56">
      <c r="AA202" s="13" t="s">
        <v>5</v>
      </c>
      <c r="AB202" s="17">
        <v>0.43</v>
      </c>
      <c r="AC202" s="17">
        <v>1</v>
      </c>
      <c r="AD202" s="17">
        <v>0.60140000000000005</v>
      </c>
      <c r="AE202" s="18">
        <v>0.43</v>
      </c>
      <c r="AF202" s="13" t="s">
        <v>5</v>
      </c>
      <c r="AG202" s="17">
        <v>0.43330000000000002</v>
      </c>
      <c r="AH202" s="17">
        <v>0.90700000000000003</v>
      </c>
      <c r="AI202" s="17">
        <v>0.58650000000000002</v>
      </c>
      <c r="AJ202" s="18">
        <v>0.45</v>
      </c>
      <c r="AK202" s="13" t="s">
        <v>5</v>
      </c>
      <c r="AL202" s="17"/>
      <c r="AM202" s="17"/>
      <c r="AN202" s="17"/>
      <c r="AO202" s="17"/>
      <c r="AP202" s="13" t="s">
        <v>5</v>
      </c>
      <c r="AQ202" s="17"/>
      <c r="AR202" s="17"/>
      <c r="AS202" s="17"/>
      <c r="AT202" s="18"/>
      <c r="AZ202" s="1"/>
    </row>
    <row r="203" spans="27:56">
      <c r="AA203" s="2" t="s">
        <v>6</v>
      </c>
      <c r="AB203">
        <v>0.64</v>
      </c>
      <c r="AC203">
        <v>1</v>
      </c>
      <c r="AD203">
        <v>0.78049999999999997</v>
      </c>
      <c r="AE203" s="5">
        <v>0.64</v>
      </c>
      <c r="AF203" s="2" t="s">
        <v>6</v>
      </c>
      <c r="AG203">
        <v>0.64</v>
      </c>
      <c r="AH203">
        <v>1</v>
      </c>
      <c r="AI203">
        <v>0.78049999999999997</v>
      </c>
      <c r="AJ203" s="5">
        <v>0.64</v>
      </c>
      <c r="AK203" s="2" t="s">
        <v>6</v>
      </c>
      <c r="AP203" s="2" t="s">
        <v>6</v>
      </c>
      <c r="AT203" s="5"/>
      <c r="AZ203" s="1"/>
    </row>
    <row r="204" spans="27:56">
      <c r="AA204" s="2" t="s">
        <v>7</v>
      </c>
      <c r="AB204">
        <v>0.35</v>
      </c>
      <c r="AC204">
        <v>1</v>
      </c>
      <c r="AD204">
        <v>0.51849999999999996</v>
      </c>
      <c r="AE204" s="5">
        <v>0.35</v>
      </c>
      <c r="AF204" s="2" t="s">
        <v>7</v>
      </c>
      <c r="AG204">
        <v>0.30430000000000001</v>
      </c>
      <c r="AH204">
        <v>0.4</v>
      </c>
      <c r="AI204">
        <v>0.34570000000000001</v>
      </c>
      <c r="AJ204" s="5">
        <v>0.47</v>
      </c>
      <c r="AK204" s="2" t="s">
        <v>7</v>
      </c>
      <c r="AP204" s="2" t="s">
        <v>7</v>
      </c>
      <c r="AT204" s="5"/>
      <c r="AZ204" s="1"/>
    </row>
    <row r="205" spans="27:56">
      <c r="AA205" s="2" t="s">
        <v>8</v>
      </c>
      <c r="AB205">
        <v>0</v>
      </c>
      <c r="AC205">
        <v>0</v>
      </c>
      <c r="AD205">
        <v>0</v>
      </c>
      <c r="AE205" s="5">
        <v>0.89</v>
      </c>
      <c r="AF205" s="2" t="s">
        <v>8</v>
      </c>
      <c r="AG205">
        <v>0</v>
      </c>
      <c r="AH205">
        <v>0</v>
      </c>
      <c r="AI205">
        <v>0</v>
      </c>
      <c r="AJ205" s="5">
        <v>0.89</v>
      </c>
      <c r="AK205" s="2" t="s">
        <v>8</v>
      </c>
      <c r="AP205" s="2" t="s">
        <v>8</v>
      </c>
      <c r="AT205" s="5"/>
      <c r="AZ205" s="1"/>
    </row>
    <row r="206" spans="27:56">
      <c r="AA206" s="2" t="s">
        <v>9</v>
      </c>
      <c r="AB206">
        <v>0</v>
      </c>
      <c r="AC206">
        <v>0</v>
      </c>
      <c r="AD206">
        <v>0</v>
      </c>
      <c r="AE206" s="5">
        <v>0.72</v>
      </c>
      <c r="AF206" s="2" t="s">
        <v>9</v>
      </c>
      <c r="AG206">
        <v>0.26669999999999999</v>
      </c>
      <c r="AH206">
        <v>0.1429</v>
      </c>
      <c r="AI206">
        <v>0.186</v>
      </c>
      <c r="AJ206" s="5">
        <v>0.65</v>
      </c>
      <c r="AK206" s="2" t="s">
        <v>9</v>
      </c>
      <c r="AP206" s="2" t="s">
        <v>9</v>
      </c>
      <c r="AT206" s="5"/>
      <c r="AZ206" s="1"/>
    </row>
    <row r="207" spans="27:56">
      <c r="AA207" s="2" t="s">
        <v>11</v>
      </c>
      <c r="AB207" s="1">
        <f>AVERAGE(AB202:AB206)</f>
        <v>0.28399999999999997</v>
      </c>
      <c r="AC207" s="1">
        <f t="shared" ref="AC207" si="387">AVERAGE(AC202:AC206)</f>
        <v>0.6</v>
      </c>
      <c r="AD207" s="1">
        <f>AVERAGE(AD202:AD206)</f>
        <v>0.38007999999999997</v>
      </c>
      <c r="AE207" s="3">
        <f t="shared" ref="AE207" si="388">AVERAGE(AE202:AE206)</f>
        <v>0.60600000000000009</v>
      </c>
      <c r="AF207" s="2" t="s">
        <v>11</v>
      </c>
      <c r="AG207" s="1">
        <f>AVERAGE(AG202:AG206)</f>
        <v>0.32886000000000004</v>
      </c>
      <c r="AH207" s="1">
        <f>AVERAGE(AH202:AH206)</f>
        <v>0.48997999999999997</v>
      </c>
      <c r="AI207" s="1">
        <f>AVERAGE(AI202:AI206)</f>
        <v>0.37973999999999997</v>
      </c>
      <c r="AJ207" s="1">
        <f>AVERAGE(AJ202:AJ206)</f>
        <v>0.62</v>
      </c>
      <c r="AK207" s="2" t="s">
        <v>11</v>
      </c>
      <c r="AL207" s="1" t="e">
        <f>AVERAGE(AL202:AL206)</f>
        <v>#DIV/0!</v>
      </c>
      <c r="AM207" s="1" t="e">
        <f t="shared" ref="AM207:AO207" si="389">AVERAGE(AM202:AM206)</f>
        <v>#DIV/0!</v>
      </c>
      <c r="AN207" s="1" t="e">
        <f t="shared" si="389"/>
        <v>#DIV/0!</v>
      </c>
      <c r="AO207" s="1" t="e">
        <f t="shared" si="389"/>
        <v>#DIV/0!</v>
      </c>
      <c r="AP207" s="2" t="s">
        <v>11</v>
      </c>
      <c r="AQ207" s="1" t="e">
        <f>AVERAGE(AQ202:AQ206)</f>
        <v>#DIV/0!</v>
      </c>
      <c r="AR207" s="1" t="e">
        <f t="shared" ref="AR207:AT207" si="390">AVERAGE(AR202:AR206)</f>
        <v>#DIV/0!</v>
      </c>
      <c r="AS207" s="1" t="e">
        <f t="shared" si="390"/>
        <v>#DIV/0!</v>
      </c>
      <c r="AT207" s="3" t="e">
        <f t="shared" si="390"/>
        <v>#DIV/0!</v>
      </c>
      <c r="AZ207" s="1"/>
      <c r="BA207" s="1"/>
      <c r="BB207" s="1"/>
      <c r="BC207" s="1"/>
      <c r="BD207" s="1"/>
    </row>
    <row r="208" spans="27:56">
      <c r="AA208" s="21"/>
      <c r="AB208" s="17">
        <f t="shared" ref="AB208:AE208" si="391">AVERAGE(AB183,AB189,AB195,AB201,AB207)</f>
        <v>0.31514000000000003</v>
      </c>
      <c r="AC208" s="17">
        <f t="shared" si="391"/>
        <v>0.6</v>
      </c>
      <c r="AD208" s="17">
        <f t="shared" si="391"/>
        <v>0.40867199999999998</v>
      </c>
      <c r="AE208" s="18">
        <f t="shared" si="391"/>
        <v>0.63622000000000012</v>
      </c>
      <c r="AF208" s="21"/>
      <c r="AG208" s="17">
        <f>AVERAGE(AG183,AG189,AG195,AG201,AG207)</f>
        <v>0.32992800000000005</v>
      </c>
      <c r="AH208" s="17">
        <f>AVERAGE(AH183,AH189,AH195,AH201,AH207)</f>
        <v>0.42789199999999994</v>
      </c>
      <c r="AI208" s="17">
        <f>AVERAGE(AI183,AI189,AI195,AI201,AI207)</f>
        <v>0.36152399999999996</v>
      </c>
      <c r="AJ208" s="18">
        <f>AVERAGE(AJ183,AJ189,AJ195,AJ201,AJ207)</f>
        <v>0.64140400000000009</v>
      </c>
      <c r="AK208" s="17"/>
      <c r="AL208" s="17" t="e">
        <f t="shared" ref="AL208:AO208" si="392">AVERAGE(AL183,AL189,AL195,AL201,AL207)</f>
        <v>#DIV/0!</v>
      </c>
      <c r="AM208" s="17" t="e">
        <f t="shared" si="392"/>
        <v>#DIV/0!</v>
      </c>
      <c r="AN208" s="17" t="e">
        <f t="shared" si="392"/>
        <v>#DIV/0!</v>
      </c>
      <c r="AO208" s="17" t="e">
        <f t="shared" si="392"/>
        <v>#DIV/0!</v>
      </c>
      <c r="AP208" s="21"/>
      <c r="AQ208" s="17" t="e">
        <f t="shared" ref="AQ208:AT208" si="393">AVERAGE(AQ183,AQ189,AQ195,AQ201,AQ207)</f>
        <v>#DIV/0!</v>
      </c>
      <c r="AR208" s="17" t="e">
        <f t="shared" si="393"/>
        <v>#DIV/0!</v>
      </c>
      <c r="AS208" s="17" t="e">
        <f t="shared" si="393"/>
        <v>#DIV/0!</v>
      </c>
      <c r="AT208" s="18" t="e">
        <f t="shared" si="393"/>
        <v>#DIV/0!</v>
      </c>
    </row>
    <row r="209" spans="17:56" ht="15.75" thickBot="1">
      <c r="AA209" s="6"/>
      <c r="AB209" s="7">
        <f t="shared" ref="AB209:AE209" si="394">_xlfn.STDEV.P(AB183,AB189,AB195,AB201,AB207)</f>
        <v>1.7632179672405796E-2</v>
      </c>
      <c r="AC209" s="7">
        <f t="shared" si="394"/>
        <v>0</v>
      </c>
      <c r="AD209" s="7">
        <f t="shared" si="394"/>
        <v>1.6427949841657088E-2</v>
      </c>
      <c r="AE209" s="8">
        <f t="shared" si="394"/>
        <v>1.5245741700553601E-2</v>
      </c>
      <c r="AF209" s="6"/>
      <c r="AG209" s="7">
        <f>_xlfn.STDEV.P(AG183,AG189,AG195,AG201,AG207)</f>
        <v>2.2863996501049436E-2</v>
      </c>
      <c r="AH209" s="7">
        <f>_xlfn.STDEV.P(AH183,AH189,AH195,AH201,AH207)</f>
        <v>5.3401750682913224E-2</v>
      </c>
      <c r="AI209" s="7">
        <f>_xlfn.STDEV.P(AI183,AI189,AI195,AI201,AI207)</f>
        <v>2.9584110329702328E-2</v>
      </c>
      <c r="AJ209" s="8">
        <f>_xlfn.STDEV.P(AJ183,AJ189,AJ195,AJ201,AJ207)</f>
        <v>1.2181207821886975E-2</v>
      </c>
      <c r="AK209" s="7"/>
      <c r="AL209" s="7" t="e">
        <f t="shared" ref="AL209:AO209" si="395">_xlfn.STDEV.P(AL183,AL189,AL195,AL201,AL207)</f>
        <v>#DIV/0!</v>
      </c>
      <c r="AM209" s="7" t="e">
        <f t="shared" si="395"/>
        <v>#DIV/0!</v>
      </c>
      <c r="AN209" s="7" t="e">
        <f t="shared" si="395"/>
        <v>#DIV/0!</v>
      </c>
      <c r="AO209" s="7" t="e">
        <f t="shared" si="395"/>
        <v>#DIV/0!</v>
      </c>
      <c r="AP209" s="6"/>
      <c r="AQ209" s="7" t="e">
        <f t="shared" ref="AQ209:AT209" si="396">_xlfn.STDEV.P(AQ183,AQ189,AQ195,AQ201,AQ207)</f>
        <v>#DIV/0!</v>
      </c>
      <c r="AR209" s="7" t="e">
        <f t="shared" si="396"/>
        <v>#DIV/0!</v>
      </c>
      <c r="AS209" s="7" t="e">
        <f t="shared" si="396"/>
        <v>#DIV/0!</v>
      </c>
      <c r="AT209" s="8" t="e">
        <f t="shared" si="396"/>
        <v>#DIV/0!</v>
      </c>
    </row>
    <row r="210" spans="17:56" ht="15.75" thickBot="1"/>
    <row r="211" spans="17:56">
      <c r="Q211" s="106"/>
      <c r="R211" s="106"/>
      <c r="S211" s="106"/>
      <c r="T211" s="106"/>
      <c r="U211" s="106"/>
      <c r="AK211" s="107" t="s">
        <v>108</v>
      </c>
      <c r="AL211" s="95"/>
      <c r="AM211" s="95"/>
      <c r="AN211" s="95"/>
      <c r="AO211" s="96"/>
      <c r="AP211" s="107" t="s">
        <v>109</v>
      </c>
      <c r="AQ211" s="95"/>
      <c r="AR211" s="95"/>
      <c r="AS211" s="95"/>
      <c r="AT211" s="96"/>
      <c r="AZ211" s="106"/>
      <c r="BA211" s="106"/>
      <c r="BB211" s="106"/>
      <c r="BC211" s="106"/>
      <c r="BD211" s="106"/>
    </row>
    <row r="212" spans="17:56">
      <c r="Q212" s="1"/>
      <c r="R212" s="1"/>
      <c r="S212" s="1"/>
      <c r="T212" s="1"/>
      <c r="U212" s="1"/>
      <c r="AK212" s="2" t="s">
        <v>1</v>
      </c>
      <c r="AL212" s="1" t="s">
        <v>2</v>
      </c>
      <c r="AM212" s="1" t="s">
        <v>3</v>
      </c>
      <c r="AN212" s="1" t="s">
        <v>4</v>
      </c>
      <c r="AO212" s="3" t="s">
        <v>10</v>
      </c>
      <c r="AP212" s="2" t="s">
        <v>1</v>
      </c>
      <c r="AQ212" s="1" t="s">
        <v>2</v>
      </c>
      <c r="AR212" s="1" t="s">
        <v>3</v>
      </c>
      <c r="AS212" s="1" t="s">
        <v>4</v>
      </c>
      <c r="AT212" s="3" t="s">
        <v>10</v>
      </c>
      <c r="AZ212" s="1"/>
      <c r="BA212" s="1"/>
      <c r="BB212" s="1"/>
      <c r="BC212" s="1"/>
      <c r="BD212" s="1"/>
    </row>
    <row r="213" spans="17:56">
      <c r="Q213" s="1"/>
      <c r="AK213" s="13" t="s">
        <v>5</v>
      </c>
      <c r="AL213" s="17">
        <v>0.58020000000000005</v>
      </c>
      <c r="AM213" s="17">
        <v>0.85450000000000004</v>
      </c>
      <c r="AN213" s="17">
        <v>0.69120000000000004</v>
      </c>
      <c r="AO213" s="18">
        <v>0.57999999999999996</v>
      </c>
      <c r="AP213" s="13" t="s">
        <v>5</v>
      </c>
      <c r="AQ213" s="17">
        <v>0.55789999999999995</v>
      </c>
      <c r="AR213" s="17">
        <v>0.96360000000000001</v>
      </c>
      <c r="AS213" s="17">
        <v>0.70669999999999999</v>
      </c>
      <c r="AT213" s="18">
        <v>0.56000000000000005</v>
      </c>
      <c r="AZ213" s="1"/>
    </row>
    <row r="214" spans="17:56">
      <c r="Q214" s="1"/>
      <c r="AK214" s="2" t="s">
        <v>6</v>
      </c>
      <c r="AL214">
        <v>0.6421</v>
      </c>
      <c r="AM214">
        <v>0.9385</v>
      </c>
      <c r="AN214">
        <v>0.76249999999999996</v>
      </c>
      <c r="AO214" s="5">
        <v>0.62</v>
      </c>
      <c r="AP214" s="2" t="s">
        <v>6</v>
      </c>
      <c r="AQ214">
        <v>0.65</v>
      </c>
      <c r="AR214">
        <v>1</v>
      </c>
      <c r="AS214">
        <v>0.78790000000000004</v>
      </c>
      <c r="AT214" s="5">
        <v>0.65</v>
      </c>
      <c r="AZ214" s="1"/>
    </row>
    <row r="215" spans="17:56">
      <c r="Q215" s="1"/>
      <c r="AK215" s="2" t="s">
        <v>7</v>
      </c>
      <c r="AL215">
        <v>0.43</v>
      </c>
      <c r="AM215">
        <v>1</v>
      </c>
      <c r="AN215">
        <v>0.60140000000000005</v>
      </c>
      <c r="AO215" s="5">
        <v>0.43</v>
      </c>
      <c r="AP215" s="2" t="s">
        <v>7</v>
      </c>
      <c r="AQ215">
        <v>0</v>
      </c>
      <c r="AR215">
        <v>0</v>
      </c>
      <c r="AS215">
        <v>0</v>
      </c>
      <c r="AT215" s="5">
        <v>0.56999999999999995</v>
      </c>
      <c r="AZ215" s="1"/>
    </row>
    <row r="216" spans="17:56">
      <c r="Q216" s="1"/>
      <c r="AK216" s="2" t="s">
        <v>8</v>
      </c>
      <c r="AL216">
        <v>0</v>
      </c>
      <c r="AM216">
        <v>0</v>
      </c>
      <c r="AN216">
        <v>0</v>
      </c>
      <c r="AO216" s="5">
        <v>0.89</v>
      </c>
      <c r="AP216" s="2" t="s">
        <v>8</v>
      </c>
      <c r="AQ216">
        <v>0</v>
      </c>
      <c r="AR216">
        <v>0</v>
      </c>
      <c r="AS216">
        <v>0</v>
      </c>
      <c r="AT216" s="5">
        <v>0.91</v>
      </c>
      <c r="AZ216" s="1"/>
    </row>
    <row r="217" spans="17:56">
      <c r="Q217" s="1"/>
      <c r="AK217" s="2" t="s">
        <v>9</v>
      </c>
      <c r="AL217">
        <v>0.25</v>
      </c>
      <c r="AM217">
        <v>3.1300000000000001E-2</v>
      </c>
      <c r="AN217">
        <v>5.5599999999999997E-2</v>
      </c>
      <c r="AO217" s="5">
        <v>0.66</v>
      </c>
      <c r="AP217" s="2" t="s">
        <v>9</v>
      </c>
      <c r="AQ217">
        <v>0</v>
      </c>
      <c r="AR217">
        <v>0</v>
      </c>
      <c r="AS217">
        <v>0</v>
      </c>
      <c r="AT217" s="5">
        <v>0.68</v>
      </c>
      <c r="AZ217" s="1"/>
    </row>
    <row r="218" spans="17:56">
      <c r="Q218" s="1"/>
      <c r="R218" s="1"/>
      <c r="S218" s="1"/>
      <c r="T218" s="1"/>
      <c r="U218" s="1"/>
      <c r="AK218" s="15" t="s">
        <v>11</v>
      </c>
      <c r="AL218" s="1">
        <f>AVERAGE(AL213:AL217)</f>
        <v>0.38046000000000002</v>
      </c>
      <c r="AM218" s="1">
        <f t="shared" ref="AM218:AO218" si="397">AVERAGE(AM213:AM217)</f>
        <v>0.56486000000000003</v>
      </c>
      <c r="AN218" s="1">
        <f t="shared" si="397"/>
        <v>0.42214000000000002</v>
      </c>
      <c r="AO218" s="3">
        <f t="shared" si="397"/>
        <v>0.63600000000000001</v>
      </c>
      <c r="AP218" s="15" t="s">
        <v>11</v>
      </c>
      <c r="AQ218" s="1">
        <f>AVERAGE(AQ213:AQ217)</f>
        <v>0.24157999999999999</v>
      </c>
      <c r="AR218" s="1">
        <f t="shared" ref="AR218:AT218" si="398">AVERAGE(AR213:AR217)</f>
        <v>0.39272000000000001</v>
      </c>
      <c r="AS218" s="1">
        <f t="shared" si="398"/>
        <v>0.29892000000000002</v>
      </c>
      <c r="AT218" s="3">
        <f t="shared" si="398"/>
        <v>0.67400000000000004</v>
      </c>
      <c r="AZ218" s="1"/>
      <c r="BA218" s="1"/>
      <c r="BB218" s="1"/>
      <c r="BC218" s="1"/>
      <c r="BD218" s="1"/>
    </row>
    <row r="219" spans="17:56">
      <c r="Q219" s="1"/>
      <c r="AK219" s="13" t="s">
        <v>5</v>
      </c>
      <c r="AL219" s="17">
        <v>0.47310000000000002</v>
      </c>
      <c r="AM219" s="17">
        <v>0.88</v>
      </c>
      <c r="AN219" s="17">
        <v>0.61539999999999995</v>
      </c>
      <c r="AO219" s="18">
        <v>0.45540000000000003</v>
      </c>
      <c r="AP219" s="13" t="s">
        <v>5</v>
      </c>
      <c r="AQ219" s="17">
        <v>0.49370000000000003</v>
      </c>
      <c r="AR219" s="17">
        <v>0.78</v>
      </c>
      <c r="AS219" s="17">
        <v>0.60470000000000002</v>
      </c>
      <c r="AT219" s="18">
        <v>0.495</v>
      </c>
      <c r="AZ219" s="1"/>
    </row>
    <row r="220" spans="17:56">
      <c r="Q220" s="1"/>
      <c r="AK220" s="2" t="s">
        <v>6</v>
      </c>
      <c r="AL220">
        <v>0.73850000000000005</v>
      </c>
      <c r="AM220">
        <v>0.66669999999999996</v>
      </c>
      <c r="AN220">
        <v>0.70069999999999999</v>
      </c>
      <c r="AO220" s="5">
        <v>0.59399999999999997</v>
      </c>
      <c r="AP220" s="2" t="s">
        <v>6</v>
      </c>
      <c r="AQ220">
        <v>0.71289999999999998</v>
      </c>
      <c r="AR220">
        <v>1</v>
      </c>
      <c r="AS220">
        <v>0.83240000000000003</v>
      </c>
      <c r="AT220" s="5">
        <v>0.71289999999999998</v>
      </c>
      <c r="AZ220" s="1"/>
    </row>
    <row r="221" spans="17:56">
      <c r="Q221" s="1"/>
      <c r="AK221" s="2" t="s">
        <v>7</v>
      </c>
      <c r="AL221">
        <v>0.37309999999999999</v>
      </c>
      <c r="AM221">
        <v>0.71430000000000005</v>
      </c>
      <c r="AN221">
        <v>0.49020000000000002</v>
      </c>
      <c r="AO221" s="5">
        <v>0.48509999999999998</v>
      </c>
      <c r="AP221" s="2" t="s">
        <v>7</v>
      </c>
      <c r="AQ221">
        <v>0</v>
      </c>
      <c r="AR221">
        <v>0</v>
      </c>
      <c r="AS221">
        <v>0</v>
      </c>
      <c r="AT221" s="5">
        <v>0.65349999999999997</v>
      </c>
      <c r="AZ221" s="1"/>
    </row>
    <row r="222" spans="17:56">
      <c r="Q222" s="1"/>
      <c r="AK222" s="2" t="s">
        <v>8</v>
      </c>
      <c r="AL222">
        <v>0</v>
      </c>
      <c r="AM222">
        <v>0</v>
      </c>
      <c r="AN222">
        <v>0</v>
      </c>
      <c r="AO222" s="5">
        <v>0.95050000000000001</v>
      </c>
      <c r="AP222" s="2" t="s">
        <v>8</v>
      </c>
      <c r="AQ222">
        <v>0</v>
      </c>
      <c r="AR222">
        <v>0</v>
      </c>
      <c r="AS222">
        <v>0</v>
      </c>
      <c r="AT222" s="5">
        <v>0.95050000000000001</v>
      </c>
      <c r="AZ222" s="1"/>
    </row>
    <row r="223" spans="17:56">
      <c r="Q223" s="1"/>
      <c r="AK223" s="2" t="s">
        <v>9</v>
      </c>
      <c r="AL223">
        <v>1</v>
      </c>
      <c r="AM223">
        <v>3.5700000000000003E-2</v>
      </c>
      <c r="AN223">
        <v>6.9000000000000006E-2</v>
      </c>
      <c r="AO223" s="5">
        <v>0.73270000000000002</v>
      </c>
      <c r="AP223" s="2" t="s">
        <v>9</v>
      </c>
      <c r="AQ223">
        <v>0</v>
      </c>
      <c r="AR223">
        <v>0</v>
      </c>
      <c r="AS223">
        <v>0</v>
      </c>
      <c r="AT223" s="5">
        <v>0.72270000000000001</v>
      </c>
      <c r="AZ223" s="1"/>
    </row>
    <row r="224" spans="17:56">
      <c r="Q224" s="1"/>
      <c r="R224" s="1"/>
      <c r="S224" s="1"/>
      <c r="T224" s="1"/>
      <c r="U224" s="1"/>
      <c r="AK224" s="2" t="s">
        <v>11</v>
      </c>
      <c r="AL224" s="1">
        <f>AVERAGE(AL219:AL223)</f>
        <v>0.51693999999999996</v>
      </c>
      <c r="AM224" s="1">
        <f t="shared" ref="AM224:AO224" si="399">AVERAGE(AM219:AM223)</f>
        <v>0.45933999999999997</v>
      </c>
      <c r="AN224" s="1">
        <f t="shared" si="399"/>
        <v>0.37506</v>
      </c>
      <c r="AO224" s="3">
        <f t="shared" si="399"/>
        <v>0.64354</v>
      </c>
      <c r="AP224" s="2" t="s">
        <v>11</v>
      </c>
      <c r="AQ224" s="1">
        <f>AVERAGE(AQ219:AQ223)</f>
        <v>0.24131999999999998</v>
      </c>
      <c r="AR224" s="1">
        <f t="shared" ref="AR224:AT224" si="400">AVERAGE(AR219:AR223)</f>
        <v>0.35599999999999998</v>
      </c>
      <c r="AS224" s="1">
        <f t="shared" si="400"/>
        <v>0.28742000000000001</v>
      </c>
      <c r="AT224" s="3">
        <f t="shared" si="400"/>
        <v>0.70691999999999999</v>
      </c>
      <c r="AZ224" s="1"/>
      <c r="BA224" s="1"/>
      <c r="BB224" s="1"/>
      <c r="BC224" s="1"/>
      <c r="BD224" s="1"/>
    </row>
    <row r="225" spans="17:56">
      <c r="Q225" s="1"/>
      <c r="AK225" s="13" t="s">
        <v>5</v>
      </c>
      <c r="AL225" s="17">
        <v>0.55289999999999995</v>
      </c>
      <c r="AM225" s="17">
        <v>0.88680000000000003</v>
      </c>
      <c r="AN225" s="17">
        <v>0.68120000000000003</v>
      </c>
      <c r="AO225" s="18">
        <v>0.56440000000000001</v>
      </c>
      <c r="AP225" s="13" t="s">
        <v>5</v>
      </c>
      <c r="AQ225" s="17">
        <v>0.52749999999999997</v>
      </c>
      <c r="AR225" s="17">
        <v>0.90569999999999995</v>
      </c>
      <c r="AS225" s="17">
        <v>0.66669999999999996</v>
      </c>
      <c r="AT225" s="18">
        <v>0.52480000000000004</v>
      </c>
      <c r="AZ225" s="1"/>
    </row>
    <row r="226" spans="17:56">
      <c r="Q226" s="1"/>
      <c r="AK226" s="2" t="s">
        <v>6</v>
      </c>
      <c r="AL226">
        <v>0.60819999999999996</v>
      </c>
      <c r="AM226">
        <v>0.9516</v>
      </c>
      <c r="AN226">
        <v>0.74209999999999998</v>
      </c>
      <c r="AO226" s="5">
        <v>0.59409999999999996</v>
      </c>
      <c r="AP226" s="2" t="s">
        <v>6</v>
      </c>
      <c r="AQ226">
        <v>0.6139</v>
      </c>
      <c r="AR226">
        <v>1</v>
      </c>
      <c r="AS226">
        <v>0.76070000000000004</v>
      </c>
      <c r="AT226" s="5">
        <v>0.6139</v>
      </c>
      <c r="AZ226" s="1"/>
    </row>
    <row r="227" spans="17:56">
      <c r="Q227" s="1"/>
      <c r="AK227" s="2" t="s">
        <v>7</v>
      </c>
      <c r="AL227">
        <v>0.4536</v>
      </c>
      <c r="AM227">
        <v>0.95650000000000002</v>
      </c>
      <c r="AN227">
        <v>0.61539999999999995</v>
      </c>
      <c r="AO227" s="5">
        <v>0.45540000000000003</v>
      </c>
      <c r="AP227" s="2" t="s">
        <v>7</v>
      </c>
      <c r="AQ227">
        <v>0</v>
      </c>
      <c r="AR227">
        <v>0</v>
      </c>
      <c r="AS227">
        <v>0</v>
      </c>
      <c r="AT227" s="5">
        <v>0.54459999999999997</v>
      </c>
      <c r="AZ227" s="1"/>
    </row>
    <row r="228" spans="17:56">
      <c r="Q228" s="1"/>
      <c r="AK228" s="2" t="s">
        <v>8</v>
      </c>
      <c r="AL228">
        <v>0</v>
      </c>
      <c r="AM228">
        <v>0</v>
      </c>
      <c r="AN228">
        <v>0</v>
      </c>
      <c r="AO228" s="5">
        <v>0.95050000000000001</v>
      </c>
      <c r="AP228" s="2" t="s">
        <v>8</v>
      </c>
      <c r="AQ228">
        <v>0</v>
      </c>
      <c r="AR228">
        <v>0</v>
      </c>
      <c r="AS228">
        <v>0</v>
      </c>
      <c r="AT228" s="5">
        <v>0.95050000000000001</v>
      </c>
      <c r="AZ228" s="1"/>
    </row>
    <row r="229" spans="17:56">
      <c r="Q229" s="1"/>
      <c r="AK229" s="2" t="s">
        <v>9</v>
      </c>
      <c r="AL229">
        <v>0</v>
      </c>
      <c r="AM229">
        <v>0</v>
      </c>
      <c r="AN229">
        <v>0</v>
      </c>
      <c r="AO229" s="5">
        <v>0.68320000000000003</v>
      </c>
      <c r="AP229" s="2" t="s">
        <v>9</v>
      </c>
      <c r="AQ229">
        <v>0</v>
      </c>
      <c r="AR229">
        <v>0</v>
      </c>
      <c r="AS229">
        <v>0</v>
      </c>
      <c r="AT229" s="5">
        <v>0.68320000000000003</v>
      </c>
      <c r="AZ229" s="1"/>
    </row>
    <row r="230" spans="17:56">
      <c r="Q230" s="1"/>
      <c r="R230" s="1"/>
      <c r="S230" s="1"/>
      <c r="T230" s="1"/>
      <c r="U230" s="1"/>
      <c r="AK230" s="15" t="s">
        <v>11</v>
      </c>
      <c r="AL230" s="1">
        <f>AVERAGE(AL225:AL229)</f>
        <v>0.32293999999999995</v>
      </c>
      <c r="AM230" s="1">
        <f t="shared" ref="AM230:AO230" si="401">AVERAGE(AM225:AM229)</f>
        <v>0.55898000000000003</v>
      </c>
      <c r="AN230" s="1">
        <f t="shared" si="401"/>
        <v>0.40773999999999999</v>
      </c>
      <c r="AO230" s="3">
        <f t="shared" si="401"/>
        <v>0.6495200000000001</v>
      </c>
      <c r="AP230" s="15" t="s">
        <v>11</v>
      </c>
      <c r="AQ230" s="1">
        <f>AVERAGE(AQ225:AQ229)</f>
        <v>0.22827999999999998</v>
      </c>
      <c r="AR230" s="1">
        <f t="shared" ref="AR230:AT230" si="402">AVERAGE(AR225:AR229)</f>
        <v>0.38113999999999998</v>
      </c>
      <c r="AS230" s="1">
        <f t="shared" si="402"/>
        <v>0.28548000000000001</v>
      </c>
      <c r="AT230" s="3">
        <f t="shared" si="402"/>
        <v>0.66339999999999999</v>
      </c>
      <c r="AZ230" s="1"/>
      <c r="BA230" s="1"/>
      <c r="BB230" s="1"/>
      <c r="BC230" s="1"/>
      <c r="BD230" s="1"/>
    </row>
    <row r="231" spans="17:56">
      <c r="Q231" s="1"/>
      <c r="AK231" s="13" t="s">
        <v>5</v>
      </c>
      <c r="AL231" s="17">
        <v>0.56789999999999996</v>
      </c>
      <c r="AM231" s="17">
        <v>0.85189999999999999</v>
      </c>
      <c r="AN231" s="17">
        <v>0.68149999999999999</v>
      </c>
      <c r="AO231" s="18">
        <v>0.56999999999999995</v>
      </c>
      <c r="AP231" s="13" t="s">
        <v>5</v>
      </c>
      <c r="AQ231" s="17">
        <v>0.54</v>
      </c>
      <c r="AR231" s="17">
        <v>1</v>
      </c>
      <c r="AS231" s="17">
        <v>0.70130000000000003</v>
      </c>
      <c r="AT231" s="18">
        <v>0.54</v>
      </c>
      <c r="AZ231" s="1"/>
    </row>
    <row r="232" spans="17:56">
      <c r="Q232" s="1"/>
      <c r="AK232" s="2" t="s">
        <v>6</v>
      </c>
      <c r="AL232">
        <v>0.70830000000000004</v>
      </c>
      <c r="AM232">
        <v>0.9577</v>
      </c>
      <c r="AN232">
        <v>0.81440000000000001</v>
      </c>
      <c r="AO232" s="5">
        <v>0.69</v>
      </c>
      <c r="AP232" s="2" t="s">
        <v>6</v>
      </c>
      <c r="AQ232">
        <v>0.71</v>
      </c>
      <c r="AR232">
        <v>1</v>
      </c>
      <c r="AS232">
        <v>0.83040000000000003</v>
      </c>
      <c r="AT232" s="5">
        <v>0.71</v>
      </c>
      <c r="AZ232" s="1"/>
    </row>
    <row r="233" spans="17:56">
      <c r="Q233" s="1"/>
      <c r="AK233" s="2" t="s">
        <v>7</v>
      </c>
      <c r="AL233">
        <v>0.44679999999999997</v>
      </c>
      <c r="AM233">
        <v>0.97670000000000001</v>
      </c>
      <c r="AN233">
        <v>0.61309999999999998</v>
      </c>
      <c r="AO233" s="5">
        <v>0.47</v>
      </c>
      <c r="AP233" s="2" t="s">
        <v>7</v>
      </c>
      <c r="AQ233">
        <v>0</v>
      </c>
      <c r="AR233">
        <v>0</v>
      </c>
      <c r="AS233">
        <v>0</v>
      </c>
      <c r="AT233" s="5">
        <v>0.56999999999999995</v>
      </c>
      <c r="AZ233" s="1"/>
    </row>
    <row r="234" spans="17:56">
      <c r="Q234" s="1"/>
      <c r="AK234" s="2" t="s">
        <v>8</v>
      </c>
      <c r="AL234">
        <v>0</v>
      </c>
      <c r="AM234">
        <v>0</v>
      </c>
      <c r="AN234">
        <v>0</v>
      </c>
      <c r="AO234" s="5">
        <v>0.86</v>
      </c>
      <c r="AP234" s="2" t="s">
        <v>8</v>
      </c>
      <c r="AQ234">
        <v>0</v>
      </c>
      <c r="AR234">
        <v>0</v>
      </c>
      <c r="AS234">
        <v>0</v>
      </c>
      <c r="AT234" s="5">
        <v>0.86</v>
      </c>
      <c r="AZ234" s="1"/>
    </row>
    <row r="235" spans="17:56">
      <c r="Q235" s="1"/>
      <c r="AK235" s="2" t="s">
        <v>9</v>
      </c>
      <c r="AL235">
        <v>0</v>
      </c>
      <c r="AM235">
        <v>0</v>
      </c>
      <c r="AN235">
        <v>0</v>
      </c>
      <c r="AO235" s="5">
        <v>0.65</v>
      </c>
      <c r="AP235" s="2" t="s">
        <v>9</v>
      </c>
      <c r="AQ235">
        <v>0</v>
      </c>
      <c r="AR235">
        <v>0</v>
      </c>
      <c r="AS235">
        <v>0</v>
      </c>
      <c r="AT235" s="5">
        <v>0.66</v>
      </c>
      <c r="AZ235" s="1"/>
    </row>
    <row r="236" spans="17:56">
      <c r="Q236" s="1"/>
      <c r="R236" s="1"/>
      <c r="S236" s="1"/>
      <c r="T236" s="1"/>
      <c r="U236" s="1"/>
      <c r="AK236" s="15" t="s">
        <v>11</v>
      </c>
      <c r="AL236" s="1">
        <f>AVERAGE(AL231:AL235)</f>
        <v>0.34459999999999996</v>
      </c>
      <c r="AM236" s="1">
        <f t="shared" ref="AM236:AO236" si="403">AVERAGE(AM231:AM235)</f>
        <v>0.55726000000000009</v>
      </c>
      <c r="AN236" s="1">
        <f t="shared" si="403"/>
        <v>0.42180000000000001</v>
      </c>
      <c r="AO236" s="3">
        <f t="shared" si="403"/>
        <v>0.64799999999999991</v>
      </c>
      <c r="AP236" s="15" t="s">
        <v>11</v>
      </c>
      <c r="AQ236" s="1">
        <f>AVERAGE(AQ231:AQ235)</f>
        <v>0.25</v>
      </c>
      <c r="AR236" s="1">
        <f t="shared" ref="AR236:AT236" si="404">AVERAGE(AR231:AR235)</f>
        <v>0.4</v>
      </c>
      <c r="AS236" s="1">
        <f t="shared" si="404"/>
        <v>0.30634</v>
      </c>
      <c r="AT236" s="3">
        <f t="shared" si="404"/>
        <v>0.66799999999999993</v>
      </c>
      <c r="AZ236" s="1"/>
      <c r="BA236" s="1"/>
      <c r="BB236" s="1"/>
      <c r="BC236" s="1"/>
      <c r="BD236" s="1"/>
    </row>
    <row r="237" spans="17:56">
      <c r="Q237" s="1"/>
      <c r="AK237" s="13" t="s">
        <v>5</v>
      </c>
      <c r="AL237" s="17">
        <v>0.41489999999999999</v>
      </c>
      <c r="AM237" s="17">
        <v>0.90700000000000003</v>
      </c>
      <c r="AN237" s="17">
        <v>0.56930000000000003</v>
      </c>
      <c r="AO237" s="18">
        <v>0.41</v>
      </c>
      <c r="AP237" s="13" t="s">
        <v>5</v>
      </c>
      <c r="AQ237" s="17">
        <v>0.43</v>
      </c>
      <c r="AR237" s="17">
        <v>1</v>
      </c>
      <c r="AS237" s="17">
        <v>0.60140000000000005</v>
      </c>
      <c r="AT237" s="18">
        <v>0.43</v>
      </c>
      <c r="AZ237" s="1"/>
    </row>
    <row r="238" spans="17:56">
      <c r="Q238" s="1"/>
      <c r="AK238" s="2" t="s">
        <v>6</v>
      </c>
      <c r="AL238">
        <v>0.65559999999999996</v>
      </c>
      <c r="AM238">
        <v>0.92190000000000005</v>
      </c>
      <c r="AN238">
        <v>0.76619999999999999</v>
      </c>
      <c r="AO238" s="5">
        <v>0.64</v>
      </c>
      <c r="AP238" s="2" t="s">
        <v>6</v>
      </c>
      <c r="AQ238">
        <v>0.64</v>
      </c>
      <c r="AR238">
        <v>1</v>
      </c>
      <c r="AS238">
        <v>0.78049999999999997</v>
      </c>
      <c r="AT238" s="5">
        <v>0.64</v>
      </c>
      <c r="AZ238" s="1"/>
    </row>
    <row r="239" spans="17:56">
      <c r="Q239" s="1"/>
      <c r="AK239" s="2" t="s">
        <v>7</v>
      </c>
      <c r="AL239">
        <v>0.34689999999999999</v>
      </c>
      <c r="AM239">
        <v>0.97140000000000004</v>
      </c>
      <c r="AN239">
        <v>0.51129999999999998</v>
      </c>
      <c r="AO239" s="5">
        <v>0.35</v>
      </c>
      <c r="AP239" s="2" t="s">
        <v>7</v>
      </c>
      <c r="AQ239">
        <v>0</v>
      </c>
      <c r="AR239">
        <v>0</v>
      </c>
      <c r="AS239">
        <v>0</v>
      </c>
      <c r="AT239" s="5">
        <v>0.65</v>
      </c>
      <c r="AZ239" s="1"/>
    </row>
    <row r="240" spans="17:56">
      <c r="Q240" s="1"/>
      <c r="AK240" s="2" t="s">
        <v>8</v>
      </c>
      <c r="AL240">
        <v>0</v>
      </c>
      <c r="AM240">
        <v>0</v>
      </c>
      <c r="AN240">
        <v>0</v>
      </c>
      <c r="AO240" s="5">
        <v>0.89</v>
      </c>
      <c r="AP240" s="2" t="s">
        <v>8</v>
      </c>
      <c r="AQ240">
        <v>0</v>
      </c>
      <c r="AR240">
        <v>0</v>
      </c>
      <c r="AS240">
        <v>0</v>
      </c>
      <c r="AT240" s="5">
        <v>0.89</v>
      </c>
      <c r="AZ240" s="1"/>
    </row>
    <row r="241" spans="17:56">
      <c r="Q241" s="1"/>
      <c r="AK241" s="2" t="s">
        <v>9</v>
      </c>
      <c r="AL241">
        <v>1</v>
      </c>
      <c r="AM241">
        <v>7.1400000000000005E-2</v>
      </c>
      <c r="AN241">
        <v>0.1333</v>
      </c>
      <c r="AO241" s="5">
        <v>0.74</v>
      </c>
      <c r="AP241" s="2" t="s">
        <v>9</v>
      </c>
      <c r="AQ241">
        <v>0</v>
      </c>
      <c r="AR241">
        <v>0</v>
      </c>
      <c r="AS241">
        <v>0</v>
      </c>
      <c r="AT241" s="5">
        <v>0.72</v>
      </c>
      <c r="AZ241" s="1"/>
    </row>
    <row r="242" spans="17:56">
      <c r="Q242" s="1"/>
      <c r="R242" s="1"/>
      <c r="S242" s="1"/>
      <c r="T242" s="1"/>
      <c r="U242" s="1"/>
      <c r="AK242" s="2" t="s">
        <v>11</v>
      </c>
      <c r="AL242" s="1">
        <f>AVERAGE(AL237:AL241)</f>
        <v>0.48347999999999997</v>
      </c>
      <c r="AM242" s="1">
        <f t="shared" ref="AM242:AO242" si="405">AVERAGE(AM237:AM241)</f>
        <v>0.57434000000000007</v>
      </c>
      <c r="AN242" s="1">
        <f t="shared" si="405"/>
        <v>0.39601999999999998</v>
      </c>
      <c r="AO242" s="3">
        <f t="shared" si="405"/>
        <v>0.60600000000000009</v>
      </c>
      <c r="AP242" s="2" t="s">
        <v>11</v>
      </c>
      <c r="AQ242" s="1">
        <f>AVERAGE(AQ237:AQ241)</f>
        <v>0.21400000000000002</v>
      </c>
      <c r="AR242" s="1">
        <f t="shared" ref="AR242:AT242" si="406">AVERAGE(AR237:AR241)</f>
        <v>0.4</v>
      </c>
      <c r="AS242" s="1">
        <f t="shared" si="406"/>
        <v>0.27637999999999996</v>
      </c>
      <c r="AT242" s="3">
        <f t="shared" si="406"/>
        <v>0.66600000000000004</v>
      </c>
      <c r="AZ242" s="1"/>
      <c r="BA242" s="1"/>
      <c r="BB242" s="1"/>
      <c r="BC242" s="1"/>
      <c r="BD242" s="1"/>
    </row>
    <row r="243" spans="17:56">
      <c r="AK243" s="21"/>
      <c r="AL243" s="17">
        <f t="shared" ref="AL243:AO243" si="407">AVERAGE(AL218,AL224,AL230,AL236,AL242)</f>
        <v>0.40968400000000005</v>
      </c>
      <c r="AM243" s="17">
        <f t="shared" si="407"/>
        <v>0.54295599999999999</v>
      </c>
      <c r="AN243" s="17">
        <f t="shared" si="407"/>
        <v>0.40455199999999997</v>
      </c>
      <c r="AO243" s="18">
        <f t="shared" si="407"/>
        <v>0.63661200000000007</v>
      </c>
      <c r="AP243" s="21"/>
      <c r="AQ243" s="17">
        <f t="shared" ref="AQ243:AT243" si="408">AVERAGE(AQ218,AQ224,AQ230,AQ236,AQ242)</f>
        <v>0.23503599999999997</v>
      </c>
      <c r="AR243" s="17">
        <f t="shared" si="408"/>
        <v>0.38597200000000004</v>
      </c>
      <c r="AS243" s="17">
        <f t="shared" si="408"/>
        <v>0.29090800000000006</v>
      </c>
      <c r="AT243" s="18">
        <f t="shared" si="408"/>
        <v>0.67566400000000004</v>
      </c>
    </row>
    <row r="244" spans="17:56" ht="15.75" thickBot="1">
      <c r="AK244" s="6"/>
      <c r="AL244" s="7">
        <f t="shared" ref="AL244:AO244" si="409">_xlfn.STDEV.P(AL218,AL224,AL230,AL236,AL242)</f>
        <v>7.6894980226279774E-2</v>
      </c>
      <c r="AM244" s="7">
        <f t="shared" si="409"/>
        <v>4.2232094714801952E-2</v>
      </c>
      <c r="AN244" s="7">
        <f t="shared" si="409"/>
        <v>1.766107403302529E-2</v>
      </c>
      <c r="AO244" s="8">
        <f t="shared" si="409"/>
        <v>1.601105418140851E-2</v>
      </c>
      <c r="AP244" s="6"/>
      <c r="AQ244" s="7">
        <f t="shared" ref="AQ244:AT244" si="410">_xlfn.STDEV.P(AQ218,AQ224,AQ230,AQ236,AQ242)</f>
        <v>1.2604687382081311E-2</v>
      </c>
      <c r="AR244" s="7">
        <f t="shared" si="410"/>
        <v>1.6497115384211888E-2</v>
      </c>
      <c r="AS244" s="7">
        <f t="shared" si="410"/>
        <v>1.053594684876496E-2</v>
      </c>
      <c r="AT244" s="8">
        <f t="shared" si="410"/>
        <v>1.6014005869862798E-2</v>
      </c>
    </row>
  </sheetData>
  <mergeCells count="94">
    <mergeCell ref="DL4:DR4"/>
    <mergeCell ref="DL14:DR14"/>
    <mergeCell ref="DL24:DR24"/>
    <mergeCell ref="CX40:DB40"/>
    <mergeCell ref="DD40:DH40"/>
    <mergeCell ref="DJ40:DN40"/>
    <mergeCell ref="DD14:DJ14"/>
    <mergeCell ref="DD24:DJ24"/>
    <mergeCell ref="DD4:DJ4"/>
    <mergeCell ref="CX4:DB4"/>
    <mergeCell ref="CX5:DB5"/>
    <mergeCell ref="L71:P71"/>
    <mergeCell ref="AA141:AE141"/>
    <mergeCell ref="AF141:AJ141"/>
    <mergeCell ref="AK141:AO141"/>
    <mergeCell ref="AP141:AT141"/>
    <mergeCell ref="Q71:U71"/>
    <mergeCell ref="AA36:AE36"/>
    <mergeCell ref="AA71:AE71"/>
    <mergeCell ref="AK36:AO36"/>
    <mergeCell ref="AK71:AO71"/>
    <mergeCell ref="AK106:AO106"/>
    <mergeCell ref="AF106:AJ106"/>
    <mergeCell ref="AK211:AO211"/>
    <mergeCell ref="Q1:U1"/>
    <mergeCell ref="Q211:U211"/>
    <mergeCell ref="AP1:AT1"/>
    <mergeCell ref="AP106:AT106"/>
    <mergeCell ref="AP211:AT211"/>
    <mergeCell ref="AA106:AE106"/>
    <mergeCell ref="AA176:AE176"/>
    <mergeCell ref="AF176:AJ176"/>
    <mergeCell ref="Q106:U106"/>
    <mergeCell ref="AK176:AO176"/>
    <mergeCell ref="AP176:AT176"/>
    <mergeCell ref="AF36:AJ36"/>
    <mergeCell ref="AF71:AJ71"/>
    <mergeCell ref="AP36:AT36"/>
    <mergeCell ref="AP71:AT71"/>
    <mergeCell ref="A27:A32"/>
    <mergeCell ref="AU1:AY1"/>
    <mergeCell ref="V1:Z1"/>
    <mergeCell ref="Q141:U141"/>
    <mergeCell ref="B1:F1"/>
    <mergeCell ref="G1:K1"/>
    <mergeCell ref="AA1:AE1"/>
    <mergeCell ref="AF1:AJ1"/>
    <mergeCell ref="AK1:AO1"/>
    <mergeCell ref="A3:A8"/>
    <mergeCell ref="A9:A14"/>
    <mergeCell ref="A15:A20"/>
    <mergeCell ref="A21:A26"/>
    <mergeCell ref="L1:P1"/>
    <mergeCell ref="L36:P36"/>
    <mergeCell ref="Q36:U36"/>
    <mergeCell ref="CX76:DA76"/>
    <mergeCell ref="CX3:DJ3"/>
    <mergeCell ref="BT1:BY1"/>
    <mergeCell ref="AZ1:BD1"/>
    <mergeCell ref="AU106:AY106"/>
    <mergeCell ref="BJ1:BN1"/>
    <mergeCell ref="AU62:AY62"/>
    <mergeCell ref="AU72:AY72"/>
    <mergeCell ref="AU82:AY82"/>
    <mergeCell ref="AU92:AY92"/>
    <mergeCell ref="AU12:AY12"/>
    <mergeCell ref="BO36:BS36"/>
    <mergeCell ref="BO71:BS71"/>
    <mergeCell ref="BO106:BS106"/>
    <mergeCell ref="BO1:BS1"/>
    <mergeCell ref="AU22:AY22"/>
    <mergeCell ref="AZ211:BD211"/>
    <mergeCell ref="AZ72:BD72"/>
    <mergeCell ref="BJ36:BN36"/>
    <mergeCell ref="BJ71:BN71"/>
    <mergeCell ref="BJ106:BN106"/>
    <mergeCell ref="BJ141:BN141"/>
    <mergeCell ref="AZ176:BD176"/>
    <mergeCell ref="AZ62:BD62"/>
    <mergeCell ref="AZ82:BD82"/>
    <mergeCell ref="AZ92:BD92"/>
    <mergeCell ref="AZ102:BD102"/>
    <mergeCell ref="AZ112:BD112"/>
    <mergeCell ref="AZ122:BD122"/>
    <mergeCell ref="AZ132:BD132"/>
    <mergeCell ref="BE1:BI1"/>
    <mergeCell ref="AU32:AY32"/>
    <mergeCell ref="AU42:AY42"/>
    <mergeCell ref="AU52:AY52"/>
    <mergeCell ref="AZ12:BD12"/>
    <mergeCell ref="AZ22:BD22"/>
    <mergeCell ref="AZ32:BD32"/>
    <mergeCell ref="AZ42:BD42"/>
    <mergeCell ref="AZ52:BD5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ED3D-2B3B-4F2F-B57D-2AC6AB329DBC}">
  <dimension ref="A1:Q137"/>
  <sheetViews>
    <sheetView topLeftCell="E1" zoomScale="85" zoomScaleNormal="85" workbookViewId="0">
      <selection sqref="A1:E8"/>
    </sheetView>
  </sheetViews>
  <sheetFormatPr defaultRowHeight="15"/>
  <sheetData>
    <row r="1" spans="1:17">
      <c r="A1" s="103" t="s">
        <v>299</v>
      </c>
      <c r="B1" s="104"/>
      <c r="C1" s="104"/>
      <c r="D1" s="104"/>
      <c r="E1" s="105"/>
      <c r="F1">
        <v>255</v>
      </c>
      <c r="G1" s="57">
        <v>334</v>
      </c>
      <c r="H1" s="57">
        <v>202</v>
      </c>
      <c r="I1" s="57">
        <v>44</v>
      </c>
      <c r="J1" s="57">
        <v>154</v>
      </c>
    </row>
    <row r="2" spans="1:17">
      <c r="A2" s="2" t="s">
        <v>1</v>
      </c>
      <c r="B2" s="1" t="s">
        <v>2</v>
      </c>
      <c r="C2" s="1" t="s">
        <v>3</v>
      </c>
      <c r="D2" s="1" t="s">
        <v>4</v>
      </c>
      <c r="E2" s="3" t="s">
        <v>10</v>
      </c>
      <c r="F2" s="1" t="s">
        <v>44</v>
      </c>
      <c r="G2" s="1" t="s">
        <v>45</v>
      </c>
      <c r="H2" s="1" t="s">
        <v>46</v>
      </c>
      <c r="I2" s="1" t="s">
        <v>320</v>
      </c>
      <c r="K2" s="1" t="s">
        <v>1148</v>
      </c>
      <c r="L2" s="1" t="s">
        <v>1149</v>
      </c>
      <c r="M2" s="1" t="s">
        <v>4</v>
      </c>
      <c r="O2" s="1" t="s">
        <v>1150</v>
      </c>
    </row>
    <row r="3" spans="1:17">
      <c r="A3" s="13" t="s">
        <v>5</v>
      </c>
      <c r="B3" s="17">
        <v>0.42530000000000001</v>
      </c>
      <c r="C3" s="17">
        <v>0.14510000000000001</v>
      </c>
      <c r="D3" s="17">
        <v>0.21640000000000001</v>
      </c>
      <c r="E3" s="18">
        <v>0.46610000000000001</v>
      </c>
      <c r="F3">
        <f>ROUND(F1*C3,0)</f>
        <v>37</v>
      </c>
      <c r="G3">
        <f>ROUND(F3/B3 - F3,0)</f>
        <v>50</v>
      </c>
      <c r="H3">
        <f>502 - F3-G3-I3</f>
        <v>218</v>
      </c>
      <c r="I3">
        <f xml:space="preserve"> ROUND(502*E3-F3,0)</f>
        <v>197</v>
      </c>
      <c r="K3">
        <f>I3/(I3+H3)</f>
        <v>0.47469879518072289</v>
      </c>
      <c r="L3">
        <f>I3/(I3+G3)</f>
        <v>0.79757085020242913</v>
      </c>
      <c r="M3">
        <f>2*K3*L3/(K3+L3)</f>
        <v>0.595166163141994</v>
      </c>
      <c r="O3">
        <f xml:space="preserve"> (D3 +M3)/2</f>
        <v>0.40578308157099702</v>
      </c>
    </row>
    <row r="4" spans="1:17">
      <c r="A4" s="2" t="s">
        <v>6</v>
      </c>
      <c r="B4">
        <v>0.66779999999999995</v>
      </c>
      <c r="C4">
        <v>0.48499999999999999</v>
      </c>
      <c r="D4">
        <v>0.504</v>
      </c>
      <c r="E4" s="5">
        <v>0.504</v>
      </c>
      <c r="F4">
        <f>ROUND(G1*C4,0)</f>
        <v>162</v>
      </c>
      <c r="G4">
        <f>ROUND(F4/B4 - F4,0)</f>
        <v>81</v>
      </c>
      <c r="H4">
        <f t="shared" ref="H4:H7" si="0">502 - F4-G4-I4</f>
        <v>168</v>
      </c>
      <c r="I4">
        <f t="shared" ref="I4:I6" si="1" xml:space="preserve"> ROUND(502*E4-F4,0)</f>
        <v>91</v>
      </c>
      <c r="K4">
        <f t="shared" ref="K4:K7" si="2">I4/(I4+H4)</f>
        <v>0.35135135135135137</v>
      </c>
      <c r="L4">
        <f t="shared" ref="L4:L7" si="3">I4/(I4+G4)</f>
        <v>0.52906976744186052</v>
      </c>
      <c r="M4">
        <f t="shared" ref="M4:M7" si="4">2*K4*L4/(K4+L4)</f>
        <v>0.42227378190255227</v>
      </c>
      <c r="O4">
        <f t="shared" ref="O4:O7" si="5" xml:space="preserve"> (D4 +M4)/2</f>
        <v>0.46313689095127614</v>
      </c>
      <c r="P4" t="s">
        <v>1151</v>
      </c>
      <c r="Q4" t="s">
        <v>1152</v>
      </c>
    </row>
    <row r="5" spans="1:17">
      <c r="A5" s="2" t="s">
        <v>7</v>
      </c>
      <c r="B5">
        <v>0.4476</v>
      </c>
      <c r="C5">
        <v>0.66369999999999996</v>
      </c>
      <c r="D5">
        <v>0.52359999999999995</v>
      </c>
      <c r="E5" s="5">
        <v>0.53779999999999994</v>
      </c>
      <c r="F5">
        <f>ROUND(H1*C5,0)</f>
        <v>134</v>
      </c>
      <c r="G5">
        <f t="shared" ref="G5:G7" si="6">ROUND(F5/B5 - F5,0)</f>
        <v>165</v>
      </c>
      <c r="H5">
        <f t="shared" si="0"/>
        <v>67</v>
      </c>
      <c r="I5">
        <f t="shared" si="1"/>
        <v>136</v>
      </c>
      <c r="K5">
        <f t="shared" si="2"/>
        <v>0.66995073891625612</v>
      </c>
      <c r="L5">
        <f t="shared" si="3"/>
        <v>0.45182724252491696</v>
      </c>
      <c r="M5">
        <f t="shared" si="4"/>
        <v>0.53968253968253965</v>
      </c>
      <c r="O5">
        <f t="shared" si="5"/>
        <v>0.5316412698412698</v>
      </c>
      <c r="P5">
        <v>2</v>
      </c>
      <c r="Q5">
        <v>0.47628668054532197</v>
      </c>
    </row>
    <row r="6" spans="1:17">
      <c r="A6" s="2" t="s">
        <v>8</v>
      </c>
      <c r="B6">
        <v>6.5199999999999994E-2</v>
      </c>
      <c r="C6">
        <v>6.8199999999999997E-2</v>
      </c>
      <c r="D6">
        <v>6.6699999999999995E-2</v>
      </c>
      <c r="E6" s="5">
        <v>0.8327</v>
      </c>
      <c r="F6">
        <f>ROUND(I1*C6,0)</f>
        <v>3</v>
      </c>
      <c r="G6">
        <f t="shared" si="6"/>
        <v>43</v>
      </c>
      <c r="H6">
        <f t="shared" si="0"/>
        <v>41</v>
      </c>
      <c r="I6">
        <f t="shared" si="1"/>
        <v>415</v>
      </c>
      <c r="K6">
        <f t="shared" si="2"/>
        <v>0.91008771929824561</v>
      </c>
      <c r="L6">
        <f t="shared" si="3"/>
        <v>0.90611353711790388</v>
      </c>
      <c r="M6">
        <f t="shared" si="4"/>
        <v>0.9080962800875273</v>
      </c>
      <c r="O6">
        <f t="shared" si="5"/>
        <v>0.48739814004376364</v>
      </c>
      <c r="P6">
        <v>3</v>
      </c>
      <c r="Q6">
        <v>0.48590519004601801</v>
      </c>
    </row>
    <row r="7" spans="1:17">
      <c r="A7" s="2" t="s">
        <v>9</v>
      </c>
      <c r="B7">
        <v>0.29809999999999998</v>
      </c>
      <c r="C7">
        <v>0.31169999999999998</v>
      </c>
      <c r="D7">
        <v>0.30480000000000002</v>
      </c>
      <c r="E7" s="5">
        <v>0.56369999999999998</v>
      </c>
      <c r="F7">
        <f>ROUND(J1*C7,0)</f>
        <v>48</v>
      </c>
      <c r="G7">
        <f t="shared" si="6"/>
        <v>113</v>
      </c>
      <c r="H7">
        <f t="shared" si="0"/>
        <v>106</v>
      </c>
      <c r="I7">
        <f xml:space="preserve"> ROUND(502*E7-F7,0)</f>
        <v>235</v>
      </c>
      <c r="K7">
        <f t="shared" si="2"/>
        <v>0.68914956011730211</v>
      </c>
      <c r="L7">
        <f t="shared" si="3"/>
        <v>0.67528735632183912</v>
      </c>
      <c r="M7">
        <f t="shared" si="4"/>
        <v>0.68214804063860668</v>
      </c>
      <c r="O7">
        <f t="shared" si="5"/>
        <v>0.49347402031930332</v>
      </c>
      <c r="P7">
        <v>4</v>
      </c>
      <c r="Q7">
        <v>0.48577098845802569</v>
      </c>
    </row>
    <row r="8" spans="1:17">
      <c r="A8" s="2" t="s">
        <v>11</v>
      </c>
      <c r="B8" s="1">
        <f>AVERAGE(B3:B7)</f>
        <v>0.38079999999999997</v>
      </c>
      <c r="C8" s="1">
        <f>AVERAGE(C3:C7)</f>
        <v>0.33474000000000004</v>
      </c>
      <c r="D8" s="1">
        <f>AVERAGE(D3:D7)</f>
        <v>0.3231</v>
      </c>
      <c r="E8" s="3">
        <f>AVERAGE(E3:E7)</f>
        <v>0.58085999999999993</v>
      </c>
      <c r="O8">
        <f>AVERAGE(O3:O7)</f>
        <v>0.47628668054532197</v>
      </c>
      <c r="P8">
        <v>5</v>
      </c>
      <c r="Q8">
        <v>0.46826404650765951</v>
      </c>
    </row>
    <row r="9" spans="1:17">
      <c r="A9" s="2" t="s">
        <v>282</v>
      </c>
      <c r="B9" s="1">
        <v>8.9599999999999999E-2</v>
      </c>
      <c r="C9" s="1"/>
      <c r="D9" s="1"/>
      <c r="E9" s="3"/>
      <c r="P9">
        <v>6</v>
      </c>
      <c r="Q9">
        <v>0.45901620927510212</v>
      </c>
    </row>
    <row r="10" spans="1:17">
      <c r="A10" s="2" t="s">
        <v>283</v>
      </c>
      <c r="B10" s="1">
        <v>9.2999999999999999E-2</v>
      </c>
      <c r="C10" s="1"/>
      <c r="D10" s="1"/>
      <c r="E10" s="3"/>
      <c r="P10">
        <v>8</v>
      </c>
      <c r="Q10">
        <v>0.43400714201617169</v>
      </c>
    </row>
    <row r="11" spans="1:17" ht="15.75" thickBot="1">
      <c r="A11" s="66" t="s">
        <v>284</v>
      </c>
      <c r="B11" s="67">
        <v>3.5900000000000001E-2</v>
      </c>
      <c r="C11" s="67"/>
      <c r="D11" s="67"/>
      <c r="E11" s="68"/>
      <c r="P11">
        <v>10</v>
      </c>
      <c r="Q11">
        <v>0.40120455787195886</v>
      </c>
    </row>
    <row r="12" spans="1:17">
      <c r="A12" s="109" t="s">
        <v>300</v>
      </c>
      <c r="B12" s="110"/>
      <c r="C12" s="110"/>
      <c r="D12" s="110"/>
      <c r="E12" s="111"/>
      <c r="P12">
        <v>12</v>
      </c>
      <c r="Q12">
        <v>0.37530715442489748</v>
      </c>
    </row>
    <row r="13" spans="1:17">
      <c r="A13" s="13" t="s">
        <v>5</v>
      </c>
      <c r="B13" s="17">
        <v>0.48820000000000002</v>
      </c>
      <c r="C13" s="17">
        <v>0.24310000000000001</v>
      </c>
      <c r="D13" s="17">
        <v>0.3246</v>
      </c>
      <c r="E13" s="18">
        <v>0.48609999999999998</v>
      </c>
      <c r="F13">
        <f>ROUND(F1*C13,0)</f>
        <v>62</v>
      </c>
      <c r="G13">
        <f>ROUND(F13/B13 - F13,0)</f>
        <v>65</v>
      </c>
      <c r="H13">
        <f>502 - F13-G13-I13</f>
        <v>193</v>
      </c>
      <c r="I13">
        <f xml:space="preserve"> ROUND(502*E13-F13,0)</f>
        <v>182</v>
      </c>
      <c r="K13">
        <f>I13/(I13+H13)</f>
        <v>0.48533333333333334</v>
      </c>
      <c r="L13">
        <f>I13/(I13+G13)</f>
        <v>0.73684210526315785</v>
      </c>
      <c r="M13">
        <f>2*K13*L13/(K13+L13)</f>
        <v>0.58520900321543412</v>
      </c>
      <c r="O13">
        <f xml:space="preserve"> (D13 +M13)/2</f>
        <v>0.45490450160771706</v>
      </c>
      <c r="P13">
        <v>15</v>
      </c>
      <c r="Q13">
        <v>0.3530361070745901</v>
      </c>
    </row>
    <row r="14" spans="1:17">
      <c r="A14" s="2" t="s">
        <v>6</v>
      </c>
      <c r="B14">
        <v>0.65790000000000004</v>
      </c>
      <c r="C14">
        <v>0.5988</v>
      </c>
      <c r="D14">
        <v>0.627</v>
      </c>
      <c r="E14" s="5">
        <v>0.52590000000000003</v>
      </c>
      <c r="F14">
        <f>ROUND(G1*C14,0)</f>
        <v>200</v>
      </c>
      <c r="G14">
        <f>ROUND(F14/B14 - F14,0)</f>
        <v>104</v>
      </c>
      <c r="H14">
        <f t="shared" ref="H14:H17" si="7">502 - F14-G14-I14</f>
        <v>134</v>
      </c>
      <c r="I14">
        <f t="shared" ref="I14:I16" si="8" xml:space="preserve"> ROUND(502*E14-F14,0)</f>
        <v>64</v>
      </c>
      <c r="K14">
        <f t="shared" ref="K14:K17" si="9">I14/(I14+H14)</f>
        <v>0.32323232323232326</v>
      </c>
      <c r="L14">
        <f t="shared" ref="L14:L17" si="10">I14/(I14+G14)</f>
        <v>0.38095238095238093</v>
      </c>
      <c r="M14">
        <f t="shared" ref="M14:M17" si="11">2*K14*L14/(K14+L14)</f>
        <v>0.34972677595628415</v>
      </c>
      <c r="O14">
        <f t="shared" ref="O14:O17" si="12" xml:space="preserve"> (D14 +M14)/2</f>
        <v>0.48836338797814205</v>
      </c>
      <c r="P14">
        <v>20</v>
      </c>
      <c r="Q14">
        <v>0.3242581531938164</v>
      </c>
    </row>
    <row r="15" spans="1:17">
      <c r="A15" s="2" t="s">
        <v>7</v>
      </c>
      <c r="B15">
        <v>0.43980000000000002</v>
      </c>
      <c r="C15">
        <v>0.7228</v>
      </c>
      <c r="D15">
        <v>0.54679999999999995</v>
      </c>
      <c r="E15" s="5">
        <v>0.51790000000000003</v>
      </c>
      <c r="F15">
        <f>ROUND(H1*C15,0)</f>
        <v>146</v>
      </c>
      <c r="G15">
        <f t="shared" ref="G15:G17" si="13">ROUND(F15/B15 - F15,0)</f>
        <v>186</v>
      </c>
      <c r="H15">
        <f t="shared" si="7"/>
        <v>56</v>
      </c>
      <c r="I15">
        <f t="shared" si="8"/>
        <v>114</v>
      </c>
      <c r="K15">
        <f>I15/(I15+H15)</f>
        <v>0.6705882352941176</v>
      </c>
      <c r="L15">
        <f t="shared" si="10"/>
        <v>0.38</v>
      </c>
      <c r="M15">
        <f t="shared" si="11"/>
        <v>0.48510638297872338</v>
      </c>
      <c r="O15">
        <f t="shared" si="12"/>
        <v>0.5159531914893617</v>
      </c>
    </row>
    <row r="16" spans="1:17">
      <c r="A16" s="2" t="s">
        <v>8</v>
      </c>
      <c r="B16">
        <v>9.7199999999999995E-2</v>
      </c>
      <c r="C16">
        <v>0.15909999999999999</v>
      </c>
      <c r="D16">
        <v>0.1207</v>
      </c>
      <c r="E16" s="5">
        <v>0.79679999999999995</v>
      </c>
      <c r="F16">
        <f>ROUND(I1*C16,0)</f>
        <v>7</v>
      </c>
      <c r="G16">
        <f t="shared" si="13"/>
        <v>65</v>
      </c>
      <c r="H16">
        <f t="shared" si="7"/>
        <v>37</v>
      </c>
      <c r="I16">
        <f t="shared" si="8"/>
        <v>393</v>
      </c>
      <c r="K16">
        <f t="shared" si="9"/>
        <v>0.913953488372093</v>
      </c>
      <c r="L16">
        <f t="shared" si="10"/>
        <v>0.85807860262008728</v>
      </c>
      <c r="M16">
        <f t="shared" si="11"/>
        <v>0.88513513513513509</v>
      </c>
      <c r="O16">
        <f t="shared" si="12"/>
        <v>0.50291756756756756</v>
      </c>
    </row>
    <row r="17" spans="1:15">
      <c r="A17" s="2" t="s">
        <v>9</v>
      </c>
      <c r="B17">
        <v>0.28179999999999999</v>
      </c>
      <c r="C17">
        <v>0.40260000000000001</v>
      </c>
      <c r="D17">
        <v>0.33160000000000001</v>
      </c>
      <c r="E17" s="5">
        <v>0.502</v>
      </c>
      <c r="F17">
        <f>ROUND(J1*C17,0)</f>
        <v>62</v>
      </c>
      <c r="G17">
        <f t="shared" si="13"/>
        <v>158</v>
      </c>
      <c r="H17">
        <f t="shared" si="7"/>
        <v>92</v>
      </c>
      <c r="I17">
        <f xml:space="preserve"> ROUND(502*E17-F17,0)</f>
        <v>190</v>
      </c>
      <c r="K17">
        <f t="shared" si="9"/>
        <v>0.67375886524822692</v>
      </c>
      <c r="L17">
        <f t="shared" si="10"/>
        <v>0.54597701149425293</v>
      </c>
      <c r="M17">
        <f t="shared" si="11"/>
        <v>0.60317460317460314</v>
      </c>
      <c r="O17">
        <f t="shared" si="12"/>
        <v>0.46738730158730157</v>
      </c>
    </row>
    <row r="18" spans="1:15">
      <c r="A18" s="2" t="s">
        <v>11</v>
      </c>
      <c r="B18" s="1">
        <f>AVERAGE(B13:B17)</f>
        <v>0.39298</v>
      </c>
      <c r="C18" s="1">
        <f>AVERAGE(C13:C17)</f>
        <v>0.42527999999999999</v>
      </c>
      <c r="D18" s="1">
        <f>AVERAGE(D13:D17)</f>
        <v>0.39013999999999999</v>
      </c>
      <c r="E18" s="3">
        <f>AVERAGE(E13:E17)</f>
        <v>0.56573999999999991</v>
      </c>
      <c r="O18">
        <f>AVERAGE(O13:O17)</f>
        <v>0.48590519004601801</v>
      </c>
    </row>
    <row r="19" spans="1:15">
      <c r="A19" s="2" t="s">
        <v>282</v>
      </c>
      <c r="B19" s="1">
        <v>4.48E-2</v>
      </c>
      <c r="C19" s="1"/>
      <c r="D19" s="1"/>
      <c r="E19" s="3"/>
    </row>
    <row r="20" spans="1:15">
      <c r="A20" s="2" t="s">
        <v>283</v>
      </c>
      <c r="B20" s="1">
        <v>0.1163</v>
      </c>
      <c r="C20" s="1"/>
      <c r="D20" s="1"/>
      <c r="E20" s="3"/>
    </row>
    <row r="21" spans="1:15" ht="15.75" thickBot="1">
      <c r="A21" s="66" t="s">
        <v>284</v>
      </c>
      <c r="B21" s="67">
        <v>4.58E-2</v>
      </c>
      <c r="C21" s="67"/>
      <c r="D21" s="67"/>
      <c r="E21" s="68"/>
    </row>
    <row r="22" spans="1:15">
      <c r="A22" s="97" t="s">
        <v>301</v>
      </c>
      <c r="B22" s="98"/>
      <c r="C22" s="98"/>
      <c r="D22" s="98"/>
      <c r="E22" s="99"/>
    </row>
    <row r="23" spans="1:15">
      <c r="A23" s="13" t="s">
        <v>5</v>
      </c>
      <c r="B23" s="17">
        <v>0.50970000000000004</v>
      </c>
      <c r="C23" s="17">
        <v>0.30980000000000002</v>
      </c>
      <c r="D23" s="17">
        <v>0.38540000000000002</v>
      </c>
      <c r="E23" s="18">
        <v>0.498</v>
      </c>
      <c r="F23">
        <f>ROUND(F1*C23,0)</f>
        <v>79</v>
      </c>
      <c r="G23">
        <f>ROUND(F23/B23 - F23,0)</f>
        <v>76</v>
      </c>
      <c r="H23">
        <f>502 - F23-G23-I23</f>
        <v>176</v>
      </c>
      <c r="I23">
        <f xml:space="preserve"> ROUND(502*E23-F23,0)</f>
        <v>171</v>
      </c>
      <c r="K23">
        <f>I23/(I23+H23)</f>
        <v>0.49279538904899134</v>
      </c>
      <c r="L23">
        <f>I23/(I23+G23)</f>
        <v>0.69230769230769229</v>
      </c>
      <c r="M23">
        <f>2*K23*L23/(K23+L23)</f>
        <v>0.57575757575757569</v>
      </c>
      <c r="O23">
        <f xml:space="preserve"> (D23 +M23)/2</f>
        <v>0.48057878787878783</v>
      </c>
    </row>
    <row r="24" spans="1:15">
      <c r="A24" s="2" t="s">
        <v>6</v>
      </c>
      <c r="B24">
        <v>0.66479999999999995</v>
      </c>
      <c r="C24">
        <v>0.71260000000000001</v>
      </c>
      <c r="D24">
        <v>0.68789999999999996</v>
      </c>
      <c r="E24" s="5">
        <v>0.56969999999999998</v>
      </c>
      <c r="F24">
        <f>ROUND(G1*C24,0)</f>
        <v>238</v>
      </c>
      <c r="G24">
        <f>ROUND(F24/B24 - F24,0)</f>
        <v>120</v>
      </c>
      <c r="H24">
        <f t="shared" ref="H24:H27" si="14">502 - F24-G24-I24</f>
        <v>96</v>
      </c>
      <c r="I24">
        <f t="shared" ref="I24:I26" si="15" xml:space="preserve"> ROUND(502*E24-F24,0)</f>
        <v>48</v>
      </c>
      <c r="K24">
        <f t="shared" ref="K24" si="16">I24/(I24+H24)</f>
        <v>0.33333333333333331</v>
      </c>
      <c r="L24">
        <f t="shared" ref="L24:L27" si="17">I24/(I24+G24)</f>
        <v>0.2857142857142857</v>
      </c>
      <c r="M24">
        <f t="shared" ref="M24:M27" si="18">2*K24*L24/(K24+L24)</f>
        <v>0.30769230769230765</v>
      </c>
      <c r="O24">
        <f t="shared" ref="O24:O27" si="19" xml:space="preserve"> (D24 +M24)/2</f>
        <v>0.49779615384615383</v>
      </c>
    </row>
    <row r="25" spans="1:15">
      <c r="A25" s="2" t="s">
        <v>7</v>
      </c>
      <c r="B25">
        <v>0.43319999999999997</v>
      </c>
      <c r="C25">
        <v>0.80200000000000005</v>
      </c>
      <c r="D25">
        <v>0.5625</v>
      </c>
      <c r="E25" s="5">
        <v>0.498</v>
      </c>
      <c r="F25">
        <f>ROUND(H1*C25,0)</f>
        <v>162</v>
      </c>
      <c r="G25">
        <f t="shared" ref="G25:G27" si="20">ROUND(F25/B25 - F25,0)</f>
        <v>212</v>
      </c>
      <c r="H25">
        <f t="shared" si="14"/>
        <v>40</v>
      </c>
      <c r="I25">
        <f t="shared" si="15"/>
        <v>88</v>
      </c>
      <c r="K25">
        <f>I25/(I25+H25)</f>
        <v>0.6875</v>
      </c>
      <c r="L25">
        <f t="shared" si="17"/>
        <v>0.29333333333333333</v>
      </c>
      <c r="M25">
        <f t="shared" si="18"/>
        <v>0.41121495327102803</v>
      </c>
      <c r="O25">
        <f t="shared" si="19"/>
        <v>0.48685747663551404</v>
      </c>
    </row>
    <row r="26" spans="1:15">
      <c r="A26" s="2" t="s">
        <v>8</v>
      </c>
      <c r="B26">
        <v>0.1111</v>
      </c>
      <c r="C26">
        <v>0.25</v>
      </c>
      <c r="D26">
        <v>0.15379999999999999</v>
      </c>
      <c r="E26" s="5">
        <v>0.75900000000000001</v>
      </c>
      <c r="F26">
        <f>ROUND(I1*C26,0)</f>
        <v>11</v>
      </c>
      <c r="G26">
        <f t="shared" si="20"/>
        <v>88</v>
      </c>
      <c r="H26">
        <f t="shared" si="14"/>
        <v>33</v>
      </c>
      <c r="I26">
        <f t="shared" si="15"/>
        <v>370</v>
      </c>
      <c r="K26">
        <f t="shared" ref="K26:K27" si="21">I26/(I26+H26)</f>
        <v>0.91811414392059554</v>
      </c>
      <c r="L26">
        <f t="shared" si="17"/>
        <v>0.80786026200873362</v>
      </c>
      <c r="M26">
        <f t="shared" si="18"/>
        <v>0.85946573751451805</v>
      </c>
      <c r="O26">
        <f t="shared" si="19"/>
        <v>0.50663286875725899</v>
      </c>
    </row>
    <row r="27" spans="1:15">
      <c r="A27" s="2" t="s">
        <v>9</v>
      </c>
      <c r="B27">
        <v>0.29260000000000003</v>
      </c>
      <c r="C27">
        <v>0.51300000000000001</v>
      </c>
      <c r="D27">
        <v>0.37259999999999999</v>
      </c>
      <c r="E27" s="5">
        <v>0.47020000000000001</v>
      </c>
      <c r="F27">
        <f>ROUND(J1*C27,0)</f>
        <v>79</v>
      </c>
      <c r="G27">
        <f t="shared" si="20"/>
        <v>191</v>
      </c>
      <c r="H27">
        <f t="shared" si="14"/>
        <v>75</v>
      </c>
      <c r="I27">
        <f xml:space="preserve"> ROUND(502*E27-F27,0)</f>
        <v>157</v>
      </c>
      <c r="K27">
        <f t="shared" si="21"/>
        <v>0.67672413793103448</v>
      </c>
      <c r="L27">
        <f t="shared" si="17"/>
        <v>0.4511494252873563</v>
      </c>
      <c r="M27">
        <f t="shared" si="18"/>
        <v>0.54137931034482767</v>
      </c>
      <c r="O27">
        <f t="shared" si="19"/>
        <v>0.45698965517241386</v>
      </c>
    </row>
    <row r="28" spans="1:15">
      <c r="A28" s="2" t="s">
        <v>11</v>
      </c>
      <c r="B28" s="1">
        <f>AVERAGE(B23:B27)</f>
        <v>0.40228000000000003</v>
      </c>
      <c r="C28" s="1">
        <f>AVERAGE(C23:C27)</f>
        <v>0.51747999999999994</v>
      </c>
      <c r="D28" s="1">
        <f>AVERAGE(D23:D27)</f>
        <v>0.43243999999999999</v>
      </c>
      <c r="E28" s="3">
        <f>AVERAGE(E23:E27)</f>
        <v>0.55898000000000003</v>
      </c>
      <c r="O28">
        <f>AVERAGE(O23:O27)</f>
        <v>0.48577098845802569</v>
      </c>
    </row>
    <row r="29" spans="1:15">
      <c r="A29" s="2" t="s">
        <v>282</v>
      </c>
      <c r="B29" s="1">
        <v>2.9899999999999999E-2</v>
      </c>
      <c r="C29" s="1"/>
      <c r="D29" s="1"/>
      <c r="E29" s="3"/>
    </row>
    <row r="30" spans="1:15">
      <c r="A30" s="2" t="s">
        <v>283</v>
      </c>
      <c r="B30" s="1">
        <v>0.1163</v>
      </c>
      <c r="C30" s="1"/>
      <c r="D30" s="1"/>
      <c r="E30" s="3"/>
    </row>
    <row r="31" spans="1:15" ht="15.75" thickBot="1">
      <c r="A31" s="66" t="s">
        <v>284</v>
      </c>
      <c r="B31" s="67">
        <v>4.9799999999999997E-2</v>
      </c>
      <c r="C31" s="67"/>
      <c r="D31" s="67"/>
      <c r="E31" s="68"/>
    </row>
    <row r="32" spans="1:15">
      <c r="A32" s="97" t="s">
        <v>302</v>
      </c>
      <c r="B32" s="98"/>
      <c r="C32" s="98"/>
      <c r="D32" s="98"/>
      <c r="E32" s="99"/>
    </row>
    <row r="33" spans="1:15">
      <c r="A33" s="13" t="s">
        <v>5</v>
      </c>
      <c r="B33" s="17">
        <v>0.4919</v>
      </c>
      <c r="C33" s="17">
        <v>0.35670000000000002</v>
      </c>
      <c r="D33" s="17">
        <v>0.41360000000000002</v>
      </c>
      <c r="E33" s="18">
        <v>0.48609999999999998</v>
      </c>
      <c r="F33">
        <f>ROUND(F1*C33,0)</f>
        <v>91</v>
      </c>
      <c r="G33">
        <f>ROUND(F33/B33 - F33,0)</f>
        <v>94</v>
      </c>
      <c r="H33">
        <f>502 - F33-G33-I33</f>
        <v>164</v>
      </c>
      <c r="I33">
        <f xml:space="preserve"> ROUND(502*E33-F33,0)</f>
        <v>153</v>
      </c>
      <c r="K33">
        <f>I33/(I33+H33)</f>
        <v>0.48264984227129337</v>
      </c>
      <c r="L33">
        <f>I33/(I33+G33)</f>
        <v>0.61943319838056676</v>
      </c>
      <c r="M33">
        <f>2*K33*L33/(K33+L33)</f>
        <v>0.54255319148936176</v>
      </c>
      <c r="O33">
        <f xml:space="preserve"> (D33 +M33)/2</f>
        <v>0.47807659574468087</v>
      </c>
    </row>
    <row r="34" spans="1:15">
      <c r="A34" s="2" t="s">
        <v>6</v>
      </c>
      <c r="B34">
        <v>0.66669999999999996</v>
      </c>
      <c r="C34">
        <v>0.78439999999999999</v>
      </c>
      <c r="D34">
        <v>0.7208</v>
      </c>
      <c r="E34" s="5">
        <v>0.59560000000000002</v>
      </c>
      <c r="F34">
        <f>ROUND(G1*C34,0)</f>
        <v>262</v>
      </c>
      <c r="G34">
        <f>ROUND(F34/B34 - F34,0)</f>
        <v>131</v>
      </c>
      <c r="H34">
        <f t="shared" ref="H34:H37" si="22">502 - F34-G34-I34</f>
        <v>72</v>
      </c>
      <c r="I34">
        <f t="shared" ref="I34:I36" si="23" xml:space="preserve"> ROUND(502*E34-F34,0)</f>
        <v>37</v>
      </c>
      <c r="K34">
        <f t="shared" ref="K34" si="24">I34/(I34+H34)</f>
        <v>0.33944954128440369</v>
      </c>
      <c r="L34">
        <f t="shared" ref="L34:L37" si="25">I34/(I34+G34)</f>
        <v>0.22023809523809523</v>
      </c>
      <c r="M34">
        <f t="shared" ref="M34:M37" si="26">2*K34*L34/(K34+L34)</f>
        <v>0.26714801444043318</v>
      </c>
      <c r="O34">
        <f t="shared" ref="O34:O37" si="27" xml:space="preserve"> (D34 +M34)/2</f>
        <v>0.49397400722021656</v>
      </c>
    </row>
    <row r="35" spans="1:15">
      <c r="A35" s="2" t="s">
        <v>7</v>
      </c>
      <c r="B35">
        <v>0.42399999999999999</v>
      </c>
      <c r="C35">
        <v>0.85640000000000005</v>
      </c>
      <c r="D35">
        <v>0.56720000000000004</v>
      </c>
      <c r="E35" s="5">
        <v>0.47410000000000002</v>
      </c>
      <c r="F35">
        <f>ROUND(H1*C35,0)</f>
        <v>173</v>
      </c>
      <c r="G35">
        <f t="shared" ref="G35:G37" si="28">ROUND(F35/B35 - F35,0)</f>
        <v>235</v>
      </c>
      <c r="H35">
        <f t="shared" si="22"/>
        <v>29</v>
      </c>
      <c r="I35">
        <f t="shared" si="23"/>
        <v>65</v>
      </c>
      <c r="K35">
        <f>I35/(I35+H35)</f>
        <v>0.69148936170212771</v>
      </c>
      <c r="L35">
        <f t="shared" si="25"/>
        <v>0.21666666666666667</v>
      </c>
      <c r="M35">
        <f t="shared" si="26"/>
        <v>0.32994923857868019</v>
      </c>
      <c r="O35">
        <f t="shared" si="27"/>
        <v>0.44857461928934012</v>
      </c>
    </row>
    <row r="36" spans="1:15">
      <c r="A36" s="2" t="s">
        <v>8</v>
      </c>
      <c r="B36">
        <v>0.123</v>
      </c>
      <c r="C36">
        <v>0.34910000000000002</v>
      </c>
      <c r="D36">
        <v>0.1807</v>
      </c>
      <c r="E36" s="5">
        <v>0.72909999999999997</v>
      </c>
      <c r="F36">
        <f>ROUND(I1*C36,0)</f>
        <v>15</v>
      </c>
      <c r="G36">
        <f t="shared" si="28"/>
        <v>107</v>
      </c>
      <c r="H36">
        <f t="shared" si="22"/>
        <v>29</v>
      </c>
      <c r="I36">
        <f t="shared" si="23"/>
        <v>351</v>
      </c>
      <c r="K36">
        <f t="shared" ref="K36:K37" si="29">I36/(I36+H36)</f>
        <v>0.92368421052631577</v>
      </c>
      <c r="L36">
        <f t="shared" si="25"/>
        <v>0.76637554585152834</v>
      </c>
      <c r="M36">
        <f t="shared" si="26"/>
        <v>0.83770883054892598</v>
      </c>
      <c r="O36">
        <f t="shared" si="27"/>
        <v>0.50920441527446303</v>
      </c>
    </row>
    <row r="37" spans="1:15">
      <c r="A37" s="2" t="s">
        <v>9</v>
      </c>
      <c r="B37">
        <v>0.28570000000000001</v>
      </c>
      <c r="C37">
        <v>0.61040000000000005</v>
      </c>
      <c r="D37">
        <v>0.38919999999999999</v>
      </c>
      <c r="E37" s="5">
        <v>0.41239999999999999</v>
      </c>
      <c r="F37">
        <f>ROUND(J1*C37,0)</f>
        <v>94</v>
      </c>
      <c r="G37">
        <f t="shared" si="28"/>
        <v>235</v>
      </c>
      <c r="H37">
        <f t="shared" si="22"/>
        <v>60</v>
      </c>
      <c r="I37">
        <f xml:space="preserve"> ROUND(502*E37-F37,0)</f>
        <v>113</v>
      </c>
      <c r="K37">
        <f t="shared" si="29"/>
        <v>0.65317919075144504</v>
      </c>
      <c r="L37">
        <f t="shared" si="25"/>
        <v>0.32471264367816094</v>
      </c>
      <c r="M37">
        <f t="shared" si="26"/>
        <v>0.43378119001919391</v>
      </c>
      <c r="O37">
        <f t="shared" si="27"/>
        <v>0.41149059500959695</v>
      </c>
    </row>
    <row r="38" spans="1:15">
      <c r="A38" s="2" t="s">
        <v>11</v>
      </c>
      <c r="B38" s="1">
        <v>0.39826</v>
      </c>
      <c r="C38" s="1">
        <v>0.59140000000000004</v>
      </c>
      <c r="D38" s="1">
        <v>0.45429999999999998</v>
      </c>
      <c r="E38" s="3">
        <v>0.53946000000000005</v>
      </c>
      <c r="O38">
        <f>AVERAGE(O33:O37)</f>
        <v>0.46826404650765951</v>
      </c>
    </row>
    <row r="39" spans="1:15">
      <c r="A39" s="2" t="s">
        <v>282</v>
      </c>
      <c r="B39" s="1">
        <v>1.49E-2</v>
      </c>
      <c r="C39" s="1"/>
      <c r="D39" s="1"/>
      <c r="E39" s="3"/>
    </row>
    <row r="40" spans="1:15">
      <c r="A40" s="2" t="s">
        <v>283</v>
      </c>
      <c r="B40" s="1">
        <v>7.7499999999999999E-2</v>
      </c>
      <c r="C40" s="1"/>
      <c r="D40" s="1"/>
      <c r="E40" s="3"/>
    </row>
    <row r="41" spans="1:15" ht="15.75" thickBot="1">
      <c r="A41" s="66" t="s">
        <v>284</v>
      </c>
      <c r="B41" s="67">
        <v>4.58E-2</v>
      </c>
      <c r="C41" s="67"/>
      <c r="D41" s="67"/>
      <c r="E41" s="68"/>
    </row>
    <row r="42" spans="1:15">
      <c r="A42" s="100" t="s">
        <v>303</v>
      </c>
      <c r="B42" s="101"/>
      <c r="C42" s="101"/>
      <c r="D42" s="101"/>
      <c r="E42" s="102"/>
    </row>
    <row r="43" spans="1:15">
      <c r="A43" s="13" t="s">
        <v>5</v>
      </c>
      <c r="B43" s="17">
        <v>0.48180000000000001</v>
      </c>
      <c r="C43" s="17">
        <v>0.41570000000000001</v>
      </c>
      <c r="D43" s="17">
        <v>0.44629999999999997</v>
      </c>
      <c r="E43" s="18">
        <v>0.47610000000000002</v>
      </c>
      <c r="F43">
        <f>ROUND(F1*C43,0)</f>
        <v>106</v>
      </c>
      <c r="G43">
        <f>ROUND(F43/B43 - F43,0)</f>
        <v>114</v>
      </c>
      <c r="H43">
        <f>502 - F43-G43-I43</f>
        <v>149</v>
      </c>
      <c r="I43">
        <f xml:space="preserve"> ROUND(502*E43-F43,0)</f>
        <v>133</v>
      </c>
      <c r="K43">
        <f>I43/(I43+H43)</f>
        <v>0.47163120567375888</v>
      </c>
      <c r="L43">
        <f>I43/(I43+G43)</f>
        <v>0.53846153846153844</v>
      </c>
      <c r="M43">
        <f>2*K43*L43/(K43+L43)</f>
        <v>0.50283553875236287</v>
      </c>
      <c r="O43">
        <f xml:space="preserve"> (D43 +M43)/2</f>
        <v>0.47456776937618139</v>
      </c>
    </row>
    <row r="44" spans="1:15">
      <c r="A44" s="2" t="s">
        <v>6</v>
      </c>
      <c r="B44">
        <v>0.66669999999999996</v>
      </c>
      <c r="C44">
        <v>0.82630000000000003</v>
      </c>
      <c r="D44">
        <v>0.73799999999999999</v>
      </c>
      <c r="E44" s="5">
        <v>0.60960000000000003</v>
      </c>
      <c r="F44">
        <f>ROUND(G1*C44,0)</f>
        <v>276</v>
      </c>
      <c r="G44">
        <f>ROUND(F44/B44 - F44,0)</f>
        <v>138</v>
      </c>
      <c r="H44">
        <f t="shared" ref="H44:H47" si="30">502 - F44-G44-I44</f>
        <v>58</v>
      </c>
      <c r="I44">
        <f t="shared" ref="I44:I46" si="31" xml:space="preserve"> ROUND(502*E44-F44,0)</f>
        <v>30</v>
      </c>
      <c r="K44">
        <f t="shared" ref="K44" si="32">I44/(I44+H44)</f>
        <v>0.34090909090909088</v>
      </c>
      <c r="L44">
        <f t="shared" ref="L44:L47" si="33">I44/(I44+G44)</f>
        <v>0.17857142857142858</v>
      </c>
      <c r="M44">
        <f t="shared" ref="M44:M47" si="34">2*K44*L44/(K44+L44)</f>
        <v>0.23437500000000003</v>
      </c>
      <c r="O44">
        <f t="shared" ref="O44:O47" si="35" xml:space="preserve"> (D44 +M44)/2</f>
        <v>0.48618749999999999</v>
      </c>
    </row>
    <row r="45" spans="1:15">
      <c r="A45" s="2" t="s">
        <v>7</v>
      </c>
      <c r="B45">
        <v>0.42520000000000002</v>
      </c>
      <c r="C45">
        <v>0.90100000000000002</v>
      </c>
      <c r="D45">
        <v>0.57777999999999996</v>
      </c>
      <c r="E45" s="5">
        <v>0.47010000000000002</v>
      </c>
      <c r="F45">
        <f>ROUND(H1*C45,0)</f>
        <v>182</v>
      </c>
      <c r="G45">
        <f t="shared" ref="G45:G47" si="36">ROUND(F45/B45 - F45,0)</f>
        <v>246</v>
      </c>
      <c r="H45">
        <f t="shared" si="30"/>
        <v>20</v>
      </c>
      <c r="I45">
        <f t="shared" si="31"/>
        <v>54</v>
      </c>
      <c r="K45">
        <f>I45/(I45+H45)</f>
        <v>0.72972972972972971</v>
      </c>
      <c r="L45">
        <f t="shared" si="33"/>
        <v>0.18</v>
      </c>
      <c r="M45">
        <f t="shared" si="34"/>
        <v>0.28877005347593582</v>
      </c>
      <c r="O45">
        <f t="shared" si="35"/>
        <v>0.43327502673796792</v>
      </c>
    </row>
    <row r="46" spans="1:15">
      <c r="A46" s="2" t="s">
        <v>8</v>
      </c>
      <c r="B46">
        <v>0.13159999999999999</v>
      </c>
      <c r="C46">
        <v>0.45450000000000002</v>
      </c>
      <c r="D46">
        <v>0.2041</v>
      </c>
      <c r="E46" s="5">
        <v>0.68920000000000003</v>
      </c>
      <c r="F46">
        <f>ROUND(I1*C46,0)</f>
        <v>20</v>
      </c>
      <c r="G46">
        <f t="shared" si="36"/>
        <v>132</v>
      </c>
      <c r="H46">
        <f t="shared" si="30"/>
        <v>24</v>
      </c>
      <c r="I46">
        <f t="shared" si="31"/>
        <v>326</v>
      </c>
      <c r="K46">
        <f t="shared" ref="K46:K47" si="37">I46/(I46+H46)</f>
        <v>0.93142857142857138</v>
      </c>
      <c r="L46">
        <f t="shared" si="33"/>
        <v>0.71179039301310043</v>
      </c>
      <c r="M46">
        <f t="shared" si="34"/>
        <v>0.80693069306930676</v>
      </c>
      <c r="O46">
        <f t="shared" si="35"/>
        <v>0.50551534653465335</v>
      </c>
    </row>
    <row r="47" spans="1:15">
      <c r="A47" s="2" t="s">
        <v>9</v>
      </c>
      <c r="B47">
        <v>0.29699999999999999</v>
      </c>
      <c r="C47">
        <v>0.70779999999999998</v>
      </c>
      <c r="D47">
        <v>0.41839999999999999</v>
      </c>
      <c r="E47" s="5">
        <v>0.39639999999999997</v>
      </c>
      <c r="F47">
        <f>ROUND(J1*C47,0)</f>
        <v>109</v>
      </c>
      <c r="G47">
        <f t="shared" si="36"/>
        <v>258</v>
      </c>
      <c r="H47">
        <f t="shared" si="30"/>
        <v>45</v>
      </c>
      <c r="I47">
        <f xml:space="preserve"> ROUND(502*E47-F47,0)</f>
        <v>90</v>
      </c>
      <c r="K47">
        <f t="shared" si="37"/>
        <v>0.66666666666666663</v>
      </c>
      <c r="L47">
        <f t="shared" si="33"/>
        <v>0.25862068965517243</v>
      </c>
      <c r="M47">
        <f t="shared" si="34"/>
        <v>0.37267080745341619</v>
      </c>
      <c r="O47">
        <f t="shared" si="35"/>
        <v>0.39553540372670809</v>
      </c>
    </row>
    <row r="48" spans="1:15">
      <c r="A48" s="2" t="s">
        <v>11</v>
      </c>
      <c r="B48" s="1">
        <f>AVERAGE(B43:B47)</f>
        <v>0.40045999999999998</v>
      </c>
      <c r="C48" s="1">
        <f>AVERAGE(C43:C47)</f>
        <v>0.66105999999999998</v>
      </c>
      <c r="D48" s="1">
        <f>AVERAGE(D43:D47)</f>
        <v>0.47691599999999995</v>
      </c>
      <c r="E48" s="3">
        <f>AVERAGE(E43:E47)</f>
        <v>0.52827999999999997</v>
      </c>
      <c r="O48">
        <f>AVERAGE(O43:O47)</f>
        <v>0.45901620927510212</v>
      </c>
    </row>
    <row r="49" spans="1:15">
      <c r="A49" s="2" t="s">
        <v>282</v>
      </c>
      <c r="B49" s="1">
        <v>1.49E-2</v>
      </c>
      <c r="C49" s="1"/>
      <c r="D49" s="1"/>
      <c r="E49" s="3"/>
    </row>
    <row r="50" spans="1:15">
      <c r="A50" s="2" t="s">
        <v>283</v>
      </c>
      <c r="B50" s="1">
        <v>7.7499999999999999E-2</v>
      </c>
      <c r="C50" s="1"/>
      <c r="D50" s="1"/>
      <c r="E50" s="3"/>
    </row>
    <row r="51" spans="1:15" ht="15.75" thickBot="1">
      <c r="A51" s="66" t="s">
        <v>284</v>
      </c>
      <c r="B51" s="67">
        <v>5.1799999999999999E-2</v>
      </c>
      <c r="C51" s="67"/>
      <c r="D51" s="67"/>
      <c r="E51" s="68"/>
    </row>
    <row r="52" spans="1:15">
      <c r="A52" s="97" t="s">
        <v>304</v>
      </c>
      <c r="B52" s="98"/>
      <c r="C52" s="98"/>
      <c r="D52" s="98"/>
      <c r="E52" s="99"/>
    </row>
    <row r="53" spans="1:15">
      <c r="A53" s="13" t="s">
        <v>5</v>
      </c>
      <c r="B53" s="17">
        <v>0.49130000000000001</v>
      </c>
      <c r="C53" s="17">
        <v>0.55289999999999995</v>
      </c>
      <c r="D53" s="17">
        <v>0.52029999999999998</v>
      </c>
      <c r="E53" s="18">
        <v>0.48209999999999997</v>
      </c>
      <c r="F53">
        <f>ROUND(F1*C53,0)</f>
        <v>141</v>
      </c>
      <c r="G53">
        <f>ROUND(F53/B53 - F53,0)</f>
        <v>146</v>
      </c>
      <c r="H53">
        <f>502 - F53-G53-I53</f>
        <v>114</v>
      </c>
      <c r="I53">
        <f xml:space="preserve"> ROUND(502*E53-F53,0)</f>
        <v>101</v>
      </c>
      <c r="K53">
        <f>I53/(I53+H53)</f>
        <v>0.4697674418604651</v>
      </c>
      <c r="L53">
        <f>I53/(I53+G53)</f>
        <v>0.40890688259109309</v>
      </c>
      <c r="M53">
        <f>2*K53*L53/(K53+L53)</f>
        <v>0.43722943722943719</v>
      </c>
      <c r="O53">
        <f xml:space="preserve"> (D53 +M53)/2</f>
        <v>0.47876471861471859</v>
      </c>
    </row>
    <row r="54" spans="1:15">
      <c r="A54" s="2" t="s">
        <v>6</v>
      </c>
      <c r="B54">
        <v>0.66520000000000001</v>
      </c>
      <c r="C54">
        <v>0.88619999999999999</v>
      </c>
      <c r="D54">
        <v>0.75990000000000002</v>
      </c>
      <c r="E54" s="5">
        <v>0.62749999999999995</v>
      </c>
      <c r="F54">
        <f>ROUND(G1*C54,0)</f>
        <v>296</v>
      </c>
      <c r="G54">
        <f>ROUND(F54/B54 - F54,0)</f>
        <v>149</v>
      </c>
      <c r="H54">
        <f>502 - F54-G54-I54</f>
        <v>38</v>
      </c>
      <c r="I54">
        <f t="shared" ref="I54:I56" si="38" xml:space="preserve"> ROUND(502*E54-F54,0)</f>
        <v>19</v>
      </c>
      <c r="K54">
        <f t="shared" ref="K54" si="39">I54/(I54+H54)</f>
        <v>0.33333333333333331</v>
      </c>
      <c r="L54">
        <f t="shared" ref="L54:L57" si="40">I54/(I54+G54)</f>
        <v>0.1130952380952381</v>
      </c>
      <c r="M54">
        <f t="shared" ref="M54:M57" si="41">2*K54*L54/(K54+L54)</f>
        <v>0.16888888888888889</v>
      </c>
      <c r="O54">
        <f t="shared" ref="O54:O57" si="42" xml:space="preserve"> (D54 +M54)/2</f>
        <v>0.46439444444444444</v>
      </c>
    </row>
    <row r="55" spans="1:15">
      <c r="A55" s="2" t="s">
        <v>7</v>
      </c>
      <c r="B55">
        <v>0.42259999999999998</v>
      </c>
      <c r="C55">
        <v>0.94550000000000001</v>
      </c>
      <c r="D55">
        <v>0.58409999999999995</v>
      </c>
      <c r="E55" s="5">
        <v>0.4652</v>
      </c>
      <c r="F55">
        <f>ROUND(H1*C55,0)</f>
        <v>191</v>
      </c>
      <c r="G55">
        <f>ROUND(F55/B55 - F55,0)</f>
        <v>261</v>
      </c>
      <c r="H55">
        <f>502 - F55-G55-I55</f>
        <v>7</v>
      </c>
      <c r="I55">
        <f xml:space="preserve"> ROUND(502*E55-F55,0)</f>
        <v>43</v>
      </c>
      <c r="K55">
        <f>I55/(I55+H55)</f>
        <v>0.86</v>
      </c>
      <c r="L55">
        <f t="shared" si="40"/>
        <v>0.14144736842105263</v>
      </c>
      <c r="M55">
        <f t="shared" si="41"/>
        <v>0.24293785310734467</v>
      </c>
      <c r="O55">
        <f t="shared" si="42"/>
        <v>0.41351892655367228</v>
      </c>
    </row>
    <row r="56" spans="1:15">
      <c r="A56" s="2" t="s">
        <v>8</v>
      </c>
      <c r="B56">
        <v>0.10290000000000001</v>
      </c>
      <c r="C56">
        <v>0.4773</v>
      </c>
      <c r="D56">
        <v>0.1694</v>
      </c>
      <c r="E56" s="5">
        <v>0.58960000000000001</v>
      </c>
      <c r="F56">
        <f>ROUND(I1*C56,0)</f>
        <v>21</v>
      </c>
      <c r="G56">
        <f t="shared" ref="G56:G57" si="43">ROUND(F56/B56 - F56,0)</f>
        <v>183</v>
      </c>
      <c r="H56">
        <f t="shared" ref="H56:H57" si="44">502 - F56-G56-I56</f>
        <v>23</v>
      </c>
      <c r="I56">
        <f t="shared" si="38"/>
        <v>275</v>
      </c>
      <c r="K56">
        <f t="shared" ref="K56:K57" si="45">I56/(I56+H56)</f>
        <v>0.92281879194630867</v>
      </c>
      <c r="L56">
        <f t="shared" si="40"/>
        <v>0.60043668122270744</v>
      </c>
      <c r="M56">
        <f t="shared" si="41"/>
        <v>0.72751322751322745</v>
      </c>
      <c r="O56">
        <f t="shared" si="42"/>
        <v>0.44845661375661372</v>
      </c>
    </row>
    <row r="57" spans="1:15">
      <c r="A57" s="2" t="s">
        <v>9</v>
      </c>
      <c r="B57">
        <v>0.30020000000000002</v>
      </c>
      <c r="C57">
        <v>0.78569999999999995</v>
      </c>
      <c r="D57">
        <v>0.4345</v>
      </c>
      <c r="E57" s="5">
        <v>0.3725</v>
      </c>
      <c r="F57">
        <f>ROUND(J1*C57,0)</f>
        <v>121</v>
      </c>
      <c r="G57">
        <f t="shared" si="43"/>
        <v>282</v>
      </c>
      <c r="H57">
        <f t="shared" si="44"/>
        <v>33</v>
      </c>
      <c r="I57">
        <f xml:space="preserve"> ROUND(502*E57-F57,0)</f>
        <v>66</v>
      </c>
      <c r="K57">
        <f t="shared" si="45"/>
        <v>0.66666666666666663</v>
      </c>
      <c r="L57">
        <f t="shared" si="40"/>
        <v>0.18965517241379309</v>
      </c>
      <c r="M57">
        <f t="shared" si="41"/>
        <v>0.29530201342281881</v>
      </c>
      <c r="O57">
        <f t="shared" si="42"/>
        <v>0.3649010067114094</v>
      </c>
    </row>
    <row r="58" spans="1:15">
      <c r="A58" s="2" t="s">
        <v>11</v>
      </c>
      <c r="B58" s="1">
        <f>AVERAGE(B53:B57)</f>
        <v>0.39644000000000001</v>
      </c>
      <c r="C58" s="1">
        <f>AVERAGE(C53:C57)</f>
        <v>0.72951999999999995</v>
      </c>
      <c r="D58" s="1">
        <f>AVERAGE(D53:D57)</f>
        <v>0.49363999999999997</v>
      </c>
      <c r="E58" s="3">
        <f>AVERAGE(E53:E57)</f>
        <v>0.50738000000000005</v>
      </c>
      <c r="O58">
        <f>AVERAGE(O53:O57)</f>
        <v>0.43400714201617169</v>
      </c>
    </row>
    <row r="59" spans="1:15">
      <c r="A59" s="2" t="s">
        <v>282</v>
      </c>
      <c r="B59" s="1">
        <v>0</v>
      </c>
      <c r="C59" s="1"/>
      <c r="D59" s="1"/>
      <c r="E59" s="3"/>
    </row>
    <row r="60" spans="1:15">
      <c r="A60" s="2" t="s">
        <v>283</v>
      </c>
      <c r="B60" s="1">
        <v>3.8600000000000002E-2</v>
      </c>
      <c r="C60" s="1"/>
      <c r="D60" s="1"/>
      <c r="E60" s="3"/>
    </row>
    <row r="61" spans="1:15" ht="15.75" thickBot="1">
      <c r="A61" s="66" t="s">
        <v>284</v>
      </c>
      <c r="B61" s="67">
        <v>4.7800000000000002E-2</v>
      </c>
      <c r="C61" s="67"/>
      <c r="D61" s="67"/>
      <c r="E61" s="68"/>
    </row>
    <row r="62" spans="1:15">
      <c r="A62" s="97" t="s">
        <v>305</v>
      </c>
      <c r="B62" s="98"/>
      <c r="C62" s="98"/>
      <c r="D62" s="98"/>
      <c r="E62" s="99"/>
    </row>
    <row r="63" spans="1:15">
      <c r="A63" s="13" t="s">
        <v>5</v>
      </c>
      <c r="B63" s="17">
        <v>0.50870000000000004</v>
      </c>
      <c r="C63" s="17">
        <v>0.68630000000000002</v>
      </c>
      <c r="D63" s="17">
        <v>0.58430000000000004</v>
      </c>
      <c r="E63" s="18">
        <v>0.504</v>
      </c>
      <c r="F63">
        <f>ROUND(F1*C63,0)</f>
        <v>175</v>
      </c>
      <c r="G63">
        <f>ROUND(F63/B63 - F63,0)</f>
        <v>169</v>
      </c>
      <c r="H63">
        <f>502 - F63-G63-I63</f>
        <v>80</v>
      </c>
      <c r="I63">
        <f xml:space="preserve"> ROUND(502*E63-F63,0)</f>
        <v>78</v>
      </c>
      <c r="K63">
        <f>I63/(I63+H63)</f>
        <v>0.49367088607594939</v>
      </c>
      <c r="L63">
        <f>I63/(I63+G63)</f>
        <v>0.31578947368421051</v>
      </c>
      <c r="M63">
        <f>2*K63*L63/(K63+L63)</f>
        <v>0.38518518518518513</v>
      </c>
      <c r="O63">
        <f xml:space="preserve"> (D63 +M63)/2</f>
        <v>0.48474259259259256</v>
      </c>
    </row>
    <row r="64" spans="1:15">
      <c r="A64" s="2" t="s">
        <v>6</v>
      </c>
      <c r="B64">
        <v>0.66169999999999995</v>
      </c>
      <c r="C64">
        <v>0.93710000000000004</v>
      </c>
      <c r="D64">
        <v>0.77569999999999995</v>
      </c>
      <c r="E64" s="5">
        <v>0.63939999999999997</v>
      </c>
      <c r="F64">
        <f>ROUND(G1*C64,0)</f>
        <v>313</v>
      </c>
      <c r="G64">
        <f>ROUND(F64/B64 - F64,0)</f>
        <v>160</v>
      </c>
      <c r="H64">
        <f t="shared" ref="H64:H67" si="46">502 - F64-G64-I64</f>
        <v>21</v>
      </c>
      <c r="I64">
        <f t="shared" ref="I64:I66" si="47" xml:space="preserve"> ROUND(502*E64-F64,0)</f>
        <v>8</v>
      </c>
      <c r="K64">
        <f t="shared" ref="K64" si="48">I64/(I64+H64)</f>
        <v>0.27586206896551724</v>
      </c>
      <c r="L64">
        <f t="shared" ref="L64:L67" si="49">I64/(I64+G64)</f>
        <v>4.7619047619047616E-2</v>
      </c>
      <c r="M64">
        <f t="shared" ref="M64:M67" si="50">2*K64*L64/(K64+L64)</f>
        <v>8.1218274111675121E-2</v>
      </c>
      <c r="O64">
        <f t="shared" ref="O64:O67" si="51" xml:space="preserve"> (D64 +M64)/2</f>
        <v>0.42845913705583755</v>
      </c>
    </row>
    <row r="65" spans="1:15">
      <c r="A65" s="2" t="s">
        <v>7</v>
      </c>
      <c r="B65">
        <v>0.41449999999999998</v>
      </c>
      <c r="C65">
        <v>0.96040000000000003</v>
      </c>
      <c r="D65">
        <v>0.57909999999999995</v>
      </c>
      <c r="E65" s="5">
        <v>0.43819999999999998</v>
      </c>
      <c r="F65">
        <f>ROUND(H1*C65,0)</f>
        <v>194</v>
      </c>
      <c r="G65">
        <f t="shared" ref="G65:G67" si="52">ROUND(F65/B65 - F65,0)</f>
        <v>274</v>
      </c>
      <c r="H65">
        <f t="shared" si="46"/>
        <v>8</v>
      </c>
      <c r="I65">
        <f t="shared" si="47"/>
        <v>26</v>
      </c>
      <c r="K65">
        <f>I65/(I65+H65)</f>
        <v>0.76470588235294112</v>
      </c>
      <c r="L65">
        <f t="shared" si="49"/>
        <v>8.666666666666667E-2</v>
      </c>
      <c r="M65">
        <f t="shared" si="50"/>
        <v>0.15568862275449102</v>
      </c>
      <c r="O65">
        <f t="shared" si="51"/>
        <v>0.36739431137724549</v>
      </c>
    </row>
    <row r="66" spans="1:15">
      <c r="A66" s="2" t="s">
        <v>8</v>
      </c>
      <c r="B66">
        <v>8.6099999999999996E-2</v>
      </c>
      <c r="C66">
        <v>0.4773</v>
      </c>
      <c r="D66">
        <v>0.14580000000000001</v>
      </c>
      <c r="E66" s="5">
        <v>0.51</v>
      </c>
      <c r="F66">
        <f>ROUND(I1*C66,0)</f>
        <v>21</v>
      </c>
      <c r="G66">
        <f t="shared" si="52"/>
        <v>223</v>
      </c>
      <c r="H66">
        <f t="shared" si="46"/>
        <v>23</v>
      </c>
      <c r="I66">
        <f t="shared" si="47"/>
        <v>235</v>
      </c>
      <c r="K66">
        <f t="shared" ref="K66:K67" si="53">I66/(I66+H66)</f>
        <v>0.91085271317829453</v>
      </c>
      <c r="L66">
        <f t="shared" si="49"/>
        <v>0.51310043668122274</v>
      </c>
      <c r="M66">
        <f t="shared" si="50"/>
        <v>0.65642458100558665</v>
      </c>
      <c r="O66">
        <f t="shared" si="51"/>
        <v>0.40111229050279334</v>
      </c>
    </row>
    <row r="67" spans="1:15">
      <c r="A67" s="2" t="s">
        <v>9</v>
      </c>
      <c r="B67">
        <v>0.2989</v>
      </c>
      <c r="C67">
        <v>0.84419999999999995</v>
      </c>
      <c r="D67">
        <v>0.44140000000000001</v>
      </c>
      <c r="E67" s="5">
        <v>0.34460000000000002</v>
      </c>
      <c r="F67">
        <f>ROUND(J1*C67,0)</f>
        <v>130</v>
      </c>
      <c r="G67">
        <f t="shared" si="52"/>
        <v>305</v>
      </c>
      <c r="H67">
        <f t="shared" si="46"/>
        <v>24</v>
      </c>
      <c r="I67">
        <f xml:space="preserve"> ROUND(502*E67-F67,0)</f>
        <v>43</v>
      </c>
      <c r="K67">
        <f t="shared" si="53"/>
        <v>0.64179104477611937</v>
      </c>
      <c r="L67">
        <f t="shared" si="49"/>
        <v>0.1235632183908046</v>
      </c>
      <c r="M67">
        <f t="shared" si="50"/>
        <v>0.20722891566265061</v>
      </c>
      <c r="O67">
        <f t="shared" si="51"/>
        <v>0.32431445783132529</v>
      </c>
    </row>
    <row r="68" spans="1:15">
      <c r="A68" s="2" t="s">
        <v>11</v>
      </c>
      <c r="B68" s="1">
        <f>AVERAGE(B63:B67)</f>
        <v>0.39397999999999994</v>
      </c>
      <c r="C68" s="1">
        <f>AVERAGE(C63:C67)</f>
        <v>0.78105999999999998</v>
      </c>
      <c r="D68" s="1">
        <f>AVERAGE(D63:D67)</f>
        <v>0.50526000000000004</v>
      </c>
      <c r="E68" s="3">
        <f>AVERAGE(E63:E67)</f>
        <v>0.4872399999999999</v>
      </c>
      <c r="O68">
        <f>AVERAGE(O63:O67)</f>
        <v>0.40120455787195886</v>
      </c>
    </row>
    <row r="69" spans="1:15">
      <c r="A69" s="2" t="s">
        <v>282</v>
      </c>
      <c r="B69" s="1">
        <v>0</v>
      </c>
      <c r="C69" s="1"/>
      <c r="D69" s="1"/>
      <c r="E69" s="3"/>
    </row>
    <row r="70" spans="1:15">
      <c r="A70" s="2" t="s">
        <v>283</v>
      </c>
      <c r="B70" s="1">
        <v>1.55E-2</v>
      </c>
      <c r="C70" s="1"/>
      <c r="D70" s="1"/>
      <c r="E70" s="3"/>
    </row>
    <row r="71" spans="1:15" ht="15.75" thickBot="1">
      <c r="A71" s="66" t="s">
        <v>284</v>
      </c>
      <c r="B71" s="67">
        <v>4.7800000000000002E-2</v>
      </c>
      <c r="C71" s="67"/>
      <c r="D71" s="67"/>
      <c r="E71" s="68"/>
    </row>
    <row r="72" spans="1:15">
      <c r="A72" s="97" t="s">
        <v>307</v>
      </c>
      <c r="B72" s="98"/>
      <c r="C72" s="98"/>
      <c r="D72" s="98"/>
      <c r="E72" s="99"/>
    </row>
    <row r="73" spans="1:15">
      <c r="A73" s="13" t="s">
        <v>5</v>
      </c>
      <c r="B73" s="17">
        <v>0.50509999999999999</v>
      </c>
      <c r="C73" s="17">
        <v>0.77649999999999997</v>
      </c>
      <c r="D73" s="17">
        <v>0.61209999999999998</v>
      </c>
      <c r="E73" s="18">
        <v>0.5</v>
      </c>
      <c r="F73">
        <f>ROUND(F1*C73,0)</f>
        <v>198</v>
      </c>
      <c r="G73">
        <f>ROUND(F73/B73 - F73,0)</f>
        <v>194</v>
      </c>
      <c r="H73">
        <f>502 - F73-G73-I73</f>
        <v>57</v>
      </c>
      <c r="I73">
        <f xml:space="preserve"> ROUND(502*E73-F73,0)</f>
        <v>53</v>
      </c>
      <c r="K73">
        <f>I73/(I73+H73)</f>
        <v>0.48181818181818181</v>
      </c>
      <c r="L73">
        <f>I73/(I73+G73)</f>
        <v>0.2145748987854251</v>
      </c>
      <c r="M73">
        <f>2*K73*L73/(K73+L73)</f>
        <v>0.2969187675070028</v>
      </c>
      <c r="O73">
        <f xml:space="preserve"> (D73 +M73)/2</f>
        <v>0.45450938375350136</v>
      </c>
    </row>
    <row r="74" spans="1:15">
      <c r="A74" s="2" t="s">
        <v>6</v>
      </c>
      <c r="B74">
        <v>0.66459999999999997</v>
      </c>
      <c r="C74">
        <v>0.97309999999999997</v>
      </c>
      <c r="D74">
        <v>0.78979999999999995</v>
      </c>
      <c r="E74" s="5">
        <v>0.65539999999999998</v>
      </c>
      <c r="F74">
        <f>ROUND(G1*C74,0)</f>
        <v>325</v>
      </c>
      <c r="G74">
        <f>ROUND(F74/B74 - F74,0)</f>
        <v>164</v>
      </c>
      <c r="H74">
        <f t="shared" ref="H74:H77" si="54">502 - F74-G74-I74</f>
        <v>9</v>
      </c>
      <c r="I74">
        <f t="shared" ref="I74:I76" si="55" xml:space="preserve"> ROUND(502*E74-F74,0)</f>
        <v>4</v>
      </c>
      <c r="K74">
        <f t="shared" ref="K74" si="56">I74/(I74+H74)</f>
        <v>0.30769230769230771</v>
      </c>
      <c r="L74">
        <f t="shared" ref="L74:L77" si="57">I74/(I74+G74)</f>
        <v>2.3809523809523808E-2</v>
      </c>
      <c r="M74">
        <f t="shared" ref="M74:M77" si="58">2*K74*L74/(K74+L74)</f>
        <v>4.4198895027624301E-2</v>
      </c>
      <c r="O74">
        <f t="shared" ref="O74:O77" si="59" xml:space="preserve"> (D74 +M74)/2</f>
        <v>0.41699944751381213</v>
      </c>
    </row>
    <row r="75" spans="1:15">
      <c r="A75" s="2" t="s">
        <v>7</v>
      </c>
      <c r="B75">
        <v>0.40710000000000002</v>
      </c>
      <c r="C75">
        <v>0.96530000000000005</v>
      </c>
      <c r="D75">
        <v>0.57269999999999999</v>
      </c>
      <c r="E75" s="5">
        <v>0.42030000000000001</v>
      </c>
      <c r="F75">
        <f>ROUND(H1*C75,0)</f>
        <v>195</v>
      </c>
      <c r="G75">
        <f t="shared" ref="G75:G77" si="60">ROUND(F75/B75 - F75,0)</f>
        <v>284</v>
      </c>
      <c r="H75">
        <f t="shared" si="54"/>
        <v>7</v>
      </c>
      <c r="I75">
        <f t="shared" si="55"/>
        <v>16</v>
      </c>
      <c r="K75">
        <f>I75/(I75+H75)</f>
        <v>0.69565217391304346</v>
      </c>
      <c r="L75">
        <f t="shared" si="57"/>
        <v>5.3333333333333337E-2</v>
      </c>
      <c r="M75">
        <f t="shared" si="58"/>
        <v>9.9071207430340549E-2</v>
      </c>
      <c r="O75">
        <f t="shared" si="59"/>
        <v>0.33588560371517029</v>
      </c>
    </row>
    <row r="76" spans="1:15">
      <c r="A76" s="2" t="s">
        <v>8</v>
      </c>
      <c r="B76">
        <v>8.1600000000000006E-2</v>
      </c>
      <c r="C76">
        <v>0.52270000000000005</v>
      </c>
      <c r="D76">
        <v>0.1411</v>
      </c>
      <c r="E76" s="5">
        <v>0.44219999999999998</v>
      </c>
      <c r="F76">
        <f>ROUND(I1*C76,0)</f>
        <v>23</v>
      </c>
      <c r="G76">
        <f t="shared" si="60"/>
        <v>259</v>
      </c>
      <c r="H76">
        <f t="shared" si="54"/>
        <v>21</v>
      </c>
      <c r="I76">
        <f t="shared" si="55"/>
        <v>199</v>
      </c>
      <c r="K76">
        <f t="shared" ref="K76:K77" si="61">I76/(I76+H76)</f>
        <v>0.90454545454545454</v>
      </c>
      <c r="L76">
        <f t="shared" si="57"/>
        <v>0.43449781659388648</v>
      </c>
      <c r="M76">
        <f t="shared" si="58"/>
        <v>0.58702064896755168</v>
      </c>
      <c r="O76">
        <f t="shared" si="59"/>
        <v>0.36406032448377584</v>
      </c>
    </row>
    <row r="77" spans="1:15">
      <c r="A77" s="2" t="s">
        <v>9</v>
      </c>
      <c r="B77">
        <v>0.30330000000000001</v>
      </c>
      <c r="C77">
        <v>0.89610000000000001</v>
      </c>
      <c r="D77">
        <v>0.45319999999999999</v>
      </c>
      <c r="E77" s="5">
        <v>0.3367</v>
      </c>
      <c r="F77">
        <f>ROUND(J1*C77,0)</f>
        <v>138</v>
      </c>
      <c r="G77">
        <f t="shared" si="60"/>
        <v>317</v>
      </c>
      <c r="H77">
        <f t="shared" si="54"/>
        <v>16</v>
      </c>
      <c r="I77">
        <f xml:space="preserve"> ROUND(502*E77-F77,0)</f>
        <v>31</v>
      </c>
      <c r="K77">
        <f t="shared" si="61"/>
        <v>0.65957446808510634</v>
      </c>
      <c r="L77">
        <f t="shared" si="57"/>
        <v>8.9080459770114945E-2</v>
      </c>
      <c r="M77">
        <f t="shared" si="58"/>
        <v>0.1569620253164557</v>
      </c>
      <c r="O77">
        <f t="shared" si="59"/>
        <v>0.30508101265822785</v>
      </c>
    </row>
    <row r="78" spans="1:15">
      <c r="A78" s="2" t="s">
        <v>11</v>
      </c>
      <c r="B78" s="1">
        <f>AVERAGE(B73:B77)</f>
        <v>0.39234000000000002</v>
      </c>
      <c r="C78" s="1">
        <f>AVERAGE(C73:C77)</f>
        <v>0.82674000000000003</v>
      </c>
      <c r="D78" s="1">
        <f>AVERAGE(D73:D77)</f>
        <v>0.5137799999999999</v>
      </c>
      <c r="E78" s="3">
        <f>AVERAGE(E73:E77)</f>
        <v>0.47092000000000001</v>
      </c>
      <c r="O78">
        <f>AVERAGE(O73:O77)</f>
        <v>0.37530715442489748</v>
      </c>
    </row>
    <row r="79" spans="1:15">
      <c r="A79" s="2" t="s">
        <v>282</v>
      </c>
      <c r="B79" s="1">
        <v>0</v>
      </c>
      <c r="C79" s="1"/>
      <c r="D79" s="1"/>
      <c r="E79" s="3"/>
    </row>
    <row r="80" spans="1:15">
      <c r="A80" s="2" t="s">
        <v>283</v>
      </c>
      <c r="B80" s="1">
        <v>7.7999999999999996E-3</v>
      </c>
      <c r="C80" s="1"/>
      <c r="D80" s="1"/>
      <c r="E80" s="3"/>
    </row>
    <row r="81" spans="1:15" ht="15.75" thickBot="1">
      <c r="A81" s="66" t="s">
        <v>284</v>
      </c>
      <c r="B81" s="67">
        <v>4.1799999999999997E-2</v>
      </c>
      <c r="C81" s="67"/>
      <c r="D81" s="67"/>
      <c r="E81" s="68"/>
    </row>
    <row r="82" spans="1:15">
      <c r="A82" s="97" t="s">
        <v>308</v>
      </c>
      <c r="B82" s="98"/>
      <c r="C82" s="98"/>
      <c r="D82" s="98"/>
      <c r="E82" s="99"/>
    </row>
    <row r="83" spans="1:15">
      <c r="A83" s="13" t="s">
        <v>5</v>
      </c>
      <c r="B83" s="17">
        <v>0.49880000000000002</v>
      </c>
      <c r="C83" s="17">
        <v>0.83530000000000004</v>
      </c>
      <c r="D83" s="17">
        <v>0.62460000000000004</v>
      </c>
      <c r="E83" s="18">
        <v>0.49</v>
      </c>
      <c r="F83">
        <f>ROUND(F1*C83,0)</f>
        <v>213</v>
      </c>
      <c r="G83">
        <f>ROUND(F83/B83 - F83,0)</f>
        <v>214</v>
      </c>
      <c r="H83">
        <f>502 - F83-G83-I83</f>
        <v>42</v>
      </c>
      <c r="I83">
        <f xml:space="preserve"> ROUND(502*E83-F83,0)</f>
        <v>33</v>
      </c>
      <c r="K83">
        <f>I83/(I83+H83)</f>
        <v>0.44</v>
      </c>
      <c r="L83">
        <f>I83/(I83+G83)</f>
        <v>0.13360323886639677</v>
      </c>
      <c r="M83">
        <f>2*K83*L83/(K83+L83)</f>
        <v>0.20496894409937891</v>
      </c>
      <c r="O83">
        <f xml:space="preserve"> (D83 +M83)/2</f>
        <v>0.41478447204968949</v>
      </c>
    </row>
    <row r="84" spans="1:15">
      <c r="A84" s="2" t="s">
        <v>6</v>
      </c>
      <c r="B84">
        <v>0.66810000000000003</v>
      </c>
      <c r="C84">
        <v>0.99399999999999999</v>
      </c>
      <c r="D84">
        <v>0.79900000000000004</v>
      </c>
      <c r="E84" s="5">
        <v>0.6673</v>
      </c>
      <c r="F84">
        <f>ROUND(G1*C84,0)</f>
        <v>332</v>
      </c>
      <c r="G84">
        <f>ROUND(F84/B84 - F84,0)</f>
        <v>165</v>
      </c>
      <c r="H84">
        <f t="shared" ref="H84:H87" si="62">502 - F84-G84-I84</f>
        <v>2</v>
      </c>
      <c r="I84">
        <f t="shared" ref="I84:I86" si="63" xml:space="preserve"> ROUND(502*E84-F84,0)</f>
        <v>3</v>
      </c>
      <c r="K84">
        <f t="shared" ref="K84" si="64">I84/(I84+H84)</f>
        <v>0.6</v>
      </c>
      <c r="L84">
        <f t="shared" ref="L84:L87" si="65">I84/(I84+G84)</f>
        <v>1.7857142857142856E-2</v>
      </c>
      <c r="M84">
        <f t="shared" ref="M84:M87" si="66">2*K84*L84/(K84+L84)</f>
        <v>3.4682080924855488E-2</v>
      </c>
      <c r="O84">
        <f t="shared" ref="O84:O87" si="67" xml:space="preserve"> (D84 +M84)/2</f>
        <v>0.41684104046242776</v>
      </c>
    </row>
    <row r="85" spans="1:15">
      <c r="A85" s="2" t="s">
        <v>7</v>
      </c>
      <c r="B85">
        <v>0.40579999999999999</v>
      </c>
      <c r="C85">
        <v>0.97030000000000005</v>
      </c>
      <c r="D85">
        <v>0.57230000000000003</v>
      </c>
      <c r="E85" s="5">
        <v>0.4163</v>
      </c>
      <c r="F85">
        <f>ROUND(H1*C85,0)</f>
        <v>196</v>
      </c>
      <c r="G85">
        <f t="shared" ref="G85:G87" si="68">ROUND(F85/B85 - F85,0)</f>
        <v>287</v>
      </c>
      <c r="H85">
        <f t="shared" si="62"/>
        <v>6</v>
      </c>
      <c r="I85">
        <f t="shared" si="63"/>
        <v>13</v>
      </c>
      <c r="K85">
        <f>I85/(I85+H85)</f>
        <v>0.68421052631578949</v>
      </c>
      <c r="L85">
        <f t="shared" si="65"/>
        <v>4.3333333333333335E-2</v>
      </c>
      <c r="M85">
        <f t="shared" si="66"/>
        <v>8.1504702194357376E-2</v>
      </c>
      <c r="O85">
        <f t="shared" si="67"/>
        <v>0.32690235109717869</v>
      </c>
    </row>
    <row r="86" spans="1:15">
      <c r="A86" s="2" t="s">
        <v>8</v>
      </c>
      <c r="B86">
        <v>0.08</v>
      </c>
      <c r="C86">
        <v>0.59089999999999998</v>
      </c>
      <c r="D86">
        <v>0.1409</v>
      </c>
      <c r="E86" s="5">
        <v>0.36849999999999999</v>
      </c>
      <c r="F86">
        <f>ROUND(I1*C86,0)</f>
        <v>26</v>
      </c>
      <c r="G86">
        <f t="shared" si="68"/>
        <v>299</v>
      </c>
      <c r="H86">
        <f t="shared" si="62"/>
        <v>18</v>
      </c>
      <c r="I86">
        <f t="shared" si="63"/>
        <v>159</v>
      </c>
      <c r="K86">
        <f t="shared" ref="K86:K87" si="69">I86/(I86+H86)</f>
        <v>0.89830508474576276</v>
      </c>
      <c r="L86">
        <f t="shared" si="65"/>
        <v>0.34716157205240172</v>
      </c>
      <c r="M86">
        <f t="shared" si="66"/>
        <v>0.50078740157480306</v>
      </c>
      <c r="O86">
        <f t="shared" si="67"/>
        <v>0.32084370078740154</v>
      </c>
    </row>
    <row r="87" spans="1:15">
      <c r="A87" s="2" t="s">
        <v>9</v>
      </c>
      <c r="B87">
        <v>0.30570000000000003</v>
      </c>
      <c r="C87">
        <v>0.93510000000000004</v>
      </c>
      <c r="D87">
        <v>0.46079999999999999</v>
      </c>
      <c r="E87" s="5">
        <v>0.32869999999999999</v>
      </c>
      <c r="F87">
        <f>ROUND(J1*C87,0)</f>
        <v>144</v>
      </c>
      <c r="G87">
        <f t="shared" si="68"/>
        <v>327</v>
      </c>
      <c r="H87">
        <f t="shared" si="62"/>
        <v>10</v>
      </c>
      <c r="I87">
        <f xml:space="preserve"> ROUND(502*E87-F87,0)</f>
        <v>21</v>
      </c>
      <c r="K87">
        <f t="shared" si="69"/>
        <v>0.67741935483870963</v>
      </c>
      <c r="L87">
        <f t="shared" si="65"/>
        <v>6.0344827586206899E-2</v>
      </c>
      <c r="M87">
        <f t="shared" si="66"/>
        <v>0.1108179419525066</v>
      </c>
      <c r="O87">
        <f t="shared" si="67"/>
        <v>0.2858089709762533</v>
      </c>
    </row>
    <row r="88" spans="1:15">
      <c r="A88" s="2" t="s">
        <v>11</v>
      </c>
      <c r="B88" s="1">
        <f>AVERAGE(B83:B87)</f>
        <v>0.39168000000000003</v>
      </c>
      <c r="C88" s="1">
        <f>AVERAGE(C83:C87)</f>
        <v>0.86511999999999989</v>
      </c>
      <c r="D88" s="1">
        <f>AVERAGE(D83:D87)</f>
        <v>0.51951999999999998</v>
      </c>
      <c r="E88" s="3">
        <f>AVERAGE(E83:E87)</f>
        <v>0.45416000000000001</v>
      </c>
      <c r="O88">
        <f>AVERAGE(O83:O87)</f>
        <v>0.3530361070745901</v>
      </c>
    </row>
    <row r="89" spans="1:15">
      <c r="A89" s="2" t="s">
        <v>282</v>
      </c>
      <c r="B89" s="1">
        <v>0</v>
      </c>
      <c r="C89" s="1"/>
      <c r="D89" s="1"/>
      <c r="E89" s="3"/>
    </row>
    <row r="90" spans="1:15">
      <c r="A90" s="2" t="s">
        <v>283</v>
      </c>
      <c r="B90" s="1">
        <v>7.7999999999999996E-3</v>
      </c>
      <c r="C90" s="1"/>
      <c r="D90" s="1"/>
      <c r="E90" s="3"/>
    </row>
    <row r="91" spans="1:15" ht="15.75" thickBot="1">
      <c r="A91" s="66" t="s">
        <v>284</v>
      </c>
      <c r="B91" s="67">
        <v>2.9899999999999999E-2</v>
      </c>
      <c r="C91" s="67"/>
      <c r="D91" s="67"/>
      <c r="E91" s="68"/>
    </row>
    <row r="92" spans="1:15">
      <c r="A92" s="97" t="s">
        <v>309</v>
      </c>
      <c r="B92" s="98"/>
      <c r="C92" s="98"/>
      <c r="D92" s="98"/>
      <c r="E92" s="99"/>
    </row>
    <row r="93" spans="1:15">
      <c r="A93" s="13" t="s">
        <v>5</v>
      </c>
      <c r="B93" s="17">
        <v>0.50429999999999997</v>
      </c>
      <c r="C93" s="17">
        <v>0.92159999999999997</v>
      </c>
      <c r="D93" s="17">
        <v>0.65190000000000003</v>
      </c>
      <c r="E93" s="18">
        <v>0.5</v>
      </c>
      <c r="F93">
        <f>ROUND(F1*C93,0)</f>
        <v>235</v>
      </c>
      <c r="G93">
        <f>ROUND(F93/B93 - F93,0)</f>
        <v>231</v>
      </c>
      <c r="H93">
        <f>502 - F93-G93-I93</f>
        <v>20</v>
      </c>
      <c r="I93">
        <f xml:space="preserve"> ROUND(502*E93-F93,0)</f>
        <v>16</v>
      </c>
      <c r="K93">
        <f>I93/(I93+H93)</f>
        <v>0.44444444444444442</v>
      </c>
      <c r="L93">
        <f>I93/(I93+G93)</f>
        <v>6.4777327935222673E-2</v>
      </c>
      <c r="M93">
        <f>2*K93*L93/(K93+L93)</f>
        <v>0.11307420494699648</v>
      </c>
      <c r="O93">
        <f xml:space="preserve"> (D93 +M93)/2</f>
        <v>0.38248710247349826</v>
      </c>
    </row>
    <row r="94" spans="1:15">
      <c r="A94" s="2" t="s">
        <v>6</v>
      </c>
      <c r="B94">
        <v>0.66669999999999996</v>
      </c>
      <c r="C94">
        <v>1</v>
      </c>
      <c r="D94">
        <v>0.8</v>
      </c>
      <c r="E94" s="5">
        <v>0.66669999999999996</v>
      </c>
      <c r="F94">
        <f>ROUND(G1*C94,0)</f>
        <v>334</v>
      </c>
      <c r="G94">
        <f>ROUND(F94/B94 - F94,0)</f>
        <v>167</v>
      </c>
      <c r="H94">
        <f t="shared" ref="H94:H97" si="70">502 - F94-G94-I94</f>
        <v>0</v>
      </c>
      <c r="I94">
        <f xml:space="preserve"> ROUND(502*E94-F94,0)</f>
        <v>1</v>
      </c>
      <c r="K94">
        <f t="shared" ref="K94" si="71">I94/(I94+H94)</f>
        <v>1</v>
      </c>
      <c r="L94">
        <f t="shared" ref="L94:L97" si="72">I94/(I94+G94)</f>
        <v>5.9523809523809521E-3</v>
      </c>
      <c r="M94">
        <f t="shared" ref="M94:M97" si="73">2*K94*L94/(K94+L94)</f>
        <v>1.1834319526627219E-2</v>
      </c>
      <c r="O94">
        <f t="shared" ref="O94:O97" si="74" xml:space="preserve"> (D94 +M94)/2</f>
        <v>0.40591715976331361</v>
      </c>
    </row>
    <row r="95" spans="1:15">
      <c r="A95" s="2" t="s">
        <v>7</v>
      </c>
      <c r="B95">
        <v>0.40570000000000001</v>
      </c>
      <c r="C95">
        <v>0.99009999999999998</v>
      </c>
      <c r="D95">
        <v>0.57550000000000001</v>
      </c>
      <c r="E95" s="5">
        <v>0.41239999999999999</v>
      </c>
      <c r="F95">
        <f>ROUND(H1*C95,0)</f>
        <v>200</v>
      </c>
      <c r="G95">
        <f t="shared" ref="G95:G97" si="75">ROUND(F95/B95 - F95,0)</f>
        <v>293</v>
      </c>
      <c r="H95">
        <f t="shared" si="70"/>
        <v>2</v>
      </c>
      <c r="I95">
        <f t="shared" ref="I95:I96" si="76" xml:space="preserve"> ROUND(502*E95-F95,0)</f>
        <v>7</v>
      </c>
      <c r="K95">
        <f>I95/(I95+H95)</f>
        <v>0.77777777777777779</v>
      </c>
      <c r="L95">
        <f t="shared" si="72"/>
        <v>2.3333333333333334E-2</v>
      </c>
      <c r="M95">
        <f t="shared" si="73"/>
        <v>4.5307443365695796E-2</v>
      </c>
      <c r="O95">
        <f t="shared" si="74"/>
        <v>0.31040372168284791</v>
      </c>
    </row>
    <row r="96" spans="1:15">
      <c r="A96" s="2" t="s">
        <v>8</v>
      </c>
      <c r="B96">
        <v>8.6099999999999996E-2</v>
      </c>
      <c r="C96">
        <v>0.77270000000000005</v>
      </c>
      <c r="D96">
        <v>0.15490000000000001</v>
      </c>
      <c r="E96" s="5">
        <v>0.26100000000000001</v>
      </c>
      <c r="F96">
        <f>ROUND(I1*C96,0)</f>
        <v>34</v>
      </c>
      <c r="G96">
        <f t="shared" si="75"/>
        <v>361</v>
      </c>
      <c r="H96">
        <f t="shared" si="70"/>
        <v>10</v>
      </c>
      <c r="I96">
        <f t="shared" si="76"/>
        <v>97</v>
      </c>
      <c r="K96">
        <f t="shared" ref="K96:K97" si="77">I96/(I96+H96)</f>
        <v>0.90654205607476634</v>
      </c>
      <c r="L96">
        <f t="shared" si="72"/>
        <v>0.21179039301310043</v>
      </c>
      <c r="M96">
        <f t="shared" si="73"/>
        <v>0.3433628318584071</v>
      </c>
      <c r="O96">
        <f t="shared" si="74"/>
        <v>0.24913141592920357</v>
      </c>
    </row>
    <row r="97" spans="1:15">
      <c r="A97" s="2" t="s">
        <v>9</v>
      </c>
      <c r="B97">
        <v>0.30990000000000001</v>
      </c>
      <c r="C97">
        <v>0.97399999999999998</v>
      </c>
      <c r="D97">
        <v>0.47020000000000001</v>
      </c>
      <c r="E97" s="5">
        <v>0.32669999999999999</v>
      </c>
      <c r="F97">
        <f>ROUND(J1*C97,0)</f>
        <v>150</v>
      </c>
      <c r="G97">
        <f t="shared" si="75"/>
        <v>334</v>
      </c>
      <c r="H97">
        <f t="shared" si="70"/>
        <v>4</v>
      </c>
      <c r="I97">
        <f xml:space="preserve"> ROUND(502*E97-F97,0)</f>
        <v>14</v>
      </c>
      <c r="K97">
        <f t="shared" si="77"/>
        <v>0.77777777777777779</v>
      </c>
      <c r="L97">
        <f t="shared" si="72"/>
        <v>4.0229885057471264E-2</v>
      </c>
      <c r="M97">
        <f t="shared" si="73"/>
        <v>7.6502732240437146E-2</v>
      </c>
      <c r="O97">
        <f t="shared" si="74"/>
        <v>0.2733513661202186</v>
      </c>
    </row>
    <row r="98" spans="1:15">
      <c r="A98" s="2" t="s">
        <v>11</v>
      </c>
      <c r="B98" s="1">
        <f>AVERAGE(B93:B97)</f>
        <v>0.39454</v>
      </c>
      <c r="C98" s="1">
        <f>AVERAGE(C93:C97)</f>
        <v>0.93167999999999984</v>
      </c>
      <c r="D98" s="1">
        <f>AVERAGE(D93:D97)</f>
        <v>0.53050000000000008</v>
      </c>
      <c r="E98" s="3">
        <f>AVERAGE(E93:E97)</f>
        <v>0.43336000000000008</v>
      </c>
      <c r="O98">
        <f>AVERAGE(O93:O97)</f>
        <v>0.3242581531938164</v>
      </c>
    </row>
    <row r="99" spans="1:15">
      <c r="A99" s="2" t="s">
        <v>282</v>
      </c>
      <c r="B99" s="1">
        <v>0</v>
      </c>
      <c r="C99" s="1"/>
      <c r="D99" s="1"/>
      <c r="E99" s="3"/>
    </row>
    <row r="100" spans="1:15">
      <c r="A100" s="2" t="s">
        <v>283</v>
      </c>
      <c r="B100" s="1">
        <v>0</v>
      </c>
      <c r="C100" s="1"/>
      <c r="D100" s="1"/>
      <c r="E100" s="3"/>
    </row>
    <row r="101" spans="1:15" ht="15.75" thickBot="1">
      <c r="A101" s="66" t="s">
        <v>284</v>
      </c>
      <c r="B101" s="67">
        <v>2.3900000000000001E-2</v>
      </c>
      <c r="C101" s="67"/>
      <c r="D101" s="67"/>
      <c r="E101" s="68"/>
    </row>
    <row r="102" spans="1:15">
      <c r="A102" s="1"/>
      <c r="B102" s="1"/>
      <c r="C102" s="1"/>
      <c r="D102" s="1"/>
      <c r="E102" s="1"/>
    </row>
    <row r="103" spans="1:15">
      <c r="A103" s="13" t="s">
        <v>5</v>
      </c>
      <c r="B103" s="94">
        <v>0.53129999999999999</v>
      </c>
      <c r="C103">
        <v>0.5333</v>
      </c>
      <c r="D103">
        <v>0.5323</v>
      </c>
      <c r="E103">
        <v>0.52390000000000003</v>
      </c>
      <c r="F103">
        <f>ROUND(F1*C103,0)</f>
        <v>136</v>
      </c>
      <c r="G103">
        <f>ROUND(F103/B103 - F103,0)</f>
        <v>120</v>
      </c>
      <c r="H103">
        <f>502 - F103-G103-I103</f>
        <v>119</v>
      </c>
      <c r="I103">
        <f xml:space="preserve"> ROUND(502*E103-F103,0)</f>
        <v>127</v>
      </c>
      <c r="K103">
        <f>I103/(I103+H103)</f>
        <v>0.51626016260162599</v>
      </c>
      <c r="L103">
        <f>I103/(I103+G103)</f>
        <v>0.51417004048582993</v>
      </c>
      <c r="M103">
        <f>2*K103*L103/(K103+L103)</f>
        <v>0.51521298174442187</v>
      </c>
      <c r="O103">
        <f xml:space="preserve"> (D103 +M103)/2</f>
        <v>0.52375649087221099</v>
      </c>
    </row>
    <row r="104" spans="1:15">
      <c r="A104" s="2" t="s">
        <v>6</v>
      </c>
      <c r="B104" s="94">
        <v>0.68020000000000003</v>
      </c>
      <c r="C104">
        <v>0.503</v>
      </c>
      <c r="D104">
        <v>0.57830000000000004</v>
      </c>
      <c r="E104">
        <v>0.51200000000000001</v>
      </c>
      <c r="F104">
        <f>ROUND(G1*C104,0)</f>
        <v>168</v>
      </c>
      <c r="G104">
        <f>ROUND(F104/B104 - F104,0)</f>
        <v>79</v>
      </c>
      <c r="H104">
        <f t="shared" ref="H104:H107" si="78">502 - F104-G104-I104</f>
        <v>166</v>
      </c>
      <c r="I104">
        <f xml:space="preserve"> ROUND(502*E104-F104,0)</f>
        <v>89</v>
      </c>
      <c r="K104">
        <f t="shared" ref="K104" si="79">I104/(I104+H104)</f>
        <v>0.34901960784313724</v>
      </c>
      <c r="L104">
        <f t="shared" ref="L104:L107" si="80">I104/(I104+G104)</f>
        <v>0.52976190476190477</v>
      </c>
      <c r="M104">
        <f t="shared" ref="M104:M107" si="81">2*K104*L104/(K104+L104)</f>
        <v>0.42080378250591011</v>
      </c>
      <c r="O104">
        <f xml:space="preserve"> (D104 +M104)/2</f>
        <v>0.49955189125295507</v>
      </c>
    </row>
    <row r="105" spans="1:15">
      <c r="A105" s="2" t="s">
        <v>7</v>
      </c>
      <c r="B105" s="94">
        <v>0.41310000000000002</v>
      </c>
      <c r="C105">
        <v>0.52969999999999995</v>
      </c>
      <c r="D105">
        <v>0.4642</v>
      </c>
      <c r="E105">
        <v>0.50800000000000001</v>
      </c>
      <c r="F105">
        <f>ROUND(H1*C105,0)</f>
        <v>107</v>
      </c>
      <c r="G105">
        <f t="shared" ref="G105:G107" si="82">ROUND(F105/B105 - F105,0)</f>
        <v>152</v>
      </c>
      <c r="H105">
        <f t="shared" si="78"/>
        <v>95</v>
      </c>
      <c r="I105">
        <f t="shared" ref="I105:I106" si="83" xml:space="preserve"> ROUND(502*E105-F105,0)</f>
        <v>148</v>
      </c>
      <c r="K105">
        <f>I105/(I105+H105)</f>
        <v>0.60905349794238683</v>
      </c>
      <c r="L105">
        <f t="shared" si="80"/>
        <v>0.49333333333333335</v>
      </c>
      <c r="M105">
        <f t="shared" si="81"/>
        <v>0.54511970534069987</v>
      </c>
      <c r="O105">
        <f xml:space="preserve"> (D105 +M105)/2</f>
        <v>0.50465985267034996</v>
      </c>
    </row>
    <row r="106" spans="1:15">
      <c r="A106" s="2" t="s">
        <v>8</v>
      </c>
      <c r="B106">
        <v>7.9100000000000004E-2</v>
      </c>
      <c r="C106">
        <v>0.45450000000000002</v>
      </c>
      <c r="D106">
        <v>0.13489999999999999</v>
      </c>
      <c r="E106">
        <v>0.48799999999999999</v>
      </c>
      <c r="F106">
        <f>ROUND(I1*C106,0)</f>
        <v>20</v>
      </c>
      <c r="G106">
        <f t="shared" si="82"/>
        <v>233</v>
      </c>
      <c r="H106">
        <f t="shared" si="78"/>
        <v>24</v>
      </c>
      <c r="I106">
        <f t="shared" si="83"/>
        <v>225</v>
      </c>
      <c r="K106">
        <f t="shared" ref="K106:K107" si="84">I106/(I106+H106)</f>
        <v>0.90361445783132532</v>
      </c>
      <c r="L106">
        <f t="shared" si="80"/>
        <v>0.49126637554585151</v>
      </c>
      <c r="M106">
        <f t="shared" si="81"/>
        <v>0.6364922206506366</v>
      </c>
      <c r="O106">
        <f xml:space="preserve"> (D106 +M106)/2</f>
        <v>0.38569611032531831</v>
      </c>
    </row>
    <row r="107" spans="1:15">
      <c r="A107" s="2" t="s">
        <v>9</v>
      </c>
      <c r="B107" s="94">
        <v>0.32229999999999998</v>
      </c>
      <c r="C107" s="94">
        <v>0.50649999999999995</v>
      </c>
      <c r="D107" s="94">
        <v>0.39389999999999997</v>
      </c>
      <c r="E107" s="94">
        <v>0.52190000000000003</v>
      </c>
      <c r="F107">
        <f>ROUND(J1*C107,0)</f>
        <v>78</v>
      </c>
      <c r="G107">
        <f t="shared" si="82"/>
        <v>164</v>
      </c>
      <c r="H107">
        <f t="shared" si="78"/>
        <v>76</v>
      </c>
      <c r="I107">
        <f xml:space="preserve"> ROUND(502*E107-F107,0)</f>
        <v>184</v>
      </c>
      <c r="K107">
        <f t="shared" si="84"/>
        <v>0.70769230769230773</v>
      </c>
      <c r="L107">
        <f t="shared" si="80"/>
        <v>0.52873563218390807</v>
      </c>
      <c r="M107">
        <f t="shared" si="81"/>
        <v>0.60526315789473684</v>
      </c>
      <c r="O107">
        <f xml:space="preserve"> (D107 +M107)/2</f>
        <v>0.49958157894736843</v>
      </c>
    </row>
    <row r="108" spans="1:15">
      <c r="A108" s="1"/>
      <c r="O108">
        <f>AVERAGE(O103:O107)</f>
        <v>0.48264918481364055</v>
      </c>
    </row>
    <row r="109" spans="1:15">
      <c r="A109" s="1"/>
      <c r="D109">
        <f>AVERAGE(D103:D107)</f>
        <v>0.42072000000000004</v>
      </c>
    </row>
    <row r="110" spans="1:15">
      <c r="A110" s="1"/>
    </row>
    <row r="111" spans="1:15">
      <c r="A111" s="1"/>
    </row>
    <row r="112" spans="1:15">
      <c r="A112" s="1"/>
    </row>
    <row r="113" spans="1:5">
      <c r="A113" s="1"/>
      <c r="B113" s="1"/>
      <c r="C113" s="1"/>
      <c r="D113" s="1"/>
      <c r="E113" s="1"/>
    </row>
    <row r="114" spans="1:5">
      <c r="A114" s="1"/>
    </row>
    <row r="115" spans="1:5">
      <c r="A115" s="1"/>
    </row>
    <row r="116" spans="1:5">
      <c r="A116" s="1"/>
    </row>
    <row r="117" spans="1:5">
      <c r="A117" s="1"/>
    </row>
    <row r="118" spans="1:5">
      <c r="A118" s="1"/>
    </row>
    <row r="119" spans="1:5">
      <c r="A119" s="1"/>
      <c r="B119" s="1"/>
      <c r="C119" s="1"/>
      <c r="D119" s="1"/>
      <c r="E119" s="1"/>
    </row>
    <row r="120" spans="1:5">
      <c r="A120" s="1"/>
    </row>
    <row r="121" spans="1:5">
      <c r="A121" s="1"/>
    </row>
    <row r="122" spans="1:5">
      <c r="A122" s="1"/>
    </row>
    <row r="123" spans="1:5">
      <c r="A123" s="1"/>
    </row>
    <row r="124" spans="1:5">
      <c r="A124" s="1"/>
    </row>
    <row r="125" spans="1:5">
      <c r="A125" s="1"/>
      <c r="B125" s="1"/>
      <c r="C125" s="1"/>
      <c r="D125" s="1"/>
      <c r="E125" s="1"/>
    </row>
    <row r="126" spans="1:5">
      <c r="A126" s="1"/>
    </row>
    <row r="127" spans="1:5">
      <c r="A127" s="1"/>
    </row>
    <row r="128" spans="1:5">
      <c r="A128" s="1"/>
    </row>
    <row r="129" spans="1:5">
      <c r="A129" s="1"/>
    </row>
    <row r="130" spans="1:5">
      <c r="A130" s="1"/>
    </row>
    <row r="131" spans="1:5">
      <c r="A131" s="1"/>
      <c r="B131" s="1"/>
      <c r="C131" s="1"/>
      <c r="D131" s="1"/>
      <c r="E131" s="1"/>
    </row>
    <row r="132" spans="1:5">
      <c r="A132" s="1"/>
    </row>
    <row r="133" spans="1:5">
      <c r="A133" s="1"/>
    </row>
    <row r="134" spans="1:5">
      <c r="A134" s="1"/>
    </row>
    <row r="135" spans="1:5">
      <c r="A135" s="1"/>
    </row>
    <row r="136" spans="1:5">
      <c r="A136" s="1"/>
    </row>
    <row r="137" spans="1:5">
      <c r="A137" s="1"/>
      <c r="B137" s="1"/>
      <c r="C137" s="1"/>
      <c r="D137" s="1"/>
      <c r="E137" s="1"/>
    </row>
  </sheetData>
  <mergeCells count="10">
    <mergeCell ref="A92:E92"/>
    <mergeCell ref="A62:E62"/>
    <mergeCell ref="A72:E72"/>
    <mergeCell ref="A82:E82"/>
    <mergeCell ref="A32:E32"/>
    <mergeCell ref="A42:E42"/>
    <mergeCell ref="A52:E52"/>
    <mergeCell ref="A1:E1"/>
    <mergeCell ref="A12:E12"/>
    <mergeCell ref="A22:E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BBE6-0076-457D-9C29-4E6491BF560F}">
  <dimension ref="A1:F385"/>
  <sheetViews>
    <sheetView workbookViewId="0">
      <selection activeCell="B1" sqref="B1:F32"/>
    </sheetView>
  </sheetViews>
  <sheetFormatPr defaultRowHeight="15"/>
  <sheetData>
    <row r="1" spans="1:6">
      <c r="B1" s="128" t="s">
        <v>309</v>
      </c>
      <c r="C1" s="128"/>
      <c r="D1" s="128"/>
      <c r="E1" s="128"/>
      <c r="F1" s="111"/>
    </row>
    <row r="2" spans="1:6">
      <c r="A2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3" t="s">
        <v>10</v>
      </c>
    </row>
    <row r="3" spans="1:6">
      <c r="A3" s="129">
        <v>1</v>
      </c>
      <c r="B3" s="13" t="s">
        <v>5</v>
      </c>
      <c r="C3" s="17">
        <v>0.55430000000000001</v>
      </c>
      <c r="D3" s="17">
        <v>0.92730000000000001</v>
      </c>
      <c r="E3" s="17">
        <v>0.69389999999999996</v>
      </c>
      <c r="F3" s="18">
        <v>0.55000000000000004</v>
      </c>
    </row>
    <row r="4" spans="1:6">
      <c r="A4" s="129"/>
      <c r="B4" s="2" t="s">
        <v>6</v>
      </c>
      <c r="C4">
        <v>0.65</v>
      </c>
      <c r="D4">
        <v>1</v>
      </c>
      <c r="E4">
        <v>0.78790000000000004</v>
      </c>
      <c r="F4" s="5">
        <v>0.65</v>
      </c>
    </row>
    <row r="5" spans="1:6">
      <c r="A5" s="129"/>
      <c r="B5" s="2" t="s">
        <v>7</v>
      </c>
      <c r="C5">
        <v>0.43880000000000002</v>
      </c>
      <c r="D5">
        <v>1</v>
      </c>
      <c r="E5">
        <v>0.6099</v>
      </c>
      <c r="F5" s="5">
        <v>0.45</v>
      </c>
    </row>
    <row r="6" spans="1:6">
      <c r="A6" s="129"/>
      <c r="B6" s="2" t="s">
        <v>8</v>
      </c>
      <c r="C6">
        <v>6.4899999999999999E-2</v>
      </c>
      <c r="D6">
        <v>0.55559999999999998</v>
      </c>
      <c r="E6">
        <v>0.1163</v>
      </c>
      <c r="F6" s="5">
        <v>0.24</v>
      </c>
    </row>
    <row r="7" spans="1:6">
      <c r="A7" s="129"/>
      <c r="B7" s="2" t="s">
        <v>9</v>
      </c>
      <c r="C7">
        <v>0.32979999999999998</v>
      </c>
      <c r="D7">
        <v>0.96879999999999999</v>
      </c>
      <c r="E7">
        <v>0.49209999999999998</v>
      </c>
      <c r="F7" s="5">
        <v>0.36</v>
      </c>
    </row>
    <row r="8" spans="1:6">
      <c r="A8" s="129"/>
      <c r="B8" s="2" t="s">
        <v>11</v>
      </c>
      <c r="C8" s="1">
        <f>AVERAGE(C3:C7)</f>
        <v>0.40755999999999998</v>
      </c>
      <c r="D8" s="1">
        <f>AVERAGE(D3:D7)</f>
        <v>0.89033999999999991</v>
      </c>
      <c r="E8" s="1">
        <f>AVERAGE(E3:E7)</f>
        <v>0.54001999999999994</v>
      </c>
      <c r="F8" s="3">
        <f>AVERAGE(F3:F7)</f>
        <v>0.45</v>
      </c>
    </row>
    <row r="9" spans="1:6">
      <c r="A9" s="129">
        <v>2</v>
      </c>
      <c r="B9" s="13" t="s">
        <v>5</v>
      </c>
      <c r="C9" s="17">
        <v>0.50519999999999998</v>
      </c>
      <c r="D9" s="17">
        <v>0.98</v>
      </c>
      <c r="E9" s="17">
        <v>0.66669999999999996</v>
      </c>
      <c r="F9" s="18">
        <v>0.51490000000000002</v>
      </c>
    </row>
    <row r="10" spans="1:6">
      <c r="A10" s="129"/>
      <c r="B10" s="2" t="s">
        <v>6</v>
      </c>
      <c r="C10" s="130">
        <v>0.72</v>
      </c>
      <c r="D10" s="130">
        <v>1</v>
      </c>
      <c r="E10" s="130">
        <v>0.83720000000000006</v>
      </c>
      <c r="F10" s="5">
        <v>0.7228</v>
      </c>
    </row>
    <row r="11" spans="1:6">
      <c r="A11" s="129"/>
      <c r="B11" s="2" t="s">
        <v>7</v>
      </c>
      <c r="C11" s="130">
        <v>0.34</v>
      </c>
      <c r="D11" s="130">
        <v>0.97140000000000004</v>
      </c>
      <c r="E11" s="130">
        <v>0.50370000000000004</v>
      </c>
      <c r="F11" s="5">
        <v>0.33660000000000001</v>
      </c>
    </row>
    <row r="12" spans="1:6">
      <c r="A12" s="129"/>
      <c r="B12" s="2" t="s">
        <v>8</v>
      </c>
      <c r="C12">
        <v>6.4899999999999999E-2</v>
      </c>
      <c r="D12">
        <v>1</v>
      </c>
      <c r="E12">
        <v>0.122</v>
      </c>
      <c r="F12" s="5">
        <v>0.28710000000000002</v>
      </c>
    </row>
    <row r="13" spans="1:6">
      <c r="A13" s="129"/>
      <c r="B13" s="2" t="s">
        <v>9</v>
      </c>
      <c r="C13">
        <v>0.27550000000000002</v>
      </c>
      <c r="D13">
        <v>0.96430000000000005</v>
      </c>
      <c r="E13">
        <v>0.42859999999999998</v>
      </c>
      <c r="F13" s="5">
        <v>0.28710000000000002</v>
      </c>
    </row>
    <row r="14" spans="1:6">
      <c r="A14" s="129"/>
      <c r="B14" s="2" t="s">
        <v>11</v>
      </c>
      <c r="C14" s="1">
        <f>AVERAGE(C9:C13)</f>
        <v>0.38112000000000001</v>
      </c>
      <c r="D14" s="1">
        <f>AVERAGE(D9:D13)</f>
        <v>0.98314000000000001</v>
      </c>
      <c r="E14" s="1">
        <f>AVERAGE(E9:E13)</f>
        <v>0.51163999999999998</v>
      </c>
      <c r="F14" s="3">
        <f>AVERAGE(F9:F13)</f>
        <v>0.42970000000000008</v>
      </c>
    </row>
    <row r="15" spans="1:6">
      <c r="A15" s="129">
        <v>3</v>
      </c>
      <c r="B15" s="13" t="s">
        <v>5</v>
      </c>
      <c r="C15" s="17">
        <v>0.52080000000000004</v>
      </c>
      <c r="D15" s="17">
        <v>0.94340000000000002</v>
      </c>
      <c r="E15" s="17">
        <v>0.67110000000000003</v>
      </c>
      <c r="F15" s="18">
        <v>0.51490000000000002</v>
      </c>
    </row>
    <row r="16" spans="1:6">
      <c r="A16" s="129"/>
      <c r="B16" s="2" t="s">
        <v>6</v>
      </c>
      <c r="C16" s="130">
        <v>0.6139</v>
      </c>
      <c r="D16" s="130">
        <v>1</v>
      </c>
      <c r="E16" s="130">
        <v>0.76070000000000004</v>
      </c>
      <c r="F16" s="5">
        <v>0.6139</v>
      </c>
    </row>
    <row r="17" spans="1:6">
      <c r="A17" s="129"/>
      <c r="B17" s="2" t="s">
        <v>7</v>
      </c>
      <c r="C17" s="130">
        <v>0.46</v>
      </c>
      <c r="D17">
        <v>1</v>
      </c>
      <c r="E17" s="130">
        <v>0.63009999999999999</v>
      </c>
      <c r="F17" s="5">
        <v>0.46529999999999999</v>
      </c>
    </row>
    <row r="18" spans="1:6">
      <c r="A18" s="129"/>
      <c r="B18" s="2" t="s">
        <v>8</v>
      </c>
      <c r="C18">
        <v>6.1699999999999998E-2</v>
      </c>
      <c r="D18">
        <v>1</v>
      </c>
      <c r="E18">
        <v>0.1163</v>
      </c>
      <c r="F18" s="5">
        <v>0.2475</v>
      </c>
    </row>
    <row r="19" spans="1:6">
      <c r="A19" s="129"/>
      <c r="B19" s="2" t="s">
        <v>9</v>
      </c>
      <c r="C19">
        <v>0.32629999999999998</v>
      </c>
      <c r="D19">
        <v>0.96879999999999999</v>
      </c>
      <c r="E19">
        <v>0.48820000000000002</v>
      </c>
      <c r="F19" s="5">
        <v>0.35639999999999999</v>
      </c>
    </row>
    <row r="20" spans="1:6">
      <c r="A20" s="129"/>
      <c r="B20" s="2" t="s">
        <v>11</v>
      </c>
      <c r="C20" s="1">
        <f>AVERAGE(C15:C19)</f>
        <v>0.39654</v>
      </c>
      <c r="D20" s="1">
        <f>AVERAGE(D15:D19)</f>
        <v>0.98244000000000009</v>
      </c>
      <c r="E20" s="1">
        <f>AVERAGE(E15:E19)</f>
        <v>0.53327999999999998</v>
      </c>
      <c r="F20" s="3">
        <f>AVERAGE(F15:F19)</f>
        <v>0.43959999999999999</v>
      </c>
    </row>
    <row r="21" spans="1:6">
      <c r="A21" s="129">
        <v>4</v>
      </c>
      <c r="B21" s="13" t="s">
        <v>5</v>
      </c>
      <c r="C21" s="17">
        <v>0.5</v>
      </c>
      <c r="D21" s="17">
        <v>0.83330000000000004</v>
      </c>
      <c r="E21" s="17">
        <v>0.625</v>
      </c>
      <c r="F21" s="18">
        <v>0.46</v>
      </c>
    </row>
    <row r="22" spans="1:6">
      <c r="A22" s="129"/>
      <c r="B22" s="2" t="s">
        <v>6</v>
      </c>
      <c r="C22" s="130">
        <v>0.71</v>
      </c>
      <c r="D22" s="130">
        <v>1</v>
      </c>
      <c r="E22" s="130">
        <v>0.83040000000000003</v>
      </c>
      <c r="F22" s="5">
        <v>0.71</v>
      </c>
    </row>
    <row r="23" spans="1:6">
      <c r="A23" s="129"/>
      <c r="B23" s="2" t="s">
        <v>7</v>
      </c>
      <c r="C23" s="130">
        <v>0.43430000000000002</v>
      </c>
      <c r="D23" s="130">
        <v>1</v>
      </c>
      <c r="E23" s="130">
        <v>0.60560000000000003</v>
      </c>
      <c r="F23" s="5">
        <v>0.44</v>
      </c>
    </row>
    <row r="24" spans="1:6">
      <c r="A24" s="129"/>
      <c r="B24" s="2" t="s">
        <v>8</v>
      </c>
      <c r="C24" s="130">
        <v>0.1169</v>
      </c>
      <c r="D24" s="130">
        <v>0.64290000000000003</v>
      </c>
      <c r="E24">
        <v>0.1978</v>
      </c>
      <c r="F24" s="5">
        <v>0.27</v>
      </c>
    </row>
    <row r="25" spans="1:6">
      <c r="A25" s="129"/>
      <c r="B25" s="2" t="s">
        <v>9</v>
      </c>
      <c r="C25">
        <v>0.3367</v>
      </c>
      <c r="D25">
        <v>0.97060000000000002</v>
      </c>
      <c r="E25">
        <v>0.5</v>
      </c>
      <c r="F25" s="5">
        <v>0.34</v>
      </c>
    </row>
    <row r="26" spans="1:6">
      <c r="A26" s="129"/>
      <c r="B26" s="2" t="s">
        <v>11</v>
      </c>
      <c r="C26" s="1">
        <f>AVERAGE(C21:C25)</f>
        <v>0.41958000000000001</v>
      </c>
      <c r="D26" s="1">
        <f>AVERAGE(D21:D25)</f>
        <v>0.88935999999999993</v>
      </c>
      <c r="E26" s="1">
        <f>AVERAGE(E21:E25)</f>
        <v>0.55176000000000003</v>
      </c>
      <c r="F26" s="3">
        <f>AVERAGE(F21:F25)</f>
        <v>0.44399999999999995</v>
      </c>
    </row>
    <row r="27" spans="1:6">
      <c r="A27" s="129">
        <v>5</v>
      </c>
      <c r="B27" s="13" t="s">
        <v>5</v>
      </c>
      <c r="C27" s="17">
        <v>0.43959999999999999</v>
      </c>
      <c r="D27" s="17">
        <v>0.93020000000000003</v>
      </c>
      <c r="E27" s="17">
        <v>0.59699999999999998</v>
      </c>
      <c r="F27" s="18">
        <v>0.46</v>
      </c>
    </row>
    <row r="28" spans="1:6">
      <c r="A28" s="129"/>
      <c r="B28" s="2" t="s">
        <v>6</v>
      </c>
      <c r="C28" s="130">
        <v>0.64</v>
      </c>
      <c r="D28" s="130">
        <v>1</v>
      </c>
      <c r="E28" s="130">
        <v>0.78049999999999997</v>
      </c>
      <c r="F28" s="5">
        <v>0.64</v>
      </c>
    </row>
    <row r="29" spans="1:6">
      <c r="A29" s="129"/>
      <c r="B29" s="2" t="s">
        <v>7</v>
      </c>
      <c r="C29" s="130">
        <v>0.35420000000000001</v>
      </c>
      <c r="D29" s="130">
        <v>0.97140000000000004</v>
      </c>
      <c r="E29" s="130">
        <v>0.51910000000000001</v>
      </c>
      <c r="F29" s="5">
        <v>0.37</v>
      </c>
    </row>
    <row r="30" spans="1:6">
      <c r="A30" s="129"/>
      <c r="B30" s="2" t="s">
        <v>8</v>
      </c>
      <c r="C30" s="130">
        <v>0.1205</v>
      </c>
      <c r="D30" s="130">
        <v>0.90910000000000002</v>
      </c>
      <c r="E30" s="130">
        <v>0.21279999999999999</v>
      </c>
      <c r="F30" s="5">
        <v>0.26</v>
      </c>
    </row>
    <row r="31" spans="1:6">
      <c r="A31" s="129"/>
      <c r="B31" s="2" t="s">
        <v>9</v>
      </c>
      <c r="C31">
        <v>0.2828</v>
      </c>
      <c r="D31">
        <v>1</v>
      </c>
      <c r="E31">
        <v>0.44090000000000001</v>
      </c>
      <c r="F31" s="5">
        <v>0.28999999999999998</v>
      </c>
    </row>
    <row r="32" spans="1:6">
      <c r="A32" s="129"/>
      <c r="B32" s="2" t="s">
        <v>11</v>
      </c>
      <c r="C32" s="1">
        <f>AVERAGE(C27:C31)</f>
        <v>0.36742000000000002</v>
      </c>
      <c r="D32" s="1">
        <f>AVERAGE(D27:D31)</f>
        <v>0.96214000000000011</v>
      </c>
      <c r="E32" s="1">
        <f>AVERAGE(E27:E31)</f>
        <v>0.51005999999999996</v>
      </c>
      <c r="F32" s="3">
        <f>AVERAGE(F27:F31)</f>
        <v>0.40400000000000003</v>
      </c>
    </row>
    <row r="33" spans="1:6">
      <c r="C33">
        <f>AVERAGE(C8,C14,C20,C26,C32)</f>
        <v>0.39444400000000007</v>
      </c>
      <c r="D33">
        <f>AVERAGE(D8,D14,D20,D26,D32)</f>
        <v>0.94148399999999999</v>
      </c>
      <c r="E33">
        <f>AVERAGE(E8,E14,E20,E26,E32)</f>
        <v>0.52935200000000004</v>
      </c>
      <c r="F33">
        <f>AVERAGE(F8,F14,F20,F26,F32)</f>
        <v>0.43346000000000001</v>
      </c>
    </row>
    <row r="34" spans="1:6">
      <c r="C34">
        <f>_xlfn.STDEV.P(C8,C14,C20,C26,C32)</f>
        <v>1.8526018028707614E-2</v>
      </c>
      <c r="D34">
        <f>_xlfn.STDEV.P(D8,D14,D20,D26,D32)</f>
        <v>4.2829678308388047E-2</v>
      </c>
      <c r="E34">
        <f>_xlfn.STDEV.P(E8,E14,E20,E26,E32)</f>
        <v>1.623114339780166E-2</v>
      </c>
      <c r="F34">
        <f>_xlfn.STDEV.P(F8,F14,F20,F26,F32)</f>
        <v>1.6151730557435615E-2</v>
      </c>
    </row>
    <row r="36" spans="1:6">
      <c r="A36" s="128" t="s">
        <v>308</v>
      </c>
      <c r="B36" s="128"/>
      <c r="C36" s="128"/>
      <c r="D36" s="128"/>
      <c r="E36" s="128"/>
      <c r="F36" s="111"/>
    </row>
    <row r="37" spans="1:6">
      <c r="A37" t="s">
        <v>0</v>
      </c>
      <c r="B37" s="2" t="s">
        <v>1</v>
      </c>
      <c r="C37" s="1" t="s">
        <v>2</v>
      </c>
      <c r="D37" s="1" t="s">
        <v>3</v>
      </c>
      <c r="E37" s="1" t="s">
        <v>4</v>
      </c>
      <c r="F37" s="3" t="s">
        <v>10</v>
      </c>
    </row>
    <row r="38" spans="1:6">
      <c r="A38" s="129">
        <v>1</v>
      </c>
      <c r="B38" s="13" t="s">
        <v>5</v>
      </c>
      <c r="C38" s="17">
        <v>0.57140000000000002</v>
      </c>
      <c r="D38" s="17">
        <v>0.87270000000000003</v>
      </c>
      <c r="E38" s="17">
        <v>0.69059999999999999</v>
      </c>
      <c r="F38" s="18">
        <v>0.56999999999999995</v>
      </c>
    </row>
    <row r="39" spans="1:6">
      <c r="A39" s="129"/>
      <c r="B39" s="2" t="s">
        <v>6</v>
      </c>
      <c r="C39">
        <v>0.65</v>
      </c>
      <c r="D39">
        <v>1</v>
      </c>
      <c r="E39">
        <v>0.78790000000000004</v>
      </c>
      <c r="F39" s="5">
        <v>0.65</v>
      </c>
    </row>
    <row r="40" spans="1:6">
      <c r="A40" s="129"/>
      <c r="B40" s="2" t="s">
        <v>7</v>
      </c>
      <c r="C40">
        <v>0.4375</v>
      </c>
      <c r="D40">
        <v>0.97670000000000001</v>
      </c>
      <c r="E40">
        <v>0.60429999999999995</v>
      </c>
      <c r="F40" s="5">
        <v>0.45</v>
      </c>
    </row>
    <row r="41" spans="1:6">
      <c r="A41" s="129"/>
      <c r="B41" s="2" t="s">
        <v>8</v>
      </c>
      <c r="C41">
        <v>3.3300000000000003E-2</v>
      </c>
      <c r="D41">
        <v>0.22220000000000001</v>
      </c>
      <c r="E41">
        <v>5.8000000000000003E-2</v>
      </c>
      <c r="F41" s="5">
        <v>0.35</v>
      </c>
    </row>
    <row r="42" spans="1:6">
      <c r="A42" s="129"/>
      <c r="B42" s="2" t="s">
        <v>9</v>
      </c>
      <c r="C42">
        <v>0.3034</v>
      </c>
      <c r="D42">
        <v>0.84379999999999999</v>
      </c>
      <c r="E42">
        <v>0.44629999999999997</v>
      </c>
      <c r="F42" s="5">
        <v>0.33</v>
      </c>
    </row>
    <row r="43" spans="1:6">
      <c r="A43" s="129"/>
      <c r="B43" s="2" t="s">
        <v>11</v>
      </c>
      <c r="C43" s="1">
        <f>AVERAGE(C38:C42)</f>
        <v>0.39912000000000003</v>
      </c>
      <c r="D43" s="1">
        <f>AVERAGE(D38:D42)</f>
        <v>0.78308</v>
      </c>
      <c r="E43" s="1">
        <f>AVERAGE(E38:E42)</f>
        <v>0.51741999999999988</v>
      </c>
      <c r="F43" s="3">
        <f>AVERAGE(F38:F42)</f>
        <v>0.47000000000000003</v>
      </c>
    </row>
    <row r="44" spans="1:6">
      <c r="B44" s="2" t="s">
        <v>1</v>
      </c>
      <c r="C44" s="1" t="s">
        <v>2</v>
      </c>
      <c r="D44" s="1" t="s">
        <v>3</v>
      </c>
      <c r="E44" s="1" t="s">
        <v>4</v>
      </c>
      <c r="F44" s="3" t="s">
        <v>10</v>
      </c>
    </row>
    <row r="45" spans="1:6">
      <c r="A45" s="129">
        <v>2</v>
      </c>
      <c r="B45" s="13" t="s">
        <v>5</v>
      </c>
      <c r="C45" s="17">
        <v>0.47670000000000001</v>
      </c>
      <c r="D45" s="17">
        <v>0.82</v>
      </c>
      <c r="E45" s="17">
        <v>0.60289999999999999</v>
      </c>
      <c r="F45" s="18">
        <v>0.46529999999999999</v>
      </c>
    </row>
    <row r="46" spans="1:6">
      <c r="A46" s="129"/>
      <c r="B46" s="2" t="s">
        <v>6</v>
      </c>
      <c r="C46" s="130">
        <v>0.72729999999999995</v>
      </c>
      <c r="D46" s="130">
        <v>1</v>
      </c>
      <c r="E46" s="130">
        <v>0.84209999999999996</v>
      </c>
      <c r="F46" s="5">
        <v>0.73270000000000002</v>
      </c>
    </row>
    <row r="47" spans="1:6">
      <c r="A47" s="129"/>
      <c r="B47" s="2" t="s">
        <v>7</v>
      </c>
      <c r="C47" s="130">
        <v>0.34339999999999998</v>
      </c>
      <c r="D47" s="130">
        <v>0.97140000000000004</v>
      </c>
      <c r="E47" s="130">
        <v>0.50749999999999995</v>
      </c>
      <c r="F47" s="5">
        <v>0.34649999999999997</v>
      </c>
    </row>
    <row r="48" spans="1:6">
      <c r="A48" s="129"/>
      <c r="B48" s="2" t="s">
        <v>8</v>
      </c>
      <c r="C48">
        <v>7.3499999999999996E-2</v>
      </c>
      <c r="D48">
        <v>1</v>
      </c>
      <c r="E48">
        <v>0.13700000000000001</v>
      </c>
      <c r="F48" s="5">
        <v>0.37619999999999998</v>
      </c>
    </row>
    <row r="49" spans="1:6">
      <c r="A49" s="129"/>
      <c r="B49" s="2" t="s">
        <v>9</v>
      </c>
      <c r="C49">
        <v>0.27839999999999998</v>
      </c>
      <c r="D49">
        <v>0.96430000000000005</v>
      </c>
      <c r="E49">
        <v>0.432</v>
      </c>
      <c r="F49" s="5">
        <v>0.29699999999999999</v>
      </c>
    </row>
    <row r="50" spans="1:6">
      <c r="A50" s="129"/>
      <c r="B50" s="2" t="s">
        <v>11</v>
      </c>
      <c r="C50" s="1">
        <f>AVERAGE(C45:C49)</f>
        <v>0.37985999999999998</v>
      </c>
      <c r="D50" s="1">
        <f>AVERAGE(D45:D49)</f>
        <v>0.95113999999999999</v>
      </c>
      <c r="E50" s="1">
        <f>AVERAGE(E45:E49)</f>
        <v>0.50429999999999997</v>
      </c>
      <c r="F50" s="3">
        <f>AVERAGE(F45:F49)</f>
        <v>0.44354000000000005</v>
      </c>
    </row>
    <row r="51" spans="1:6">
      <c r="B51" s="2" t="s">
        <v>1</v>
      </c>
      <c r="C51" s="1" t="s">
        <v>2</v>
      </c>
      <c r="D51" s="1" t="s">
        <v>3</v>
      </c>
      <c r="E51" s="1" t="s">
        <v>4</v>
      </c>
      <c r="F51" s="3" t="s">
        <v>10</v>
      </c>
    </row>
    <row r="52" spans="1:6">
      <c r="A52" s="129">
        <v>3</v>
      </c>
      <c r="B52" s="13" t="s">
        <v>5</v>
      </c>
      <c r="C52" s="17">
        <v>0.50570000000000004</v>
      </c>
      <c r="D52" s="17">
        <v>0.83020000000000005</v>
      </c>
      <c r="E52" s="17">
        <v>0.62860000000000005</v>
      </c>
      <c r="F52" s="18">
        <v>0.48509999999999998</v>
      </c>
    </row>
    <row r="53" spans="1:6">
      <c r="A53" s="129"/>
      <c r="B53" s="2" t="s">
        <v>6</v>
      </c>
      <c r="C53" s="130">
        <v>0.6139</v>
      </c>
      <c r="D53" s="130">
        <v>1</v>
      </c>
      <c r="E53" s="130">
        <v>0.76070000000000004</v>
      </c>
      <c r="F53" s="5">
        <v>0.6139</v>
      </c>
    </row>
    <row r="54" spans="1:6">
      <c r="A54" s="129"/>
      <c r="B54" s="2" t="s">
        <v>7</v>
      </c>
      <c r="C54" s="130">
        <v>0.4536</v>
      </c>
      <c r="D54">
        <v>0.95650000000000002</v>
      </c>
      <c r="E54" s="130">
        <v>0.61539999999999995</v>
      </c>
      <c r="F54" s="5">
        <v>0.45540000000000003</v>
      </c>
    </row>
    <row r="55" spans="1:6">
      <c r="A55" s="129"/>
      <c r="B55" s="2" t="s">
        <v>8</v>
      </c>
      <c r="C55">
        <v>5.9700000000000003E-2</v>
      </c>
      <c r="D55">
        <v>0.8</v>
      </c>
      <c r="E55">
        <v>0.1111</v>
      </c>
      <c r="F55" s="5">
        <v>0.36630000000000001</v>
      </c>
    </row>
    <row r="56" spans="1:6">
      <c r="A56" s="129"/>
      <c r="B56" s="2" t="s">
        <v>9</v>
      </c>
      <c r="C56">
        <v>0.33329999999999999</v>
      </c>
      <c r="D56">
        <v>0.96879999999999999</v>
      </c>
      <c r="E56">
        <v>0.496</v>
      </c>
      <c r="F56" s="5">
        <v>0.37619999999999998</v>
      </c>
    </row>
    <row r="57" spans="1:6">
      <c r="A57" s="129"/>
      <c r="B57" s="2" t="s">
        <v>11</v>
      </c>
      <c r="C57" s="1">
        <f>AVERAGE(C52:C56)</f>
        <v>0.39324000000000003</v>
      </c>
      <c r="D57" s="1">
        <f>AVERAGE(D52:D56)</f>
        <v>0.91110000000000002</v>
      </c>
      <c r="E57" s="1">
        <f>AVERAGE(E52:E56)</f>
        <v>0.52235999999999994</v>
      </c>
      <c r="F57" s="3">
        <f>AVERAGE(F52:F56)</f>
        <v>0.45938000000000001</v>
      </c>
    </row>
    <row r="58" spans="1:6">
      <c r="B58" s="2" t="s">
        <v>1</v>
      </c>
      <c r="C58" s="1" t="s">
        <v>2</v>
      </c>
      <c r="D58" s="1" t="s">
        <v>3</v>
      </c>
      <c r="E58" s="1" t="s">
        <v>4</v>
      </c>
      <c r="F58" s="3" t="s">
        <v>10</v>
      </c>
    </row>
    <row r="59" spans="1:6">
      <c r="A59" s="129">
        <v>4</v>
      </c>
      <c r="B59" s="13" t="s">
        <v>5</v>
      </c>
      <c r="C59" s="17">
        <v>0.48809999999999998</v>
      </c>
      <c r="D59" s="17">
        <v>0.75929999999999997</v>
      </c>
      <c r="E59" s="17">
        <v>0.59419999999999995</v>
      </c>
      <c r="F59" s="18">
        <v>0.44</v>
      </c>
    </row>
    <row r="60" spans="1:6">
      <c r="A60" s="129"/>
      <c r="B60" s="2" t="s">
        <v>6</v>
      </c>
      <c r="C60" s="130">
        <v>0.71130000000000004</v>
      </c>
      <c r="D60" s="130">
        <v>0.9718</v>
      </c>
      <c r="E60" s="130">
        <v>0.82140000000000002</v>
      </c>
      <c r="F60" s="5">
        <v>0.7</v>
      </c>
    </row>
    <row r="61" spans="1:6">
      <c r="A61" s="129"/>
      <c r="B61" s="2" t="s">
        <v>7</v>
      </c>
      <c r="C61" s="130">
        <v>0.433</v>
      </c>
      <c r="D61" s="130">
        <v>0.97670000000000001</v>
      </c>
      <c r="E61" s="130">
        <v>0.6</v>
      </c>
      <c r="F61" s="5">
        <v>0.44</v>
      </c>
    </row>
    <row r="62" spans="1:6">
      <c r="A62" s="129"/>
      <c r="B62" s="2" t="s">
        <v>8</v>
      </c>
      <c r="C62" s="130">
        <v>0.125</v>
      </c>
      <c r="D62" s="130">
        <v>0.57140000000000002</v>
      </c>
      <c r="E62">
        <v>0.2051</v>
      </c>
      <c r="F62" s="5">
        <v>0.38</v>
      </c>
    </row>
    <row r="63" spans="1:6">
      <c r="A63" s="129"/>
      <c r="B63" s="2" t="s">
        <v>9</v>
      </c>
      <c r="C63">
        <v>0.32629999999999998</v>
      </c>
      <c r="D63">
        <v>0.91180000000000005</v>
      </c>
      <c r="E63">
        <v>0.48060000000000003</v>
      </c>
      <c r="F63" s="5">
        <v>0.33</v>
      </c>
    </row>
    <row r="64" spans="1:6">
      <c r="A64" s="129"/>
      <c r="B64" s="2" t="s">
        <v>11</v>
      </c>
      <c r="C64" s="1">
        <f>AVERAGE(C59:C63)</f>
        <v>0.41674</v>
      </c>
      <c r="D64" s="1">
        <f>AVERAGE(D59:D63)</f>
        <v>0.83820000000000017</v>
      </c>
      <c r="E64" s="1">
        <f>AVERAGE(E59:E63)</f>
        <v>0.54025999999999996</v>
      </c>
      <c r="F64" s="3">
        <f>AVERAGE(F59:F63)</f>
        <v>0.45800000000000002</v>
      </c>
    </row>
    <row r="65" spans="1:6">
      <c r="B65" s="2" t="s">
        <v>1</v>
      </c>
      <c r="C65" s="1" t="s">
        <v>2</v>
      </c>
      <c r="D65" s="1" t="s">
        <v>3</v>
      </c>
      <c r="E65" s="1" t="s">
        <v>4</v>
      </c>
      <c r="F65" s="3" t="s">
        <v>10</v>
      </c>
    </row>
    <row r="66" spans="1:6">
      <c r="A66" s="129">
        <v>5</v>
      </c>
      <c r="B66" s="13" t="s">
        <v>5</v>
      </c>
      <c r="C66" s="17">
        <v>0.45350000000000001</v>
      </c>
      <c r="D66" s="17">
        <v>0.90700000000000003</v>
      </c>
      <c r="E66" s="17">
        <v>0.60470000000000002</v>
      </c>
      <c r="F66" s="18">
        <v>0.49</v>
      </c>
    </row>
    <row r="67" spans="1:6">
      <c r="A67" s="129"/>
      <c r="B67" s="2" t="s">
        <v>6</v>
      </c>
      <c r="C67" s="130">
        <v>0.64</v>
      </c>
      <c r="D67" s="130">
        <v>1</v>
      </c>
      <c r="E67" s="130">
        <v>0.78049999999999997</v>
      </c>
      <c r="F67" s="5">
        <v>0.64</v>
      </c>
    </row>
    <row r="68" spans="1:6">
      <c r="A68" s="129"/>
      <c r="B68" s="2" t="s">
        <v>7</v>
      </c>
      <c r="C68" s="130">
        <v>0.36170000000000002</v>
      </c>
      <c r="D68" s="130">
        <v>0.97140000000000004</v>
      </c>
      <c r="E68" s="130">
        <v>0.52710000000000001</v>
      </c>
      <c r="F68" s="5">
        <v>0.39</v>
      </c>
    </row>
    <row r="69" spans="1:6">
      <c r="A69" s="129"/>
      <c r="B69" s="2" t="s">
        <v>8</v>
      </c>
      <c r="C69" s="130">
        <v>0.1061</v>
      </c>
      <c r="D69" s="130">
        <v>0.63639999999999997</v>
      </c>
      <c r="E69" s="130">
        <v>0.18179999999999999</v>
      </c>
      <c r="F69" s="5">
        <v>0.37</v>
      </c>
    </row>
    <row r="70" spans="1:6">
      <c r="A70" s="129"/>
      <c r="B70" s="2" t="s">
        <v>9</v>
      </c>
      <c r="C70">
        <v>0.28870000000000001</v>
      </c>
      <c r="D70">
        <v>1</v>
      </c>
      <c r="E70">
        <v>0.44800000000000001</v>
      </c>
      <c r="F70" s="5">
        <v>0.31</v>
      </c>
    </row>
    <row r="71" spans="1:6">
      <c r="A71" s="129"/>
      <c r="B71" s="2" t="s">
        <v>11</v>
      </c>
      <c r="C71" s="1">
        <f>AVERAGE(C66:C70)</f>
        <v>0.37</v>
      </c>
      <c r="D71" s="1">
        <f>AVERAGE(D66:D70)</f>
        <v>0.90295999999999998</v>
      </c>
      <c r="E71" s="1">
        <f>AVERAGE(E66:E70)</f>
        <v>0.50841999999999998</v>
      </c>
      <c r="F71" s="3">
        <f>AVERAGE(F66:F70)</f>
        <v>0.44000000000000006</v>
      </c>
    </row>
    <row r="72" spans="1:6">
      <c r="C72">
        <f>AVERAGE(C43,C50,C57,C64,C71)</f>
        <v>0.39179200000000003</v>
      </c>
      <c r="D72">
        <f>AVERAGE(D43,D50,D57,D64,D71)</f>
        <v>0.87729599999999996</v>
      </c>
      <c r="E72">
        <f t="shared" ref="E72" si="0">AVERAGE(E43,E50,E57,E64,E71)</f>
        <v>0.5185519999999999</v>
      </c>
      <c r="F72">
        <f t="shared" ref="F72" si="1">AVERAGE(F43,F50,F57,F64,F71)</f>
        <v>0.45418400000000003</v>
      </c>
    </row>
    <row r="73" spans="1:6">
      <c r="C73">
        <f>_xlfn.STDEV.P(C43,C50,C57,C64,C71)</f>
        <v>1.6096352878835634E-2</v>
      </c>
      <c r="D73">
        <f t="shared" ref="D73:F73" si="2">_xlfn.STDEV.P(D43,D50,D57,D64,D71)</f>
        <v>5.9429688742243948E-2</v>
      </c>
      <c r="E73">
        <f t="shared" si="2"/>
        <v>1.2592033036805448E-2</v>
      </c>
      <c r="F73">
        <f t="shared" si="2"/>
        <v>1.1010783078419068E-2</v>
      </c>
    </row>
    <row r="75" spans="1:6">
      <c r="A75" s="128" t="s">
        <v>307</v>
      </c>
      <c r="B75" s="128"/>
      <c r="C75" s="128"/>
      <c r="D75" s="128"/>
      <c r="E75" s="128"/>
      <c r="F75" s="111"/>
    </row>
    <row r="76" spans="1:6">
      <c r="A76" t="s">
        <v>0</v>
      </c>
      <c r="B76" s="2" t="s">
        <v>1</v>
      </c>
      <c r="C76" s="1" t="s">
        <v>2</v>
      </c>
      <c r="D76" s="1" t="s">
        <v>3</v>
      </c>
      <c r="E76" s="1" t="s">
        <v>4</v>
      </c>
      <c r="F76" s="3" t="s">
        <v>10</v>
      </c>
    </row>
    <row r="77" spans="1:6">
      <c r="A77" s="129">
        <v>1</v>
      </c>
      <c r="B77" s="13" t="s">
        <v>5</v>
      </c>
      <c r="C77" s="17">
        <v>0.57320000000000004</v>
      </c>
      <c r="D77" s="17">
        <v>0.85450000000000004</v>
      </c>
      <c r="E77" s="17">
        <v>0.68610000000000004</v>
      </c>
      <c r="F77" s="18">
        <v>0.56999999999999995</v>
      </c>
    </row>
    <row r="78" spans="1:6">
      <c r="A78" s="129"/>
      <c r="B78" s="2" t="s">
        <v>6</v>
      </c>
      <c r="C78">
        <v>0.64949999999999997</v>
      </c>
      <c r="D78">
        <v>0.96919999999999995</v>
      </c>
      <c r="E78">
        <v>0.77780000000000005</v>
      </c>
      <c r="F78" s="5">
        <v>0.64</v>
      </c>
    </row>
    <row r="79" spans="1:6">
      <c r="A79" s="129"/>
      <c r="B79" s="2" t="s">
        <v>7</v>
      </c>
      <c r="C79">
        <v>0.43619999999999998</v>
      </c>
      <c r="D79">
        <v>0.95350000000000001</v>
      </c>
      <c r="E79">
        <v>0.59850000000000003</v>
      </c>
      <c r="F79" s="5">
        <v>0.45</v>
      </c>
    </row>
    <row r="80" spans="1:6">
      <c r="A80" s="129"/>
      <c r="B80" s="2" t="s">
        <v>8</v>
      </c>
      <c r="C80">
        <v>0.04</v>
      </c>
      <c r="D80">
        <v>0.22220000000000001</v>
      </c>
      <c r="E80">
        <v>6.7799999999999999E-2</v>
      </c>
      <c r="F80" s="5">
        <v>0.45</v>
      </c>
    </row>
    <row r="81" spans="1:6">
      <c r="A81" s="129"/>
      <c r="B81" s="2" t="s">
        <v>9</v>
      </c>
      <c r="C81">
        <v>0.28239999999999998</v>
      </c>
      <c r="D81">
        <v>0.75</v>
      </c>
      <c r="E81">
        <v>0.4103</v>
      </c>
      <c r="F81" s="5">
        <v>0.31</v>
      </c>
    </row>
    <row r="82" spans="1:6">
      <c r="A82" s="129"/>
      <c r="B82" s="2" t="s">
        <v>11</v>
      </c>
      <c r="C82" s="1">
        <f>AVERAGE(C77:C81)</f>
        <v>0.39626</v>
      </c>
      <c r="D82" s="1">
        <f>AVERAGE(D77:D81)</f>
        <v>0.74987999999999999</v>
      </c>
      <c r="E82" s="1">
        <f>AVERAGE(E77:E81)</f>
        <v>0.5081</v>
      </c>
      <c r="F82" s="3">
        <f>AVERAGE(F77:F81)</f>
        <v>0.48399999999999999</v>
      </c>
    </row>
    <row r="83" spans="1:6">
      <c r="B83" s="2" t="s">
        <v>1</v>
      </c>
      <c r="C83" s="1" t="s">
        <v>2</v>
      </c>
      <c r="D83" s="1" t="s">
        <v>3</v>
      </c>
      <c r="E83" s="1" t="s">
        <v>4</v>
      </c>
      <c r="F83" s="3" t="s">
        <v>10</v>
      </c>
    </row>
    <row r="84" spans="1:6">
      <c r="A84" s="129">
        <v>2</v>
      </c>
      <c r="B84" s="13" t="s">
        <v>5</v>
      </c>
      <c r="C84" s="17">
        <v>0.46750000000000003</v>
      </c>
      <c r="D84" s="17">
        <v>0.72</v>
      </c>
      <c r="E84" s="17">
        <v>0.56689999999999996</v>
      </c>
      <c r="F84" s="18">
        <v>0.45540000000000003</v>
      </c>
    </row>
    <row r="85" spans="1:6">
      <c r="A85" s="129"/>
      <c r="B85" s="2" t="s">
        <v>6</v>
      </c>
      <c r="C85" s="130">
        <v>0.72729999999999995</v>
      </c>
      <c r="D85" s="130">
        <v>1</v>
      </c>
      <c r="E85" s="130">
        <v>0.84209999999999996</v>
      </c>
      <c r="F85" s="5">
        <v>0.73270000000000002</v>
      </c>
    </row>
    <row r="86" spans="1:6">
      <c r="A86" s="129"/>
      <c r="B86" s="2" t="s">
        <v>7</v>
      </c>
      <c r="C86" s="130">
        <v>0.34339999999999998</v>
      </c>
      <c r="D86" s="130">
        <v>0.97140000000000004</v>
      </c>
      <c r="E86" s="130">
        <v>0.50749999999999995</v>
      </c>
      <c r="F86" s="5">
        <v>0.34649999999999997</v>
      </c>
    </row>
    <row r="87" spans="1:6">
      <c r="A87" s="129"/>
      <c r="B87" s="2" t="s">
        <v>8</v>
      </c>
      <c r="C87">
        <v>8.4699999999999998E-2</v>
      </c>
      <c r="D87">
        <v>1</v>
      </c>
      <c r="E87">
        <v>0.15629999999999999</v>
      </c>
      <c r="F87" s="5">
        <v>0.46529999999999999</v>
      </c>
    </row>
    <row r="88" spans="1:6">
      <c r="A88" s="129"/>
      <c r="B88" s="2" t="s">
        <v>9</v>
      </c>
      <c r="C88">
        <v>0.28420000000000001</v>
      </c>
      <c r="D88">
        <v>0.96430000000000005</v>
      </c>
      <c r="E88">
        <v>0.439</v>
      </c>
      <c r="F88" s="5">
        <v>0.31680000000000003</v>
      </c>
    </row>
    <row r="89" spans="1:6">
      <c r="A89" s="129"/>
      <c r="B89" s="2" t="s">
        <v>11</v>
      </c>
      <c r="C89" s="1">
        <f>AVERAGE(C84:C88)</f>
        <v>0.38141999999999998</v>
      </c>
      <c r="D89" s="1">
        <f>AVERAGE(D84:D88)</f>
        <v>0.93113999999999986</v>
      </c>
      <c r="E89" s="1">
        <f>AVERAGE(E84:E88)</f>
        <v>0.50235999999999992</v>
      </c>
      <c r="F89" s="3">
        <f>AVERAGE(F84:F88)</f>
        <v>0.46333999999999997</v>
      </c>
    </row>
    <row r="90" spans="1:6">
      <c r="B90" s="2" t="s">
        <v>1</v>
      </c>
      <c r="C90" s="1" t="s">
        <v>2</v>
      </c>
      <c r="D90" s="1" t="s">
        <v>3</v>
      </c>
      <c r="E90" s="1" t="s">
        <v>4</v>
      </c>
      <c r="F90" s="3" t="s">
        <v>10</v>
      </c>
    </row>
    <row r="91" spans="1:6">
      <c r="A91" s="129">
        <v>3</v>
      </c>
      <c r="B91" s="13" t="s">
        <v>5</v>
      </c>
      <c r="C91" s="17">
        <v>0.49370000000000003</v>
      </c>
      <c r="D91" s="17">
        <v>0.73580000000000001</v>
      </c>
      <c r="E91" s="17">
        <v>0.59089999999999998</v>
      </c>
      <c r="F91" s="18">
        <v>0.46529999999999999</v>
      </c>
    </row>
    <row r="92" spans="1:6">
      <c r="A92" s="129"/>
      <c r="B92" s="2" t="s">
        <v>6</v>
      </c>
      <c r="C92" s="130">
        <v>0.60199999999999998</v>
      </c>
      <c r="D92" s="130">
        <v>0.9516</v>
      </c>
      <c r="E92" s="130">
        <v>0.73750000000000004</v>
      </c>
      <c r="F92" s="5">
        <v>0.58420000000000005</v>
      </c>
    </row>
    <row r="93" spans="1:6">
      <c r="A93" s="129"/>
      <c r="B93" s="2" t="s">
        <v>7</v>
      </c>
      <c r="C93" s="130">
        <v>0.45829999999999999</v>
      </c>
      <c r="D93">
        <v>0.95650000000000002</v>
      </c>
      <c r="E93" s="130">
        <v>0.61970000000000003</v>
      </c>
      <c r="F93" s="5">
        <v>0.46529999999999999</v>
      </c>
    </row>
    <row r="94" spans="1:6">
      <c r="A94" s="129"/>
      <c r="B94" s="2" t="s">
        <v>8</v>
      </c>
      <c r="C94">
        <v>6.5600000000000006E-2</v>
      </c>
      <c r="D94">
        <v>0.8</v>
      </c>
      <c r="E94">
        <v>0.1212</v>
      </c>
      <c r="F94" s="5">
        <v>0.42570000000000002</v>
      </c>
    </row>
    <row r="95" spans="1:6">
      <c r="A95" s="129"/>
      <c r="B95" s="2" t="s">
        <v>9</v>
      </c>
      <c r="C95">
        <v>0.33700000000000002</v>
      </c>
      <c r="D95">
        <v>0.96879999999999999</v>
      </c>
      <c r="E95">
        <v>0.5</v>
      </c>
      <c r="F95" s="5">
        <v>0.3861</v>
      </c>
    </row>
    <row r="96" spans="1:6">
      <c r="A96" s="129"/>
      <c r="B96" s="2" t="s">
        <v>11</v>
      </c>
      <c r="C96" s="1">
        <f>AVERAGE(C91:C95)</f>
        <v>0.39132</v>
      </c>
      <c r="D96" s="1">
        <f>AVERAGE(D91:D95)</f>
        <v>0.88253999999999999</v>
      </c>
      <c r="E96" s="1">
        <f>AVERAGE(E91:E95)</f>
        <v>0.51385999999999998</v>
      </c>
      <c r="F96" s="3">
        <f>AVERAGE(F91:F95)</f>
        <v>0.46532000000000001</v>
      </c>
    </row>
    <row r="97" spans="1:6">
      <c r="B97" s="2" t="s">
        <v>1</v>
      </c>
      <c r="C97" s="1" t="s">
        <v>2</v>
      </c>
      <c r="D97" s="1" t="s">
        <v>3</v>
      </c>
      <c r="E97" s="1" t="s">
        <v>4</v>
      </c>
      <c r="F97" s="3" t="s">
        <v>10</v>
      </c>
    </row>
    <row r="98" spans="1:6">
      <c r="A98" s="129">
        <v>4</v>
      </c>
      <c r="B98" s="13" t="s">
        <v>5</v>
      </c>
      <c r="C98" s="17">
        <v>0.54049999999999998</v>
      </c>
      <c r="D98" s="17">
        <v>0.74070000000000003</v>
      </c>
      <c r="E98" s="17">
        <v>0.625</v>
      </c>
      <c r="F98" s="18">
        <v>0.52</v>
      </c>
    </row>
    <row r="99" spans="1:6">
      <c r="A99" s="129"/>
      <c r="B99" s="2" t="s">
        <v>6</v>
      </c>
      <c r="C99" s="130">
        <v>0.70530000000000004</v>
      </c>
      <c r="D99" s="130">
        <v>0.94369999999999998</v>
      </c>
      <c r="E99" s="130">
        <v>0.80720000000000003</v>
      </c>
      <c r="F99" s="5">
        <v>0.68</v>
      </c>
    </row>
    <row r="100" spans="1:6">
      <c r="A100" s="129"/>
      <c r="B100" s="2" t="s">
        <v>7</v>
      </c>
      <c r="C100" s="130">
        <v>0.433</v>
      </c>
      <c r="D100" s="130">
        <v>0.97670000000000001</v>
      </c>
      <c r="E100" s="130">
        <v>0.6</v>
      </c>
      <c r="F100" s="5">
        <v>0.44</v>
      </c>
    </row>
    <row r="101" spans="1:6">
      <c r="A101" s="129"/>
      <c r="B101" s="2" t="s">
        <v>8</v>
      </c>
      <c r="C101" s="130">
        <v>0.125</v>
      </c>
      <c r="D101" s="130">
        <v>0.5</v>
      </c>
      <c r="E101">
        <v>0.2</v>
      </c>
      <c r="F101" s="5">
        <v>0.44</v>
      </c>
    </row>
    <row r="102" spans="1:6">
      <c r="A102" s="129"/>
      <c r="B102" s="2" t="s">
        <v>9</v>
      </c>
      <c r="C102">
        <v>0.33329999999999999</v>
      </c>
      <c r="D102">
        <v>0.88239999999999996</v>
      </c>
      <c r="E102">
        <v>0.4839</v>
      </c>
      <c r="F102" s="5">
        <v>0.36</v>
      </c>
    </row>
    <row r="103" spans="1:6">
      <c r="A103" s="129"/>
      <c r="B103" s="2" t="s">
        <v>11</v>
      </c>
      <c r="C103" s="1">
        <f>AVERAGE(C98:C102)</f>
        <v>0.42742000000000002</v>
      </c>
      <c r="D103" s="1">
        <f>AVERAGE(D98:D102)</f>
        <v>0.80869999999999997</v>
      </c>
      <c r="E103" s="1">
        <f>AVERAGE(E98:E102)</f>
        <v>0.54322000000000004</v>
      </c>
      <c r="F103" s="3">
        <f>AVERAGE(F98:F102)</f>
        <v>0.48799999999999999</v>
      </c>
    </row>
    <row r="104" spans="1:6">
      <c r="B104" s="2" t="s">
        <v>1</v>
      </c>
      <c r="C104" s="1" t="s">
        <v>2</v>
      </c>
      <c r="D104" s="1" t="s">
        <v>3</v>
      </c>
      <c r="E104" s="1" t="s">
        <v>4</v>
      </c>
      <c r="F104" s="3" t="s">
        <v>10</v>
      </c>
    </row>
    <row r="105" spans="1:6">
      <c r="A105" s="129">
        <v>5</v>
      </c>
      <c r="B105" s="13" t="s">
        <v>5</v>
      </c>
      <c r="C105" s="17">
        <v>0.45</v>
      </c>
      <c r="D105" s="17">
        <v>0.83720000000000006</v>
      </c>
      <c r="E105" s="17">
        <v>0.58540000000000003</v>
      </c>
      <c r="F105" s="18">
        <v>0.49</v>
      </c>
    </row>
    <row r="106" spans="1:6">
      <c r="A106" s="129"/>
      <c r="B106" s="2" t="s">
        <v>6</v>
      </c>
      <c r="C106" s="130">
        <v>0.64</v>
      </c>
      <c r="D106" s="130">
        <v>1</v>
      </c>
      <c r="E106" s="130">
        <v>0.78049999999999997</v>
      </c>
      <c r="F106" s="5">
        <v>0.64</v>
      </c>
    </row>
    <row r="107" spans="1:6">
      <c r="A107" s="129"/>
      <c r="B107" s="2" t="s">
        <v>7</v>
      </c>
      <c r="C107" s="130">
        <v>0.36559999999999998</v>
      </c>
      <c r="D107" s="130">
        <v>0.97140000000000004</v>
      </c>
      <c r="E107" s="130">
        <v>0.53129999999999999</v>
      </c>
      <c r="F107" s="5">
        <v>0.4</v>
      </c>
    </row>
    <row r="108" spans="1:6">
      <c r="A108" s="129"/>
      <c r="B108" s="2" t="s">
        <v>8</v>
      </c>
      <c r="C108" s="130">
        <v>8.9300000000000004E-2</v>
      </c>
      <c r="D108" s="130">
        <v>0.45450000000000002</v>
      </c>
      <c r="E108" s="130">
        <v>0.14929999999999999</v>
      </c>
      <c r="F108" s="5">
        <v>0.43</v>
      </c>
    </row>
    <row r="109" spans="1:6">
      <c r="A109" s="129"/>
      <c r="B109" s="2" t="s">
        <v>9</v>
      </c>
      <c r="C109">
        <v>0.27960000000000002</v>
      </c>
      <c r="D109">
        <v>0.92859999999999998</v>
      </c>
      <c r="E109">
        <v>0.42980000000000002</v>
      </c>
      <c r="F109" s="5">
        <v>0.31</v>
      </c>
    </row>
    <row r="110" spans="1:6">
      <c r="A110" s="129"/>
      <c r="B110" s="2" t="s">
        <v>11</v>
      </c>
      <c r="C110" s="1">
        <f>AVERAGE(C105:C109)</f>
        <v>0.3649</v>
      </c>
      <c r="D110" s="1">
        <f>AVERAGE(D105:D109)</f>
        <v>0.83833999999999997</v>
      </c>
      <c r="E110" s="1">
        <f>AVERAGE(E105:E109)</f>
        <v>0.49526000000000003</v>
      </c>
      <c r="F110" s="3">
        <f>AVERAGE(F105:F109)</f>
        <v>0.4539999999999999</v>
      </c>
    </row>
    <row r="111" spans="1:6">
      <c r="C111">
        <f>AVERAGE(C82,C89,C96,C103,C110)</f>
        <v>0.39226400000000006</v>
      </c>
      <c r="D111">
        <f>AVERAGE(D82,D89,D96,D103,D110)</f>
        <v>0.84211999999999987</v>
      </c>
      <c r="E111">
        <f t="shared" ref="E111" si="3">AVERAGE(E82,E89,E96,E103,E110)</f>
        <v>0.51256000000000002</v>
      </c>
      <c r="F111">
        <f t="shared" ref="F111" si="4">AVERAGE(F82,F89,F96,F103,F110)</f>
        <v>0.47093200000000002</v>
      </c>
    </row>
    <row r="112" spans="1:6">
      <c r="C112">
        <f>_xlfn.STDEV.P(C82,C89,C96,C103,C110)</f>
        <v>2.0587298608608182E-2</v>
      </c>
      <c r="D112">
        <f t="shared" ref="D112:F112" si="5">_xlfn.STDEV.P(D82,D89,D96,D103,D110)</f>
        <v>6.1964085081601866E-2</v>
      </c>
      <c r="E112">
        <f t="shared" si="5"/>
        <v>1.6522392078630762E-2</v>
      </c>
      <c r="F112">
        <f t="shared" si="5"/>
        <v>1.2945384351188673E-2</v>
      </c>
    </row>
    <row r="114" spans="1:6">
      <c r="A114" s="128" t="s">
        <v>305</v>
      </c>
      <c r="B114" s="128"/>
      <c r="C114" s="128"/>
      <c r="D114" s="128"/>
      <c r="E114" s="128"/>
      <c r="F114" s="111"/>
    </row>
    <row r="115" spans="1:6">
      <c r="A115" t="s">
        <v>0</v>
      </c>
      <c r="B115" s="2" t="s">
        <v>1</v>
      </c>
      <c r="C115" s="1" t="s">
        <v>2</v>
      </c>
      <c r="D115" s="1" t="s">
        <v>3</v>
      </c>
      <c r="E115" s="1" t="s">
        <v>4</v>
      </c>
      <c r="F115" s="3" t="s">
        <v>10</v>
      </c>
    </row>
    <row r="116" spans="1:6">
      <c r="A116" s="129">
        <v>1</v>
      </c>
      <c r="B116" s="13" t="s">
        <v>5</v>
      </c>
      <c r="C116" s="17">
        <v>0.58440000000000003</v>
      </c>
      <c r="D116" s="17">
        <v>0.81820000000000004</v>
      </c>
      <c r="E116" s="17">
        <v>0.68179999999999996</v>
      </c>
      <c r="F116" s="18">
        <v>0.57999999999999996</v>
      </c>
    </row>
    <row r="117" spans="1:6">
      <c r="A117" s="129"/>
      <c r="B117" s="2" t="s">
        <v>6</v>
      </c>
      <c r="C117">
        <v>0.64580000000000004</v>
      </c>
      <c r="D117">
        <v>0.95379999999999998</v>
      </c>
      <c r="E117">
        <v>0.7702</v>
      </c>
      <c r="F117" s="5">
        <v>0.63</v>
      </c>
    </row>
    <row r="118" spans="1:6">
      <c r="A118" s="129"/>
      <c r="B118" s="2" t="s">
        <v>7</v>
      </c>
      <c r="C118">
        <v>0.43619999999999998</v>
      </c>
      <c r="D118">
        <v>0.95350000000000001</v>
      </c>
      <c r="E118">
        <v>0.59850000000000003</v>
      </c>
      <c r="F118" s="5">
        <v>0.45</v>
      </c>
    </row>
    <row r="119" spans="1:6">
      <c r="A119" s="129"/>
      <c r="B119" s="2" t="s">
        <v>8</v>
      </c>
      <c r="C119">
        <v>0.05</v>
      </c>
      <c r="D119">
        <v>0.22220000000000001</v>
      </c>
      <c r="E119">
        <v>8.1600000000000006E-2</v>
      </c>
      <c r="F119" s="5">
        <v>0.55000000000000004</v>
      </c>
    </row>
    <row r="120" spans="1:6">
      <c r="A120" s="129"/>
      <c r="B120" s="2" t="s">
        <v>9</v>
      </c>
      <c r="C120">
        <v>0.28050000000000003</v>
      </c>
      <c r="D120">
        <v>0.71879999999999999</v>
      </c>
      <c r="E120">
        <v>0.40350000000000003</v>
      </c>
      <c r="F120" s="5">
        <v>0.32</v>
      </c>
    </row>
    <row r="121" spans="1:6">
      <c r="A121" s="129"/>
      <c r="B121" s="2" t="s">
        <v>11</v>
      </c>
      <c r="C121" s="1">
        <f>AVERAGE(C116:C120)</f>
        <v>0.39937999999999996</v>
      </c>
      <c r="D121" s="1">
        <f>AVERAGE(D116:D120)</f>
        <v>0.73330000000000006</v>
      </c>
      <c r="E121" s="1">
        <f>AVERAGE(E116:E120)</f>
        <v>0.50712000000000002</v>
      </c>
      <c r="F121" s="3">
        <f>AVERAGE(F116:F120)</f>
        <v>0.50600000000000001</v>
      </c>
    </row>
    <row r="122" spans="1:6">
      <c r="B122" s="2" t="s">
        <v>1</v>
      </c>
      <c r="C122" s="1" t="s">
        <v>2</v>
      </c>
      <c r="D122" s="1" t="s">
        <v>3</v>
      </c>
      <c r="E122" s="1" t="s">
        <v>4</v>
      </c>
      <c r="F122" s="3" t="s">
        <v>10</v>
      </c>
    </row>
    <row r="123" spans="1:6">
      <c r="A123" s="129">
        <v>2</v>
      </c>
      <c r="B123" s="13" t="s">
        <v>5</v>
      </c>
      <c r="C123" s="17">
        <v>0.4783</v>
      </c>
      <c r="D123" s="17">
        <v>0.66</v>
      </c>
      <c r="E123" s="17">
        <v>0.55459999999999998</v>
      </c>
      <c r="F123" s="18">
        <v>0.47520000000000001</v>
      </c>
    </row>
    <row r="124" spans="1:6">
      <c r="A124" s="129"/>
      <c r="B124" s="2" t="s">
        <v>6</v>
      </c>
      <c r="C124" s="130">
        <v>0.72829999999999995</v>
      </c>
      <c r="D124" s="130">
        <v>0.93059999999999998</v>
      </c>
      <c r="E124" s="130">
        <v>0.81710000000000005</v>
      </c>
      <c r="F124" s="5">
        <v>0.70299999999999996</v>
      </c>
    </row>
    <row r="125" spans="1:6">
      <c r="A125" s="129"/>
      <c r="B125" s="2" t="s">
        <v>7</v>
      </c>
      <c r="C125" s="130">
        <v>0.35420000000000001</v>
      </c>
      <c r="D125" s="130">
        <v>0.97140000000000004</v>
      </c>
      <c r="E125" s="130">
        <v>0.51910000000000001</v>
      </c>
      <c r="F125" s="5">
        <v>0.37619999999999998</v>
      </c>
    </row>
    <row r="126" spans="1:6">
      <c r="A126" s="129"/>
      <c r="B126" s="2" t="s">
        <v>8</v>
      </c>
      <c r="C126">
        <v>0.1</v>
      </c>
      <c r="D126">
        <v>1</v>
      </c>
      <c r="E126">
        <v>0.18179999999999999</v>
      </c>
      <c r="F126" s="5">
        <v>0.55449999999999999</v>
      </c>
    </row>
    <row r="127" spans="1:6">
      <c r="A127" s="129"/>
      <c r="B127" s="2" t="s">
        <v>9</v>
      </c>
      <c r="C127">
        <v>0.2717</v>
      </c>
      <c r="D127">
        <v>0.89290000000000003</v>
      </c>
      <c r="E127">
        <v>0.41670000000000001</v>
      </c>
      <c r="F127" s="5">
        <v>0.30690000000000001</v>
      </c>
    </row>
    <row r="128" spans="1:6">
      <c r="A128" s="129"/>
      <c r="B128" s="2" t="s">
        <v>11</v>
      </c>
      <c r="C128" s="1">
        <f>AVERAGE(C123:C127)</f>
        <v>0.38650000000000001</v>
      </c>
      <c r="D128" s="1">
        <f>AVERAGE(D123:D127)</f>
        <v>0.89098000000000011</v>
      </c>
      <c r="E128" s="1">
        <f>AVERAGE(E123:E127)</f>
        <v>0.49786000000000002</v>
      </c>
      <c r="F128" s="3">
        <f>AVERAGE(F123:F127)</f>
        <v>0.48315999999999998</v>
      </c>
    </row>
    <row r="129" spans="1:6">
      <c r="B129" s="2" t="s">
        <v>1</v>
      </c>
      <c r="C129" s="1" t="s">
        <v>2</v>
      </c>
      <c r="D129" s="1" t="s">
        <v>3</v>
      </c>
      <c r="E129" s="1" t="s">
        <v>4</v>
      </c>
      <c r="F129" s="3" t="s">
        <v>10</v>
      </c>
    </row>
    <row r="130" spans="1:6">
      <c r="A130" s="129">
        <v>3</v>
      </c>
      <c r="B130" s="13" t="s">
        <v>5</v>
      </c>
      <c r="C130" s="17">
        <v>0.50700000000000001</v>
      </c>
      <c r="D130" s="17">
        <v>0.67920000000000003</v>
      </c>
      <c r="E130" s="17">
        <v>0.5806</v>
      </c>
      <c r="F130" s="18">
        <v>0.48509999999999998</v>
      </c>
    </row>
    <row r="131" spans="1:6">
      <c r="A131" s="129"/>
      <c r="B131" s="2" t="s">
        <v>6</v>
      </c>
      <c r="C131" s="130">
        <v>0.58509999999999995</v>
      </c>
      <c r="D131" s="130">
        <v>0.8871</v>
      </c>
      <c r="E131" s="130">
        <v>0.70509999999999995</v>
      </c>
      <c r="F131" s="5">
        <v>0.54459999999999997</v>
      </c>
    </row>
    <row r="132" spans="1:6">
      <c r="A132" s="129"/>
      <c r="B132" s="2" t="s">
        <v>7</v>
      </c>
      <c r="C132" s="130">
        <v>0.4526</v>
      </c>
      <c r="D132">
        <v>0.93479999999999996</v>
      </c>
      <c r="E132" s="130">
        <v>0.6099</v>
      </c>
      <c r="F132" s="5">
        <v>0.45540000000000003</v>
      </c>
    </row>
    <row r="133" spans="1:6">
      <c r="A133" s="129"/>
      <c r="B133" s="2" t="s">
        <v>8</v>
      </c>
      <c r="C133">
        <v>7.1400000000000005E-2</v>
      </c>
      <c r="D133">
        <v>0.8</v>
      </c>
      <c r="E133">
        <v>0.13109999999999999</v>
      </c>
      <c r="F133" s="5">
        <v>0.47520000000000001</v>
      </c>
    </row>
    <row r="134" spans="1:6">
      <c r="A134" s="129"/>
      <c r="B134" s="2" t="s">
        <v>9</v>
      </c>
      <c r="C134">
        <v>0.33710000000000001</v>
      </c>
      <c r="D134">
        <v>0.9375</v>
      </c>
      <c r="E134">
        <v>0.49590000000000001</v>
      </c>
      <c r="F134" s="5">
        <v>0.39600000000000002</v>
      </c>
    </row>
    <row r="135" spans="1:6">
      <c r="A135" s="129"/>
      <c r="B135" s="2" t="s">
        <v>11</v>
      </c>
      <c r="C135" s="1">
        <f>AVERAGE(C130:C134)</f>
        <v>0.39063999999999993</v>
      </c>
      <c r="D135" s="1">
        <f>AVERAGE(D130:D134)</f>
        <v>0.84772000000000003</v>
      </c>
      <c r="E135" s="1">
        <f>AVERAGE(E130:E134)</f>
        <v>0.50451999999999997</v>
      </c>
      <c r="F135" s="3">
        <f>AVERAGE(F130:F134)</f>
        <v>0.47126000000000001</v>
      </c>
    </row>
    <row r="136" spans="1:6">
      <c r="B136" s="2" t="s">
        <v>1</v>
      </c>
      <c r="C136" s="1" t="s">
        <v>2</v>
      </c>
      <c r="D136" s="1" t="s">
        <v>3</v>
      </c>
      <c r="E136" s="1" t="s">
        <v>4</v>
      </c>
      <c r="F136" s="3" t="s">
        <v>10</v>
      </c>
    </row>
    <row r="137" spans="1:6">
      <c r="A137" s="129">
        <v>4</v>
      </c>
      <c r="B137" s="13" t="s">
        <v>5</v>
      </c>
      <c r="C137" s="17">
        <v>0.5323</v>
      </c>
      <c r="D137" s="17">
        <v>0.61109999999999998</v>
      </c>
      <c r="E137" s="17">
        <v>0.56899999999999995</v>
      </c>
      <c r="F137" s="18">
        <v>0.5</v>
      </c>
    </row>
    <row r="138" spans="1:6">
      <c r="A138" s="129"/>
      <c r="B138" s="2" t="s">
        <v>6</v>
      </c>
      <c r="C138" s="130">
        <v>0.70530000000000004</v>
      </c>
      <c r="D138" s="130">
        <v>0.94369999999999998</v>
      </c>
      <c r="E138" s="130">
        <v>0.80720000000000003</v>
      </c>
      <c r="F138" s="5">
        <v>0.68</v>
      </c>
    </row>
    <row r="139" spans="1:6">
      <c r="A139" s="129"/>
      <c r="B139" s="2" t="s">
        <v>7</v>
      </c>
      <c r="C139" s="130">
        <v>0.45650000000000002</v>
      </c>
      <c r="D139" s="130">
        <v>0.97670000000000001</v>
      </c>
      <c r="E139" s="130">
        <v>0.62219999999999998</v>
      </c>
      <c r="F139" s="5">
        <v>0.49</v>
      </c>
    </row>
    <row r="140" spans="1:6">
      <c r="A140" s="129"/>
      <c r="B140" s="2" t="s">
        <v>8</v>
      </c>
      <c r="C140" s="130">
        <v>0.14580000000000001</v>
      </c>
      <c r="D140" s="130">
        <v>0.5</v>
      </c>
      <c r="E140">
        <v>0.2258</v>
      </c>
      <c r="F140" s="5">
        <v>0.52</v>
      </c>
    </row>
    <row r="141" spans="1:6">
      <c r="A141" s="129"/>
      <c r="B141" s="2" t="s">
        <v>9</v>
      </c>
      <c r="C141">
        <v>0.33329999999999999</v>
      </c>
      <c r="D141">
        <v>0.85289999999999999</v>
      </c>
      <c r="E141">
        <v>0.4793</v>
      </c>
      <c r="F141" s="5">
        <v>0.37</v>
      </c>
    </row>
    <row r="142" spans="1:6">
      <c r="A142" s="129"/>
      <c r="B142" s="2" t="s">
        <v>11</v>
      </c>
      <c r="C142" s="1">
        <f>AVERAGE(C137:C141)</f>
        <v>0.43464000000000003</v>
      </c>
      <c r="D142" s="1">
        <f>AVERAGE(D137:D141)</f>
        <v>0.77688000000000001</v>
      </c>
      <c r="E142" s="1">
        <f>AVERAGE(E137:E141)</f>
        <v>0.54069999999999996</v>
      </c>
      <c r="F142" s="3">
        <f>AVERAGE(F137:F141)</f>
        <v>0.51200000000000012</v>
      </c>
    </row>
    <row r="143" spans="1:6">
      <c r="B143" s="2" t="s">
        <v>1</v>
      </c>
      <c r="C143" s="1" t="s">
        <v>2</v>
      </c>
      <c r="D143" s="1" t="s">
        <v>3</v>
      </c>
      <c r="E143" s="1" t="s">
        <v>4</v>
      </c>
      <c r="F143" s="3" t="s">
        <v>10</v>
      </c>
    </row>
    <row r="144" spans="1:6">
      <c r="A144" s="129">
        <v>5</v>
      </c>
      <c r="B144" s="13" t="s">
        <v>5</v>
      </c>
      <c r="C144" s="17">
        <v>0.43080000000000002</v>
      </c>
      <c r="D144" s="17">
        <v>0.6512</v>
      </c>
      <c r="E144" s="17">
        <v>0.51849999999999996</v>
      </c>
      <c r="F144" s="18">
        <v>0.48</v>
      </c>
    </row>
    <row r="145" spans="1:6">
      <c r="A145" s="129"/>
      <c r="B145" s="2" t="s">
        <v>6</v>
      </c>
      <c r="C145" s="130">
        <v>0.64580000000000004</v>
      </c>
      <c r="D145" s="130">
        <v>0.96879999999999999</v>
      </c>
      <c r="E145" s="130">
        <v>0.77500000000000002</v>
      </c>
      <c r="F145" s="5">
        <v>0.64</v>
      </c>
    </row>
    <row r="146" spans="1:6">
      <c r="A146" s="129"/>
      <c r="B146" s="2" t="s">
        <v>7</v>
      </c>
      <c r="C146" s="130">
        <v>0.37359999999999999</v>
      </c>
      <c r="D146" s="130">
        <v>0.97140000000000004</v>
      </c>
      <c r="E146" s="130">
        <v>0.53969999999999996</v>
      </c>
      <c r="F146" s="5">
        <v>0.42</v>
      </c>
    </row>
    <row r="147" spans="1:6">
      <c r="A147" s="129"/>
      <c r="B147" s="2" t="s">
        <v>8</v>
      </c>
      <c r="C147" s="130">
        <v>0.06</v>
      </c>
      <c r="D147" s="130">
        <v>0.2727</v>
      </c>
      <c r="E147" s="130">
        <v>9.8400000000000001E-2</v>
      </c>
      <c r="F147" s="5">
        <v>0.45</v>
      </c>
    </row>
    <row r="148" spans="1:6">
      <c r="A148" s="129"/>
      <c r="B148" s="2" t="s">
        <v>9</v>
      </c>
      <c r="C148">
        <v>0.27060000000000001</v>
      </c>
      <c r="D148">
        <v>0.82140000000000002</v>
      </c>
      <c r="E148">
        <v>0.40710000000000002</v>
      </c>
      <c r="F148" s="5">
        <v>0.33</v>
      </c>
    </row>
    <row r="149" spans="1:6">
      <c r="A149" s="129"/>
      <c r="B149" s="2" t="s">
        <v>11</v>
      </c>
      <c r="C149" s="1">
        <f>AVERAGE(C144:C148)</f>
        <v>0.35615999999999998</v>
      </c>
      <c r="D149" s="1">
        <f>AVERAGE(D144:D148)</f>
        <v>0.73710000000000009</v>
      </c>
      <c r="E149" s="1">
        <f>AVERAGE(E144:E148)</f>
        <v>0.46773999999999993</v>
      </c>
      <c r="F149" s="3">
        <f>AVERAGE(F144:F148)</f>
        <v>0.46399999999999997</v>
      </c>
    </row>
    <row r="150" spans="1:6">
      <c r="C150">
        <f>AVERAGE(C121,C128,C135,C142,C149)</f>
        <v>0.39346399999999998</v>
      </c>
      <c r="D150">
        <f>AVERAGE(D121,D128,D135,D142,D149)</f>
        <v>0.79719600000000013</v>
      </c>
      <c r="E150">
        <f t="shared" ref="E150" si="6">AVERAGE(E121,E128,E135,E142,E149)</f>
        <v>0.50358800000000004</v>
      </c>
      <c r="F150">
        <f t="shared" ref="F150" si="7">AVERAGE(F121,F128,F135,F142,F149)</f>
        <v>0.48728399999999999</v>
      </c>
    </row>
    <row r="151" spans="1:6">
      <c r="C151">
        <f>_xlfn.STDEV.P(C121,C128,C135,C142,C149)</f>
        <v>2.5213181949131306E-2</v>
      </c>
      <c r="D151">
        <f t="shared" ref="D151:F151" si="8">_xlfn.STDEV.P(D121,D128,D135,D142,D149)</f>
        <v>6.2378010740965446E-2</v>
      </c>
      <c r="E151">
        <f t="shared" si="8"/>
        <v>2.3274592499118008E-2</v>
      </c>
      <c r="F151">
        <f t="shared" si="8"/>
        <v>1.885253256196635E-2</v>
      </c>
    </row>
    <row r="153" spans="1:6">
      <c r="A153" s="128" t="s">
        <v>304</v>
      </c>
      <c r="B153" s="128"/>
      <c r="C153" s="128"/>
      <c r="D153" s="128"/>
      <c r="E153" s="128"/>
      <c r="F153" s="111"/>
    </row>
    <row r="154" spans="1:6">
      <c r="A154" t="s">
        <v>0</v>
      </c>
      <c r="B154" s="2" t="s">
        <v>1</v>
      </c>
      <c r="C154" s="1" t="s">
        <v>2</v>
      </c>
      <c r="D154" s="1" t="s">
        <v>3</v>
      </c>
      <c r="E154" s="1" t="s">
        <v>4</v>
      </c>
      <c r="F154" s="3" t="s">
        <v>10</v>
      </c>
    </row>
    <row r="155" spans="1:6">
      <c r="A155" s="129">
        <v>1</v>
      </c>
      <c r="B155" s="13" t="s">
        <v>5</v>
      </c>
      <c r="C155" s="17">
        <v>0.55359999999999998</v>
      </c>
      <c r="D155" s="17">
        <v>0.56359999999999999</v>
      </c>
      <c r="E155" s="17">
        <v>0.55859999999999999</v>
      </c>
      <c r="F155" s="18">
        <v>0.51</v>
      </c>
    </row>
    <row r="156" spans="1:6">
      <c r="A156" s="129"/>
      <c r="B156" s="2" t="s">
        <v>6</v>
      </c>
      <c r="C156">
        <v>0.6522</v>
      </c>
      <c r="D156">
        <v>0.92310000000000003</v>
      </c>
      <c r="E156">
        <v>0.76429999999999998</v>
      </c>
      <c r="F156" s="5">
        <v>0.63</v>
      </c>
    </row>
    <row r="157" spans="1:6">
      <c r="A157" s="129"/>
      <c r="B157" s="2" t="s">
        <v>7</v>
      </c>
      <c r="C157">
        <v>0.45050000000000001</v>
      </c>
      <c r="D157">
        <v>0.95350000000000001</v>
      </c>
      <c r="E157">
        <v>0.6119</v>
      </c>
      <c r="F157" s="5">
        <v>0.48</v>
      </c>
    </row>
    <row r="158" spans="1:6">
      <c r="A158" s="129"/>
      <c r="B158" s="2" t="s">
        <v>8</v>
      </c>
      <c r="C158">
        <v>5.7099999999999998E-2</v>
      </c>
      <c r="D158">
        <v>0.22220000000000001</v>
      </c>
      <c r="E158">
        <v>9.0899999999999995E-2</v>
      </c>
      <c r="F158" s="5">
        <v>0.6</v>
      </c>
    </row>
    <row r="159" spans="1:6">
      <c r="A159" s="129"/>
      <c r="B159" s="2" t="s">
        <v>9</v>
      </c>
      <c r="C159">
        <v>0.29330000000000001</v>
      </c>
      <c r="D159">
        <v>0.6875</v>
      </c>
      <c r="E159">
        <v>0.41120000000000001</v>
      </c>
      <c r="F159" s="5">
        <v>0.37</v>
      </c>
    </row>
    <row r="160" spans="1:6">
      <c r="A160" s="129"/>
      <c r="B160" s="2" t="s">
        <v>11</v>
      </c>
      <c r="C160" s="1">
        <f>AVERAGE(C155:C159)</f>
        <v>0.40133999999999997</v>
      </c>
      <c r="D160" s="1">
        <f>AVERAGE(D155:D159)</f>
        <v>0.66998000000000002</v>
      </c>
      <c r="E160" s="1">
        <f>AVERAGE(E155:E159)</f>
        <v>0.48738000000000004</v>
      </c>
      <c r="F160" s="3">
        <f>AVERAGE(F155:F159)</f>
        <v>0.51800000000000002</v>
      </c>
    </row>
    <row r="161" spans="1:6">
      <c r="B161" s="2" t="s">
        <v>1</v>
      </c>
      <c r="C161" s="1" t="s">
        <v>2</v>
      </c>
      <c r="D161" s="1" t="s">
        <v>3</v>
      </c>
      <c r="E161" s="1" t="s">
        <v>4</v>
      </c>
      <c r="F161" s="3" t="s">
        <v>10</v>
      </c>
    </row>
    <row r="162" spans="1:6">
      <c r="A162" s="129">
        <v>2</v>
      </c>
      <c r="B162" s="13" t="s">
        <v>5</v>
      </c>
      <c r="C162" s="17">
        <v>0.45450000000000002</v>
      </c>
      <c r="D162" s="17">
        <v>0.5</v>
      </c>
      <c r="E162" s="17">
        <v>0.47620000000000001</v>
      </c>
      <c r="F162" s="18">
        <v>0.45540000000000003</v>
      </c>
    </row>
    <row r="163" spans="1:6">
      <c r="A163" s="129"/>
      <c r="B163" s="2" t="s">
        <v>6</v>
      </c>
      <c r="C163" s="130">
        <v>0.73560000000000003</v>
      </c>
      <c r="D163" s="130">
        <v>0.88890000000000002</v>
      </c>
      <c r="E163" s="130">
        <v>0.80500000000000005</v>
      </c>
      <c r="F163" s="5">
        <v>0.69310000000000005</v>
      </c>
    </row>
    <row r="164" spans="1:6">
      <c r="A164" s="129"/>
      <c r="B164" s="2" t="s">
        <v>7</v>
      </c>
      <c r="C164" s="130">
        <v>0.36959999999999998</v>
      </c>
      <c r="D164" s="130">
        <v>0.97140000000000004</v>
      </c>
      <c r="E164" s="130">
        <v>0.53539999999999999</v>
      </c>
      <c r="F164" s="5">
        <v>0.4158</v>
      </c>
    </row>
    <row r="165" spans="1:6">
      <c r="A165" s="129"/>
      <c r="B165" s="2" t="s">
        <v>8</v>
      </c>
      <c r="C165">
        <v>0.12820000000000001</v>
      </c>
      <c r="D165">
        <v>1</v>
      </c>
      <c r="E165">
        <v>0.2273</v>
      </c>
      <c r="F165" s="5">
        <v>0.66339999999999999</v>
      </c>
    </row>
    <row r="166" spans="1:6">
      <c r="A166" s="129"/>
      <c r="B166" s="2" t="s">
        <v>9</v>
      </c>
      <c r="C166">
        <v>0.28050000000000003</v>
      </c>
      <c r="D166">
        <v>0.82140000000000002</v>
      </c>
      <c r="E166">
        <v>0.41820000000000002</v>
      </c>
      <c r="F166" s="5">
        <v>0.36630000000000001</v>
      </c>
    </row>
    <row r="167" spans="1:6">
      <c r="A167" s="129"/>
      <c r="B167" s="2" t="s">
        <v>11</v>
      </c>
      <c r="C167" s="1">
        <f>AVERAGE(C162:C166)</f>
        <v>0.39368000000000003</v>
      </c>
      <c r="D167" s="1">
        <f>AVERAGE(D162:D166)</f>
        <v>0.83634000000000008</v>
      </c>
      <c r="E167" s="1">
        <f>AVERAGE(E162:E166)</f>
        <v>0.49242000000000008</v>
      </c>
      <c r="F167" s="3">
        <f>AVERAGE(F162:F166)</f>
        <v>0.51879999999999993</v>
      </c>
    </row>
    <row r="168" spans="1:6">
      <c r="B168" s="2" t="s">
        <v>1</v>
      </c>
      <c r="C168" s="1" t="s">
        <v>2</v>
      </c>
      <c r="D168" s="1" t="s">
        <v>3</v>
      </c>
      <c r="E168" s="1" t="s">
        <v>4</v>
      </c>
      <c r="F168" s="3" t="s">
        <v>10</v>
      </c>
    </row>
    <row r="169" spans="1:6">
      <c r="A169" s="129">
        <v>3</v>
      </c>
      <c r="B169" s="13" t="s">
        <v>5</v>
      </c>
      <c r="C169" s="17">
        <v>0.50819999999999999</v>
      </c>
      <c r="D169" s="17">
        <v>0.58489999999999998</v>
      </c>
      <c r="E169" s="17">
        <v>0.54390000000000005</v>
      </c>
      <c r="F169" s="18">
        <v>0.48509999999999998</v>
      </c>
    </row>
    <row r="170" spans="1:6">
      <c r="A170" s="129"/>
      <c r="B170" s="2" t="s">
        <v>6</v>
      </c>
      <c r="C170" s="130">
        <v>0.56979999999999997</v>
      </c>
      <c r="D170" s="130">
        <v>0.7903</v>
      </c>
      <c r="E170" s="130">
        <v>0.66220000000000001</v>
      </c>
      <c r="F170" s="5">
        <v>0.505</v>
      </c>
    </row>
    <row r="171" spans="1:6">
      <c r="A171" s="129"/>
      <c r="B171" s="2" t="s">
        <v>7</v>
      </c>
      <c r="C171" s="130">
        <v>0.44940000000000002</v>
      </c>
      <c r="D171">
        <v>0.86960000000000004</v>
      </c>
      <c r="E171" s="130">
        <v>0.59260000000000002</v>
      </c>
      <c r="F171" s="5">
        <v>0.45540000000000003</v>
      </c>
    </row>
    <row r="172" spans="1:6">
      <c r="A172" s="129"/>
      <c r="B172" s="2" t="s">
        <v>8</v>
      </c>
      <c r="C172">
        <v>8.6999999999999994E-2</v>
      </c>
      <c r="D172">
        <v>0.8</v>
      </c>
      <c r="E172">
        <v>0.15690000000000001</v>
      </c>
      <c r="F172" s="5">
        <v>0.57430000000000003</v>
      </c>
    </row>
    <row r="173" spans="1:6">
      <c r="A173" s="129"/>
      <c r="B173" s="2" t="s">
        <v>9</v>
      </c>
      <c r="C173">
        <v>0.3412</v>
      </c>
      <c r="D173">
        <v>0.90629999999999999</v>
      </c>
      <c r="E173">
        <v>0.49569999999999997</v>
      </c>
      <c r="F173" s="5">
        <v>0.4158</v>
      </c>
    </row>
    <row r="174" spans="1:6">
      <c r="A174" s="129"/>
      <c r="B174" s="2" t="s">
        <v>11</v>
      </c>
      <c r="C174" s="1">
        <f>AVERAGE(C169:C173)</f>
        <v>0.39111999999999997</v>
      </c>
      <c r="D174" s="1">
        <f>AVERAGE(D169:D173)</f>
        <v>0.79022000000000003</v>
      </c>
      <c r="E174" s="1">
        <f>AVERAGE(E169:E173)</f>
        <v>0.49026000000000003</v>
      </c>
      <c r="F174" s="3">
        <f>AVERAGE(F169:F173)</f>
        <v>0.48712</v>
      </c>
    </row>
    <row r="175" spans="1:6">
      <c r="B175" s="2" t="s">
        <v>1</v>
      </c>
      <c r="C175" s="1" t="s">
        <v>2</v>
      </c>
      <c r="D175" s="1" t="s">
        <v>3</v>
      </c>
      <c r="E175" s="1" t="s">
        <v>4</v>
      </c>
      <c r="F175" s="3" t="s">
        <v>10</v>
      </c>
    </row>
    <row r="176" spans="1:6">
      <c r="A176" s="129">
        <v>4</v>
      </c>
      <c r="B176" s="13" t="s">
        <v>5</v>
      </c>
      <c r="C176" s="17">
        <v>0.51849999999999996</v>
      </c>
      <c r="D176" s="17">
        <v>0.51849999999999996</v>
      </c>
      <c r="E176" s="17">
        <v>0.51849999999999996</v>
      </c>
      <c r="F176" s="18">
        <v>0.48</v>
      </c>
    </row>
    <row r="177" spans="1:6">
      <c r="A177" s="129"/>
      <c r="B177" s="2" t="s">
        <v>6</v>
      </c>
      <c r="C177" s="130">
        <v>0.7</v>
      </c>
      <c r="D177" s="130">
        <v>0.88729999999999998</v>
      </c>
      <c r="E177" s="130">
        <v>0.78259999999999996</v>
      </c>
      <c r="F177" s="5">
        <v>0.65</v>
      </c>
    </row>
    <row r="178" spans="1:6">
      <c r="A178" s="129"/>
      <c r="B178" s="2" t="s">
        <v>7</v>
      </c>
      <c r="C178" s="130">
        <v>0.4667</v>
      </c>
      <c r="D178" s="130">
        <v>0.97670000000000001</v>
      </c>
      <c r="E178" s="130">
        <v>0.63160000000000005</v>
      </c>
      <c r="F178" s="5">
        <v>0.51</v>
      </c>
    </row>
    <row r="179" spans="1:6">
      <c r="A179" s="129"/>
      <c r="B179" s="2" t="s">
        <v>8</v>
      </c>
      <c r="C179" s="130">
        <v>0.1628</v>
      </c>
      <c r="D179" s="130">
        <v>0.5</v>
      </c>
      <c r="E179">
        <v>0.24560000000000001</v>
      </c>
      <c r="F179" s="5">
        <v>0.56999999999999995</v>
      </c>
    </row>
    <row r="180" spans="1:6">
      <c r="A180" s="129"/>
      <c r="B180" s="2" t="s">
        <v>9</v>
      </c>
      <c r="C180">
        <v>0.3165</v>
      </c>
      <c r="D180">
        <v>0.73529999999999995</v>
      </c>
      <c r="E180">
        <v>0.4425</v>
      </c>
      <c r="F180" s="5">
        <v>0.37</v>
      </c>
    </row>
    <row r="181" spans="1:6">
      <c r="A181" s="129"/>
      <c r="B181" s="2" t="s">
        <v>11</v>
      </c>
      <c r="C181" s="1">
        <f>AVERAGE(C176:C180)</f>
        <v>0.43290000000000006</v>
      </c>
      <c r="D181" s="1">
        <f>AVERAGE(D176:D180)</f>
        <v>0.72355999999999998</v>
      </c>
      <c r="E181" s="1">
        <f>AVERAGE(E176:E180)</f>
        <v>0.52415999999999996</v>
      </c>
      <c r="F181" s="3">
        <f>AVERAGE(F176:F180)</f>
        <v>0.51600000000000001</v>
      </c>
    </row>
    <row r="182" spans="1:6">
      <c r="B182" s="2" t="s">
        <v>1</v>
      </c>
      <c r="C182" s="1" t="s">
        <v>2</v>
      </c>
      <c r="D182" s="1" t="s">
        <v>3</v>
      </c>
      <c r="E182" s="1" t="s">
        <v>4</v>
      </c>
      <c r="F182" s="3" t="s">
        <v>10</v>
      </c>
    </row>
    <row r="183" spans="1:6">
      <c r="A183" s="129">
        <v>5</v>
      </c>
      <c r="B183" s="13" t="s">
        <v>5</v>
      </c>
      <c r="C183" s="17">
        <v>0.42620000000000002</v>
      </c>
      <c r="D183" s="17">
        <v>0.60470000000000002</v>
      </c>
      <c r="E183" s="17">
        <v>0.5</v>
      </c>
      <c r="F183" s="18">
        <v>0.48</v>
      </c>
    </row>
    <row r="184" spans="1:6">
      <c r="A184" s="129"/>
      <c r="B184" s="2" t="s">
        <v>6</v>
      </c>
      <c r="C184" s="130">
        <v>0.66669999999999996</v>
      </c>
      <c r="D184" s="130">
        <v>0.9375</v>
      </c>
      <c r="E184" s="130">
        <v>0.7792</v>
      </c>
      <c r="F184" s="5">
        <v>0.66</v>
      </c>
    </row>
    <row r="185" spans="1:6">
      <c r="A185" s="129"/>
      <c r="B185" s="2" t="s">
        <v>7</v>
      </c>
      <c r="C185" s="130">
        <v>0.37780000000000002</v>
      </c>
      <c r="D185" s="130">
        <v>0.97140000000000004</v>
      </c>
      <c r="E185" s="130">
        <v>0.54400000000000004</v>
      </c>
      <c r="F185" s="5">
        <v>0.43</v>
      </c>
    </row>
    <row r="186" spans="1:6">
      <c r="A186" s="129"/>
      <c r="B186" s="2" t="s">
        <v>8</v>
      </c>
      <c r="C186" s="130">
        <v>7.3200000000000001E-2</v>
      </c>
      <c r="D186" s="130">
        <v>0.2727</v>
      </c>
      <c r="E186" s="130">
        <v>0.1154</v>
      </c>
      <c r="F186" s="5">
        <v>0.54</v>
      </c>
    </row>
    <row r="187" spans="1:6">
      <c r="A187" s="129"/>
      <c r="B187" s="2" t="s">
        <v>9</v>
      </c>
      <c r="C187">
        <v>0.26829999999999998</v>
      </c>
      <c r="D187">
        <v>0.78569999999999995</v>
      </c>
      <c r="E187">
        <v>0.4</v>
      </c>
      <c r="F187" s="5">
        <v>0.34</v>
      </c>
    </row>
    <row r="188" spans="1:6">
      <c r="A188" s="129"/>
      <c r="B188" s="2" t="s">
        <v>11</v>
      </c>
      <c r="C188" s="1">
        <f>AVERAGE(C183:C187)</f>
        <v>0.36243999999999998</v>
      </c>
      <c r="D188" s="1">
        <f>AVERAGE(D183:D187)</f>
        <v>0.71440000000000003</v>
      </c>
      <c r="E188" s="1">
        <f>AVERAGE(E183:E187)</f>
        <v>0.46772000000000002</v>
      </c>
      <c r="F188" s="3">
        <f>AVERAGE(F183:F187)</f>
        <v>0.49000000000000005</v>
      </c>
    </row>
    <row r="189" spans="1:6">
      <c r="C189">
        <f>AVERAGE(C160,C167,C174,C181,C188)</f>
        <v>0.39629599999999998</v>
      </c>
      <c r="D189">
        <f>AVERAGE(D160,D167,D174,D181,D188)</f>
        <v>0.74690000000000001</v>
      </c>
      <c r="E189">
        <f t="shared" ref="E189" si="9">AVERAGE(E160,E167,E174,E181,E188)</f>
        <v>0.49238800000000005</v>
      </c>
      <c r="F189">
        <f t="shared" ref="F189" si="10">AVERAGE(F160,F167,F174,F181,F188)</f>
        <v>0.50598399999999999</v>
      </c>
    </row>
    <row r="190" spans="1:6">
      <c r="C190">
        <f>_xlfn.STDEV.P(C160,C167,C174,C181,C188)</f>
        <v>2.2561728302592447E-2</v>
      </c>
      <c r="D190">
        <f t="shared" ref="D190:F190" si="11">_xlfn.STDEV.P(D160,D167,D174,D181,D188)</f>
        <v>5.8981061367188052E-2</v>
      </c>
      <c r="E190">
        <f t="shared" si="11"/>
        <v>1.8152573811996996E-2</v>
      </c>
      <c r="F190">
        <f t="shared" si="11"/>
        <v>1.42849089601579E-2</v>
      </c>
    </row>
    <row r="192" spans="1:6">
      <c r="A192" s="128" t="s">
        <v>303</v>
      </c>
      <c r="B192" s="128"/>
      <c r="C192" s="128"/>
      <c r="D192" s="128"/>
      <c r="E192" s="128"/>
      <c r="F192" s="111"/>
    </row>
    <row r="193" spans="1:6">
      <c r="A193" t="s">
        <v>0</v>
      </c>
      <c r="B193" s="2" t="s">
        <v>1</v>
      </c>
      <c r="C193" s="1" t="s">
        <v>2</v>
      </c>
      <c r="D193" s="1" t="s">
        <v>3</v>
      </c>
      <c r="E193" s="1" t="s">
        <v>4</v>
      </c>
      <c r="F193" s="3" t="s">
        <v>10</v>
      </c>
    </row>
    <row r="194" spans="1:6">
      <c r="A194" s="129">
        <v>1</v>
      </c>
      <c r="B194" s="13" t="s">
        <v>5</v>
      </c>
      <c r="C194" s="17">
        <v>0.55000000000000004</v>
      </c>
      <c r="D194" s="17">
        <v>0.4</v>
      </c>
      <c r="E194" s="17">
        <v>0.4632</v>
      </c>
      <c r="F194" s="18">
        <v>0.49</v>
      </c>
    </row>
    <row r="195" spans="1:6">
      <c r="A195" s="129"/>
      <c r="B195" s="2" t="s">
        <v>6</v>
      </c>
      <c r="C195">
        <v>0.64770000000000005</v>
      </c>
      <c r="D195">
        <v>0.87690000000000001</v>
      </c>
      <c r="E195">
        <v>0.74509999999999998</v>
      </c>
      <c r="F195" s="5">
        <v>0.61</v>
      </c>
    </row>
    <row r="196" spans="1:6">
      <c r="A196" s="129"/>
      <c r="B196" s="2" t="s">
        <v>7</v>
      </c>
      <c r="C196">
        <v>0.44319999999999998</v>
      </c>
      <c r="D196">
        <v>0.90700000000000003</v>
      </c>
      <c r="E196">
        <v>0.59540000000000004</v>
      </c>
      <c r="F196" s="5">
        <v>0.47</v>
      </c>
    </row>
    <row r="197" spans="1:6">
      <c r="A197" s="129"/>
      <c r="B197" s="2" t="s">
        <v>8</v>
      </c>
      <c r="C197">
        <v>0.08</v>
      </c>
      <c r="D197">
        <v>0.22220000000000001</v>
      </c>
      <c r="E197">
        <v>0.1176</v>
      </c>
      <c r="F197" s="5">
        <v>0.7</v>
      </c>
    </row>
    <row r="198" spans="1:6">
      <c r="A198" s="129"/>
      <c r="B198" s="2" t="s">
        <v>9</v>
      </c>
      <c r="C198">
        <v>0.29849999999999999</v>
      </c>
      <c r="D198">
        <v>0.625</v>
      </c>
      <c r="E198">
        <v>0.40400000000000003</v>
      </c>
      <c r="F198" s="5">
        <v>0.41</v>
      </c>
    </row>
    <row r="199" spans="1:6">
      <c r="A199" s="129"/>
      <c r="B199" s="2" t="s">
        <v>11</v>
      </c>
      <c r="C199" s="1">
        <f>AVERAGE(C194:C198)</f>
        <v>0.40388000000000002</v>
      </c>
      <c r="D199" s="1">
        <f>AVERAGE(D194:D198)</f>
        <v>0.60621999999999998</v>
      </c>
      <c r="E199" s="1">
        <f>AVERAGE(E194:E198)</f>
        <v>0.46505999999999997</v>
      </c>
      <c r="F199" s="3">
        <f>AVERAGE(F194:F198)</f>
        <v>0.53600000000000003</v>
      </c>
    </row>
    <row r="200" spans="1:6">
      <c r="B200" s="2" t="s">
        <v>1</v>
      </c>
      <c r="C200" s="1" t="s">
        <v>2</v>
      </c>
      <c r="D200" s="1" t="s">
        <v>3</v>
      </c>
      <c r="E200" s="1" t="s">
        <v>4</v>
      </c>
      <c r="F200" s="3" t="s">
        <v>10</v>
      </c>
    </row>
    <row r="201" spans="1:6">
      <c r="A201" s="129">
        <v>2</v>
      </c>
      <c r="B201" s="13" t="s">
        <v>5</v>
      </c>
      <c r="C201" s="17">
        <v>0.38890000000000002</v>
      </c>
      <c r="D201" s="17">
        <v>0.28000000000000003</v>
      </c>
      <c r="E201" s="17">
        <v>0.3256</v>
      </c>
      <c r="F201" s="18">
        <v>0.42570000000000002</v>
      </c>
    </row>
    <row r="202" spans="1:6">
      <c r="A202" s="129"/>
      <c r="B202" s="2" t="s">
        <v>6</v>
      </c>
      <c r="C202" s="130">
        <v>0.73750000000000004</v>
      </c>
      <c r="D202" s="130">
        <v>0.81940000000000002</v>
      </c>
      <c r="E202" s="130">
        <v>0.77629999999999999</v>
      </c>
      <c r="F202" s="5">
        <v>0.66339999999999999</v>
      </c>
    </row>
    <row r="203" spans="1:6">
      <c r="A203" s="129"/>
      <c r="B203" s="2" t="s">
        <v>7</v>
      </c>
      <c r="C203" s="130">
        <v>0.36359999999999998</v>
      </c>
      <c r="D203" s="130">
        <v>0.9143</v>
      </c>
      <c r="E203" s="130">
        <v>0.52029999999999998</v>
      </c>
      <c r="F203" s="5">
        <v>0.4158</v>
      </c>
    </row>
    <row r="204" spans="1:6">
      <c r="A204" s="129"/>
      <c r="B204" s="2" t="s">
        <v>8</v>
      </c>
      <c r="C204">
        <v>0.17860000000000001</v>
      </c>
      <c r="D204">
        <v>1</v>
      </c>
      <c r="E204">
        <v>0.30299999999999999</v>
      </c>
      <c r="F204" s="5">
        <v>0.77229999999999999</v>
      </c>
    </row>
    <row r="205" spans="1:6">
      <c r="A205" s="129"/>
      <c r="B205" s="2" t="s">
        <v>9</v>
      </c>
      <c r="C205">
        <v>0.27029999999999998</v>
      </c>
      <c r="D205">
        <v>0.71430000000000005</v>
      </c>
      <c r="E205">
        <v>0.39219999999999999</v>
      </c>
      <c r="F205" s="5">
        <v>0.3861</v>
      </c>
    </row>
    <row r="206" spans="1:6">
      <c r="A206" s="129"/>
      <c r="B206" s="2" t="s">
        <v>11</v>
      </c>
      <c r="C206" s="1">
        <f>AVERAGE(C201:C205)</f>
        <v>0.38778000000000001</v>
      </c>
      <c r="D206" s="1">
        <f>AVERAGE(D201:D205)</f>
        <v>0.74560000000000004</v>
      </c>
      <c r="E206" s="1">
        <f>AVERAGE(E201:E205)</f>
        <v>0.46348</v>
      </c>
      <c r="F206" s="3">
        <f>AVERAGE(F201:F205)</f>
        <v>0.53265999999999991</v>
      </c>
    </row>
    <row r="207" spans="1:6">
      <c r="B207" s="2" t="s">
        <v>1</v>
      </c>
      <c r="C207" s="1" t="s">
        <v>2</v>
      </c>
      <c r="D207" s="1" t="s">
        <v>3</v>
      </c>
      <c r="E207" s="1" t="s">
        <v>4</v>
      </c>
      <c r="F207" s="3" t="s">
        <v>10</v>
      </c>
    </row>
    <row r="208" spans="1:6">
      <c r="A208" s="129">
        <v>3</v>
      </c>
      <c r="B208" s="13" t="s">
        <v>5</v>
      </c>
      <c r="C208" s="17">
        <v>0.54169999999999996</v>
      </c>
      <c r="D208" s="17">
        <v>0.49059999999999998</v>
      </c>
      <c r="E208" s="17">
        <v>0.51490000000000002</v>
      </c>
      <c r="F208" s="18">
        <v>0.51490000000000002</v>
      </c>
    </row>
    <row r="209" spans="1:6">
      <c r="A209" s="129"/>
      <c r="B209" s="2" t="s">
        <v>6</v>
      </c>
      <c r="C209" s="130">
        <v>0.5625</v>
      </c>
      <c r="D209" s="130">
        <v>0.7258</v>
      </c>
      <c r="E209" s="130">
        <v>0.63380000000000003</v>
      </c>
      <c r="F209" s="5">
        <v>0.48509999999999998</v>
      </c>
    </row>
    <row r="210" spans="1:6">
      <c r="A210" s="129"/>
      <c r="B210" s="2" t="s">
        <v>7</v>
      </c>
      <c r="C210" s="130">
        <v>0.4405</v>
      </c>
      <c r="D210">
        <v>0.80430000000000001</v>
      </c>
      <c r="E210" s="130">
        <v>0.56920000000000004</v>
      </c>
      <c r="F210" s="5">
        <v>0.44550000000000001</v>
      </c>
    </row>
    <row r="211" spans="1:6">
      <c r="A211" s="129"/>
      <c r="B211" s="2" t="s">
        <v>8</v>
      </c>
      <c r="C211">
        <v>0.1</v>
      </c>
      <c r="D211">
        <v>0.6</v>
      </c>
      <c r="E211">
        <v>0.1714</v>
      </c>
      <c r="F211" s="5">
        <v>0.71289999999999998</v>
      </c>
    </row>
    <row r="212" spans="1:6">
      <c r="A212" s="129"/>
      <c r="B212" s="2" t="s">
        <v>9</v>
      </c>
      <c r="C212">
        <v>0.32890000000000003</v>
      </c>
      <c r="D212">
        <v>0.78129999999999999</v>
      </c>
      <c r="E212">
        <v>0.46300000000000002</v>
      </c>
      <c r="F212" s="5">
        <v>0.42570000000000002</v>
      </c>
    </row>
    <row r="213" spans="1:6">
      <c r="A213" s="129"/>
      <c r="B213" s="2" t="s">
        <v>11</v>
      </c>
      <c r="C213" s="1">
        <f>AVERAGE(C208:C212)</f>
        <v>0.39472000000000007</v>
      </c>
      <c r="D213" s="1">
        <f>AVERAGE(D208:D212)</f>
        <v>0.68039999999999989</v>
      </c>
      <c r="E213" s="1">
        <f>AVERAGE(E208:E212)</f>
        <v>0.47045999999999999</v>
      </c>
      <c r="F213" s="3">
        <f>AVERAGE(F208:F212)</f>
        <v>0.51681999999999995</v>
      </c>
    </row>
    <row r="214" spans="1:6">
      <c r="B214" s="2" t="s">
        <v>1</v>
      </c>
      <c r="C214" s="1" t="s">
        <v>2</v>
      </c>
      <c r="D214" s="1" t="s">
        <v>3</v>
      </c>
      <c r="E214" s="1" t="s">
        <v>4</v>
      </c>
      <c r="F214" s="3" t="s">
        <v>10</v>
      </c>
    </row>
    <row r="215" spans="1:6">
      <c r="A215" s="129">
        <v>4</v>
      </c>
      <c r="B215" s="13" t="s">
        <v>5</v>
      </c>
      <c r="C215" s="17">
        <v>0.45450000000000002</v>
      </c>
      <c r="D215" s="17">
        <v>0.37040000000000001</v>
      </c>
      <c r="E215" s="17">
        <v>0.40820000000000001</v>
      </c>
      <c r="F215" s="18">
        <v>0.42</v>
      </c>
    </row>
    <row r="216" spans="1:6">
      <c r="A216" s="129"/>
      <c r="B216" s="2" t="s">
        <v>6</v>
      </c>
      <c r="C216" s="130">
        <v>0.71079999999999999</v>
      </c>
      <c r="D216" s="130">
        <v>0.83099999999999996</v>
      </c>
      <c r="E216" s="130">
        <v>0.76619999999999999</v>
      </c>
      <c r="F216" s="5">
        <v>0.64</v>
      </c>
    </row>
    <row r="217" spans="1:6">
      <c r="A217" s="129"/>
      <c r="B217" s="2" t="s">
        <v>7</v>
      </c>
      <c r="C217" s="130">
        <v>0.5</v>
      </c>
      <c r="D217" s="130">
        <v>0.95350000000000001</v>
      </c>
      <c r="E217" s="130">
        <v>0.65600000000000003</v>
      </c>
      <c r="F217" s="5">
        <v>0.56999999999999995</v>
      </c>
    </row>
    <row r="218" spans="1:6">
      <c r="A218" s="129"/>
      <c r="B218" s="2" t="s">
        <v>8</v>
      </c>
      <c r="C218" s="130">
        <v>0.19439999999999999</v>
      </c>
      <c r="D218" s="130">
        <v>0.5</v>
      </c>
      <c r="E218">
        <v>0.28000000000000003</v>
      </c>
      <c r="F218" s="5">
        <v>0.64</v>
      </c>
    </row>
    <row r="219" spans="1:6">
      <c r="A219" s="129"/>
      <c r="B219" s="2" t="s">
        <v>9</v>
      </c>
      <c r="C219">
        <v>0.32</v>
      </c>
      <c r="D219">
        <v>0.70589999999999997</v>
      </c>
      <c r="E219">
        <v>0.44040000000000001</v>
      </c>
      <c r="F219" s="5">
        <v>0.39</v>
      </c>
    </row>
    <row r="220" spans="1:6">
      <c r="A220" s="129"/>
      <c r="B220" s="2" t="s">
        <v>11</v>
      </c>
      <c r="C220" s="1">
        <f>AVERAGE(C215:C219)</f>
        <v>0.43593999999999999</v>
      </c>
      <c r="D220" s="1">
        <f>AVERAGE(D215:D219)</f>
        <v>0.67216000000000009</v>
      </c>
      <c r="E220" s="1">
        <f>AVERAGE(E215:E219)</f>
        <v>0.51016000000000006</v>
      </c>
      <c r="F220" s="3">
        <f>AVERAGE(F215:F219)</f>
        <v>0.53200000000000003</v>
      </c>
    </row>
    <row r="221" spans="1:6">
      <c r="B221" s="2" t="s">
        <v>1</v>
      </c>
      <c r="C221" s="1" t="s">
        <v>2</v>
      </c>
      <c r="D221" s="1" t="s">
        <v>3</v>
      </c>
      <c r="E221" s="1" t="s">
        <v>4</v>
      </c>
      <c r="F221" s="3" t="s">
        <v>10</v>
      </c>
    </row>
    <row r="222" spans="1:6">
      <c r="A222" s="129">
        <v>5</v>
      </c>
      <c r="B222" s="13" t="s">
        <v>5</v>
      </c>
      <c r="C222" s="17">
        <v>0.46150000000000002</v>
      </c>
      <c r="D222" s="17">
        <v>0.55810000000000004</v>
      </c>
      <c r="E222" s="17">
        <v>0.50529999999999997</v>
      </c>
      <c r="F222" s="18">
        <v>0.53</v>
      </c>
    </row>
    <row r="223" spans="1:6">
      <c r="A223" s="129"/>
      <c r="B223" s="2" t="s">
        <v>6</v>
      </c>
      <c r="C223" s="130">
        <v>0.67469999999999997</v>
      </c>
      <c r="D223" s="130">
        <v>0.875</v>
      </c>
      <c r="E223" s="130">
        <v>0.76190000000000002</v>
      </c>
      <c r="F223" s="5">
        <v>0.65</v>
      </c>
    </row>
    <row r="224" spans="1:6">
      <c r="A224" s="129"/>
      <c r="B224" s="2" t="s">
        <v>7</v>
      </c>
      <c r="C224" s="130">
        <v>0.38369999999999999</v>
      </c>
      <c r="D224" s="130">
        <v>0.94289999999999996</v>
      </c>
      <c r="E224" s="130">
        <v>0.54549999999999998</v>
      </c>
      <c r="F224" s="5">
        <v>0.45</v>
      </c>
    </row>
    <row r="225" spans="1:6">
      <c r="A225" s="129"/>
      <c r="B225" s="2" t="s">
        <v>8</v>
      </c>
      <c r="C225" s="130">
        <v>9.0899999999999995E-2</v>
      </c>
      <c r="D225" s="130">
        <v>0.2727</v>
      </c>
      <c r="E225" s="130">
        <v>0.13639999999999999</v>
      </c>
      <c r="F225" s="5">
        <v>0.62</v>
      </c>
    </row>
    <row r="226" spans="1:6">
      <c r="A226" s="129"/>
      <c r="B226" s="2" t="s">
        <v>9</v>
      </c>
      <c r="C226">
        <v>0.26669999999999999</v>
      </c>
      <c r="D226">
        <v>0.71430000000000005</v>
      </c>
      <c r="E226">
        <v>0.38829999999999998</v>
      </c>
      <c r="F226" s="5">
        <v>0.37</v>
      </c>
    </row>
    <row r="227" spans="1:6">
      <c r="A227" s="129"/>
      <c r="B227" s="2" t="s">
        <v>11</v>
      </c>
      <c r="C227" s="1">
        <f>AVERAGE(C222:C226)</f>
        <v>0.3755</v>
      </c>
      <c r="D227" s="1">
        <f>AVERAGE(D222:D226)</f>
        <v>0.67259999999999998</v>
      </c>
      <c r="E227" s="1">
        <f>AVERAGE(E222:E226)</f>
        <v>0.46748000000000001</v>
      </c>
      <c r="F227" s="3">
        <f>AVERAGE(F222:F226)</f>
        <v>0.52400000000000002</v>
      </c>
    </row>
    <row r="228" spans="1:6">
      <c r="C228">
        <f>AVERAGE(C199,C206,C213,C220,C227)</f>
        <v>0.39956400000000003</v>
      </c>
      <c r="D228">
        <f>AVERAGE(D199,D206,D213,D220,D227)</f>
        <v>0.67539599999999989</v>
      </c>
      <c r="E228">
        <f t="shared" ref="E228" si="12">AVERAGE(E199,E206,E213,E220,E227)</f>
        <v>0.47532800000000003</v>
      </c>
      <c r="F228">
        <f t="shared" ref="F228" si="13">AVERAGE(F199,F206,F213,F220,F227)</f>
        <v>0.52829599999999999</v>
      </c>
    </row>
    <row r="229" spans="1:6">
      <c r="C229">
        <f>_xlfn.STDEV.P(C199,C206,C213,C220,C227)</f>
        <v>2.0411978444041131E-2</v>
      </c>
      <c r="D229">
        <f t="shared" ref="D229:F229" si="14">_xlfn.STDEV.P(D199,D206,D213,D220,D227)</f>
        <v>4.4175219116604297E-2</v>
      </c>
      <c r="E229">
        <f t="shared" si="14"/>
        <v>1.7574775560444605E-2</v>
      </c>
      <c r="F229">
        <f t="shared" si="14"/>
        <v>6.960889598320045E-3</v>
      </c>
    </row>
    <row r="231" spans="1:6">
      <c r="A231" s="128" t="s">
        <v>302</v>
      </c>
      <c r="B231" s="128"/>
      <c r="C231" s="128"/>
      <c r="D231" s="128"/>
      <c r="E231" s="128"/>
      <c r="F231" s="111"/>
    </row>
    <row r="232" spans="1:6">
      <c r="A232" t="s">
        <v>0</v>
      </c>
      <c r="B232" s="2" t="s">
        <v>1</v>
      </c>
      <c r="C232" s="1" t="s">
        <v>2</v>
      </c>
      <c r="D232" s="1" t="s">
        <v>3</v>
      </c>
      <c r="E232" s="1" t="s">
        <v>4</v>
      </c>
      <c r="F232" s="3" t="s">
        <v>10</v>
      </c>
    </row>
    <row r="233" spans="1:6">
      <c r="A233" s="129">
        <v>1</v>
      </c>
      <c r="B233" s="13" t="s">
        <v>5</v>
      </c>
      <c r="C233" s="17">
        <v>0.5484</v>
      </c>
      <c r="D233" s="17">
        <v>0.30909999999999999</v>
      </c>
      <c r="E233" s="17">
        <v>0.39529999999999998</v>
      </c>
      <c r="F233" s="18">
        <v>0.48</v>
      </c>
    </row>
    <row r="234" spans="1:6">
      <c r="A234" s="129"/>
      <c r="B234" s="2" t="s">
        <v>6</v>
      </c>
      <c r="C234">
        <v>0.65480000000000005</v>
      </c>
      <c r="D234">
        <v>0.84619999999999995</v>
      </c>
      <c r="E234">
        <v>0.73829999999999996</v>
      </c>
      <c r="F234" s="5">
        <v>0.61</v>
      </c>
    </row>
    <row r="235" spans="1:6">
      <c r="A235" s="129"/>
      <c r="B235" s="2" t="s">
        <v>7</v>
      </c>
      <c r="C235">
        <v>0.42170000000000002</v>
      </c>
      <c r="D235">
        <v>0.81399999999999995</v>
      </c>
      <c r="E235">
        <v>0.55559999999999998</v>
      </c>
      <c r="F235" s="5">
        <v>0.44</v>
      </c>
    </row>
    <row r="236" spans="1:6">
      <c r="A236" s="129"/>
      <c r="B236" s="2" t="s">
        <v>8</v>
      </c>
      <c r="C236">
        <v>9.0899999999999995E-2</v>
      </c>
      <c r="D236">
        <v>0.22220000000000001</v>
      </c>
      <c r="E236">
        <v>0.129</v>
      </c>
      <c r="F236" s="5">
        <v>0.73</v>
      </c>
    </row>
    <row r="237" spans="1:6">
      <c r="A237" s="129"/>
      <c r="B237" s="2" t="s">
        <v>9</v>
      </c>
      <c r="C237">
        <v>0.27689999999999998</v>
      </c>
      <c r="D237">
        <v>0.5625</v>
      </c>
      <c r="E237">
        <v>0.37109999999999999</v>
      </c>
      <c r="F237" s="5">
        <v>0.39</v>
      </c>
    </row>
    <row r="238" spans="1:6">
      <c r="A238" s="129"/>
      <c r="B238" s="2" t="s">
        <v>11</v>
      </c>
      <c r="C238" s="1">
        <f>AVERAGE(C233:C237)</f>
        <v>0.39854000000000001</v>
      </c>
      <c r="D238" s="1">
        <f>AVERAGE(D233:D237)</f>
        <v>0.55079999999999996</v>
      </c>
      <c r="E238" s="1">
        <f>AVERAGE(E233:E237)</f>
        <v>0.43786000000000003</v>
      </c>
      <c r="F238" s="3">
        <f>AVERAGE(F233:F237)</f>
        <v>0.53</v>
      </c>
    </row>
    <row r="239" spans="1:6">
      <c r="B239" s="2" t="s">
        <v>1</v>
      </c>
      <c r="C239" s="1" t="s">
        <v>2</v>
      </c>
      <c r="D239" s="1" t="s">
        <v>3</v>
      </c>
      <c r="E239" s="1" t="s">
        <v>4</v>
      </c>
      <c r="F239" s="3" t="s">
        <v>10</v>
      </c>
    </row>
    <row r="240" spans="1:6">
      <c r="A240" s="129">
        <v>2</v>
      </c>
      <c r="B240" s="13" t="s">
        <v>5</v>
      </c>
      <c r="C240" s="17">
        <v>0.3871</v>
      </c>
      <c r="D240" s="17">
        <v>0.24</v>
      </c>
      <c r="E240" s="17">
        <v>0.29630000000000001</v>
      </c>
      <c r="F240" s="18">
        <v>0.43559999999999999</v>
      </c>
    </row>
    <row r="241" spans="1:6">
      <c r="A241" s="129"/>
      <c r="B241" s="2" t="s">
        <v>6</v>
      </c>
      <c r="C241" s="130">
        <v>0.72</v>
      </c>
      <c r="D241" s="130">
        <v>0.75</v>
      </c>
      <c r="E241" s="130">
        <v>0.73470000000000002</v>
      </c>
      <c r="F241" s="5">
        <v>0.6139</v>
      </c>
    </row>
    <row r="242" spans="1:6">
      <c r="A242" s="129"/>
      <c r="B242" s="2" t="s">
        <v>7</v>
      </c>
      <c r="C242" s="130">
        <v>0.36899999999999999</v>
      </c>
      <c r="D242" s="130">
        <v>0.88570000000000004</v>
      </c>
      <c r="E242" s="130">
        <v>0.52100000000000002</v>
      </c>
      <c r="F242" s="5">
        <v>0.43559999999999999</v>
      </c>
    </row>
    <row r="243" spans="1:6">
      <c r="A243" s="129"/>
      <c r="B243" s="2" t="s">
        <v>8</v>
      </c>
      <c r="C243">
        <v>0.16669999999999999</v>
      </c>
      <c r="D243">
        <v>0.8</v>
      </c>
      <c r="E243">
        <v>0.27589999999999998</v>
      </c>
      <c r="F243" s="5">
        <v>0.79210000000000003</v>
      </c>
    </row>
    <row r="244" spans="1:6">
      <c r="A244" s="129"/>
      <c r="B244" s="2" t="s">
        <v>9</v>
      </c>
      <c r="C244">
        <v>0.2419</v>
      </c>
      <c r="D244">
        <v>0.53569999999999995</v>
      </c>
      <c r="E244">
        <v>0.33329999999999999</v>
      </c>
      <c r="F244" s="5">
        <v>0.40589999999999998</v>
      </c>
    </row>
    <row r="245" spans="1:6">
      <c r="A245" s="129"/>
      <c r="B245" s="2" t="s">
        <v>11</v>
      </c>
      <c r="C245" s="1">
        <f>AVERAGE(C240:C244)</f>
        <v>0.37694</v>
      </c>
      <c r="D245" s="1">
        <f>AVERAGE(D240:D244)</f>
        <v>0.64227999999999996</v>
      </c>
      <c r="E245" s="1">
        <f>AVERAGE(E240:E244)</f>
        <v>0.43224000000000001</v>
      </c>
      <c r="F245" s="3">
        <f>AVERAGE(F240:F244)</f>
        <v>0.53661999999999999</v>
      </c>
    </row>
    <row r="246" spans="1:6">
      <c r="B246" s="2" t="s">
        <v>1</v>
      </c>
      <c r="C246" s="1" t="s">
        <v>2</v>
      </c>
      <c r="D246" s="1" t="s">
        <v>3</v>
      </c>
      <c r="E246" s="1" t="s">
        <v>4</v>
      </c>
      <c r="F246" s="3" t="s">
        <v>10</v>
      </c>
    </row>
    <row r="247" spans="1:6">
      <c r="A247" s="129">
        <v>3</v>
      </c>
      <c r="B247" s="13" t="s">
        <v>5</v>
      </c>
      <c r="C247" s="17">
        <v>0.57140000000000002</v>
      </c>
      <c r="D247" s="17">
        <v>0.45279999999999998</v>
      </c>
      <c r="E247" s="17">
        <v>0.50529999999999997</v>
      </c>
      <c r="F247" s="18">
        <v>0.53469999999999995</v>
      </c>
    </row>
    <row r="248" spans="1:6">
      <c r="A248" s="129"/>
      <c r="B248" s="2" t="s">
        <v>6</v>
      </c>
      <c r="C248" s="130">
        <v>5455</v>
      </c>
      <c r="D248" s="130">
        <v>0.6774</v>
      </c>
      <c r="E248" s="130">
        <v>0.60429999999999995</v>
      </c>
      <c r="F248" s="5">
        <v>0.45540000000000003</v>
      </c>
    </row>
    <row r="249" spans="1:6">
      <c r="A249" s="129"/>
      <c r="B249" s="2" t="s">
        <v>7</v>
      </c>
      <c r="C249" s="130">
        <v>0.44440000000000002</v>
      </c>
      <c r="D249">
        <v>0.78259999999999996</v>
      </c>
      <c r="E249" s="130">
        <v>0.56689999999999996</v>
      </c>
      <c r="F249" s="5">
        <v>0.45540000000000003</v>
      </c>
    </row>
    <row r="250" spans="1:6">
      <c r="A250" s="129"/>
      <c r="B250" s="2" t="s">
        <v>8</v>
      </c>
      <c r="C250">
        <v>9.0899999999999995E-2</v>
      </c>
      <c r="D250">
        <v>0.4</v>
      </c>
      <c r="E250">
        <v>0.14810000000000001</v>
      </c>
      <c r="F250" s="5">
        <v>0.77229999999999999</v>
      </c>
    </row>
    <row r="251" spans="1:6">
      <c r="A251" s="129"/>
      <c r="B251" s="2" t="s">
        <v>9</v>
      </c>
      <c r="C251">
        <v>0.32390000000000002</v>
      </c>
      <c r="D251">
        <v>0.71879999999999999</v>
      </c>
      <c r="E251">
        <v>0.56689999999999996</v>
      </c>
      <c r="F251" s="5">
        <v>0.43559999999999999</v>
      </c>
    </row>
    <row r="252" spans="1:6">
      <c r="A252" s="129"/>
      <c r="B252" s="2" t="s">
        <v>11</v>
      </c>
      <c r="C252" s="1">
        <f>AVERAGE(C247:C251)</f>
        <v>1091.2861200000002</v>
      </c>
      <c r="D252" s="1">
        <f>AVERAGE(D247:D251)</f>
        <v>0.60631999999999997</v>
      </c>
      <c r="E252" s="1">
        <f>AVERAGE(E247:E251)</f>
        <v>0.47829999999999995</v>
      </c>
      <c r="F252" s="3">
        <f>AVERAGE(F247:F251)</f>
        <v>0.53068000000000004</v>
      </c>
    </row>
    <row r="253" spans="1:6">
      <c r="B253" s="2" t="s">
        <v>1</v>
      </c>
      <c r="C253" s="1" t="s">
        <v>2</v>
      </c>
      <c r="D253" s="1" t="s">
        <v>3</v>
      </c>
      <c r="E253" s="1" t="s">
        <v>4</v>
      </c>
      <c r="F253" s="3" t="s">
        <v>10</v>
      </c>
    </row>
    <row r="254" spans="1:6">
      <c r="A254" s="129">
        <v>4</v>
      </c>
      <c r="B254" s="13" t="s">
        <v>5</v>
      </c>
      <c r="C254" s="17">
        <v>0.44440000000000002</v>
      </c>
      <c r="D254" s="17">
        <v>0.29630000000000001</v>
      </c>
      <c r="E254" s="17">
        <v>0.35560000000000003</v>
      </c>
      <c r="F254" s="18">
        <v>0.42</v>
      </c>
    </row>
    <row r="255" spans="1:6">
      <c r="A255" s="129"/>
      <c r="B255" s="2" t="s">
        <v>6</v>
      </c>
      <c r="C255" s="130">
        <v>0.74029999999999996</v>
      </c>
      <c r="D255" s="130">
        <v>0.80279999999999996</v>
      </c>
      <c r="E255" s="130">
        <v>0.77029999999999998</v>
      </c>
      <c r="F255" s="5">
        <v>0.66</v>
      </c>
    </row>
    <row r="256" spans="1:6">
      <c r="A256" s="129"/>
      <c r="B256" s="2" t="s">
        <v>7</v>
      </c>
      <c r="C256" s="130">
        <v>0.51900000000000002</v>
      </c>
      <c r="D256" s="130">
        <v>0.95350000000000001</v>
      </c>
      <c r="E256" s="130">
        <v>0.67210000000000003</v>
      </c>
      <c r="F256" s="5">
        <v>0.6</v>
      </c>
    </row>
    <row r="257" spans="1:6">
      <c r="A257" s="129"/>
      <c r="B257" s="2" t="s">
        <v>8</v>
      </c>
      <c r="C257" s="130">
        <v>0.1923</v>
      </c>
      <c r="D257" s="130">
        <v>0.35709999999999997</v>
      </c>
      <c r="E257">
        <v>0.25</v>
      </c>
      <c r="F257" s="5">
        <v>0.7</v>
      </c>
    </row>
    <row r="258" spans="1:6">
      <c r="A258" s="129"/>
      <c r="B258" s="2" t="s">
        <v>9</v>
      </c>
      <c r="C258">
        <v>0.3125</v>
      </c>
      <c r="D258">
        <v>0.58819999999999995</v>
      </c>
      <c r="E258">
        <v>0.40820000000000001</v>
      </c>
      <c r="F258" s="5">
        <v>0.42</v>
      </c>
    </row>
    <row r="259" spans="1:6">
      <c r="A259" s="129"/>
      <c r="B259" s="2" t="s">
        <v>11</v>
      </c>
      <c r="C259" s="1">
        <f>AVERAGE(C254:C258)</f>
        <v>0.44169999999999998</v>
      </c>
      <c r="D259" s="1">
        <f>AVERAGE(D254:D258)</f>
        <v>0.59958</v>
      </c>
      <c r="E259" s="1">
        <f>AVERAGE(E254:E258)</f>
        <v>0.49124000000000001</v>
      </c>
      <c r="F259" s="3">
        <f>AVERAGE(F254:F258)</f>
        <v>0.55999999999999994</v>
      </c>
    </row>
    <row r="260" spans="1:6">
      <c r="B260" s="2" t="s">
        <v>1</v>
      </c>
      <c r="C260" s="1" t="s">
        <v>2</v>
      </c>
      <c r="D260" s="1" t="s">
        <v>3</v>
      </c>
      <c r="E260" s="1" t="s">
        <v>4</v>
      </c>
      <c r="F260" s="3" t="s">
        <v>10</v>
      </c>
    </row>
    <row r="261" spans="1:6">
      <c r="A261" s="129">
        <v>5</v>
      </c>
      <c r="B261" s="13" t="s">
        <v>5</v>
      </c>
      <c r="C261" s="17">
        <v>0.4889</v>
      </c>
      <c r="D261" s="17">
        <v>0.51160000000000005</v>
      </c>
      <c r="E261" s="17">
        <v>0.5</v>
      </c>
      <c r="F261" s="18">
        <v>0.56000000000000005</v>
      </c>
    </row>
    <row r="262" spans="1:6">
      <c r="A262" s="129"/>
      <c r="B262" s="2" t="s">
        <v>6</v>
      </c>
      <c r="C262" s="130">
        <v>0.67500000000000004</v>
      </c>
      <c r="D262" s="130">
        <v>0.84379999999999999</v>
      </c>
      <c r="E262" s="130">
        <v>0.75</v>
      </c>
      <c r="F262" s="5">
        <v>0.64</v>
      </c>
    </row>
    <row r="263" spans="1:6">
      <c r="A263" s="129"/>
      <c r="B263" s="2" t="s">
        <v>7</v>
      </c>
      <c r="C263" s="130">
        <v>0.37040000000000001</v>
      </c>
      <c r="D263" s="130">
        <v>0.85709999999999997</v>
      </c>
      <c r="E263" s="130">
        <v>0.51719999999999999</v>
      </c>
      <c r="F263" s="5">
        <v>0.44</v>
      </c>
    </row>
    <row r="264" spans="1:6">
      <c r="A264" s="129"/>
      <c r="B264" s="2" t="s">
        <v>8</v>
      </c>
      <c r="C264" s="130">
        <v>7.1400000000000005E-2</v>
      </c>
      <c r="D264" s="130">
        <v>0.18179999999999999</v>
      </c>
      <c r="E264" s="130">
        <v>0.1026</v>
      </c>
      <c r="F264" s="5">
        <v>0.65</v>
      </c>
    </row>
    <row r="265" spans="1:6">
      <c r="A265" s="129"/>
      <c r="B265" s="2" t="s">
        <v>9</v>
      </c>
      <c r="C265">
        <v>0.26869999999999999</v>
      </c>
      <c r="D265">
        <v>0.64290000000000003</v>
      </c>
      <c r="E265">
        <v>0.37890000000000001</v>
      </c>
      <c r="F265" s="5">
        <v>0.41</v>
      </c>
    </row>
    <row r="266" spans="1:6">
      <c r="A266" s="129"/>
      <c r="B266" s="2" t="s">
        <v>11</v>
      </c>
      <c r="C266" s="1">
        <f>AVERAGE(C261:C265)</f>
        <v>0.37487999999999999</v>
      </c>
      <c r="D266" s="1">
        <f>AVERAGE(D261:D265)</f>
        <v>0.60743999999999998</v>
      </c>
      <c r="E266" s="1">
        <f>AVERAGE(E261:E265)</f>
        <v>0.44973999999999997</v>
      </c>
      <c r="F266" s="3">
        <f>AVERAGE(F261:F265)</f>
        <v>0.54</v>
      </c>
    </row>
    <row r="267" spans="1:6">
      <c r="C267">
        <f>AVERAGE(C238,C245,C252,C259,C266)</f>
        <v>218.57563600000009</v>
      </c>
      <c r="D267">
        <f>AVERAGE(D238,D245,D252,D259,D266)</f>
        <v>0.60128399999999993</v>
      </c>
      <c r="E267">
        <f t="shared" ref="E267" si="15">AVERAGE(E238,E245,E252,E259,E266)</f>
        <v>0.45787600000000001</v>
      </c>
      <c r="F267">
        <f t="shared" ref="F267" si="16">AVERAGE(F238,F245,F252,F259,F266)</f>
        <v>0.53945999999999994</v>
      </c>
    </row>
    <row r="268" spans="1:6">
      <c r="C268">
        <f>_xlfn.STDEV.P(C238,C245,C252,C259,C266)</f>
        <v>436.35524266185496</v>
      </c>
      <c r="D268">
        <f t="shared" ref="D268:F268" si="17">_xlfn.STDEV.P(D238,D245,D252,D259,D266)</f>
        <v>2.9310296893753911E-2</v>
      </c>
      <c r="E268">
        <f t="shared" si="17"/>
        <v>2.3040553465574549E-2</v>
      </c>
      <c r="F268">
        <f t="shared" si="17"/>
        <v>1.0925463834547223E-2</v>
      </c>
    </row>
    <row r="270" spans="1:6">
      <c r="A270" s="128" t="s">
        <v>301</v>
      </c>
      <c r="B270" s="128"/>
      <c r="C270" s="128"/>
      <c r="D270" s="128"/>
      <c r="E270" s="128"/>
      <c r="F270" s="111"/>
    </row>
    <row r="271" spans="1:6">
      <c r="A271" t="s">
        <v>0</v>
      </c>
      <c r="B271" s="2" t="s">
        <v>1</v>
      </c>
      <c r="C271" s="1" t="s">
        <v>2</v>
      </c>
      <c r="D271" s="1" t="s">
        <v>3</v>
      </c>
      <c r="E271" s="1" t="s">
        <v>4</v>
      </c>
      <c r="F271" s="3" t="s">
        <v>10</v>
      </c>
    </row>
    <row r="272" spans="1:6">
      <c r="A272" s="129">
        <v>1</v>
      </c>
      <c r="B272" s="13" t="s">
        <v>5</v>
      </c>
      <c r="C272" s="17">
        <v>0.59260000000000002</v>
      </c>
      <c r="D272" s="17">
        <v>0.29089999999999999</v>
      </c>
      <c r="E272" s="17">
        <v>0.39019999999999999</v>
      </c>
      <c r="F272" s="18">
        <v>0.5</v>
      </c>
    </row>
    <row r="273" spans="1:6">
      <c r="A273" s="129"/>
      <c r="B273" s="2" t="s">
        <v>6</v>
      </c>
      <c r="C273">
        <v>0.65790000000000004</v>
      </c>
      <c r="D273">
        <v>0.76919999999999999</v>
      </c>
      <c r="E273">
        <v>0.70920000000000005</v>
      </c>
      <c r="F273" s="5">
        <v>0.59</v>
      </c>
    </row>
    <row r="274" spans="1:6">
      <c r="A274" s="129"/>
      <c r="B274" s="2" t="s">
        <v>7</v>
      </c>
      <c r="C274">
        <v>0.41099999999999998</v>
      </c>
      <c r="D274">
        <v>0.69769999999999999</v>
      </c>
      <c r="E274">
        <v>0.51719999999999999</v>
      </c>
      <c r="F274" s="5">
        <v>0.44</v>
      </c>
    </row>
    <row r="275" spans="1:6">
      <c r="A275" s="129"/>
      <c r="B275" s="2" t="s">
        <v>8</v>
      </c>
      <c r="C275">
        <v>0.1053</v>
      </c>
      <c r="D275">
        <v>0.22220000000000001</v>
      </c>
      <c r="E275">
        <v>0.22220000000000001</v>
      </c>
      <c r="F275" s="5">
        <v>0.76</v>
      </c>
    </row>
    <row r="276" spans="1:6">
      <c r="A276" s="129"/>
      <c r="B276" s="2" t="s">
        <v>9</v>
      </c>
      <c r="C276">
        <v>0.25</v>
      </c>
      <c r="D276">
        <v>0.40629999999999999</v>
      </c>
      <c r="E276">
        <v>0.3095</v>
      </c>
      <c r="F276" s="5">
        <v>0.42</v>
      </c>
    </row>
    <row r="277" spans="1:6">
      <c r="A277" s="129"/>
      <c r="B277" s="2" t="s">
        <v>11</v>
      </c>
      <c r="C277" s="1">
        <f>AVERAGE(C272:C276)</f>
        <v>0.40336</v>
      </c>
      <c r="D277" s="1">
        <f>AVERAGE(D272:D276)</f>
        <v>0.47725999999999996</v>
      </c>
      <c r="E277" s="1">
        <f>AVERAGE(E272:E276)</f>
        <v>0.42965999999999999</v>
      </c>
      <c r="F277" s="3">
        <f>AVERAGE(F272:F276)</f>
        <v>0.54200000000000004</v>
      </c>
    </row>
    <row r="278" spans="1:6">
      <c r="B278" s="2" t="s">
        <v>1</v>
      </c>
      <c r="C278" s="1" t="s">
        <v>2</v>
      </c>
      <c r="D278" s="1" t="s">
        <v>3</v>
      </c>
      <c r="E278" s="1" t="s">
        <v>4</v>
      </c>
      <c r="F278" s="3" t="s">
        <v>10</v>
      </c>
    </row>
    <row r="279" spans="1:6">
      <c r="A279" s="129">
        <v>2</v>
      </c>
      <c r="B279" s="13" t="s">
        <v>5</v>
      </c>
      <c r="C279" s="17">
        <v>0.40739999999999998</v>
      </c>
      <c r="D279" s="17">
        <v>0.22</v>
      </c>
      <c r="E279" s="17">
        <v>0.28570000000000001</v>
      </c>
      <c r="F279" s="18">
        <v>0.45540000000000003</v>
      </c>
    </row>
    <row r="280" spans="1:6">
      <c r="A280" s="129"/>
      <c r="B280" s="2" t="s">
        <v>6</v>
      </c>
      <c r="C280" s="130">
        <v>0.71209999999999996</v>
      </c>
      <c r="D280" s="130">
        <v>0.65280000000000005</v>
      </c>
      <c r="E280" s="130">
        <v>0.68120000000000003</v>
      </c>
      <c r="F280" s="5">
        <v>0.56440000000000001</v>
      </c>
    </row>
    <row r="281" spans="1:6">
      <c r="A281" s="129"/>
      <c r="B281" s="2" t="s">
        <v>7</v>
      </c>
      <c r="C281" s="130">
        <v>0.39739999999999998</v>
      </c>
      <c r="D281" s="130">
        <v>0.88570000000000004</v>
      </c>
      <c r="E281" s="130">
        <v>0.54869999999999997</v>
      </c>
      <c r="F281" s="5">
        <v>0.495</v>
      </c>
    </row>
    <row r="282" spans="1:6">
      <c r="A282" s="129"/>
      <c r="B282" s="2" t="s">
        <v>8</v>
      </c>
      <c r="C282">
        <v>0.1053</v>
      </c>
      <c r="D282">
        <v>0.4</v>
      </c>
      <c r="E282">
        <v>0.16669999999999999</v>
      </c>
      <c r="F282" s="5">
        <v>0.80200000000000005</v>
      </c>
    </row>
    <row r="283" spans="1:6">
      <c r="A283" s="129"/>
      <c r="B283" s="2" t="s">
        <v>9</v>
      </c>
      <c r="C283">
        <v>0.2545</v>
      </c>
      <c r="D283">
        <v>0.5</v>
      </c>
      <c r="E283">
        <v>0.33729999999999999</v>
      </c>
      <c r="F283" s="5">
        <v>0.45540000000000003</v>
      </c>
    </row>
    <row r="284" spans="1:6">
      <c r="A284" s="129"/>
      <c r="B284" s="2" t="s">
        <v>11</v>
      </c>
      <c r="C284" s="1">
        <f>AVERAGE(C279:C283)</f>
        <v>0.37533999999999995</v>
      </c>
      <c r="D284" s="1">
        <f>AVERAGE(D279:D283)</f>
        <v>0.53170000000000006</v>
      </c>
      <c r="E284" s="1">
        <f>AVERAGE(E279:E283)</f>
        <v>0.40392</v>
      </c>
      <c r="F284" s="3">
        <f>AVERAGE(F279:F283)</f>
        <v>0.55444000000000004</v>
      </c>
    </row>
    <row r="285" spans="1:6">
      <c r="B285" s="2" t="s">
        <v>1</v>
      </c>
      <c r="C285" s="1" t="s">
        <v>2</v>
      </c>
      <c r="D285" s="1" t="s">
        <v>3</v>
      </c>
      <c r="E285" s="1" t="s">
        <v>4</v>
      </c>
      <c r="F285" s="3" t="s">
        <v>10</v>
      </c>
    </row>
    <row r="286" spans="1:6">
      <c r="A286" s="129">
        <v>3</v>
      </c>
      <c r="B286" s="13" t="s">
        <v>5</v>
      </c>
      <c r="C286" s="17">
        <v>0.58819999999999995</v>
      </c>
      <c r="D286" s="17">
        <v>0.37740000000000001</v>
      </c>
      <c r="E286" s="17">
        <v>4598</v>
      </c>
      <c r="F286" s="18">
        <v>0.53469999999999995</v>
      </c>
    </row>
    <row r="287" spans="1:6">
      <c r="A287" s="129"/>
      <c r="B287" s="2" t="s">
        <v>6</v>
      </c>
      <c r="C287" s="130">
        <v>0.53620000000000001</v>
      </c>
      <c r="D287" s="130">
        <v>0.5968</v>
      </c>
      <c r="E287" s="130">
        <v>0.56489999999999996</v>
      </c>
      <c r="F287" s="5">
        <v>0.43559999999999999</v>
      </c>
    </row>
    <row r="288" spans="1:6">
      <c r="A288" s="129"/>
      <c r="B288" s="2" t="s">
        <v>7</v>
      </c>
      <c r="C288" s="130">
        <v>0.44590000000000002</v>
      </c>
      <c r="D288">
        <v>0.71740000000000004</v>
      </c>
      <c r="E288" s="130">
        <v>0.55000000000000004</v>
      </c>
      <c r="F288" s="5">
        <v>0.46529999999999999</v>
      </c>
    </row>
    <row r="289" spans="1:6">
      <c r="A289" s="129"/>
      <c r="B289" s="2" t="s">
        <v>8</v>
      </c>
      <c r="C289">
        <v>0</v>
      </c>
      <c r="D289">
        <v>0</v>
      </c>
      <c r="E289">
        <v>0</v>
      </c>
      <c r="F289" s="5">
        <v>0.78220000000000001</v>
      </c>
    </row>
    <row r="290" spans="1:6">
      <c r="A290" s="129"/>
      <c r="B290" s="2" t="s">
        <v>9</v>
      </c>
      <c r="C290">
        <v>0.35589999999999999</v>
      </c>
      <c r="D290">
        <v>0.65629999999999999</v>
      </c>
      <c r="E290">
        <v>0.46150000000000002</v>
      </c>
      <c r="F290" s="5">
        <v>0.51490000000000002</v>
      </c>
    </row>
    <row r="291" spans="1:6">
      <c r="A291" s="129"/>
      <c r="B291" s="2" t="s">
        <v>11</v>
      </c>
      <c r="C291" s="1">
        <f>AVERAGE(C286:C290)</f>
        <v>0.38524000000000003</v>
      </c>
      <c r="D291" s="1">
        <f>AVERAGE(D286:D290)</f>
        <v>0.46958</v>
      </c>
      <c r="E291" s="1">
        <f>AVERAGE(E286:E290)</f>
        <v>919.91528000000017</v>
      </c>
      <c r="F291" s="3">
        <f>AVERAGE(F286:F290)</f>
        <v>0.54654000000000003</v>
      </c>
    </row>
    <row r="292" spans="1:6">
      <c r="B292" s="2" t="s">
        <v>1</v>
      </c>
      <c r="C292" s="1" t="s">
        <v>2</v>
      </c>
      <c r="D292" s="1" t="s">
        <v>3</v>
      </c>
      <c r="E292" s="1" t="s">
        <v>4</v>
      </c>
      <c r="F292" s="3" t="s">
        <v>10</v>
      </c>
    </row>
    <row r="293" spans="1:6">
      <c r="A293" s="129">
        <v>4</v>
      </c>
      <c r="B293" s="13" t="s">
        <v>5</v>
      </c>
      <c r="C293" s="17">
        <v>0.51719999999999999</v>
      </c>
      <c r="D293" s="17">
        <v>0.27779999999999999</v>
      </c>
      <c r="E293" s="17">
        <v>0.3614</v>
      </c>
      <c r="F293" s="18">
        <v>0.47</v>
      </c>
    </row>
    <row r="294" spans="1:6">
      <c r="A294" s="129"/>
      <c r="B294" s="2" t="s">
        <v>6</v>
      </c>
      <c r="C294" s="130">
        <v>0.76060000000000005</v>
      </c>
      <c r="D294" s="130">
        <v>0.76060000000000005</v>
      </c>
      <c r="E294" s="130">
        <v>0.76060000000000005</v>
      </c>
      <c r="F294" s="5">
        <v>0.66</v>
      </c>
    </row>
    <row r="295" spans="1:6">
      <c r="A295" s="129"/>
      <c r="B295" s="2" t="s">
        <v>7</v>
      </c>
      <c r="C295" s="130">
        <v>0.52</v>
      </c>
      <c r="D295" s="130">
        <v>0.90700000000000003</v>
      </c>
      <c r="E295" s="130">
        <v>0.66100000000000003</v>
      </c>
      <c r="F295" s="5">
        <v>0.6</v>
      </c>
    </row>
    <row r="296" spans="1:6">
      <c r="A296" s="129"/>
      <c r="B296" s="2" t="s">
        <v>8</v>
      </c>
      <c r="C296" s="130">
        <v>0.23810000000000001</v>
      </c>
      <c r="D296" s="130">
        <v>0.35709999999999997</v>
      </c>
      <c r="E296">
        <v>0.28570000000000001</v>
      </c>
      <c r="F296" s="5">
        <v>0.75</v>
      </c>
    </row>
    <row r="297" spans="1:6">
      <c r="A297" s="129"/>
      <c r="B297" s="2" t="s">
        <v>9</v>
      </c>
      <c r="C297">
        <v>0.36730000000000002</v>
      </c>
      <c r="D297">
        <v>0.52939999999999998</v>
      </c>
      <c r="E297">
        <v>0.43369999999999997</v>
      </c>
      <c r="F297" s="5">
        <v>0.53</v>
      </c>
    </row>
    <row r="298" spans="1:6">
      <c r="A298" s="129"/>
      <c r="B298" s="2" t="s">
        <v>11</v>
      </c>
      <c r="C298" s="1">
        <f>AVERAGE(C293:C297)</f>
        <v>0.48064000000000007</v>
      </c>
      <c r="D298" s="1">
        <f>AVERAGE(D293:D297)</f>
        <v>0.56637999999999999</v>
      </c>
      <c r="E298" s="1">
        <f>AVERAGE(E293:E297)</f>
        <v>0.50048000000000004</v>
      </c>
      <c r="F298" s="3">
        <f>AVERAGE(F293:F297)</f>
        <v>0.60199999999999998</v>
      </c>
    </row>
    <row r="299" spans="1:6">
      <c r="B299" s="2" t="s">
        <v>1</v>
      </c>
      <c r="C299" s="1" t="s">
        <v>2</v>
      </c>
      <c r="D299" s="1" t="s">
        <v>3</v>
      </c>
      <c r="E299" s="1" t="s">
        <v>4</v>
      </c>
      <c r="F299" s="3" t="s">
        <v>10</v>
      </c>
    </row>
    <row r="300" spans="1:6">
      <c r="A300" s="129">
        <v>5</v>
      </c>
      <c r="B300" s="13" t="s">
        <v>5</v>
      </c>
      <c r="C300" s="17">
        <v>0.44740000000000002</v>
      </c>
      <c r="D300" s="17">
        <v>0.39529999999999998</v>
      </c>
      <c r="E300" s="17">
        <v>0.41980000000000001</v>
      </c>
      <c r="F300" s="18">
        <v>0.53</v>
      </c>
    </row>
    <row r="301" spans="1:6">
      <c r="A301" s="129"/>
      <c r="B301" s="2" t="s">
        <v>6</v>
      </c>
      <c r="C301" s="130">
        <v>0.65790000000000004</v>
      </c>
      <c r="D301" s="130">
        <v>0.78129999999999999</v>
      </c>
      <c r="E301" s="130">
        <v>0.71430000000000005</v>
      </c>
      <c r="F301" s="5">
        <v>0.6</v>
      </c>
    </row>
    <row r="302" spans="1:6">
      <c r="A302" s="129"/>
      <c r="B302" s="2" t="s">
        <v>7</v>
      </c>
      <c r="C302" s="130">
        <v>0.39190000000000003</v>
      </c>
      <c r="D302" s="130">
        <v>0.8286</v>
      </c>
      <c r="E302" s="130">
        <v>0.53210000000000002</v>
      </c>
      <c r="F302" s="5">
        <v>0.49</v>
      </c>
    </row>
    <row r="303" spans="1:6">
      <c r="A303" s="129"/>
      <c r="B303" s="2" t="s">
        <v>8</v>
      </c>
      <c r="C303" s="130">
        <v>8.6999999999999994E-2</v>
      </c>
      <c r="D303" s="130">
        <v>0.18179999999999999</v>
      </c>
      <c r="E303" s="130">
        <v>0.1176</v>
      </c>
      <c r="F303" s="5">
        <v>0.7</v>
      </c>
    </row>
    <row r="304" spans="1:6">
      <c r="A304" s="129"/>
      <c r="B304" s="2" t="s">
        <v>9</v>
      </c>
      <c r="C304">
        <v>0.2364</v>
      </c>
      <c r="D304">
        <v>0.46429999999999999</v>
      </c>
      <c r="E304">
        <v>0.31330000000000002</v>
      </c>
      <c r="F304" s="5">
        <v>0.43</v>
      </c>
    </row>
    <row r="305" spans="1:6">
      <c r="A305" s="129"/>
      <c r="B305" s="2" t="s">
        <v>11</v>
      </c>
      <c r="C305" s="1">
        <f>AVERAGE(C300:C304)</f>
        <v>0.36412000000000005</v>
      </c>
      <c r="D305" s="1">
        <f>AVERAGE(D300:D304)</f>
        <v>0.53026000000000006</v>
      </c>
      <c r="E305" s="1">
        <f>AVERAGE(E300:E304)</f>
        <v>0.41942000000000002</v>
      </c>
      <c r="F305" s="3">
        <f>AVERAGE(F300:F304)</f>
        <v>0.55000000000000004</v>
      </c>
    </row>
    <row r="306" spans="1:6">
      <c r="C306">
        <f>AVERAGE(C277,C284,C291,C298,C305)</f>
        <v>0.40174000000000004</v>
      </c>
      <c r="D306">
        <f>AVERAGE(D277,D284,D291,D298,D305)</f>
        <v>0.51503600000000005</v>
      </c>
      <c r="E306">
        <f t="shared" ref="E306" si="18">AVERAGE(E277,E284,E291,E298,E305)</f>
        <v>184.33375200000003</v>
      </c>
      <c r="F306">
        <f t="shared" ref="F306" si="19">AVERAGE(F277,F284,F291,F298,F305)</f>
        <v>0.55899599999999994</v>
      </c>
    </row>
    <row r="307" spans="1:6">
      <c r="C307">
        <f>_xlfn.STDEV.P(C277,C284,C291,C298,C305)</f>
        <v>4.1502551246880959E-2</v>
      </c>
      <c r="D307">
        <f t="shared" ref="D307:F307" si="20">_xlfn.STDEV.P(D277,D284,D291,D298,D305)</f>
        <v>3.643882413031465E-2</v>
      </c>
      <c r="E307">
        <f t="shared" si="20"/>
        <v>367.79076548982033</v>
      </c>
      <c r="F307">
        <f t="shared" si="20"/>
        <v>2.1886274785810376E-2</v>
      </c>
    </row>
    <row r="309" spans="1:6">
      <c r="A309" s="128" t="s">
        <v>300</v>
      </c>
      <c r="B309" s="128"/>
      <c r="C309" s="128"/>
      <c r="D309" s="128"/>
      <c r="E309" s="128"/>
      <c r="F309" s="111"/>
    </row>
    <row r="310" spans="1:6">
      <c r="A310" t="s">
        <v>0</v>
      </c>
      <c r="B310" s="2" t="s">
        <v>1</v>
      </c>
      <c r="C310" s="1" t="s">
        <v>2</v>
      </c>
      <c r="D310" s="1" t="s">
        <v>3</v>
      </c>
      <c r="E310" s="1" t="s">
        <v>4</v>
      </c>
      <c r="F310" s="3" t="s">
        <v>10</v>
      </c>
    </row>
    <row r="311" spans="1:6">
      <c r="A311" s="129">
        <v>1</v>
      </c>
      <c r="B311" s="13" t="s">
        <v>5</v>
      </c>
      <c r="C311" s="17">
        <v>0.55000000000000004</v>
      </c>
      <c r="D311" s="17">
        <v>0.2</v>
      </c>
      <c r="E311" s="17">
        <v>0.29330000000000001</v>
      </c>
      <c r="F311" s="18">
        <v>0.47</v>
      </c>
    </row>
    <row r="312" spans="1:6">
      <c r="A312" s="129"/>
      <c r="B312" s="2" t="s">
        <v>6</v>
      </c>
      <c r="C312">
        <v>0.64059999999999995</v>
      </c>
      <c r="D312">
        <v>0.63570000000000004</v>
      </c>
      <c r="E312">
        <v>0.63570000000000004</v>
      </c>
      <c r="F312" s="5">
        <v>0.53</v>
      </c>
    </row>
    <row r="313" spans="1:6">
      <c r="A313" s="129"/>
      <c r="B313" s="2" t="s">
        <v>7</v>
      </c>
      <c r="C313">
        <v>0.40910000000000002</v>
      </c>
      <c r="D313">
        <v>0.49540000000000001</v>
      </c>
      <c r="E313">
        <v>0.49640000000000001</v>
      </c>
      <c r="F313" s="5">
        <v>0.45</v>
      </c>
    </row>
    <row r="314" spans="1:6">
      <c r="A314" s="129"/>
      <c r="B314" s="2" t="s">
        <v>8</v>
      </c>
      <c r="C314">
        <v>7.6899999999999996E-2</v>
      </c>
      <c r="D314">
        <v>0.1111</v>
      </c>
      <c r="E314">
        <v>9.0899999999999995E-2</v>
      </c>
      <c r="F314" s="5">
        <v>0.8</v>
      </c>
    </row>
    <row r="315" spans="1:6">
      <c r="A315" s="129"/>
      <c r="B315" s="2" t="s">
        <v>9</v>
      </c>
      <c r="C315">
        <v>0.2326</v>
      </c>
      <c r="D315">
        <v>0.3125</v>
      </c>
      <c r="E315">
        <v>0.26669999999999999</v>
      </c>
      <c r="F315" s="5">
        <v>0.45</v>
      </c>
    </row>
    <row r="316" spans="1:6">
      <c r="A316" s="129"/>
      <c r="B316" s="2" t="s">
        <v>11</v>
      </c>
      <c r="C316" s="1">
        <f>AVERAGE(C311:C315)</f>
        <v>0.38183999999999996</v>
      </c>
      <c r="D316" s="1">
        <f>AVERAGE(D311:D315)</f>
        <v>0.35094000000000003</v>
      </c>
      <c r="E316" s="1">
        <f>AVERAGE(E311:E315)</f>
        <v>0.35659999999999997</v>
      </c>
      <c r="F316" s="3">
        <f>AVERAGE(F311:F315)</f>
        <v>0.54</v>
      </c>
    </row>
    <row r="317" spans="1:6">
      <c r="B317" s="2" t="s">
        <v>1</v>
      </c>
      <c r="C317" s="1" t="s">
        <v>2</v>
      </c>
      <c r="D317" s="1" t="s">
        <v>3</v>
      </c>
      <c r="E317" s="1" t="s">
        <v>4</v>
      </c>
      <c r="F317" s="3" t="s">
        <v>10</v>
      </c>
    </row>
    <row r="318" spans="1:6">
      <c r="A318" s="129">
        <v>2</v>
      </c>
      <c r="B318" s="13" t="s">
        <v>5</v>
      </c>
      <c r="C318" s="17">
        <v>0.36359999999999998</v>
      </c>
      <c r="D318" s="17">
        <v>0.16</v>
      </c>
      <c r="E318" s="17">
        <v>0.22220000000000001</v>
      </c>
      <c r="F318" s="18">
        <v>0.44550000000000001</v>
      </c>
    </row>
    <row r="319" spans="1:6">
      <c r="A319" s="129"/>
      <c r="B319" s="2" t="s">
        <v>6</v>
      </c>
      <c r="C319" s="130">
        <v>0.70689999999999997</v>
      </c>
      <c r="D319" s="130">
        <v>0.56940000000000002</v>
      </c>
      <c r="E319" s="130">
        <v>0.63080000000000003</v>
      </c>
      <c r="F319" s="5">
        <v>0.52480000000000004</v>
      </c>
    </row>
    <row r="320" spans="1:6">
      <c r="A320" s="129"/>
      <c r="B320" s="2" t="s">
        <v>7</v>
      </c>
      <c r="C320" s="130">
        <v>0.37880000000000003</v>
      </c>
      <c r="D320" s="130">
        <v>0.71430000000000005</v>
      </c>
      <c r="E320" s="130">
        <v>0.495</v>
      </c>
      <c r="F320" s="5">
        <v>0.495</v>
      </c>
    </row>
    <row r="321" spans="1:6">
      <c r="A321" s="129"/>
      <c r="B321" s="2" t="s">
        <v>8</v>
      </c>
      <c r="C321">
        <v>6.6699999999999995E-2</v>
      </c>
      <c r="D321">
        <v>0.2</v>
      </c>
      <c r="E321">
        <v>0.1</v>
      </c>
      <c r="F321" s="5">
        <v>0.82179999999999997</v>
      </c>
    </row>
    <row r="322" spans="1:6">
      <c r="A322" s="129"/>
      <c r="B322" s="2" t="s">
        <v>9</v>
      </c>
      <c r="C322">
        <v>0.25</v>
      </c>
      <c r="D322">
        <v>0.39290000000000003</v>
      </c>
      <c r="E322">
        <v>0.30559999999999998</v>
      </c>
      <c r="F322" s="5">
        <v>0.505</v>
      </c>
    </row>
    <row r="323" spans="1:6">
      <c r="A323" s="129"/>
      <c r="B323" s="2" t="s">
        <v>11</v>
      </c>
      <c r="C323" s="1">
        <f>AVERAGE(C318:C322)</f>
        <v>0.35320000000000001</v>
      </c>
      <c r="D323" s="1">
        <f>AVERAGE(D318:D322)</f>
        <v>0.40732000000000002</v>
      </c>
      <c r="E323" s="1">
        <f>AVERAGE(E318:E322)</f>
        <v>0.35072000000000003</v>
      </c>
      <c r="F323" s="3">
        <f>AVERAGE(F318:F322)</f>
        <v>0.55842000000000003</v>
      </c>
    </row>
    <row r="324" spans="1:6">
      <c r="B324" s="2" t="s">
        <v>1</v>
      </c>
      <c r="C324" s="1" t="s">
        <v>2</v>
      </c>
      <c r="D324" s="1" t="s">
        <v>3</v>
      </c>
      <c r="E324" s="1" t="s">
        <v>4</v>
      </c>
      <c r="F324" s="3" t="s">
        <v>10</v>
      </c>
    </row>
    <row r="325" spans="1:6">
      <c r="A325" s="129">
        <v>3</v>
      </c>
      <c r="B325" s="13" t="s">
        <v>5</v>
      </c>
      <c r="C325" s="17">
        <v>0.5625</v>
      </c>
      <c r="D325" s="17">
        <v>0.33960000000000001</v>
      </c>
      <c r="E325" s="17">
        <v>0.42349999999999999</v>
      </c>
      <c r="F325" s="18">
        <v>0.51490000000000002</v>
      </c>
    </row>
    <row r="326" spans="1:6">
      <c r="A326" s="129"/>
      <c r="B326" s="2" t="s">
        <v>6</v>
      </c>
      <c r="C326" s="130">
        <v>0.48149999999999998</v>
      </c>
      <c r="D326" s="130">
        <v>0.4194</v>
      </c>
      <c r="E326" s="130">
        <v>0.44829999999999998</v>
      </c>
      <c r="F326" s="5">
        <v>0.36630000000000001</v>
      </c>
    </row>
    <row r="327" spans="1:6">
      <c r="A327" s="129"/>
      <c r="B327" s="2" t="s">
        <v>7</v>
      </c>
      <c r="C327" s="130">
        <v>0.43940000000000001</v>
      </c>
      <c r="D327">
        <v>0.63039999999999996</v>
      </c>
      <c r="E327" s="130">
        <v>0.51790000000000003</v>
      </c>
      <c r="F327" s="5">
        <v>0.46529999999999999</v>
      </c>
    </row>
    <row r="328" spans="1:6">
      <c r="A328" s="129"/>
      <c r="B328" s="2" t="s">
        <v>8</v>
      </c>
      <c r="C328">
        <v>0</v>
      </c>
      <c r="D328">
        <v>0</v>
      </c>
      <c r="E328">
        <v>0</v>
      </c>
      <c r="F328" s="5">
        <v>0.81189999999999996</v>
      </c>
    </row>
    <row r="329" spans="1:6">
      <c r="A329" s="129"/>
      <c r="B329" s="2" t="s">
        <v>9</v>
      </c>
      <c r="C329">
        <v>0.34039999999999998</v>
      </c>
      <c r="D329">
        <v>0.5</v>
      </c>
      <c r="E329">
        <v>0.40510000000000002</v>
      </c>
      <c r="F329" s="5">
        <v>0.53469999999999995</v>
      </c>
    </row>
    <row r="330" spans="1:6">
      <c r="A330" s="129"/>
      <c r="B330" s="2" t="s">
        <v>11</v>
      </c>
      <c r="C330" s="1">
        <f>AVERAGE(C325:C329)</f>
        <v>0.36476000000000003</v>
      </c>
      <c r="D330" s="1">
        <f>AVERAGE(D325:D329)</f>
        <v>0.37787999999999999</v>
      </c>
      <c r="E330" s="1">
        <f>AVERAGE(E325:E329)</f>
        <v>0.35896</v>
      </c>
      <c r="F330" s="3">
        <f>AVERAGE(F325:F329)</f>
        <v>0.53861999999999999</v>
      </c>
    </row>
    <row r="331" spans="1:6">
      <c r="B331" s="2" t="s">
        <v>1</v>
      </c>
      <c r="C331" s="1" t="s">
        <v>2</v>
      </c>
      <c r="D331" s="1" t="s">
        <v>3</v>
      </c>
      <c r="E331" s="1" t="s">
        <v>4</v>
      </c>
      <c r="F331" s="3" t="s">
        <v>10</v>
      </c>
    </row>
    <row r="332" spans="1:6">
      <c r="A332" s="129">
        <v>4</v>
      </c>
      <c r="B332" s="13" t="s">
        <v>5</v>
      </c>
      <c r="C332" s="17">
        <v>0.57140000000000002</v>
      </c>
      <c r="D332" s="17">
        <v>0.22220000000000001</v>
      </c>
      <c r="E332" s="17">
        <v>0.32</v>
      </c>
      <c r="F332" s="18">
        <v>0.49</v>
      </c>
    </row>
    <row r="333" spans="1:6">
      <c r="A333" s="129"/>
      <c r="B333" s="2" t="s">
        <v>6</v>
      </c>
      <c r="C333" s="130">
        <v>0.75</v>
      </c>
      <c r="D333" s="130">
        <v>0.67610000000000003</v>
      </c>
      <c r="E333" s="130">
        <v>0.71109999999999995</v>
      </c>
      <c r="F333" s="5">
        <v>0.61</v>
      </c>
    </row>
    <row r="334" spans="1:6">
      <c r="A334" s="129"/>
      <c r="B334" s="2" t="s">
        <v>7</v>
      </c>
      <c r="C334" s="130">
        <v>0.56720000000000004</v>
      </c>
      <c r="D334" s="130">
        <v>0.88370000000000004</v>
      </c>
      <c r="E334" s="130">
        <v>0.69089999999999996</v>
      </c>
      <c r="F334" s="5">
        <v>0.66</v>
      </c>
    </row>
    <row r="335" spans="1:6">
      <c r="A335" s="129"/>
      <c r="B335" s="2" t="s">
        <v>8</v>
      </c>
      <c r="C335" s="130">
        <v>0.2</v>
      </c>
      <c r="D335" s="130">
        <v>0.21429999999999999</v>
      </c>
      <c r="E335">
        <v>0.2069</v>
      </c>
      <c r="F335" s="5">
        <v>0.77</v>
      </c>
    </row>
    <row r="336" spans="1:6">
      <c r="A336" s="129"/>
      <c r="B336" s="2" t="s">
        <v>9</v>
      </c>
      <c r="C336">
        <v>0.439</v>
      </c>
      <c r="D336">
        <v>0.52939999999999998</v>
      </c>
      <c r="E336">
        <v>0.48</v>
      </c>
      <c r="F336" s="5">
        <v>0.61</v>
      </c>
    </row>
    <row r="337" spans="1:6">
      <c r="A337" s="129"/>
      <c r="B337" s="2" t="s">
        <v>11</v>
      </c>
      <c r="C337" s="1">
        <f>AVERAGE(C332:C336)</f>
        <v>0.50552000000000008</v>
      </c>
      <c r="D337" s="1">
        <f>AVERAGE(D332:D336)</f>
        <v>0.50514000000000003</v>
      </c>
      <c r="E337" s="1">
        <f>AVERAGE(E332:E336)</f>
        <v>0.48177999999999999</v>
      </c>
      <c r="F337" s="3">
        <f>AVERAGE(F332:F336)</f>
        <v>0.628</v>
      </c>
    </row>
    <row r="338" spans="1:6">
      <c r="B338" s="2" t="s">
        <v>1</v>
      </c>
      <c r="C338" s="1" t="s">
        <v>2</v>
      </c>
      <c r="D338" s="1" t="s">
        <v>3</v>
      </c>
      <c r="E338" s="1" t="s">
        <v>4</v>
      </c>
      <c r="F338" s="3" t="s">
        <v>10</v>
      </c>
    </row>
    <row r="339" spans="1:6">
      <c r="A339" s="129">
        <v>5</v>
      </c>
      <c r="B339" s="13" t="s">
        <v>5</v>
      </c>
      <c r="C339" s="17">
        <v>0.40629999999999999</v>
      </c>
      <c r="D339" s="17">
        <v>0.30230000000000001</v>
      </c>
      <c r="E339" s="17">
        <v>0.34670000000000001</v>
      </c>
      <c r="F339" s="18">
        <v>0.51</v>
      </c>
    </row>
    <row r="340" spans="1:6">
      <c r="A340" s="129"/>
      <c r="B340" s="2" t="s">
        <v>6</v>
      </c>
      <c r="C340" s="130">
        <v>0.6875</v>
      </c>
      <c r="D340" s="130">
        <v>0.6875</v>
      </c>
      <c r="E340" s="130">
        <v>0.6875</v>
      </c>
      <c r="F340" s="5">
        <v>0.6</v>
      </c>
    </row>
    <row r="341" spans="1:6">
      <c r="A341" s="129"/>
      <c r="B341" s="2" t="s">
        <v>7</v>
      </c>
      <c r="C341" s="130">
        <v>0.40300000000000002</v>
      </c>
      <c r="D341" s="130">
        <v>0.77139999999999997</v>
      </c>
      <c r="E341" s="130">
        <v>0.52939999999999998</v>
      </c>
      <c r="F341" s="5">
        <v>0.52</v>
      </c>
    </row>
    <row r="342" spans="1:6">
      <c r="A342" s="129"/>
      <c r="B342" s="2" t="s">
        <v>8</v>
      </c>
      <c r="C342" s="130">
        <v>0.1333</v>
      </c>
      <c r="D342" s="130">
        <v>0.18179999999999999</v>
      </c>
      <c r="E342" s="130">
        <v>0.15379999999999999</v>
      </c>
      <c r="F342" s="5">
        <v>0.78</v>
      </c>
    </row>
    <row r="343" spans="1:6">
      <c r="A343" s="129"/>
      <c r="B343" s="2" t="s">
        <v>9</v>
      </c>
      <c r="C343">
        <v>0.15559999999999999</v>
      </c>
      <c r="D343">
        <v>0.25</v>
      </c>
      <c r="E343">
        <v>0.1918</v>
      </c>
      <c r="F343" s="5">
        <v>0.41</v>
      </c>
    </row>
    <row r="344" spans="1:6">
      <c r="A344" s="129"/>
      <c r="B344" s="2" t="s">
        <v>11</v>
      </c>
      <c r="C344" s="1">
        <f>AVERAGE(C339:C343)</f>
        <v>0.35713999999999996</v>
      </c>
      <c r="D344" s="1">
        <f>AVERAGE(D339:D343)</f>
        <v>0.43859999999999999</v>
      </c>
      <c r="E344" s="1">
        <f>AVERAGE(E339:E343)</f>
        <v>0.38184000000000001</v>
      </c>
      <c r="F344" s="3">
        <f>AVERAGE(F339:F343)</f>
        <v>0.56400000000000006</v>
      </c>
    </row>
    <row r="345" spans="1:6">
      <c r="C345">
        <f>AVERAGE(C316,C323,C330,C337,C344)</f>
        <v>0.39249199999999995</v>
      </c>
      <c r="D345">
        <f>AVERAGE(D316,D323,D330,D337,D344)</f>
        <v>0.41597600000000001</v>
      </c>
      <c r="E345">
        <f t="shared" ref="E345" si="21">AVERAGE(E316,E323,E330,E337,E344)</f>
        <v>0.38597999999999999</v>
      </c>
      <c r="F345">
        <f t="shared" ref="F345" si="22">AVERAGE(F316,F323,F330,F337,F344)</f>
        <v>0.56580799999999998</v>
      </c>
    </row>
    <row r="346" spans="1:6">
      <c r="C346">
        <f>_xlfn.STDEV.P(C316,C323,C330,C337,C344)</f>
        <v>5.7361106823352277E-2</v>
      </c>
      <c r="D346">
        <f t="shared" ref="D346:F346" si="23">_xlfn.STDEV.P(D316,D323,D330,D337,D344)</f>
        <v>5.3325373172627415E-2</v>
      </c>
      <c r="E346">
        <f t="shared" si="23"/>
        <v>4.9053668568212201E-2</v>
      </c>
      <c r="F346">
        <f t="shared" si="23"/>
        <v>3.2652523577818601E-2</v>
      </c>
    </row>
    <row r="348" spans="1:6">
      <c r="A348" s="128" t="s">
        <v>299</v>
      </c>
      <c r="B348" s="128"/>
      <c r="C348" s="128"/>
      <c r="D348" s="128"/>
      <c r="E348" s="128"/>
      <c r="F348" s="111"/>
    </row>
    <row r="349" spans="1:6">
      <c r="A349" t="s">
        <v>0</v>
      </c>
      <c r="B349" s="2" t="s">
        <v>1</v>
      </c>
      <c r="C349" s="1" t="s">
        <v>2</v>
      </c>
      <c r="D349" s="1" t="s">
        <v>3</v>
      </c>
      <c r="E349" s="1" t="s">
        <v>4</v>
      </c>
      <c r="F349" s="3" t="s">
        <v>10</v>
      </c>
    </row>
    <row r="350" spans="1:6">
      <c r="A350" s="129">
        <v>1</v>
      </c>
      <c r="B350" s="13" t="s">
        <v>5</v>
      </c>
      <c r="C350" s="17">
        <v>0.46150000000000002</v>
      </c>
      <c r="D350" s="17">
        <v>0.1091</v>
      </c>
      <c r="E350" s="17">
        <v>0.17649999999999999</v>
      </c>
      <c r="F350" s="18">
        <v>0.44</v>
      </c>
    </row>
    <row r="351" spans="1:6">
      <c r="A351" s="129"/>
      <c r="B351" s="2" t="s">
        <v>6</v>
      </c>
      <c r="C351">
        <v>0.71430000000000005</v>
      </c>
      <c r="D351">
        <v>0.53849999999999998</v>
      </c>
      <c r="E351">
        <v>0.61399999999999999</v>
      </c>
      <c r="F351" s="5">
        <v>0.56000000000000005</v>
      </c>
    </row>
    <row r="352" spans="1:6">
      <c r="A352" s="129"/>
      <c r="B352" s="2" t="s">
        <v>7</v>
      </c>
      <c r="C352">
        <v>0.38329999999999997</v>
      </c>
      <c r="D352">
        <v>0.53490000000000004</v>
      </c>
      <c r="E352">
        <v>0.4466</v>
      </c>
      <c r="F352" s="5">
        <v>0.43</v>
      </c>
    </row>
    <row r="353" spans="1:6">
      <c r="A353" s="129"/>
      <c r="B353" s="2" t="s">
        <v>8</v>
      </c>
      <c r="C353">
        <v>0</v>
      </c>
      <c r="D353">
        <v>0</v>
      </c>
      <c r="E353">
        <v>0</v>
      </c>
      <c r="F353" s="5">
        <v>0.83</v>
      </c>
    </row>
    <row r="354" spans="1:6">
      <c r="A354" s="129"/>
      <c r="B354" s="2" t="s">
        <v>9</v>
      </c>
      <c r="C354">
        <v>0.25929999999999997</v>
      </c>
      <c r="D354">
        <v>0.21879999999999999</v>
      </c>
      <c r="E354">
        <v>0.23730000000000001</v>
      </c>
      <c r="F354" s="5">
        <v>0.55000000000000004</v>
      </c>
    </row>
    <row r="355" spans="1:6">
      <c r="A355" s="129"/>
      <c r="B355" s="2" t="s">
        <v>11</v>
      </c>
      <c r="C355" s="1">
        <f>AVERAGE(C350:C354)</f>
        <v>0.36368</v>
      </c>
      <c r="D355" s="1">
        <f>AVERAGE(D350:D354)</f>
        <v>0.28026000000000001</v>
      </c>
      <c r="E355" s="1">
        <f>AVERAGE(E350:E354)</f>
        <v>0.29487999999999998</v>
      </c>
      <c r="F355" s="3">
        <f>AVERAGE(F350:F354)</f>
        <v>0.56199999999999994</v>
      </c>
    </row>
    <row r="356" spans="1:6">
      <c r="B356" s="2" t="s">
        <v>1</v>
      </c>
      <c r="C356" s="1" t="s">
        <v>2</v>
      </c>
      <c r="D356" s="1" t="s">
        <v>3</v>
      </c>
      <c r="E356" s="1" t="s">
        <v>4</v>
      </c>
      <c r="F356" s="3" t="s">
        <v>10</v>
      </c>
    </row>
    <row r="357" spans="1:6">
      <c r="A357" s="129">
        <v>2</v>
      </c>
      <c r="B357" s="13" t="s">
        <v>5</v>
      </c>
      <c r="C357" s="17">
        <v>0.26669999999999999</v>
      </c>
      <c r="D357" s="17">
        <v>0.08</v>
      </c>
      <c r="E357" s="17">
        <v>0.1231</v>
      </c>
      <c r="F357" s="18">
        <v>0.43559999999999999</v>
      </c>
    </row>
    <row r="358" spans="1:6">
      <c r="A358" s="129"/>
      <c r="B358" s="2" t="s">
        <v>6</v>
      </c>
      <c r="C358" s="130">
        <v>0.72089999999999999</v>
      </c>
      <c r="D358" s="130">
        <v>0.43059999999999998</v>
      </c>
      <c r="E358" s="130">
        <v>0.53910000000000002</v>
      </c>
      <c r="F358" s="5">
        <v>0.47520000000000001</v>
      </c>
    </row>
    <row r="359" spans="1:6">
      <c r="A359" s="129"/>
      <c r="B359" s="2" t="s">
        <v>7</v>
      </c>
      <c r="C359" s="130">
        <v>0.38890000000000002</v>
      </c>
      <c r="D359" s="130">
        <v>0.6</v>
      </c>
      <c r="E359" s="130">
        <v>0.47189999999999999</v>
      </c>
      <c r="F359" s="5">
        <v>0.53469999999999995</v>
      </c>
    </row>
    <row r="360" spans="1:6">
      <c r="A360" s="129"/>
      <c r="B360" s="2" t="s">
        <v>8</v>
      </c>
      <c r="C360">
        <v>0.1111</v>
      </c>
      <c r="D360">
        <v>0.2</v>
      </c>
      <c r="E360">
        <v>0.1429</v>
      </c>
      <c r="F360" s="5">
        <v>0.88119999999999998</v>
      </c>
    </row>
    <row r="361" spans="1:6">
      <c r="A361" s="129"/>
      <c r="B361" s="2" t="s">
        <v>9</v>
      </c>
      <c r="C361">
        <v>0.2424</v>
      </c>
      <c r="D361">
        <v>0.28570000000000001</v>
      </c>
      <c r="E361">
        <v>0.26229999999999998</v>
      </c>
      <c r="F361" s="5">
        <v>0.55449999999999999</v>
      </c>
    </row>
    <row r="362" spans="1:6">
      <c r="A362" s="129"/>
      <c r="B362" s="2" t="s">
        <v>11</v>
      </c>
      <c r="C362" s="1">
        <f>AVERAGE(C357:C361)</f>
        <v>0.34599999999999997</v>
      </c>
      <c r="D362" s="1">
        <f>AVERAGE(D357:D361)</f>
        <v>0.31925999999999999</v>
      </c>
      <c r="E362" s="1">
        <f>AVERAGE(E357:E361)</f>
        <v>0.30786000000000002</v>
      </c>
      <c r="F362" s="3">
        <f>AVERAGE(F357:F361)</f>
        <v>0.57623999999999997</v>
      </c>
    </row>
    <row r="363" spans="1:6">
      <c r="B363" s="2" t="s">
        <v>1</v>
      </c>
      <c r="C363" s="1" t="s">
        <v>2</v>
      </c>
      <c r="D363" s="1" t="s">
        <v>3</v>
      </c>
      <c r="E363" s="1" t="s">
        <v>4</v>
      </c>
      <c r="F363" s="3" t="s">
        <v>10</v>
      </c>
    </row>
    <row r="364" spans="1:6">
      <c r="A364" s="129">
        <v>3</v>
      </c>
      <c r="B364" s="13" t="s">
        <v>5</v>
      </c>
      <c r="C364" s="17">
        <v>0.52</v>
      </c>
      <c r="D364" s="17">
        <v>0.24529999999999999</v>
      </c>
      <c r="E364" s="17">
        <v>0.33329999999999999</v>
      </c>
      <c r="F364" s="18">
        <v>0.48509999999999998</v>
      </c>
    </row>
    <row r="365" spans="1:6">
      <c r="A365" s="129"/>
      <c r="B365" s="2" t="s">
        <v>6</v>
      </c>
      <c r="C365" s="130">
        <v>0.5</v>
      </c>
      <c r="D365" s="130">
        <v>0.3387</v>
      </c>
      <c r="E365" s="130">
        <v>0.40379999999999999</v>
      </c>
      <c r="F365" s="5">
        <v>0.3861</v>
      </c>
    </row>
    <row r="366" spans="1:6">
      <c r="A366" s="129"/>
      <c r="B366" s="2" t="s">
        <v>7</v>
      </c>
      <c r="C366" s="130">
        <v>0.4667</v>
      </c>
      <c r="D366">
        <v>0.60870000000000002</v>
      </c>
      <c r="E366" s="130">
        <v>0.52829999999999999</v>
      </c>
      <c r="F366" s="5">
        <v>0.505</v>
      </c>
    </row>
    <row r="367" spans="1:6">
      <c r="A367" s="129"/>
      <c r="B367" s="2" t="s">
        <v>8</v>
      </c>
      <c r="C367">
        <v>0</v>
      </c>
      <c r="D367">
        <v>0</v>
      </c>
      <c r="E367">
        <v>0</v>
      </c>
      <c r="F367" s="5">
        <v>0.86140000000000005</v>
      </c>
    </row>
    <row r="368" spans="1:6">
      <c r="A368" s="129"/>
      <c r="B368" s="2" t="s">
        <v>9</v>
      </c>
      <c r="C368">
        <v>0.3125</v>
      </c>
      <c r="D368">
        <v>0.3125</v>
      </c>
      <c r="E368">
        <v>0.3125</v>
      </c>
      <c r="F368" s="5">
        <v>0.56440000000000001</v>
      </c>
    </row>
    <row r="369" spans="1:6">
      <c r="A369" s="129"/>
      <c r="B369" s="2" t="s">
        <v>11</v>
      </c>
      <c r="C369" s="1">
        <f>AVERAGE(C364:C368)</f>
        <v>0.35983999999999999</v>
      </c>
      <c r="D369" s="1">
        <f>AVERAGE(D364:D368)</f>
        <v>0.30103999999999997</v>
      </c>
      <c r="E369" s="1">
        <f>AVERAGE(E364:E368)</f>
        <v>0.31558000000000003</v>
      </c>
      <c r="F369" s="3">
        <f>AVERAGE(F364:F368)</f>
        <v>0.56040000000000001</v>
      </c>
    </row>
    <row r="370" spans="1:6">
      <c r="B370" s="2" t="s">
        <v>1</v>
      </c>
      <c r="C370" s="1" t="s">
        <v>2</v>
      </c>
      <c r="D370" s="1" t="s">
        <v>3</v>
      </c>
      <c r="E370" s="1" t="s">
        <v>4</v>
      </c>
      <c r="F370" s="3" t="s">
        <v>10</v>
      </c>
    </row>
    <row r="371" spans="1:6">
      <c r="A371" s="129">
        <v>4</v>
      </c>
      <c r="B371" s="13" t="s">
        <v>5</v>
      </c>
      <c r="C371" s="17">
        <v>0.54549999999999998</v>
      </c>
      <c r="D371" s="17">
        <v>0.1111</v>
      </c>
      <c r="E371" s="17">
        <v>0.18459999999999999</v>
      </c>
      <c r="F371" s="18">
        <v>0.47</v>
      </c>
    </row>
    <row r="372" spans="1:6">
      <c r="A372" s="129"/>
      <c r="B372" s="2" t="s">
        <v>6</v>
      </c>
      <c r="C372" s="130">
        <v>0.75470000000000004</v>
      </c>
      <c r="D372" s="130">
        <v>0.56340000000000001</v>
      </c>
      <c r="E372" s="130">
        <v>0.6452</v>
      </c>
      <c r="F372" s="5">
        <v>0.56000000000000005</v>
      </c>
    </row>
    <row r="373" spans="1:6">
      <c r="A373" s="129"/>
      <c r="B373" s="2" t="s">
        <v>7</v>
      </c>
      <c r="C373" s="130">
        <v>0.58930000000000005</v>
      </c>
      <c r="D373" s="130">
        <v>0.76739999999999997</v>
      </c>
      <c r="E373" s="130">
        <v>0.66669999999999996</v>
      </c>
      <c r="F373" s="5">
        <v>0.67</v>
      </c>
    </row>
    <row r="374" spans="1:6">
      <c r="A374" s="129"/>
      <c r="B374" s="2" t="s">
        <v>8</v>
      </c>
      <c r="C374" s="130">
        <v>0.1111</v>
      </c>
      <c r="D374" s="130">
        <v>7.1400000000000005E-2</v>
      </c>
      <c r="E374">
        <v>8.6999999999999994E-2</v>
      </c>
      <c r="F374" s="5">
        <v>0.79</v>
      </c>
    </row>
    <row r="375" spans="1:6">
      <c r="A375" s="129"/>
      <c r="B375" s="2" t="s">
        <v>9</v>
      </c>
      <c r="C375">
        <v>0.45710000000000001</v>
      </c>
      <c r="D375">
        <v>0.47060000000000002</v>
      </c>
      <c r="E375">
        <v>0.46379999999999999</v>
      </c>
      <c r="F375" s="5">
        <v>0.63</v>
      </c>
    </row>
    <row r="376" spans="1:6">
      <c r="A376" s="129"/>
      <c r="B376" s="2" t="s">
        <v>11</v>
      </c>
      <c r="C376" s="1">
        <f>AVERAGE(C371:C375)</f>
        <v>0.49153999999999998</v>
      </c>
      <c r="D376" s="1">
        <f>AVERAGE(D371:D375)</f>
        <v>0.39677999999999997</v>
      </c>
      <c r="E376" s="1">
        <f>AVERAGE(E371:E375)</f>
        <v>0.40945999999999999</v>
      </c>
      <c r="F376" s="3">
        <f>AVERAGE(F371:F375)</f>
        <v>0.624</v>
      </c>
    </row>
    <row r="377" spans="1:6">
      <c r="B377" s="2" t="s">
        <v>1</v>
      </c>
      <c r="C377" s="1" t="s">
        <v>2</v>
      </c>
      <c r="D377" s="1" t="s">
        <v>3</v>
      </c>
      <c r="E377" s="1" t="s">
        <v>4</v>
      </c>
      <c r="F377" s="3" t="s">
        <v>10</v>
      </c>
    </row>
    <row r="378" spans="1:6">
      <c r="A378" s="129">
        <v>5</v>
      </c>
      <c r="B378" s="13" t="s">
        <v>5</v>
      </c>
      <c r="C378" s="17">
        <v>0.3478</v>
      </c>
      <c r="D378" s="17">
        <v>0.186</v>
      </c>
      <c r="E378" s="17">
        <v>0.2424</v>
      </c>
      <c r="F378" s="18">
        <v>0.5</v>
      </c>
    </row>
    <row r="379" spans="1:6">
      <c r="A379" s="129"/>
      <c r="B379" s="2" t="s">
        <v>6</v>
      </c>
      <c r="C379" s="130">
        <v>0.67310000000000003</v>
      </c>
      <c r="D379" s="130">
        <v>0.54690000000000005</v>
      </c>
      <c r="E379" s="130">
        <v>0.60340000000000005</v>
      </c>
      <c r="F379" s="5">
        <v>0.54</v>
      </c>
    </row>
    <row r="380" spans="1:6">
      <c r="A380" s="129"/>
      <c r="B380" s="2" t="s">
        <v>7</v>
      </c>
      <c r="C380" s="130">
        <v>0.41070000000000001</v>
      </c>
      <c r="D380" s="130">
        <v>0.65710000000000002</v>
      </c>
      <c r="E380" s="130">
        <v>0.50549999999999995</v>
      </c>
      <c r="F380" s="5">
        <v>0.55000000000000004</v>
      </c>
    </row>
    <row r="381" spans="1:6">
      <c r="A381" s="129"/>
      <c r="B381" s="2" t="s">
        <v>8</v>
      </c>
      <c r="C381" s="130">
        <v>9.0899999999999995E-2</v>
      </c>
      <c r="D381" s="130">
        <v>9.0899999999999995E-2</v>
      </c>
      <c r="E381" s="130">
        <v>9.0899999999999995E-2</v>
      </c>
      <c r="F381" s="5">
        <v>0.8</v>
      </c>
    </row>
    <row r="382" spans="1:6">
      <c r="A382" s="129"/>
      <c r="B382" s="2" t="s">
        <v>9</v>
      </c>
      <c r="C382">
        <v>0.2059</v>
      </c>
      <c r="D382">
        <v>0.25</v>
      </c>
      <c r="E382">
        <v>0.2258</v>
      </c>
      <c r="F382" s="5">
        <v>0.52</v>
      </c>
    </row>
    <row r="383" spans="1:6">
      <c r="A383" s="129"/>
      <c r="B383" s="2" t="s">
        <v>11</v>
      </c>
      <c r="C383" s="1">
        <f>AVERAGE(C378:C382)</f>
        <v>0.34568000000000004</v>
      </c>
      <c r="D383" s="1">
        <f>AVERAGE(D378:D382)</f>
        <v>0.34618000000000004</v>
      </c>
      <c r="E383" s="1">
        <f>AVERAGE(E378:E382)</f>
        <v>0.33360000000000001</v>
      </c>
      <c r="F383" s="3">
        <f>AVERAGE(F378:F382)</f>
        <v>0.58200000000000007</v>
      </c>
    </row>
    <row r="384" spans="1:6">
      <c r="C384">
        <f>AVERAGE(C355,C362,C369,C376,C383)</f>
        <v>0.38134799999999996</v>
      </c>
      <c r="D384">
        <f>AVERAGE(D355,D362,D369,D376,D383)</f>
        <v>0.328704</v>
      </c>
      <c r="E384">
        <f t="shared" ref="E384" si="24">AVERAGE(E355,E362,E369,E376,E383)</f>
        <v>0.33227599999999996</v>
      </c>
      <c r="F384">
        <f t="shared" ref="F384" si="25">AVERAGE(F355,F362,F369,F376,F383)</f>
        <v>0.58092799999999989</v>
      </c>
    </row>
    <row r="385" spans="3:6">
      <c r="C385">
        <f>_xlfn.STDEV.P(C355,C362,C369,C376,C383)</f>
        <v>5.5567466165014241E-2</v>
      </c>
      <c r="D385">
        <f t="shared" ref="D385:F385" si="26">_xlfn.STDEV.P(D355,D362,D369,D376,D383)</f>
        <v>4.0351107841049075E-2</v>
      </c>
      <c r="E385">
        <f t="shared" si="26"/>
        <v>4.0577040601798536E-2</v>
      </c>
      <c r="F385">
        <f t="shared" si="26"/>
        <v>2.3056416373755929E-2</v>
      </c>
    </row>
  </sheetData>
  <mergeCells count="60">
    <mergeCell ref="A378:A383"/>
    <mergeCell ref="A339:A344"/>
    <mergeCell ref="A348:F348"/>
    <mergeCell ref="A350:A355"/>
    <mergeCell ref="A357:A362"/>
    <mergeCell ref="A364:A369"/>
    <mergeCell ref="A371:A376"/>
    <mergeCell ref="A300:A305"/>
    <mergeCell ref="A309:F309"/>
    <mergeCell ref="A311:A316"/>
    <mergeCell ref="A318:A323"/>
    <mergeCell ref="A325:A330"/>
    <mergeCell ref="A332:A337"/>
    <mergeCell ref="A261:A266"/>
    <mergeCell ref="A270:F270"/>
    <mergeCell ref="A272:A277"/>
    <mergeCell ref="A279:A284"/>
    <mergeCell ref="A286:A291"/>
    <mergeCell ref="A293:A298"/>
    <mergeCell ref="A222:A227"/>
    <mergeCell ref="A231:F231"/>
    <mergeCell ref="A233:A238"/>
    <mergeCell ref="A240:A245"/>
    <mergeCell ref="A247:A252"/>
    <mergeCell ref="A254:A259"/>
    <mergeCell ref="A183:A188"/>
    <mergeCell ref="A192:F192"/>
    <mergeCell ref="A194:A199"/>
    <mergeCell ref="A201:A206"/>
    <mergeCell ref="A208:A213"/>
    <mergeCell ref="A215:A220"/>
    <mergeCell ref="A144:A149"/>
    <mergeCell ref="A153:F153"/>
    <mergeCell ref="A155:A160"/>
    <mergeCell ref="A162:A167"/>
    <mergeCell ref="A169:A174"/>
    <mergeCell ref="A176:A181"/>
    <mergeCell ref="A105:A110"/>
    <mergeCell ref="A114:F114"/>
    <mergeCell ref="A116:A121"/>
    <mergeCell ref="A123:A128"/>
    <mergeCell ref="A130:A135"/>
    <mergeCell ref="A137:A142"/>
    <mergeCell ref="A66:A71"/>
    <mergeCell ref="A75:F75"/>
    <mergeCell ref="A77:A82"/>
    <mergeCell ref="A84:A89"/>
    <mergeCell ref="A91:A96"/>
    <mergeCell ref="A98:A103"/>
    <mergeCell ref="A27:A32"/>
    <mergeCell ref="A36:F36"/>
    <mergeCell ref="A38:A43"/>
    <mergeCell ref="A45:A50"/>
    <mergeCell ref="A52:A57"/>
    <mergeCell ref="A59:A64"/>
    <mergeCell ref="B1:F1"/>
    <mergeCell ref="A3:A8"/>
    <mergeCell ref="A9:A14"/>
    <mergeCell ref="A15:A20"/>
    <mergeCell ref="A21:A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8586-3918-4CCC-9712-7DEF38F51F5D}">
  <dimension ref="A1:R141"/>
  <sheetViews>
    <sheetView topLeftCell="A13" zoomScale="85" zoomScaleNormal="85" workbookViewId="0">
      <selection activeCell="A22" sqref="A22:E28"/>
    </sheetView>
  </sheetViews>
  <sheetFormatPr defaultRowHeight="15"/>
  <cols>
    <col min="5" max="5" width="12.42578125" customWidth="1"/>
  </cols>
  <sheetData>
    <row r="1" spans="1:18">
      <c r="A1" s="103" t="s">
        <v>306</v>
      </c>
      <c r="B1" s="104"/>
      <c r="C1" s="104"/>
      <c r="D1" s="104"/>
      <c r="E1" s="105"/>
      <c r="F1">
        <v>255</v>
      </c>
      <c r="G1" s="57">
        <v>334</v>
      </c>
      <c r="H1" s="57">
        <v>202</v>
      </c>
      <c r="I1" s="57">
        <v>44</v>
      </c>
      <c r="J1" s="57">
        <v>154</v>
      </c>
    </row>
    <row r="2" spans="1:18">
      <c r="A2" s="2" t="s">
        <v>1</v>
      </c>
      <c r="B2" s="1" t="s">
        <v>2</v>
      </c>
      <c r="C2" s="1" t="s">
        <v>3</v>
      </c>
      <c r="D2" s="1" t="s">
        <v>4</v>
      </c>
      <c r="E2" s="3" t="s">
        <v>10</v>
      </c>
      <c r="F2" s="1" t="s">
        <v>44</v>
      </c>
      <c r="G2" s="1" t="s">
        <v>45</v>
      </c>
      <c r="H2" s="1" t="s">
        <v>46</v>
      </c>
      <c r="I2" s="1" t="s">
        <v>320</v>
      </c>
      <c r="K2" s="1" t="s">
        <v>1148</v>
      </c>
      <c r="L2" s="1" t="s">
        <v>1149</v>
      </c>
      <c r="M2" s="1" t="s">
        <v>4</v>
      </c>
      <c r="O2" s="1" t="s">
        <v>1150</v>
      </c>
    </row>
    <row r="3" spans="1:18">
      <c r="A3" s="13" t="s">
        <v>5</v>
      </c>
      <c r="B3" s="17">
        <v>0.505</v>
      </c>
      <c r="C3" s="17">
        <v>0.98819999999999997</v>
      </c>
      <c r="D3" s="17">
        <v>0.66839999999999999</v>
      </c>
      <c r="E3" s="18">
        <v>0.502</v>
      </c>
      <c r="F3">
        <f>ROUND(F1*C3,0)</f>
        <v>252</v>
      </c>
      <c r="G3">
        <f>ROUND(F3/B3 - F3,0)</f>
        <v>247</v>
      </c>
      <c r="H3">
        <f>502 - F3-G3-I3</f>
        <v>3</v>
      </c>
      <c r="I3">
        <f xml:space="preserve"> ROUND(502*E3-F3,0)</f>
        <v>0</v>
      </c>
      <c r="K3">
        <f>IF((H3+I3)=0,0,I3/(I3+H3))</f>
        <v>0</v>
      </c>
      <c r="L3">
        <f>I3/(I3+G3)</f>
        <v>0</v>
      </c>
      <c r="M3">
        <f>IF(K3+L3=0,0,2*K3*L3/(K3+L3))</f>
        <v>0</v>
      </c>
      <c r="O3">
        <f xml:space="preserve"> (D3 +M3)/2</f>
        <v>0.3342</v>
      </c>
    </row>
    <row r="4" spans="1:18">
      <c r="A4" s="2" t="s">
        <v>6</v>
      </c>
      <c r="B4">
        <v>0.6653</v>
      </c>
      <c r="C4">
        <v>1</v>
      </c>
      <c r="D4">
        <v>0.79900000000000004</v>
      </c>
      <c r="E4" s="5">
        <v>0.6653</v>
      </c>
      <c r="F4">
        <f>ROUND(G1*C4,0)</f>
        <v>334</v>
      </c>
      <c r="G4">
        <f>ROUND(F4/B4 - F4,0)</f>
        <v>168</v>
      </c>
      <c r="H4">
        <f t="shared" ref="H4:H7" si="0">502 - F4-G4-I4</f>
        <v>0</v>
      </c>
      <c r="I4">
        <f t="shared" ref="I4:I6" si="1" xml:space="preserve"> ROUND(502*E4-F4,0)</f>
        <v>0</v>
      </c>
      <c r="K4">
        <f>IF((H4+I4)=0,0,I4/(I4+H4))</f>
        <v>0</v>
      </c>
      <c r="L4">
        <f t="shared" ref="L4:L7" si="2">I4/(I4+G4)</f>
        <v>0</v>
      </c>
      <c r="M4">
        <f t="shared" ref="M4:M6" si="3">IF(K4+L4=0,0,2*K4*L4/(K4+L4))</f>
        <v>0</v>
      </c>
      <c r="O4">
        <f t="shared" ref="O4:O7" si="4" xml:space="preserve"> (D4 +M4)/2</f>
        <v>0.39950000000000002</v>
      </c>
    </row>
    <row r="5" spans="1:18">
      <c r="A5" s="2" t="s">
        <v>7</v>
      </c>
      <c r="B5">
        <v>0.40239999999999998</v>
      </c>
      <c r="C5">
        <v>1</v>
      </c>
      <c r="D5">
        <v>0.57389999999999997</v>
      </c>
      <c r="E5" s="5">
        <v>0.40239999999999998</v>
      </c>
      <c r="F5">
        <f>ROUND(H1*C5,0)</f>
        <v>202</v>
      </c>
      <c r="G5">
        <f>ROUND(F5/B5 - F5,0)</f>
        <v>300</v>
      </c>
      <c r="H5">
        <f t="shared" si="0"/>
        <v>0</v>
      </c>
      <c r="I5">
        <f t="shared" si="1"/>
        <v>0</v>
      </c>
      <c r="K5">
        <f t="shared" ref="K5:K7" si="5">IF((H5+I5)=0,0,I5/(I5+H5))</f>
        <v>0</v>
      </c>
      <c r="L5">
        <f t="shared" si="2"/>
        <v>0</v>
      </c>
      <c r="M5">
        <f t="shared" si="3"/>
        <v>0</v>
      </c>
      <c r="O5">
        <f t="shared" si="4"/>
        <v>0.28694999999999998</v>
      </c>
      <c r="Q5" t="s">
        <v>1153</v>
      </c>
      <c r="R5" t="s">
        <v>1152</v>
      </c>
    </row>
    <row r="6" spans="1:18">
      <c r="A6" s="2" t="s">
        <v>8</v>
      </c>
      <c r="B6">
        <v>8.7999999999999995E-2</v>
      </c>
      <c r="C6">
        <v>1</v>
      </c>
      <c r="D6">
        <v>0.1618</v>
      </c>
      <c r="E6" s="5">
        <v>9.1600000000000001E-2</v>
      </c>
      <c r="F6">
        <f>ROUND(I1*C6,0)</f>
        <v>44</v>
      </c>
      <c r="G6">
        <f t="shared" ref="G6:G7" si="6">ROUND(F6/B6 - F6,0)</f>
        <v>456</v>
      </c>
      <c r="H6">
        <f t="shared" si="0"/>
        <v>0</v>
      </c>
      <c r="I6">
        <f t="shared" si="1"/>
        <v>2</v>
      </c>
      <c r="K6">
        <f t="shared" si="5"/>
        <v>1</v>
      </c>
      <c r="L6">
        <f t="shared" si="2"/>
        <v>4.3668122270742356E-3</v>
      </c>
      <c r="M6">
        <f t="shared" si="3"/>
        <v>8.6956521739130436E-3</v>
      </c>
      <c r="O6">
        <f t="shared" si="4"/>
        <v>8.5247826086956524E-2</v>
      </c>
      <c r="Q6">
        <v>0.05</v>
      </c>
      <c r="R6">
        <v>0.26812956521739129</v>
      </c>
    </row>
    <row r="7" spans="1:18">
      <c r="A7" s="2" t="s">
        <v>9</v>
      </c>
      <c r="B7">
        <v>0.30680000000000002</v>
      </c>
      <c r="C7">
        <v>1</v>
      </c>
      <c r="D7">
        <v>0.46949999999999997</v>
      </c>
      <c r="E7" s="5">
        <v>0.30680000000000002</v>
      </c>
      <c r="F7">
        <f>ROUND(J1*C7,0)</f>
        <v>154</v>
      </c>
      <c r="G7">
        <f t="shared" si="6"/>
        <v>348</v>
      </c>
      <c r="H7">
        <f t="shared" si="0"/>
        <v>0</v>
      </c>
      <c r="I7">
        <f xml:space="preserve"> ROUND(502*E7-F7,0)</f>
        <v>0</v>
      </c>
      <c r="K7">
        <f t="shared" si="5"/>
        <v>0</v>
      </c>
      <c r="L7">
        <f t="shared" si="2"/>
        <v>0</v>
      </c>
      <c r="M7">
        <f>IF(K7+L7=0,0,2*K7*L7/(K7+L7))</f>
        <v>0</v>
      </c>
      <c r="O7">
        <f t="shared" si="4"/>
        <v>0.23474999999999999</v>
      </c>
      <c r="Q7">
        <v>0.06</v>
      </c>
      <c r="R7">
        <v>0.26812956521739129</v>
      </c>
    </row>
    <row r="8" spans="1:18">
      <c r="A8" s="15" t="s">
        <v>11</v>
      </c>
      <c r="B8" s="1">
        <f>AVERAGE(B3:B7)</f>
        <v>0.39350000000000007</v>
      </c>
      <c r="C8" s="1">
        <f>AVERAGE(C3:C7)</f>
        <v>0.99763999999999997</v>
      </c>
      <c r="D8" s="1">
        <f>AVERAGE(D3:D7)</f>
        <v>0.53452</v>
      </c>
      <c r="E8" s="3">
        <f>AVERAGE(E3:E7)</f>
        <v>0.39361999999999997</v>
      </c>
      <c r="O8">
        <f>AVERAGE(O3:O7)</f>
        <v>0.26812956521739129</v>
      </c>
      <c r="Q8">
        <v>7.0000000000000007E-2</v>
      </c>
      <c r="R8">
        <v>0.27132438972162742</v>
      </c>
    </row>
    <row r="9" spans="1:18">
      <c r="A9" s="2" t="s">
        <v>282</v>
      </c>
      <c r="B9" s="1">
        <v>0</v>
      </c>
      <c r="C9" s="1"/>
      <c r="D9" s="1"/>
      <c r="E9" s="3"/>
      <c r="Q9">
        <v>0.08</v>
      </c>
      <c r="R9">
        <v>0.27564337191330263</v>
      </c>
    </row>
    <row r="10" spans="1:18">
      <c r="A10" s="2" t="s">
        <v>283</v>
      </c>
      <c r="B10" s="1">
        <v>0</v>
      </c>
      <c r="C10" s="1"/>
      <c r="D10" s="1"/>
      <c r="E10" s="3"/>
      <c r="Q10">
        <v>0.09</v>
      </c>
      <c r="R10">
        <v>0.2801364297408368</v>
      </c>
    </row>
    <row r="11" spans="1:18" ht="15.75" thickBot="1">
      <c r="A11" s="66" t="s">
        <v>284</v>
      </c>
      <c r="B11" s="1">
        <v>1.5900000000000001E-2</v>
      </c>
      <c r="C11" s="1"/>
      <c r="D11" s="1"/>
      <c r="E11" s="3"/>
      <c r="Q11">
        <v>0.1</v>
      </c>
      <c r="R11">
        <v>0.28224759934653781</v>
      </c>
    </row>
    <row r="12" spans="1:18">
      <c r="A12" s="103" t="s">
        <v>285</v>
      </c>
      <c r="B12" s="104"/>
      <c r="C12" s="104"/>
      <c r="D12" s="104"/>
      <c r="E12" s="105"/>
      <c r="Q12">
        <v>0.11</v>
      </c>
      <c r="R12">
        <v>0.29108772120546805</v>
      </c>
    </row>
    <row r="13" spans="1:18">
      <c r="A13" s="13" t="s">
        <v>5</v>
      </c>
      <c r="B13" s="17">
        <v>0.505</v>
      </c>
      <c r="C13" s="17">
        <v>0.98819999999999997</v>
      </c>
      <c r="D13" s="17">
        <v>0.66839999999999999</v>
      </c>
      <c r="E13" s="18">
        <v>0.502</v>
      </c>
      <c r="F13">
        <f>ROUND(F1*C13,0)</f>
        <v>252</v>
      </c>
      <c r="G13">
        <f>ROUND(F13/B13 - F13,0)</f>
        <v>247</v>
      </c>
      <c r="H13">
        <f>502 - F13-G13-I13</f>
        <v>3</v>
      </c>
      <c r="I13">
        <f xml:space="preserve"> ROUND(502*E13-F13,0)</f>
        <v>0</v>
      </c>
      <c r="K13">
        <f>IF((H13+I13)=0,0,I13/(I13+H13))</f>
        <v>0</v>
      </c>
      <c r="L13">
        <f>I13/(I13+G13)</f>
        <v>0</v>
      </c>
      <c r="M13">
        <f>IF(K13+L13=0,0,2*K13*L13/(K13+L13))</f>
        <v>0</v>
      </c>
      <c r="O13">
        <f xml:space="preserve"> (D13 +M13)/2</f>
        <v>0.3342</v>
      </c>
      <c r="Q13">
        <v>0.12</v>
      </c>
      <c r="R13">
        <v>0.3053433575771427</v>
      </c>
    </row>
    <row r="14" spans="1:18">
      <c r="A14" s="2" t="s">
        <v>6</v>
      </c>
      <c r="B14">
        <v>0.6653</v>
      </c>
      <c r="C14">
        <v>1</v>
      </c>
      <c r="D14">
        <v>0.79900000000000004</v>
      </c>
      <c r="E14" s="5">
        <v>0.6653</v>
      </c>
      <c r="F14">
        <f>ROUND(G1*C14,0)</f>
        <v>334</v>
      </c>
      <c r="G14">
        <f>ROUND(F14/B14 - F14,0)</f>
        <v>168</v>
      </c>
      <c r="H14">
        <f t="shared" ref="H14:H17" si="7">502 - F14-G14-I14</f>
        <v>0</v>
      </c>
      <c r="I14">
        <f t="shared" ref="I14:I16" si="8" xml:space="preserve"> ROUND(502*E14-F14,0)</f>
        <v>0</v>
      </c>
      <c r="K14">
        <f>IF((H14+I14)=0,0,I14/(I14+H14))</f>
        <v>0</v>
      </c>
      <c r="L14">
        <f t="shared" ref="L14:L17" si="9">I14/(I14+G14)</f>
        <v>0</v>
      </c>
      <c r="M14">
        <f t="shared" ref="M14:M16" si="10">IF(K14+L14=0,0,2*K14*L14/(K14+L14))</f>
        <v>0</v>
      </c>
      <c r="O14">
        <f t="shared" ref="O14:O17" si="11" xml:space="preserve"> (D14 +M14)/2</f>
        <v>0.39950000000000002</v>
      </c>
      <c r="Q14">
        <v>0.13</v>
      </c>
      <c r="R14">
        <v>0.32261059800344305</v>
      </c>
    </row>
    <row r="15" spans="1:18">
      <c r="A15" s="2" t="s">
        <v>7</v>
      </c>
      <c r="B15">
        <v>0.40239999999999998</v>
      </c>
      <c r="C15">
        <v>1</v>
      </c>
      <c r="D15">
        <v>0.57389999999999997</v>
      </c>
      <c r="E15" s="5">
        <v>0.40239999999999998</v>
      </c>
      <c r="F15">
        <f>ROUND(H1*C15,0)</f>
        <v>202</v>
      </c>
      <c r="G15">
        <f t="shared" ref="G15:G17" si="12">ROUND(F15/B15 - F15,0)</f>
        <v>300</v>
      </c>
      <c r="H15">
        <f t="shared" si="7"/>
        <v>0</v>
      </c>
      <c r="I15">
        <f t="shared" si="8"/>
        <v>0</v>
      </c>
      <c r="K15">
        <f t="shared" ref="K15:K17" si="13">IF((H15+I15)=0,0,I15/(I15+H15))</f>
        <v>0</v>
      </c>
      <c r="L15">
        <f t="shared" si="9"/>
        <v>0</v>
      </c>
      <c r="M15">
        <f t="shared" si="10"/>
        <v>0</v>
      </c>
      <c r="O15">
        <f t="shared" si="11"/>
        <v>0.28694999999999998</v>
      </c>
      <c r="Q15">
        <v>0.14000000000000001</v>
      </c>
      <c r="R15">
        <v>0.34191181045035757</v>
      </c>
    </row>
    <row r="16" spans="1:18">
      <c r="A16" s="2" t="s">
        <v>8</v>
      </c>
      <c r="B16">
        <v>8.7999999999999995E-2</v>
      </c>
      <c r="C16">
        <v>1</v>
      </c>
      <c r="D16">
        <v>0.1618</v>
      </c>
      <c r="E16" s="5">
        <v>9.1600000000000001E-2</v>
      </c>
      <c r="F16">
        <f>ROUND(I1*C16,0)</f>
        <v>44</v>
      </c>
      <c r="G16">
        <f t="shared" si="12"/>
        <v>456</v>
      </c>
      <c r="H16">
        <f t="shared" si="7"/>
        <v>0</v>
      </c>
      <c r="I16">
        <f t="shared" si="8"/>
        <v>2</v>
      </c>
      <c r="K16">
        <f t="shared" si="13"/>
        <v>1</v>
      </c>
      <c r="L16">
        <f t="shared" si="9"/>
        <v>4.3668122270742356E-3</v>
      </c>
      <c r="M16">
        <f t="shared" si="10"/>
        <v>8.6956521739130436E-3</v>
      </c>
      <c r="O16">
        <f t="shared" si="11"/>
        <v>8.5247826086956524E-2</v>
      </c>
      <c r="Q16">
        <v>0.15</v>
      </c>
      <c r="R16">
        <v>0.36189920286989524</v>
      </c>
    </row>
    <row r="17" spans="1:18">
      <c r="A17" s="2" t="s">
        <v>9</v>
      </c>
      <c r="B17">
        <v>0.30680000000000002</v>
      </c>
      <c r="C17">
        <v>1</v>
      </c>
      <c r="D17">
        <v>0.46949999999999997</v>
      </c>
      <c r="E17" s="5">
        <v>0.30680000000000002</v>
      </c>
      <c r="F17">
        <f>ROUND(J1*C17,0)</f>
        <v>154</v>
      </c>
      <c r="G17">
        <f t="shared" si="12"/>
        <v>348</v>
      </c>
      <c r="H17">
        <f t="shared" si="7"/>
        <v>0</v>
      </c>
      <c r="I17">
        <f xml:space="preserve"> ROUND(502*E17-F17,0)</f>
        <v>0</v>
      </c>
      <c r="K17">
        <f t="shared" si="13"/>
        <v>0</v>
      </c>
      <c r="L17">
        <f t="shared" si="9"/>
        <v>0</v>
      </c>
      <c r="M17">
        <f>IF(K17+L17=0,0,2*K17*L17/(K17+L17))</f>
        <v>0</v>
      </c>
      <c r="O17">
        <f t="shared" si="11"/>
        <v>0.23474999999999999</v>
      </c>
      <c r="Q17">
        <v>0.16</v>
      </c>
      <c r="R17">
        <v>0.39009936317804128</v>
      </c>
    </row>
    <row r="18" spans="1:18">
      <c r="A18" s="15" t="s">
        <v>11</v>
      </c>
      <c r="B18" s="1">
        <f>AVERAGE(B13:B17)</f>
        <v>0.39350000000000007</v>
      </c>
      <c r="C18" s="1">
        <f>AVERAGE(C13:C17)</f>
        <v>0.99763999999999997</v>
      </c>
      <c r="D18" s="1">
        <f>AVERAGE(D13:D17)</f>
        <v>0.53452</v>
      </c>
      <c r="E18" s="3">
        <f>AVERAGE(E13:E17)</f>
        <v>0.39361999999999997</v>
      </c>
      <c r="O18">
        <f>AVERAGE(O13:O17)</f>
        <v>0.26812956521739129</v>
      </c>
      <c r="Q18">
        <v>0.17</v>
      </c>
      <c r="R18">
        <v>0.4111042460292314</v>
      </c>
    </row>
    <row r="19" spans="1:18">
      <c r="A19" s="2" t="s">
        <v>282</v>
      </c>
      <c r="B19" s="1">
        <v>0</v>
      </c>
      <c r="C19" s="1"/>
      <c r="D19" s="1"/>
      <c r="E19" s="3"/>
      <c r="Q19">
        <v>0.18</v>
      </c>
      <c r="R19">
        <v>0.38330236794524553</v>
      </c>
    </row>
    <row r="20" spans="1:18">
      <c r="A20" s="2" t="s">
        <v>283</v>
      </c>
      <c r="B20" s="1">
        <v>0</v>
      </c>
      <c r="C20" s="1"/>
      <c r="D20" s="1"/>
      <c r="E20" s="3"/>
    </row>
    <row r="21" spans="1:18" ht="15.75" thickBot="1">
      <c r="A21" s="66" t="s">
        <v>284</v>
      </c>
      <c r="B21" s="1">
        <v>1.5900000000000001E-2</v>
      </c>
      <c r="C21" s="1"/>
      <c r="D21" s="1"/>
      <c r="E21" s="3"/>
    </row>
    <row r="22" spans="1:18">
      <c r="A22" s="103" t="s">
        <v>289</v>
      </c>
      <c r="B22" s="104"/>
      <c r="C22" s="104"/>
      <c r="D22" s="104"/>
      <c r="E22" s="105"/>
    </row>
    <row r="23" spans="1:18">
      <c r="A23" s="13" t="s">
        <v>5</v>
      </c>
      <c r="B23" s="17">
        <v>0.505</v>
      </c>
      <c r="C23" s="17">
        <v>0.98819999999999997</v>
      </c>
      <c r="D23" s="17">
        <v>0.66839999999999999</v>
      </c>
      <c r="E23" s="18">
        <v>0.502</v>
      </c>
      <c r="F23">
        <f>ROUND(F1*C23,0)</f>
        <v>252</v>
      </c>
      <c r="G23">
        <f>ROUND(F23/B23 - F23,0)</f>
        <v>247</v>
      </c>
      <c r="H23">
        <f>502 - F23-G23-I23</f>
        <v>3</v>
      </c>
      <c r="I23">
        <f xml:space="preserve"> ROUND(502*E23-F23,0)</f>
        <v>0</v>
      </c>
      <c r="K23">
        <f>IF((H23+I23)=0,0,I23/(I23+H23))</f>
        <v>0</v>
      </c>
      <c r="L23">
        <f>I23/(I23+G23)</f>
        <v>0</v>
      </c>
      <c r="M23">
        <f>IF(K23+L23=0,0,2*K23*L23/(K23+L23))</f>
        <v>0</v>
      </c>
      <c r="O23">
        <f xml:space="preserve"> (D23 +M23)/2</f>
        <v>0.3342</v>
      </c>
    </row>
    <row r="24" spans="1:18">
      <c r="A24" s="2" t="s">
        <v>6</v>
      </c>
      <c r="B24">
        <v>0.6653</v>
      </c>
      <c r="C24">
        <v>1</v>
      </c>
      <c r="D24">
        <v>0.79900000000000004</v>
      </c>
      <c r="E24" s="5">
        <v>0.6653</v>
      </c>
      <c r="F24">
        <f>ROUND(G1*C24,0)</f>
        <v>334</v>
      </c>
      <c r="G24">
        <f>ROUND(F24/B24 - F24,0)</f>
        <v>168</v>
      </c>
      <c r="H24">
        <f t="shared" ref="H24:H27" si="14">502 - F24-G24-I24</f>
        <v>0</v>
      </c>
      <c r="I24">
        <f t="shared" ref="I24:I26" si="15" xml:space="preserve"> ROUND(502*E24-F24,0)</f>
        <v>0</v>
      </c>
      <c r="K24">
        <f>IF((H24+I24)=0,0,I24/(I24+H24))</f>
        <v>0</v>
      </c>
      <c r="L24">
        <f t="shared" ref="L24:L27" si="16">I24/(I24+G24)</f>
        <v>0</v>
      </c>
      <c r="M24">
        <f t="shared" ref="M24:M26" si="17">IF(K24+L24=0,0,2*K24*L24/(K24+L24))</f>
        <v>0</v>
      </c>
      <c r="O24">
        <f t="shared" ref="O24:O27" si="18" xml:space="preserve"> (D24 +M24)/2</f>
        <v>0.39950000000000002</v>
      </c>
    </row>
    <row r="25" spans="1:18">
      <c r="A25" s="2" t="s">
        <v>7</v>
      </c>
      <c r="B25">
        <v>0.40239999999999998</v>
      </c>
      <c r="C25">
        <v>1</v>
      </c>
      <c r="D25">
        <v>0.57389999999999997</v>
      </c>
      <c r="E25" s="5">
        <v>0.40239999999999998</v>
      </c>
      <c r="F25">
        <f>ROUND(H1*C25,0)</f>
        <v>202</v>
      </c>
      <c r="G25">
        <f t="shared" ref="G25:G27" si="19">ROUND(F25/B25 - F25,0)</f>
        <v>300</v>
      </c>
      <c r="H25">
        <f t="shared" si="14"/>
        <v>0</v>
      </c>
      <c r="I25">
        <f t="shared" si="15"/>
        <v>0</v>
      </c>
      <c r="K25">
        <f t="shared" ref="K25:K27" si="20">IF((H25+I25)=0,0,I25/(I25+H25))</f>
        <v>0</v>
      </c>
      <c r="L25">
        <f t="shared" si="16"/>
        <v>0</v>
      </c>
      <c r="M25">
        <f t="shared" si="17"/>
        <v>0</v>
      </c>
      <c r="O25">
        <f t="shared" si="18"/>
        <v>0.28694999999999998</v>
      </c>
    </row>
    <row r="26" spans="1:18">
      <c r="A26" s="2" t="s">
        <v>8</v>
      </c>
      <c r="B26">
        <v>8.9200000000000002E-2</v>
      </c>
      <c r="C26">
        <v>1</v>
      </c>
      <c r="D26">
        <v>0.16389999999999999</v>
      </c>
      <c r="E26" s="5">
        <v>0.1056</v>
      </c>
      <c r="F26">
        <f>ROUND(I1*C26,0)</f>
        <v>44</v>
      </c>
      <c r="G26">
        <f t="shared" si="19"/>
        <v>449</v>
      </c>
      <c r="H26">
        <f t="shared" si="14"/>
        <v>0</v>
      </c>
      <c r="I26">
        <f t="shared" si="15"/>
        <v>9</v>
      </c>
      <c r="K26">
        <f t="shared" si="20"/>
        <v>1</v>
      </c>
      <c r="L26">
        <f t="shared" si="16"/>
        <v>1.9650655021834062E-2</v>
      </c>
      <c r="M26">
        <f t="shared" si="17"/>
        <v>3.8543897216274089E-2</v>
      </c>
      <c r="O26">
        <f t="shared" si="18"/>
        <v>0.10122194860813705</v>
      </c>
    </row>
    <row r="27" spans="1:18">
      <c r="A27" s="2" t="s">
        <v>9</v>
      </c>
      <c r="B27">
        <v>0.30680000000000002</v>
      </c>
      <c r="C27">
        <v>1</v>
      </c>
      <c r="D27">
        <v>0.46949999999999997</v>
      </c>
      <c r="E27" s="5">
        <v>0.30680000000000002</v>
      </c>
      <c r="F27">
        <f>ROUND(J1*C27,0)</f>
        <v>154</v>
      </c>
      <c r="G27">
        <f t="shared" si="19"/>
        <v>348</v>
      </c>
      <c r="H27">
        <f t="shared" si="14"/>
        <v>0</v>
      </c>
      <c r="I27">
        <f xml:space="preserve"> ROUND(502*E27-F27,0)</f>
        <v>0</v>
      </c>
      <c r="K27">
        <f t="shared" si="20"/>
        <v>0</v>
      </c>
      <c r="L27">
        <f t="shared" si="16"/>
        <v>0</v>
      </c>
      <c r="M27">
        <f>IF(K27+L27=0,0,2*K27*L27/(K27+L27))</f>
        <v>0</v>
      </c>
      <c r="O27">
        <f t="shared" si="18"/>
        <v>0.23474999999999999</v>
      </c>
    </row>
    <row r="28" spans="1:18">
      <c r="A28" s="15" t="s">
        <v>11</v>
      </c>
      <c r="B28" s="1">
        <f>AVERAGE(B23:B27)</f>
        <v>0.39374000000000003</v>
      </c>
      <c r="C28" s="1">
        <f>AVERAGE(C23:C27)</f>
        <v>0.99763999999999997</v>
      </c>
      <c r="D28" s="1">
        <f>AVERAGE(D23:D27)</f>
        <v>0.53493999999999997</v>
      </c>
      <c r="E28" s="3">
        <f>AVERAGE(E23:E27)</f>
        <v>0.39641999999999999</v>
      </c>
      <c r="O28">
        <f>AVERAGE(O23:O27)</f>
        <v>0.27132438972162742</v>
      </c>
    </row>
    <row r="29" spans="1:18">
      <c r="A29" s="2" t="s">
        <v>282</v>
      </c>
      <c r="B29" s="1">
        <v>0</v>
      </c>
      <c r="C29" s="1"/>
      <c r="D29" s="1"/>
      <c r="E29" s="3"/>
    </row>
    <row r="30" spans="1:18">
      <c r="A30" s="2" t="s">
        <v>283</v>
      </c>
      <c r="B30" s="1">
        <v>0</v>
      </c>
      <c r="C30" s="1"/>
      <c r="D30" s="1"/>
      <c r="E30" s="3"/>
    </row>
    <row r="31" spans="1:18" ht="15.75" thickBot="1">
      <c r="A31" s="66" t="s">
        <v>284</v>
      </c>
      <c r="B31" s="1">
        <v>1.5900000000000001E-2</v>
      </c>
      <c r="C31" s="1"/>
      <c r="D31" s="1"/>
      <c r="E31" s="3"/>
    </row>
    <row r="32" spans="1:18">
      <c r="A32" s="103" t="s">
        <v>290</v>
      </c>
      <c r="B32" s="104"/>
      <c r="C32" s="104"/>
      <c r="D32" s="104"/>
      <c r="E32" s="105"/>
    </row>
    <row r="33" spans="1:15">
      <c r="A33" s="13" t="s">
        <v>5</v>
      </c>
      <c r="B33" s="17">
        <v>0.505</v>
      </c>
      <c r="C33" s="17">
        <v>0.98429999999999995</v>
      </c>
      <c r="D33" s="17">
        <v>0.66759999999999997</v>
      </c>
      <c r="E33" s="18">
        <v>0.502</v>
      </c>
      <c r="F33">
        <f>ROUND(F1*C33,0)</f>
        <v>251</v>
      </c>
      <c r="G33">
        <f>ROUND(F33/B33 - F33,0)</f>
        <v>246</v>
      </c>
      <c r="H33">
        <f>502 - F33-G33-I33</f>
        <v>4</v>
      </c>
      <c r="I33">
        <f xml:space="preserve"> ROUND(502*E33-F33,0)</f>
        <v>1</v>
      </c>
      <c r="K33">
        <f>IF((H33+I33)=0,0,I33/(I33+H33))</f>
        <v>0.2</v>
      </c>
      <c r="L33">
        <f>I33/(I33+G33)</f>
        <v>4.048582995951417E-3</v>
      </c>
      <c r="M33">
        <f>IF(K33+L33=0,0,2*K33*L33/(K33+L33))</f>
        <v>7.9365079365079361E-3</v>
      </c>
      <c r="O33">
        <f xml:space="preserve"> (D33 +M33)/2</f>
        <v>0.33776825396825394</v>
      </c>
    </row>
    <row r="34" spans="1:15">
      <c r="A34" s="2" t="s">
        <v>6</v>
      </c>
      <c r="B34">
        <v>0.6653</v>
      </c>
      <c r="C34">
        <v>1</v>
      </c>
      <c r="D34">
        <v>0.79900000000000004</v>
      </c>
      <c r="E34" s="5">
        <v>0.6653</v>
      </c>
      <c r="F34">
        <f>ROUND(G1*C34,0)</f>
        <v>334</v>
      </c>
      <c r="G34">
        <f>ROUND(F34/B34 - F34,0)</f>
        <v>168</v>
      </c>
      <c r="H34">
        <f t="shared" ref="H34:H37" si="21">502 - F34-G34-I34</f>
        <v>0</v>
      </c>
      <c r="I34">
        <f t="shared" ref="I34:I36" si="22" xml:space="preserve"> ROUND(502*E34-F34,0)</f>
        <v>0</v>
      </c>
      <c r="K34">
        <f>IF((H34+I34)=0,0,I34/(I34+H34))</f>
        <v>0</v>
      </c>
      <c r="L34">
        <f t="shared" ref="L34:L37" si="23">I34/(I34+G34)</f>
        <v>0</v>
      </c>
      <c r="M34">
        <f t="shared" ref="M34:M36" si="24">IF(K34+L34=0,0,2*K34*L34/(K34+L34))</f>
        <v>0</v>
      </c>
      <c r="O34">
        <f t="shared" ref="O34:O37" si="25" xml:space="preserve"> (D34 +M34)/2</f>
        <v>0.39950000000000002</v>
      </c>
    </row>
    <row r="35" spans="1:15">
      <c r="A35" s="2" t="s">
        <v>7</v>
      </c>
      <c r="B35">
        <v>0.4032</v>
      </c>
      <c r="C35">
        <v>1</v>
      </c>
      <c r="D35">
        <v>0.5746</v>
      </c>
      <c r="E35" s="5">
        <v>0.40439999999999998</v>
      </c>
      <c r="F35">
        <f>ROUND(H1*C35,0)</f>
        <v>202</v>
      </c>
      <c r="G35">
        <f t="shared" ref="G35:G37" si="26">ROUND(F35/B35 - F35,0)</f>
        <v>299</v>
      </c>
      <c r="H35">
        <f t="shared" si="21"/>
        <v>0</v>
      </c>
      <c r="I35">
        <f t="shared" si="22"/>
        <v>1</v>
      </c>
      <c r="K35">
        <f t="shared" ref="K35:K37" si="27">IF((H35+I35)=0,0,I35/(I35+H35))</f>
        <v>1</v>
      </c>
      <c r="L35">
        <f t="shared" si="23"/>
        <v>3.3333333333333335E-3</v>
      </c>
      <c r="M35">
        <f t="shared" si="24"/>
        <v>6.6445182724252493E-3</v>
      </c>
      <c r="O35">
        <f t="shared" si="25"/>
        <v>0.29062225913621265</v>
      </c>
    </row>
    <row r="36" spans="1:15">
      <c r="A36" s="2" t="s">
        <v>8</v>
      </c>
      <c r="B36">
        <v>9.0200000000000002E-2</v>
      </c>
      <c r="C36">
        <v>1</v>
      </c>
      <c r="D36">
        <v>0.16539999999999999</v>
      </c>
      <c r="E36" s="5">
        <v>0.11550000000000001</v>
      </c>
      <c r="F36">
        <f>ROUND(I1*C36,0)</f>
        <v>44</v>
      </c>
      <c r="G36">
        <f t="shared" si="26"/>
        <v>444</v>
      </c>
      <c r="H36">
        <f t="shared" si="21"/>
        <v>0</v>
      </c>
      <c r="I36">
        <f t="shared" si="22"/>
        <v>14</v>
      </c>
      <c r="K36">
        <f t="shared" si="27"/>
        <v>1</v>
      </c>
      <c r="L36">
        <f t="shared" si="23"/>
        <v>3.0567685589519649E-2</v>
      </c>
      <c r="M36">
        <f t="shared" si="24"/>
        <v>5.9322033898305086E-2</v>
      </c>
      <c r="O36">
        <f t="shared" si="25"/>
        <v>0.11236101694915254</v>
      </c>
    </row>
    <row r="37" spans="1:15">
      <c r="A37" s="2" t="s">
        <v>9</v>
      </c>
      <c r="B37">
        <v>0.30740000000000001</v>
      </c>
      <c r="C37">
        <v>1</v>
      </c>
      <c r="D37">
        <v>0.47020000000000001</v>
      </c>
      <c r="E37" s="5">
        <v>0.30880000000000002</v>
      </c>
      <c r="F37">
        <f>ROUND(J1*C37,0)</f>
        <v>154</v>
      </c>
      <c r="G37">
        <f t="shared" si="26"/>
        <v>347</v>
      </c>
      <c r="H37">
        <f t="shared" si="21"/>
        <v>0</v>
      </c>
      <c r="I37">
        <f xml:space="preserve"> ROUND(502*E37-F37,0)</f>
        <v>1</v>
      </c>
      <c r="K37">
        <f t="shared" si="27"/>
        <v>1</v>
      </c>
      <c r="L37">
        <f t="shared" si="23"/>
        <v>2.8735632183908046E-3</v>
      </c>
      <c r="M37">
        <f>IF(K37+L37=0,0,2*K37*L37/(K37+L37))</f>
        <v>5.7306590257879663E-3</v>
      </c>
      <c r="O37">
        <f t="shared" si="25"/>
        <v>0.23796532951289398</v>
      </c>
    </row>
    <row r="38" spans="1:15">
      <c r="A38" s="15" t="s">
        <v>11</v>
      </c>
      <c r="B38" s="1">
        <f>AVERAGE(B33:B37)</f>
        <v>0.39422000000000007</v>
      </c>
      <c r="C38" s="1">
        <f>AVERAGE(C33:C37)</f>
        <v>0.99686000000000008</v>
      </c>
      <c r="D38" s="1">
        <f>AVERAGE(D33:D37)</f>
        <v>0.53536000000000006</v>
      </c>
      <c r="E38" s="3">
        <f>AVERAGE(E33:E37)</f>
        <v>0.39919999999999994</v>
      </c>
      <c r="O38">
        <f>AVERAGE(O33:O37)</f>
        <v>0.27564337191330263</v>
      </c>
    </row>
    <row r="39" spans="1:15">
      <c r="A39" s="2" t="s">
        <v>282</v>
      </c>
      <c r="B39" s="1">
        <v>0</v>
      </c>
      <c r="C39" s="1"/>
      <c r="D39" s="1"/>
      <c r="E39" s="3"/>
    </row>
    <row r="40" spans="1:15">
      <c r="A40" s="2" t="s">
        <v>283</v>
      </c>
      <c r="B40" s="1">
        <v>0</v>
      </c>
      <c r="C40" s="1"/>
      <c r="D40" s="1"/>
      <c r="E40" s="3"/>
    </row>
    <row r="41" spans="1:15" ht="15.75" thickBot="1">
      <c r="A41" s="66" t="s">
        <v>284</v>
      </c>
      <c r="B41" s="1">
        <v>1.5900000000000001E-2</v>
      </c>
      <c r="C41" s="1"/>
      <c r="D41" s="1"/>
      <c r="E41" s="3"/>
    </row>
    <row r="42" spans="1:15">
      <c r="A42" s="103" t="s">
        <v>291</v>
      </c>
      <c r="B42" s="104"/>
      <c r="C42" s="104"/>
      <c r="D42" s="104"/>
      <c r="E42" s="105"/>
    </row>
    <row r="43" spans="1:15">
      <c r="A43" s="13" t="s">
        <v>5</v>
      </c>
      <c r="B43" s="17">
        <v>0.50509999999999999</v>
      </c>
      <c r="C43" s="17">
        <v>0.98040000000000005</v>
      </c>
      <c r="D43" s="17">
        <v>0.66669999999999996</v>
      </c>
      <c r="E43" s="18">
        <v>0.502</v>
      </c>
      <c r="F43">
        <f>ROUND(F1*C43,0)</f>
        <v>250</v>
      </c>
      <c r="G43">
        <f>ROUND(F43/B43 - F43,0)</f>
        <v>245</v>
      </c>
      <c r="H43">
        <f>502 - F43-G43-I43</f>
        <v>5</v>
      </c>
      <c r="I43">
        <f xml:space="preserve"> ROUND(502*E43-F43,0)</f>
        <v>2</v>
      </c>
      <c r="K43">
        <f>IF((H43+I43)=0,0,I43/(I43+H43))</f>
        <v>0.2857142857142857</v>
      </c>
      <c r="L43">
        <f>I43/(I43+G43)</f>
        <v>8.0971659919028341E-3</v>
      </c>
      <c r="M43">
        <f>IF(K43+L43=0,0,2*K43*L43/(K43+L43))</f>
        <v>1.5748031496062992E-2</v>
      </c>
      <c r="O43">
        <f xml:space="preserve"> (D43 +M43)/2</f>
        <v>0.34122401574803146</v>
      </c>
    </row>
    <row r="44" spans="1:15">
      <c r="A44" s="2" t="s">
        <v>6</v>
      </c>
      <c r="B44">
        <v>0.66469999999999996</v>
      </c>
      <c r="C44">
        <v>0.99709999999999999</v>
      </c>
      <c r="D44">
        <v>0.79759999999999998</v>
      </c>
      <c r="E44" s="5">
        <v>0.6633</v>
      </c>
      <c r="F44">
        <f>ROUND(G1*C44,0)</f>
        <v>333</v>
      </c>
      <c r="G44">
        <f>ROUND(F44/B44 - F44,0)</f>
        <v>168</v>
      </c>
      <c r="H44">
        <f t="shared" ref="H44:H47" si="28">502 - F44-G44-I44</f>
        <v>1</v>
      </c>
      <c r="I44">
        <f t="shared" ref="I44:I46" si="29" xml:space="preserve"> ROUND(502*E44-F44,0)</f>
        <v>0</v>
      </c>
      <c r="K44">
        <f>IF((H44+I44)=0,0,I44/(I44+H44))</f>
        <v>0</v>
      </c>
      <c r="L44">
        <f t="shared" ref="L44:L47" si="30">I44/(I44+G44)</f>
        <v>0</v>
      </c>
      <c r="M44">
        <f t="shared" ref="M44:M46" si="31">IF(K44+L44=0,0,2*K44*L44/(K44+L44))</f>
        <v>0</v>
      </c>
      <c r="O44">
        <f t="shared" ref="O44:O47" si="32" xml:space="preserve"> (D44 +M44)/2</f>
        <v>0.39879999999999999</v>
      </c>
    </row>
    <row r="45" spans="1:15">
      <c r="A45" s="2" t="s">
        <v>7</v>
      </c>
      <c r="B45">
        <v>0.40479999999999999</v>
      </c>
      <c r="C45">
        <v>1</v>
      </c>
      <c r="D45">
        <v>0.57630000000000003</v>
      </c>
      <c r="E45" s="5">
        <v>0.40839999999999999</v>
      </c>
      <c r="F45">
        <f>ROUND(H1*C45,0)</f>
        <v>202</v>
      </c>
      <c r="G45">
        <f t="shared" ref="G45:G47" si="33">ROUND(F45/B45 - F45,0)</f>
        <v>297</v>
      </c>
      <c r="H45">
        <f t="shared" si="28"/>
        <v>0</v>
      </c>
      <c r="I45">
        <f t="shared" si="29"/>
        <v>3</v>
      </c>
      <c r="K45">
        <f t="shared" ref="K45:K47" si="34">IF((H45+I45)=0,0,I45/(I45+H45))</f>
        <v>1</v>
      </c>
      <c r="L45">
        <f t="shared" si="30"/>
        <v>0.01</v>
      </c>
      <c r="M45">
        <f t="shared" si="31"/>
        <v>1.9801980198019802E-2</v>
      </c>
      <c r="O45">
        <f t="shared" si="32"/>
        <v>0.29805099009900993</v>
      </c>
    </row>
    <row r="46" spans="1:15">
      <c r="A46" s="2" t="s">
        <v>8</v>
      </c>
      <c r="B46">
        <v>8.9599999999999999E-2</v>
      </c>
      <c r="C46">
        <v>0.97729999999999995</v>
      </c>
      <c r="D46">
        <v>0.1641</v>
      </c>
      <c r="E46" s="5">
        <v>0.1275</v>
      </c>
      <c r="F46">
        <f>ROUND(I1*C46,0)</f>
        <v>43</v>
      </c>
      <c r="G46">
        <f t="shared" si="33"/>
        <v>437</v>
      </c>
      <c r="H46">
        <f t="shared" si="28"/>
        <v>1</v>
      </c>
      <c r="I46">
        <f t="shared" si="29"/>
        <v>21</v>
      </c>
      <c r="K46">
        <f t="shared" si="34"/>
        <v>0.95454545454545459</v>
      </c>
      <c r="L46">
        <f t="shared" si="30"/>
        <v>4.5851528384279479E-2</v>
      </c>
      <c r="M46">
        <f t="shared" si="31"/>
        <v>8.7500000000000008E-2</v>
      </c>
      <c r="O46">
        <f t="shared" si="32"/>
        <v>0.1258</v>
      </c>
    </row>
    <row r="47" spans="1:15">
      <c r="A47" s="2" t="s">
        <v>9</v>
      </c>
      <c r="B47">
        <v>0.30599999999999999</v>
      </c>
      <c r="C47">
        <v>0.99350000000000005</v>
      </c>
      <c r="D47">
        <v>0.46789999999999998</v>
      </c>
      <c r="E47" s="5">
        <v>0.30680000000000002</v>
      </c>
      <c r="F47">
        <f>ROUND(J1*C47,0)</f>
        <v>153</v>
      </c>
      <c r="G47">
        <f t="shared" si="33"/>
        <v>347</v>
      </c>
      <c r="H47">
        <f t="shared" si="28"/>
        <v>1</v>
      </c>
      <c r="I47">
        <f xml:space="preserve"> ROUND(502*E47-F47,0)</f>
        <v>1</v>
      </c>
      <c r="K47">
        <f t="shared" si="34"/>
        <v>0.5</v>
      </c>
      <c r="L47">
        <f t="shared" si="30"/>
        <v>2.8735632183908046E-3</v>
      </c>
      <c r="M47">
        <f>IF(K47+L47=0,0,2*K47*L47/(K47+L47))</f>
        <v>5.7142857142857143E-3</v>
      </c>
      <c r="O47">
        <f t="shared" si="32"/>
        <v>0.23680714285714285</v>
      </c>
    </row>
    <row r="48" spans="1:15">
      <c r="A48" s="15" t="s">
        <v>11</v>
      </c>
      <c r="B48" s="1">
        <f>AVERAGE(B43:B47)</f>
        <v>0.39404</v>
      </c>
      <c r="C48" s="1">
        <f>AVERAGE(C43:C47)</f>
        <v>0.98965999999999998</v>
      </c>
      <c r="D48" s="1">
        <f>AVERAGE(D43:D47)</f>
        <v>0.53452</v>
      </c>
      <c r="E48" s="3">
        <f>AVERAGE(E43:E47)</f>
        <v>0.40160000000000001</v>
      </c>
      <c r="O48">
        <f>AVERAGE(O43:O47)</f>
        <v>0.2801364297408368</v>
      </c>
    </row>
    <row r="49" spans="1:15">
      <c r="A49" s="2" t="s">
        <v>282</v>
      </c>
      <c r="B49" s="1">
        <v>0</v>
      </c>
      <c r="C49" s="1"/>
      <c r="D49" s="1"/>
      <c r="E49" s="3"/>
    </row>
    <row r="50" spans="1:15">
      <c r="A50" s="2" t="s">
        <v>283</v>
      </c>
      <c r="B50" s="1">
        <v>0</v>
      </c>
      <c r="C50" s="1"/>
      <c r="D50" s="1"/>
      <c r="E50" s="3"/>
    </row>
    <row r="51" spans="1:15" ht="15.75" thickBot="1">
      <c r="A51" s="66" t="s">
        <v>284</v>
      </c>
      <c r="B51" s="1">
        <v>1.5900000000000001E-2</v>
      </c>
      <c r="C51" s="1"/>
      <c r="D51" s="1"/>
      <c r="E51" s="3"/>
    </row>
    <row r="52" spans="1:15">
      <c r="A52" s="103" t="s">
        <v>286</v>
      </c>
      <c r="B52" s="104"/>
      <c r="C52" s="104"/>
      <c r="D52" s="104"/>
      <c r="E52" s="105"/>
    </row>
    <row r="53" spans="1:15">
      <c r="A53" s="13" t="s">
        <v>5</v>
      </c>
      <c r="B53" s="28">
        <v>0.504</v>
      </c>
      <c r="C53" s="28">
        <v>0.97650000000000003</v>
      </c>
      <c r="D53" s="28">
        <v>0.66490000000000005</v>
      </c>
      <c r="E53" s="29">
        <v>0.5</v>
      </c>
      <c r="F53">
        <f>ROUND(F1*C53,0)</f>
        <v>249</v>
      </c>
      <c r="G53">
        <f>ROUND(F53/B53 - F53,0)</f>
        <v>245</v>
      </c>
      <c r="H53">
        <f>502 - F53-G53-I53</f>
        <v>6</v>
      </c>
      <c r="I53">
        <f xml:space="preserve"> ROUND(502*E53-F53,0)</f>
        <v>2</v>
      </c>
      <c r="K53">
        <f>IF((H53+I53)=0,0,I53/(I53+H53))</f>
        <v>0.25</v>
      </c>
      <c r="L53">
        <f>I53/(I53+G53)</f>
        <v>8.0971659919028341E-3</v>
      </c>
      <c r="M53">
        <f>IF(K53+L53=0,0,2*K53*L53/(K53+L53))</f>
        <v>1.5686274509803921E-2</v>
      </c>
      <c r="O53">
        <f xml:space="preserve"> (D53 +M53)/2</f>
        <v>0.34029313725490196</v>
      </c>
    </row>
    <row r="54" spans="1:15">
      <c r="A54" s="2" t="s">
        <v>6</v>
      </c>
      <c r="B54" s="38">
        <v>0.66269999999999996</v>
      </c>
      <c r="C54" s="69">
        <v>0.98799999999999999</v>
      </c>
      <c r="D54" s="69">
        <v>0.79330000000000001</v>
      </c>
      <c r="E54" s="70">
        <v>0.65739999999999998</v>
      </c>
      <c r="F54">
        <f>ROUND(G1*C54,0)</f>
        <v>330</v>
      </c>
      <c r="G54">
        <f>ROUND(F54/B54 - F54,0)</f>
        <v>168</v>
      </c>
      <c r="H54">
        <f>502 - F54-G54-I54</f>
        <v>4</v>
      </c>
      <c r="I54">
        <f t="shared" ref="I54:I56" si="35" xml:space="preserve"> ROUND(502*E54-F54,0)</f>
        <v>0</v>
      </c>
      <c r="K54">
        <f>IF((H54+I54)=0,0,I54/(I54+H54))</f>
        <v>0</v>
      </c>
      <c r="L54">
        <f t="shared" ref="L54:L57" si="36">I54/(I54+G54)</f>
        <v>0</v>
      </c>
      <c r="M54">
        <f t="shared" ref="M54:M56" si="37">IF(K54+L54=0,0,2*K54*L54/(K54+L54))</f>
        <v>0</v>
      </c>
      <c r="O54">
        <f t="shared" ref="O54:O57" si="38" xml:space="preserve"> (D54 +M54)/2</f>
        <v>0.39665</v>
      </c>
    </row>
    <row r="55" spans="1:15">
      <c r="A55" s="2" t="s">
        <v>7</v>
      </c>
      <c r="B55" s="38">
        <v>0.40479999999999999</v>
      </c>
      <c r="C55" s="69">
        <v>1</v>
      </c>
      <c r="D55" s="69">
        <v>0.57630000000000003</v>
      </c>
      <c r="E55" s="70">
        <v>0.40839999999999999</v>
      </c>
      <c r="F55">
        <f>ROUND(H1*C55,0)</f>
        <v>202</v>
      </c>
      <c r="G55">
        <f>ROUND(F55/B55 - F55,0)</f>
        <v>297</v>
      </c>
      <c r="H55">
        <f>502 - F55-G55-I55</f>
        <v>0</v>
      </c>
      <c r="I55">
        <f xml:space="preserve"> ROUND(502*E55-F55,0)</f>
        <v>3</v>
      </c>
      <c r="K55">
        <f t="shared" ref="K55:K57" si="39">IF((H55+I55)=0,0,I55/(I55+H55))</f>
        <v>1</v>
      </c>
      <c r="L55">
        <f t="shared" si="36"/>
        <v>0.01</v>
      </c>
      <c r="M55">
        <f t="shared" si="37"/>
        <v>1.9801980198019802E-2</v>
      </c>
      <c r="O55">
        <f t="shared" si="38"/>
        <v>0.29805099009900993</v>
      </c>
    </row>
    <row r="56" spans="1:15">
      <c r="A56" s="2" t="s">
        <v>8</v>
      </c>
      <c r="B56" s="69">
        <v>9.0899999999999995E-2</v>
      </c>
      <c r="C56" s="69">
        <v>0.97729999999999995</v>
      </c>
      <c r="D56" s="69">
        <v>0.1663</v>
      </c>
      <c r="E56" s="70">
        <v>0.1414</v>
      </c>
      <c r="F56">
        <f>ROUND(I1*C56,0)</f>
        <v>43</v>
      </c>
      <c r="G56">
        <f t="shared" ref="G56:G57" si="40">ROUND(F56/B56 - F56,0)</f>
        <v>430</v>
      </c>
      <c r="H56">
        <f t="shared" ref="H56:H57" si="41">502 - F56-G56-I56</f>
        <v>1</v>
      </c>
      <c r="I56">
        <f t="shared" si="35"/>
        <v>28</v>
      </c>
      <c r="K56">
        <f t="shared" si="39"/>
        <v>0.96551724137931039</v>
      </c>
      <c r="L56">
        <f t="shared" si="36"/>
        <v>6.1135371179039298E-2</v>
      </c>
      <c r="M56">
        <f t="shared" si="37"/>
        <v>0.11498973305954825</v>
      </c>
      <c r="O56">
        <f t="shared" si="38"/>
        <v>0.14064486652977412</v>
      </c>
    </row>
    <row r="57" spans="1:15">
      <c r="A57" s="2" t="s">
        <v>9</v>
      </c>
      <c r="B57" s="69">
        <v>0.30459999999999998</v>
      </c>
      <c r="C57" s="69">
        <v>0.98699999999999999</v>
      </c>
      <c r="D57" s="69">
        <v>0.46550000000000002</v>
      </c>
      <c r="E57" s="70">
        <v>0.30480000000000002</v>
      </c>
      <c r="F57">
        <f>ROUND(J1*C57,0)</f>
        <v>152</v>
      </c>
      <c r="G57">
        <f t="shared" si="40"/>
        <v>347</v>
      </c>
      <c r="H57">
        <f t="shared" si="41"/>
        <v>2</v>
      </c>
      <c r="I57">
        <f xml:space="preserve"> ROUND(502*E57-F57,0)</f>
        <v>1</v>
      </c>
      <c r="K57">
        <f t="shared" si="39"/>
        <v>0.33333333333333331</v>
      </c>
      <c r="L57">
        <f t="shared" si="36"/>
        <v>2.8735632183908046E-3</v>
      </c>
      <c r="M57">
        <f>IF(K57+L57=0,0,2*K57*L57/(K57+L57))</f>
        <v>5.6980056980056974E-3</v>
      </c>
      <c r="O57">
        <f t="shared" si="38"/>
        <v>0.23559900284900287</v>
      </c>
    </row>
    <row r="58" spans="1:15">
      <c r="A58" s="15" t="s">
        <v>11</v>
      </c>
      <c r="B58" s="1">
        <f>AVERAGE(B53:B57)</f>
        <v>0.39340000000000003</v>
      </c>
      <c r="C58" s="1">
        <f>AVERAGE(C53:C57)</f>
        <v>0.98575999999999997</v>
      </c>
      <c r="D58" s="1">
        <f>AVERAGE(D53:D57)</f>
        <v>0.53326000000000007</v>
      </c>
      <c r="E58" s="3">
        <f>AVERAGE(E53:E57)</f>
        <v>0.40239999999999998</v>
      </c>
      <c r="O58">
        <f>AVERAGE(O53:O57)</f>
        <v>0.28224759934653781</v>
      </c>
    </row>
    <row r="59" spans="1:15">
      <c r="A59" s="2" t="s">
        <v>282</v>
      </c>
      <c r="B59" s="1">
        <v>0</v>
      </c>
      <c r="C59" s="1"/>
      <c r="D59" s="1"/>
      <c r="E59" s="3"/>
    </row>
    <row r="60" spans="1:15">
      <c r="A60" s="2" t="s">
        <v>283</v>
      </c>
      <c r="B60" s="1">
        <v>0</v>
      </c>
      <c r="C60" s="1"/>
      <c r="D60" s="1"/>
      <c r="E60" s="3"/>
    </row>
    <row r="61" spans="1:15" ht="15.75" thickBot="1">
      <c r="A61" s="66" t="s">
        <v>284</v>
      </c>
      <c r="B61" s="1">
        <v>1.7899999999999999E-2</v>
      </c>
      <c r="C61" s="1"/>
      <c r="D61" s="1"/>
      <c r="E61" s="3"/>
    </row>
    <row r="62" spans="1:15">
      <c r="A62" s="103" t="s">
        <v>292</v>
      </c>
      <c r="B62" s="104"/>
      <c r="C62" s="104"/>
      <c r="D62" s="104"/>
      <c r="E62" s="105"/>
    </row>
    <row r="63" spans="1:15">
      <c r="A63" s="13" t="s">
        <v>5</v>
      </c>
      <c r="B63" s="28">
        <v>0.502</v>
      </c>
      <c r="C63" s="28">
        <v>0.96079999999999999</v>
      </c>
      <c r="D63" s="28">
        <v>0.65949999999999998</v>
      </c>
      <c r="E63" s="29">
        <v>0.496</v>
      </c>
      <c r="F63">
        <f>ROUND(F1*C63,0)</f>
        <v>245</v>
      </c>
      <c r="G63">
        <f>ROUND(F63/B63 - F63,0)</f>
        <v>243</v>
      </c>
      <c r="H63">
        <f>502 - F63-G63-I63</f>
        <v>10</v>
      </c>
      <c r="I63">
        <f xml:space="preserve"> ROUND(502*E63-F63,0)</f>
        <v>4</v>
      </c>
      <c r="K63">
        <f>IF((H63+I63)=0,0,I63/(I63+H63))</f>
        <v>0.2857142857142857</v>
      </c>
      <c r="L63">
        <f>I63/(I63+G63)</f>
        <v>1.6194331983805668E-2</v>
      </c>
      <c r="M63">
        <f>IF(K63+L63=0,0,2*K63*L63/(K63+L63))</f>
        <v>3.0651340996168584E-2</v>
      </c>
      <c r="O63">
        <f xml:space="preserve"> (D63 +M63)/2</f>
        <v>0.3450756704980843</v>
      </c>
    </row>
    <row r="64" spans="1:15">
      <c r="A64" s="2" t="s">
        <v>6</v>
      </c>
      <c r="B64" s="38">
        <v>0.66259999999999997</v>
      </c>
      <c r="C64" s="69">
        <v>0.98199999999999998</v>
      </c>
      <c r="D64" s="69">
        <v>0.7913</v>
      </c>
      <c r="E64" s="70">
        <v>0.65539999999999998</v>
      </c>
      <c r="F64">
        <f>ROUND(G1*C64,0)</f>
        <v>328</v>
      </c>
      <c r="G64">
        <f>ROUND(F64/B64 - F64,0)</f>
        <v>167</v>
      </c>
      <c r="H64">
        <f t="shared" ref="H64:H67" si="42">502 - F64-G64-I64</f>
        <v>6</v>
      </c>
      <c r="I64">
        <f t="shared" ref="I64:I66" si="43" xml:space="preserve"> ROUND(502*E64-F64,0)</f>
        <v>1</v>
      </c>
      <c r="K64">
        <f>IF((H64+I64)=0,0,I64/(I64+H64))</f>
        <v>0.14285714285714285</v>
      </c>
      <c r="L64">
        <f t="shared" ref="L64:L67" si="44">I64/(I64+G64)</f>
        <v>5.9523809523809521E-3</v>
      </c>
      <c r="M64">
        <f t="shared" ref="M64:M66" si="45">IF(K64+L64=0,0,2*K64*L64/(K64+L64))</f>
        <v>1.1428571428571427E-2</v>
      </c>
      <c r="O64">
        <f t="shared" ref="O64:O67" si="46" xml:space="preserve"> (D64 +M64)/2</f>
        <v>0.40136428571428573</v>
      </c>
    </row>
    <row r="65" spans="1:15">
      <c r="A65" s="2" t="s">
        <v>7</v>
      </c>
      <c r="B65" s="38">
        <v>0.40439999999999998</v>
      </c>
      <c r="C65" s="69">
        <v>0.995</v>
      </c>
      <c r="D65" s="69">
        <v>0.57509999999999994</v>
      </c>
      <c r="E65" s="70">
        <v>0.40839999999999999</v>
      </c>
      <c r="F65">
        <f>ROUND(H1*C65,0)</f>
        <v>201</v>
      </c>
      <c r="G65">
        <f t="shared" ref="G65:G67" si="47">ROUND(F65/B65 - F65,0)</f>
        <v>296</v>
      </c>
      <c r="H65">
        <f t="shared" si="42"/>
        <v>1</v>
      </c>
      <c r="I65">
        <f t="shared" si="43"/>
        <v>4</v>
      </c>
      <c r="K65">
        <f t="shared" ref="K65:K67" si="48">IF((H65+I65)=0,0,I65/(I65+H65))</f>
        <v>0.8</v>
      </c>
      <c r="L65">
        <f t="shared" si="44"/>
        <v>1.3333333333333334E-2</v>
      </c>
      <c r="M65">
        <f t="shared" si="45"/>
        <v>2.6229508196721315E-2</v>
      </c>
      <c r="O65">
        <f t="shared" si="46"/>
        <v>0.30066475409836063</v>
      </c>
    </row>
    <row r="66" spans="1:15">
      <c r="A66" s="2" t="s">
        <v>8</v>
      </c>
      <c r="B66" s="69">
        <v>9.1899999999999996E-2</v>
      </c>
      <c r="C66" s="69">
        <v>0.95450000000000002</v>
      </c>
      <c r="D66" s="69">
        <v>0.16769999999999999</v>
      </c>
      <c r="E66" s="70">
        <v>0.16930000000000001</v>
      </c>
      <c r="F66">
        <f>ROUND(I1*C66,0)</f>
        <v>42</v>
      </c>
      <c r="G66">
        <f t="shared" si="47"/>
        <v>415</v>
      </c>
      <c r="H66">
        <f t="shared" si="42"/>
        <v>2</v>
      </c>
      <c r="I66">
        <f t="shared" si="43"/>
        <v>43</v>
      </c>
      <c r="K66">
        <f t="shared" si="48"/>
        <v>0.9555555555555556</v>
      </c>
      <c r="L66">
        <f t="shared" si="44"/>
        <v>9.3886462882096067E-2</v>
      </c>
      <c r="M66">
        <f t="shared" si="45"/>
        <v>0.17097415506958252</v>
      </c>
      <c r="O66">
        <f t="shared" si="46"/>
        <v>0.16933707753479127</v>
      </c>
    </row>
    <row r="67" spans="1:15">
      <c r="A67" s="2" t="s">
        <v>9</v>
      </c>
      <c r="B67" s="69">
        <v>0.30520000000000003</v>
      </c>
      <c r="C67" s="69">
        <v>0.98699999999999999</v>
      </c>
      <c r="D67" s="69">
        <v>0.46662999999999999</v>
      </c>
      <c r="E67" s="70">
        <v>0.30680000000000002</v>
      </c>
      <c r="F67">
        <f>ROUND(J1*C67,0)</f>
        <v>152</v>
      </c>
      <c r="G67">
        <f t="shared" si="47"/>
        <v>346</v>
      </c>
      <c r="H67">
        <f t="shared" si="42"/>
        <v>2</v>
      </c>
      <c r="I67">
        <f xml:space="preserve"> ROUND(502*E67-F67,0)</f>
        <v>2</v>
      </c>
      <c r="K67">
        <f t="shared" si="48"/>
        <v>0.5</v>
      </c>
      <c r="L67">
        <f t="shared" si="44"/>
        <v>5.7471264367816091E-3</v>
      </c>
      <c r="M67">
        <f>IF(K67+L67=0,0,2*K67*L67/(K67+L67))</f>
        <v>1.1363636363636362E-2</v>
      </c>
      <c r="O67">
        <f t="shared" si="46"/>
        <v>0.23899681818181817</v>
      </c>
    </row>
    <row r="68" spans="1:15">
      <c r="A68" s="15" t="s">
        <v>11</v>
      </c>
      <c r="B68" s="1">
        <f>AVERAGE(B63:B67)</f>
        <v>0.39322000000000001</v>
      </c>
      <c r="C68" s="1">
        <f>AVERAGE(C63:C67)</f>
        <v>0.97585999999999995</v>
      </c>
      <c r="D68" s="1">
        <f>AVERAGE(D63:D67)</f>
        <v>0.53204600000000002</v>
      </c>
      <c r="E68" s="3">
        <f>AVERAGE(E63:E67)</f>
        <v>0.40718000000000004</v>
      </c>
      <c r="O68">
        <f>AVERAGE(O63:O67)</f>
        <v>0.29108772120546805</v>
      </c>
    </row>
    <row r="69" spans="1:15">
      <c r="A69" s="2" t="s">
        <v>282</v>
      </c>
      <c r="B69" s="1">
        <v>0</v>
      </c>
      <c r="C69" s="1"/>
      <c r="D69" s="1"/>
      <c r="E69" s="3"/>
    </row>
    <row r="70" spans="1:15">
      <c r="A70" s="2" t="s">
        <v>283</v>
      </c>
      <c r="B70" s="1">
        <v>7.7999999999999996E-3</v>
      </c>
      <c r="C70" s="1"/>
      <c r="D70" s="1"/>
      <c r="E70" s="3"/>
    </row>
    <row r="71" spans="1:15" ht="15.75" thickBot="1">
      <c r="A71" s="66" t="s">
        <v>284</v>
      </c>
      <c r="B71" s="1">
        <v>2.5899999999999999E-2</v>
      </c>
      <c r="C71" s="1"/>
      <c r="D71" s="1"/>
      <c r="E71" s="3"/>
    </row>
    <row r="72" spans="1:15">
      <c r="A72" s="103" t="s">
        <v>293</v>
      </c>
      <c r="B72" s="104"/>
      <c r="C72" s="104"/>
      <c r="D72" s="104"/>
      <c r="E72" s="105"/>
    </row>
    <row r="73" spans="1:15">
      <c r="A73" s="13" t="s">
        <v>5</v>
      </c>
      <c r="B73" s="28">
        <v>0.50519999999999998</v>
      </c>
      <c r="C73" s="28">
        <v>0.94899999999999995</v>
      </c>
      <c r="D73" s="28">
        <v>0.65939999999999999</v>
      </c>
      <c r="E73" s="29">
        <v>0.502</v>
      </c>
      <c r="F73">
        <f>ROUND(F1*C73,0)</f>
        <v>242</v>
      </c>
      <c r="G73">
        <f>ROUND(F73/B73 - F73,0)</f>
        <v>237</v>
      </c>
      <c r="H73">
        <f>502 - F73-G73-I73</f>
        <v>13</v>
      </c>
      <c r="I73">
        <f xml:space="preserve"> ROUND(502*E73-F73,0)</f>
        <v>10</v>
      </c>
      <c r="K73">
        <f>IF((H73+I73)=0,0,I73/(I73+H73))</f>
        <v>0.43478260869565216</v>
      </c>
      <c r="L73">
        <f>I73/(I73+G73)</f>
        <v>4.048582995951417E-2</v>
      </c>
      <c r="M73">
        <f>IF(K73+L73=0,0,2*K73*L73/(K73+L73))</f>
        <v>7.4074074074074084E-2</v>
      </c>
      <c r="O73">
        <f xml:space="preserve"> (D73 +M73)/2</f>
        <v>0.36673703703703703</v>
      </c>
    </row>
    <row r="74" spans="1:15">
      <c r="A74" s="2" t="s">
        <v>6</v>
      </c>
      <c r="B74" s="38">
        <v>0.6613</v>
      </c>
      <c r="C74" s="69">
        <v>0.97599999999999998</v>
      </c>
      <c r="D74" s="69">
        <v>0.78839999999999999</v>
      </c>
      <c r="E74" s="70">
        <v>0.65139999999999998</v>
      </c>
      <c r="F74">
        <f>ROUND(G1*C74,0)</f>
        <v>326</v>
      </c>
      <c r="G74">
        <f>ROUND(F74/B74 - F74,0)</f>
        <v>167</v>
      </c>
      <c r="H74">
        <f t="shared" ref="H74:H77" si="49">502 - F74-G74-I74</f>
        <v>8</v>
      </c>
      <c r="I74">
        <f t="shared" ref="I74:I76" si="50" xml:space="preserve"> ROUND(502*E74-F74,0)</f>
        <v>1</v>
      </c>
      <c r="K74">
        <f>IF((H74+I74)=0,0,I74/(I74+H74))</f>
        <v>0.1111111111111111</v>
      </c>
      <c r="L74">
        <f t="shared" ref="L74:L77" si="51">I74/(I74+G74)</f>
        <v>5.9523809523809521E-3</v>
      </c>
      <c r="M74">
        <f t="shared" ref="M74:M76" si="52">IF(K74+L74=0,0,2*K74*L74/(K74+L74))</f>
        <v>1.1299435028248588E-2</v>
      </c>
      <c r="O74">
        <f t="shared" ref="O74:O77" si="53" xml:space="preserve"> (D74 +M74)/2</f>
        <v>0.39984971751412429</v>
      </c>
    </row>
    <row r="75" spans="1:15">
      <c r="A75" s="2" t="s">
        <v>7</v>
      </c>
      <c r="B75" s="38">
        <v>0.40610000000000002</v>
      </c>
      <c r="C75" s="69">
        <v>0.995</v>
      </c>
      <c r="D75" s="69">
        <v>0.57679999999999998</v>
      </c>
      <c r="E75" s="70">
        <v>0.41239999999999999</v>
      </c>
      <c r="F75">
        <f>ROUND(H1*C75,0)</f>
        <v>201</v>
      </c>
      <c r="G75">
        <f t="shared" ref="G75:G77" si="54">ROUND(F75/B75 - F75,0)</f>
        <v>294</v>
      </c>
      <c r="H75">
        <f t="shared" si="49"/>
        <v>1</v>
      </c>
      <c r="I75">
        <f t="shared" si="50"/>
        <v>6</v>
      </c>
      <c r="K75">
        <f t="shared" ref="K75:K77" si="55">IF((H75+I75)=0,0,I75/(I75+H75))</f>
        <v>0.8571428571428571</v>
      </c>
      <c r="L75">
        <f t="shared" si="51"/>
        <v>0.02</v>
      </c>
      <c r="M75">
        <f t="shared" si="52"/>
        <v>3.908794788273616E-2</v>
      </c>
      <c r="O75">
        <f t="shared" si="53"/>
        <v>0.30794397394136808</v>
      </c>
    </row>
    <row r="76" spans="1:15">
      <c r="A76" s="2" t="s">
        <v>8</v>
      </c>
      <c r="B76" s="69">
        <v>8.5800000000000001E-2</v>
      </c>
      <c r="C76" s="69">
        <v>0.84089999999999998</v>
      </c>
      <c r="D76" s="69">
        <v>0.15579999999999999</v>
      </c>
      <c r="E76" s="70">
        <v>0.20119999999999999</v>
      </c>
      <c r="F76">
        <f>ROUND(I1*C76,0)</f>
        <v>37</v>
      </c>
      <c r="G76">
        <f t="shared" si="54"/>
        <v>394</v>
      </c>
      <c r="H76">
        <f t="shared" si="49"/>
        <v>7</v>
      </c>
      <c r="I76">
        <f t="shared" si="50"/>
        <v>64</v>
      </c>
      <c r="K76">
        <f t="shared" si="55"/>
        <v>0.90140845070422537</v>
      </c>
      <c r="L76">
        <f t="shared" si="51"/>
        <v>0.13973799126637554</v>
      </c>
      <c r="M76">
        <f t="shared" si="52"/>
        <v>0.24196597353497162</v>
      </c>
      <c r="O76">
        <f t="shared" si="53"/>
        <v>0.19888298676748581</v>
      </c>
    </row>
    <row r="77" spans="1:15">
      <c r="A77" s="2" t="s">
        <v>9</v>
      </c>
      <c r="B77" s="69">
        <v>0.30690000000000001</v>
      </c>
      <c r="C77" s="69">
        <v>0.98050000000000004</v>
      </c>
      <c r="D77" s="69">
        <v>0.46750000000000003</v>
      </c>
      <c r="E77" s="70">
        <v>0.31469999999999998</v>
      </c>
      <c r="F77">
        <f>ROUND(J1*C77,0)</f>
        <v>151</v>
      </c>
      <c r="G77">
        <f t="shared" si="54"/>
        <v>341</v>
      </c>
      <c r="H77">
        <f t="shared" si="49"/>
        <v>3</v>
      </c>
      <c r="I77">
        <f xml:space="preserve"> ROUND(502*E77-F77,0)</f>
        <v>7</v>
      </c>
      <c r="K77">
        <f t="shared" si="55"/>
        <v>0.7</v>
      </c>
      <c r="L77">
        <f t="shared" si="51"/>
        <v>2.0114942528735632E-2</v>
      </c>
      <c r="M77">
        <f>IF(K77+L77=0,0,2*K77*L77/(K77+L77))</f>
        <v>3.9106145251396648E-2</v>
      </c>
      <c r="O77">
        <f t="shared" si="53"/>
        <v>0.25330307262569834</v>
      </c>
    </row>
    <row r="78" spans="1:15">
      <c r="A78" s="15" t="s">
        <v>11</v>
      </c>
      <c r="B78" s="1">
        <f>AVERAGE(B73:B77)</f>
        <v>0.39306000000000002</v>
      </c>
      <c r="C78" s="1">
        <f>AVERAGE(C73:C77)</f>
        <v>0.9482799999999999</v>
      </c>
      <c r="D78" s="1">
        <f>AVERAGE(D73:D77)</f>
        <v>0.52957999999999994</v>
      </c>
      <c r="E78" s="3">
        <f>AVERAGE(E73:E77)</f>
        <v>0.41633999999999993</v>
      </c>
      <c r="O78">
        <f>AVERAGE(O73:O77)</f>
        <v>0.3053433575771427</v>
      </c>
    </row>
    <row r="79" spans="1:15">
      <c r="A79" s="2" t="s">
        <v>282</v>
      </c>
      <c r="B79" s="1">
        <v>0</v>
      </c>
      <c r="C79" s="1"/>
      <c r="D79" s="1"/>
      <c r="E79" s="3"/>
    </row>
    <row r="80" spans="1:15">
      <c r="A80" s="2" t="s">
        <v>283</v>
      </c>
      <c r="B80" s="1">
        <v>7.7999999999999996E-3</v>
      </c>
      <c r="C80" s="1"/>
      <c r="D80" s="1"/>
      <c r="E80" s="3"/>
    </row>
    <row r="81" spans="1:15" ht="15.75" thickBot="1">
      <c r="A81" s="66" t="s">
        <v>284</v>
      </c>
      <c r="B81" s="1">
        <v>2.5899999999999999E-2</v>
      </c>
      <c r="C81" s="1"/>
      <c r="D81" s="1"/>
      <c r="E81" s="3"/>
    </row>
    <row r="82" spans="1:15">
      <c r="A82" s="103" t="s">
        <v>294</v>
      </c>
      <c r="B82" s="104"/>
      <c r="C82" s="104"/>
      <c r="D82" s="104"/>
      <c r="E82" s="105"/>
    </row>
    <row r="83" spans="1:15">
      <c r="A83" s="13" t="s">
        <v>5</v>
      </c>
      <c r="B83" s="28">
        <v>0.50970000000000004</v>
      </c>
      <c r="C83" s="28">
        <v>0.92549999999999999</v>
      </c>
      <c r="D83" s="28">
        <v>0.65739999999999998</v>
      </c>
      <c r="E83" s="29">
        <v>0.51</v>
      </c>
      <c r="F83">
        <f>ROUND(F1*C83,0)</f>
        <v>236</v>
      </c>
      <c r="G83">
        <f>ROUND(F83/B83 - F83,0)</f>
        <v>227</v>
      </c>
      <c r="H83">
        <f>502 - F83-G83-I83</f>
        <v>19</v>
      </c>
      <c r="I83">
        <f xml:space="preserve"> ROUND(502*E83-F83,0)</f>
        <v>20</v>
      </c>
      <c r="K83">
        <f>IF((H83+I83)=0,0,I83/(I83+H83))</f>
        <v>0.51282051282051277</v>
      </c>
      <c r="L83">
        <f>I83/(I83+G83)</f>
        <v>8.0971659919028341E-2</v>
      </c>
      <c r="M83">
        <f>IF(K83+L83=0,0,2*K83*L83/(K83+L83))</f>
        <v>0.13986013986013984</v>
      </c>
      <c r="O83">
        <f xml:space="preserve"> (D83 +M83)/2</f>
        <v>0.39863006993006989</v>
      </c>
    </row>
    <row r="84" spans="1:15">
      <c r="A84" s="2" t="s">
        <v>6</v>
      </c>
      <c r="B84" s="38">
        <v>0.66049999999999998</v>
      </c>
      <c r="C84" s="69">
        <v>0.96709999999999996</v>
      </c>
      <c r="D84" s="69">
        <v>0.78490000000000004</v>
      </c>
      <c r="E84" s="70">
        <v>0.64739999999999998</v>
      </c>
      <c r="F84">
        <f>ROUND(G1*C84,0)</f>
        <v>323</v>
      </c>
      <c r="G84">
        <f>ROUND(F84/B84 - F84,0)</f>
        <v>166</v>
      </c>
      <c r="H84">
        <f t="shared" ref="H84:H87" si="56">502 - F84-G84-I84</f>
        <v>11</v>
      </c>
      <c r="I84">
        <f t="shared" ref="I84:I86" si="57" xml:space="preserve"> ROUND(502*E84-F84,0)</f>
        <v>2</v>
      </c>
      <c r="K84">
        <f>IF((H84+I84)=0,0,I84/(I84+H84))</f>
        <v>0.15384615384615385</v>
      </c>
      <c r="L84">
        <f t="shared" ref="L84:L87" si="58">I84/(I84+G84)</f>
        <v>1.1904761904761904E-2</v>
      </c>
      <c r="M84">
        <f t="shared" ref="M84:M86" si="59">IF(K84+L84=0,0,2*K84*L84/(K84+L84))</f>
        <v>2.209944751381215E-2</v>
      </c>
      <c r="O84">
        <f t="shared" ref="O84:O87" si="60" xml:space="preserve"> (D84 +M84)/2</f>
        <v>0.40349972375690607</v>
      </c>
    </row>
    <row r="85" spans="1:15">
      <c r="A85" s="2" t="s">
        <v>7</v>
      </c>
      <c r="B85" s="38">
        <v>0.40489999999999998</v>
      </c>
      <c r="C85" s="69">
        <v>0.98019999999999996</v>
      </c>
      <c r="D85" s="69">
        <v>0.57310000000000005</v>
      </c>
      <c r="E85" s="70">
        <v>0.41239999999999999</v>
      </c>
      <c r="F85">
        <f>ROUND(H1*C85,0)</f>
        <v>198</v>
      </c>
      <c r="G85">
        <f t="shared" ref="G85:G87" si="61">ROUND(F85/B85 - F85,0)</f>
        <v>291</v>
      </c>
      <c r="H85">
        <f t="shared" si="56"/>
        <v>4</v>
      </c>
      <c r="I85">
        <f t="shared" si="57"/>
        <v>9</v>
      </c>
      <c r="K85">
        <f t="shared" ref="K85:K87" si="62">IF((H85+I85)=0,0,I85/(I85+H85))</f>
        <v>0.69230769230769229</v>
      </c>
      <c r="L85">
        <f t="shared" si="58"/>
        <v>0.03</v>
      </c>
      <c r="M85">
        <f t="shared" si="59"/>
        <v>5.7507987220447282E-2</v>
      </c>
      <c r="O85">
        <f t="shared" si="60"/>
        <v>0.31530399361022365</v>
      </c>
    </row>
    <row r="86" spans="1:15">
      <c r="A86" s="2" t="s">
        <v>8</v>
      </c>
      <c r="B86" s="38">
        <v>8.6599999999999996E-2</v>
      </c>
      <c r="C86" s="69">
        <v>0.79549999999999998</v>
      </c>
      <c r="D86" s="69">
        <v>0.15620000000000001</v>
      </c>
      <c r="E86" s="70">
        <v>0.247</v>
      </c>
      <c r="F86">
        <f>ROUND(I1*C86,0)</f>
        <v>35</v>
      </c>
      <c r="G86">
        <f t="shared" si="61"/>
        <v>369</v>
      </c>
      <c r="H86">
        <f t="shared" si="56"/>
        <v>9</v>
      </c>
      <c r="I86">
        <f t="shared" si="57"/>
        <v>89</v>
      </c>
      <c r="K86">
        <f t="shared" si="62"/>
        <v>0.90816326530612246</v>
      </c>
      <c r="L86">
        <f t="shared" si="58"/>
        <v>0.1943231441048035</v>
      </c>
      <c r="M86">
        <f t="shared" si="59"/>
        <v>0.32014388489208634</v>
      </c>
      <c r="O86">
        <f t="shared" si="60"/>
        <v>0.23817194244604317</v>
      </c>
    </row>
    <row r="87" spans="1:15">
      <c r="A87" s="2" t="s">
        <v>9</v>
      </c>
      <c r="B87" s="69">
        <v>0.30309999999999998</v>
      </c>
      <c r="C87" s="69">
        <v>0.95450000000000002</v>
      </c>
      <c r="D87" s="69">
        <v>0.46010000000000001</v>
      </c>
      <c r="E87" s="70">
        <v>0.31269999999999998</v>
      </c>
      <c r="F87">
        <f>ROUND(J1*C87,0)</f>
        <v>147</v>
      </c>
      <c r="G87">
        <f t="shared" si="61"/>
        <v>338</v>
      </c>
      <c r="H87">
        <f t="shared" si="56"/>
        <v>7</v>
      </c>
      <c r="I87">
        <f xml:space="preserve"> ROUND(502*E87-F87,0)</f>
        <v>10</v>
      </c>
      <c r="K87">
        <f t="shared" si="62"/>
        <v>0.58823529411764708</v>
      </c>
      <c r="L87">
        <f t="shared" si="58"/>
        <v>2.8735632183908046E-2</v>
      </c>
      <c r="M87">
        <f>IF(K87+L87=0,0,2*K87*L87/(K87+L87))</f>
        <v>5.4794520547945202E-2</v>
      </c>
      <c r="O87">
        <f t="shared" si="60"/>
        <v>0.25744726027397258</v>
      </c>
    </row>
    <row r="88" spans="1:15">
      <c r="A88" s="15" t="s">
        <v>11</v>
      </c>
      <c r="B88" s="1">
        <f>AVERAGE(B83:B87)</f>
        <v>0.39295999999999998</v>
      </c>
      <c r="C88" s="1">
        <f>AVERAGE(C83:C87)</f>
        <v>0.92455999999999994</v>
      </c>
      <c r="D88" s="1">
        <f>AVERAGE(D83:D87)</f>
        <v>0.52634000000000003</v>
      </c>
      <c r="E88" s="3">
        <f>AVERAGE(E83:E87)</f>
        <v>0.42589999999999995</v>
      </c>
      <c r="O88">
        <f>AVERAGE(O83:O87)</f>
        <v>0.32261059800344305</v>
      </c>
    </row>
    <row r="89" spans="1:15">
      <c r="A89" s="2" t="s">
        <v>282</v>
      </c>
      <c r="B89" s="1">
        <v>0</v>
      </c>
      <c r="C89" s="1"/>
      <c r="D89" s="1"/>
      <c r="E89" s="3"/>
    </row>
    <row r="90" spans="1:15">
      <c r="A90" s="2" t="s">
        <v>283</v>
      </c>
      <c r="B90" s="1">
        <v>0</v>
      </c>
      <c r="C90" s="1"/>
      <c r="D90" s="1"/>
      <c r="E90" s="3"/>
    </row>
    <row r="91" spans="1:15" ht="15.75" thickBot="1">
      <c r="A91" s="66" t="s">
        <v>284</v>
      </c>
      <c r="B91" s="1">
        <v>2.5899999999999999E-2</v>
      </c>
      <c r="C91" s="1"/>
      <c r="D91" s="1"/>
      <c r="E91" s="3"/>
    </row>
    <row r="92" spans="1:15">
      <c r="A92" s="103" t="s">
        <v>295</v>
      </c>
      <c r="B92" s="104"/>
      <c r="C92" s="104"/>
      <c r="D92" s="104"/>
      <c r="E92" s="105"/>
    </row>
    <row r="93" spans="1:15">
      <c r="A93" s="13" t="s">
        <v>5</v>
      </c>
      <c r="B93" s="28">
        <v>0.51219999999999999</v>
      </c>
      <c r="C93" s="28">
        <v>0.90200000000000002</v>
      </c>
      <c r="D93" s="28">
        <v>0.65339999999999998</v>
      </c>
      <c r="E93" s="29">
        <v>0.51390000000000002</v>
      </c>
      <c r="F93">
        <f>ROUND(F1*C93,0)</f>
        <v>230</v>
      </c>
      <c r="G93">
        <f>ROUND(F93/B93 - F93,0)</f>
        <v>219</v>
      </c>
      <c r="H93">
        <f>502 - F93-G93-I93</f>
        <v>25</v>
      </c>
      <c r="I93">
        <f xml:space="preserve"> ROUND(502*E93-F93,0)</f>
        <v>28</v>
      </c>
      <c r="K93">
        <f>IF((H93+I93)=0,0,I93/(I93+H93))</f>
        <v>0.52830188679245282</v>
      </c>
      <c r="L93">
        <f>I93/(I93+G93)</f>
        <v>0.11336032388663968</v>
      </c>
      <c r="M93">
        <f>IF(K93+L93=0,0,2*K93*L93/(K93+L93))</f>
        <v>0.18666666666666668</v>
      </c>
      <c r="O93">
        <f xml:space="preserve"> (D93 +M93)/2</f>
        <v>0.42003333333333331</v>
      </c>
    </row>
    <row r="94" spans="1:15">
      <c r="A94" s="2" t="s">
        <v>6</v>
      </c>
      <c r="B94" s="38">
        <v>0.66249999999999998</v>
      </c>
      <c r="C94" s="69">
        <v>0.95809999999999995</v>
      </c>
      <c r="D94" s="69">
        <v>0.78339999999999999</v>
      </c>
      <c r="E94" s="70">
        <v>0.64739999999999998</v>
      </c>
      <c r="F94">
        <f>ROUND(G1*C94,0)</f>
        <v>320</v>
      </c>
      <c r="G94">
        <f>ROUND(F94/B94 - F94,0)</f>
        <v>163</v>
      </c>
      <c r="H94">
        <f t="shared" ref="H94:H97" si="63">502 - F94-G94-I94</f>
        <v>14</v>
      </c>
      <c r="I94">
        <f xml:space="preserve"> ROUND(502*E94-F94,0)</f>
        <v>5</v>
      </c>
      <c r="K94">
        <f>IF((H94+I94)=0,0,I94/(I94+H94))</f>
        <v>0.26315789473684209</v>
      </c>
      <c r="L94">
        <f t="shared" ref="L94:L97" si="64">I94/(I94+G94)</f>
        <v>2.976190476190476E-2</v>
      </c>
      <c r="M94">
        <f t="shared" ref="M94:M96" si="65">IF(K94+L94=0,0,2*K94*L94/(K94+L94))</f>
        <v>5.3475935828877004E-2</v>
      </c>
      <c r="O94">
        <f t="shared" ref="O94:O97" si="66" xml:space="preserve"> (D94 +M94)/2</f>
        <v>0.41843796791443849</v>
      </c>
    </row>
    <row r="95" spans="1:15">
      <c r="A95" s="2" t="s">
        <v>7</v>
      </c>
      <c r="B95" s="38">
        <v>0.40660000000000002</v>
      </c>
      <c r="C95" s="69">
        <v>0.97030000000000005</v>
      </c>
      <c r="D95" s="69">
        <v>0.57310000000000005</v>
      </c>
      <c r="E95" s="70">
        <v>0.41830000000000001</v>
      </c>
      <c r="F95">
        <f>ROUND(H1*C95,0)</f>
        <v>196</v>
      </c>
      <c r="G95">
        <f t="shared" ref="G95:G97" si="67">ROUND(F95/B95 - F95,0)</f>
        <v>286</v>
      </c>
      <c r="H95">
        <f t="shared" si="63"/>
        <v>6</v>
      </c>
      <c r="I95">
        <f t="shared" ref="I95:I96" si="68" xml:space="preserve"> ROUND(502*E95-F95,0)</f>
        <v>14</v>
      </c>
      <c r="K95">
        <f t="shared" ref="K95:K97" si="69">IF((H95+I95)=0,0,I95/(I95+H95))</f>
        <v>0.7</v>
      </c>
      <c r="L95">
        <f t="shared" si="64"/>
        <v>4.6666666666666669E-2</v>
      </c>
      <c r="M95">
        <f t="shared" si="65"/>
        <v>8.7499999999999994E-2</v>
      </c>
      <c r="O95">
        <f t="shared" si="66"/>
        <v>0.33030000000000004</v>
      </c>
    </row>
    <row r="96" spans="1:15">
      <c r="A96" s="2" t="s">
        <v>8</v>
      </c>
      <c r="B96" s="69">
        <v>8.7099999999999997E-2</v>
      </c>
      <c r="C96" s="69">
        <v>0.75</v>
      </c>
      <c r="D96" s="69">
        <v>0.156</v>
      </c>
      <c r="E96" s="70">
        <v>0.2888</v>
      </c>
      <c r="F96">
        <f>ROUND(I1*C96,0)</f>
        <v>33</v>
      </c>
      <c r="G96">
        <f t="shared" si="67"/>
        <v>346</v>
      </c>
      <c r="H96">
        <f t="shared" si="63"/>
        <v>11</v>
      </c>
      <c r="I96">
        <f t="shared" si="68"/>
        <v>112</v>
      </c>
      <c r="K96">
        <f t="shared" si="69"/>
        <v>0.91056910569105687</v>
      </c>
      <c r="L96">
        <f t="shared" si="64"/>
        <v>0.24454148471615719</v>
      </c>
      <c r="M96">
        <f t="shared" si="65"/>
        <v>0.38554216867469876</v>
      </c>
      <c r="O96">
        <f t="shared" si="66"/>
        <v>0.27077108433734937</v>
      </c>
    </row>
    <row r="97" spans="1:15">
      <c r="A97" s="2" t="s">
        <v>9</v>
      </c>
      <c r="B97" s="69">
        <v>0.30109999999999998</v>
      </c>
      <c r="C97" s="69">
        <v>0.92859999999999998</v>
      </c>
      <c r="D97" s="69">
        <v>0.45469999999999999</v>
      </c>
      <c r="E97" s="70">
        <v>0.31669999999999998</v>
      </c>
      <c r="F97">
        <f>ROUND(J1*C97,0)</f>
        <v>143</v>
      </c>
      <c r="G97">
        <f t="shared" si="67"/>
        <v>332</v>
      </c>
      <c r="H97">
        <f t="shared" si="63"/>
        <v>11</v>
      </c>
      <c r="I97">
        <f xml:space="preserve"> ROUND(502*E97-F97,0)</f>
        <v>16</v>
      </c>
      <c r="K97">
        <f t="shared" si="69"/>
        <v>0.59259259259259256</v>
      </c>
      <c r="L97">
        <f t="shared" si="64"/>
        <v>4.5977011494252873E-2</v>
      </c>
      <c r="M97">
        <f>IF(K97+L97=0,0,2*K97*L97/(K97+L97))</f>
        <v>8.533333333333333E-2</v>
      </c>
      <c r="O97">
        <f t="shared" si="66"/>
        <v>0.27001666666666668</v>
      </c>
    </row>
    <row r="98" spans="1:15">
      <c r="A98" s="15" t="s">
        <v>11</v>
      </c>
      <c r="B98" s="1">
        <f>AVERAGE(B93:B97)</f>
        <v>0.39390000000000003</v>
      </c>
      <c r="C98" s="1">
        <f>AVERAGE(C93:C97)</f>
        <v>0.90180000000000005</v>
      </c>
      <c r="D98" s="1">
        <f>AVERAGE(D93:D97)</f>
        <v>0.52412000000000003</v>
      </c>
      <c r="E98" s="3">
        <f>AVERAGE(E93:E97)</f>
        <v>0.43702000000000008</v>
      </c>
      <c r="O98">
        <f>AVERAGE(O93:O97)</f>
        <v>0.34191181045035757</v>
      </c>
    </row>
    <row r="99" spans="1:15">
      <c r="A99" s="2" t="s">
        <v>282</v>
      </c>
      <c r="B99" s="1">
        <v>0</v>
      </c>
      <c r="C99" s="1"/>
      <c r="D99" s="1"/>
      <c r="E99" s="3"/>
    </row>
    <row r="100" spans="1:15">
      <c r="A100" s="2" t="s">
        <v>283</v>
      </c>
      <c r="B100" s="1">
        <v>0</v>
      </c>
      <c r="C100" s="1"/>
      <c r="D100" s="1"/>
      <c r="E100" s="3"/>
    </row>
    <row r="101" spans="1:15" ht="15.75" thickBot="1">
      <c r="A101" s="66" t="s">
        <v>284</v>
      </c>
      <c r="B101" s="1">
        <v>2.5899999999999999E-2</v>
      </c>
      <c r="C101" s="1"/>
      <c r="D101" s="1"/>
      <c r="E101" s="3"/>
    </row>
    <row r="102" spans="1:15">
      <c r="A102" s="103" t="s">
        <v>287</v>
      </c>
      <c r="B102" s="104"/>
      <c r="C102" s="104"/>
      <c r="D102" s="104"/>
      <c r="E102" s="105"/>
    </row>
    <row r="103" spans="1:15">
      <c r="A103" s="13" t="s">
        <v>5</v>
      </c>
      <c r="B103" s="28">
        <v>0.5131</v>
      </c>
      <c r="C103" s="28">
        <v>0.84709999999999996</v>
      </c>
      <c r="D103" s="28">
        <v>0.6391</v>
      </c>
      <c r="E103" s="29">
        <v>0.51390000000000002</v>
      </c>
      <c r="F103">
        <f>ROUND(F1*C103,0)</f>
        <v>216</v>
      </c>
      <c r="G103">
        <f>ROUND(F103/B103 - F103,0)</f>
        <v>205</v>
      </c>
      <c r="H103">
        <f>502 - F103-G103-I103</f>
        <v>39</v>
      </c>
      <c r="I103">
        <f xml:space="preserve"> ROUND(502*E103-F103,0)</f>
        <v>42</v>
      </c>
      <c r="K103">
        <f>IF((H103+I103)=0,0,I103/(I103+H103))</f>
        <v>0.51851851851851849</v>
      </c>
      <c r="L103">
        <f>I103/(I103+G103)</f>
        <v>0.17004048582995951</v>
      </c>
      <c r="M103">
        <f>IF(K103+L103=0,0,2*K103*L103/(K103+L103))</f>
        <v>0.25609756097560976</v>
      </c>
      <c r="O103">
        <f xml:space="preserve"> (D103 +M103)/2</f>
        <v>0.44759878048780488</v>
      </c>
    </row>
    <row r="104" spans="1:15">
      <c r="A104" s="2" t="s">
        <v>6</v>
      </c>
      <c r="B104" s="38">
        <v>0.65969999999999995</v>
      </c>
      <c r="C104" s="69">
        <v>0.94010000000000005</v>
      </c>
      <c r="D104" s="69">
        <v>0.77529999999999999</v>
      </c>
      <c r="E104" s="70">
        <v>0.63749999999999996</v>
      </c>
      <c r="F104">
        <f>ROUND(G1*C104,0)</f>
        <v>314</v>
      </c>
      <c r="G104">
        <f>ROUND(F104/B104 - F104,0)</f>
        <v>162</v>
      </c>
      <c r="H104">
        <f t="shared" ref="H104:H107" si="70">502 - F104-G104-I104</f>
        <v>20</v>
      </c>
      <c r="I104">
        <f xml:space="preserve"> ROUND(502*E104-F104,0)</f>
        <v>6</v>
      </c>
      <c r="K104">
        <f>IF((H104+I104)=0,0,I104/(I104+H104))</f>
        <v>0.23076923076923078</v>
      </c>
      <c r="L104">
        <f t="shared" ref="L104:L107" si="71">I104/(I104+G104)</f>
        <v>3.5714285714285712E-2</v>
      </c>
      <c r="M104">
        <f t="shared" ref="M104:M106" si="72">IF(K104+L104=0,0,2*K104*L104/(K104+L104))</f>
        <v>6.1855670103092786E-2</v>
      </c>
      <c r="O104">
        <f t="shared" ref="O104:O107" si="73" xml:space="preserve"> (D104 +M104)/2</f>
        <v>0.41857783505154639</v>
      </c>
    </row>
    <row r="105" spans="1:15">
      <c r="A105" s="2" t="s">
        <v>7</v>
      </c>
      <c r="B105" s="38">
        <v>0.4083</v>
      </c>
      <c r="C105" s="69">
        <v>0.97030000000000005</v>
      </c>
      <c r="D105" s="69">
        <v>0.57479999999999998</v>
      </c>
      <c r="E105" s="70">
        <v>0.42230000000000001</v>
      </c>
      <c r="F105">
        <f>ROUND(H1*C105,0)</f>
        <v>196</v>
      </c>
      <c r="G105">
        <f t="shared" ref="G105:G107" si="74">ROUND(F105/B105 - F105,0)</f>
        <v>284</v>
      </c>
      <c r="H105">
        <f t="shared" si="70"/>
        <v>6</v>
      </c>
      <c r="I105">
        <f t="shared" ref="I105:I106" si="75" xml:space="preserve"> ROUND(502*E105-F105,0)</f>
        <v>16</v>
      </c>
      <c r="K105">
        <f t="shared" ref="K105:K107" si="76">IF((H105+I105)=0,0,I105/(I105+H105))</f>
        <v>0.72727272727272729</v>
      </c>
      <c r="L105">
        <f t="shared" si="71"/>
        <v>5.3333333333333337E-2</v>
      </c>
      <c r="M105">
        <f t="shared" si="72"/>
        <v>9.9378881987577647E-2</v>
      </c>
      <c r="O105">
        <f t="shared" si="73"/>
        <v>0.33708944099378879</v>
      </c>
    </row>
    <row r="106" spans="1:15">
      <c r="A106" s="2" t="s">
        <v>8</v>
      </c>
      <c r="B106" s="69">
        <v>8.9300000000000004E-2</v>
      </c>
      <c r="C106" s="69">
        <v>0.70450000000000002</v>
      </c>
      <c r="D106" s="69">
        <v>0.15859999999999999</v>
      </c>
      <c r="E106" s="70">
        <v>0.34460000000000002</v>
      </c>
      <c r="F106">
        <f>ROUND(I1*C106,0)</f>
        <v>31</v>
      </c>
      <c r="G106">
        <f t="shared" si="74"/>
        <v>316</v>
      </c>
      <c r="H106">
        <f t="shared" si="70"/>
        <v>13</v>
      </c>
      <c r="I106">
        <f t="shared" si="75"/>
        <v>142</v>
      </c>
      <c r="K106">
        <f t="shared" si="76"/>
        <v>0.91612903225806452</v>
      </c>
      <c r="L106">
        <f t="shared" si="71"/>
        <v>0.31004366812227074</v>
      </c>
      <c r="M106">
        <f t="shared" si="72"/>
        <v>0.46329526916802605</v>
      </c>
      <c r="O106">
        <f t="shared" si="73"/>
        <v>0.31094763458401303</v>
      </c>
    </row>
    <row r="107" spans="1:15">
      <c r="A107" s="2" t="s">
        <v>9</v>
      </c>
      <c r="B107" s="69">
        <v>0.2974</v>
      </c>
      <c r="C107" s="69">
        <v>0.87660000000000005</v>
      </c>
      <c r="D107" s="69">
        <v>0.44409999999999999</v>
      </c>
      <c r="E107" s="70">
        <v>0.32669999999999999</v>
      </c>
      <c r="F107">
        <f>ROUND(J1*C107,0)</f>
        <v>135</v>
      </c>
      <c r="G107">
        <f t="shared" si="74"/>
        <v>319</v>
      </c>
      <c r="H107">
        <f t="shared" si="70"/>
        <v>19</v>
      </c>
      <c r="I107">
        <f xml:space="preserve"> ROUND(502*E107-F107,0)</f>
        <v>29</v>
      </c>
      <c r="K107">
        <f t="shared" si="76"/>
        <v>0.60416666666666663</v>
      </c>
      <c r="L107">
        <f t="shared" si="71"/>
        <v>8.3333333333333329E-2</v>
      </c>
      <c r="M107">
        <f>IF(K107+L107=0,0,2*K107*L107/(K107+L107))</f>
        <v>0.14646464646464644</v>
      </c>
      <c r="O107">
        <f t="shared" si="73"/>
        <v>0.29528232323232323</v>
      </c>
    </row>
    <row r="108" spans="1:15">
      <c r="A108" s="15" t="s">
        <v>11</v>
      </c>
      <c r="B108" s="1">
        <f>AVERAGE(B103:B107)</f>
        <v>0.39356000000000002</v>
      </c>
      <c r="C108" s="1">
        <f>AVERAGE(C103:C107)</f>
        <v>0.86771999999999994</v>
      </c>
      <c r="D108" s="1">
        <f>AVERAGE(D103:D107)</f>
        <v>0.51838000000000006</v>
      </c>
      <c r="E108" s="3">
        <f>AVERAGE(E103:E107)</f>
        <v>0.44900000000000001</v>
      </c>
      <c r="O108">
        <f>AVERAGE(O103:O107)</f>
        <v>0.36189920286989524</v>
      </c>
    </row>
    <row r="109" spans="1:15">
      <c r="A109" s="2" t="s">
        <v>282</v>
      </c>
      <c r="B109" s="1">
        <v>0</v>
      </c>
      <c r="C109" s="1"/>
      <c r="D109" s="1"/>
      <c r="E109" s="3"/>
    </row>
    <row r="110" spans="1:15">
      <c r="A110" s="2" t="s">
        <v>283</v>
      </c>
      <c r="B110" s="1">
        <v>7.7999999999999996E-3</v>
      </c>
      <c r="C110" s="1"/>
      <c r="D110" s="1"/>
      <c r="E110" s="3"/>
    </row>
    <row r="111" spans="1:15" ht="15.75" thickBot="1">
      <c r="A111" s="66" t="s">
        <v>284</v>
      </c>
      <c r="B111" s="1">
        <v>2.3900000000000001E-2</v>
      </c>
      <c r="C111" s="1"/>
      <c r="D111" s="1"/>
      <c r="E111" s="3"/>
    </row>
    <row r="112" spans="1:15">
      <c r="A112" s="103" t="s">
        <v>296</v>
      </c>
      <c r="B112" s="104"/>
      <c r="C112" s="104"/>
      <c r="D112" s="104"/>
      <c r="E112" s="105"/>
    </row>
    <row r="113" spans="1:15">
      <c r="A113" s="13" t="s">
        <v>5</v>
      </c>
      <c r="B113" s="28">
        <v>0.51390000000000002</v>
      </c>
      <c r="C113" s="28">
        <v>0.79610000000000003</v>
      </c>
      <c r="D113" s="28">
        <v>0.62460000000000004</v>
      </c>
      <c r="E113" s="29">
        <v>0.51390000000000002</v>
      </c>
      <c r="F113">
        <f>ROUND(F1*C113,0)</f>
        <v>203</v>
      </c>
      <c r="G113">
        <f>ROUND(F113/B113 - F113,0)</f>
        <v>192</v>
      </c>
      <c r="H113">
        <f>502 - F113-G113-I113</f>
        <v>52</v>
      </c>
      <c r="I113">
        <f xml:space="preserve"> ROUND(502*E113-F113,0)</f>
        <v>55</v>
      </c>
      <c r="K113">
        <f>IF((H113+I113)=0,0,I113/(I113+H113))</f>
        <v>0.51401869158878499</v>
      </c>
      <c r="L113">
        <f>I113/(I113+G113)</f>
        <v>0.22267206477732793</v>
      </c>
      <c r="M113">
        <f>IF(K113+L113=0,0,2*K113*L113/(K113+L113))</f>
        <v>0.31073446327683613</v>
      </c>
      <c r="O113">
        <f xml:space="preserve"> (D113 +M113)/2</f>
        <v>0.46766723163841806</v>
      </c>
    </row>
    <row r="114" spans="1:15">
      <c r="A114" s="2" t="s">
        <v>6</v>
      </c>
      <c r="B114" s="69">
        <v>0.66159999999999997</v>
      </c>
      <c r="C114" s="69">
        <v>0.91920000000000002</v>
      </c>
      <c r="D114" s="69">
        <v>0.76939999999999997</v>
      </c>
      <c r="E114" s="70">
        <v>0.63349999999999995</v>
      </c>
      <c r="F114">
        <f>ROUND(G1*C114,0)</f>
        <v>307</v>
      </c>
      <c r="G114">
        <f>ROUND(F114/B114 - F114,0)</f>
        <v>157</v>
      </c>
      <c r="H114">
        <f t="shared" ref="H114:H117" si="77">502 - F114-G114-I114</f>
        <v>27</v>
      </c>
      <c r="I114">
        <f xml:space="preserve"> ROUND(502*E114-F114,0)</f>
        <v>11</v>
      </c>
      <c r="K114">
        <f>IF((H114+I114)=0,0,I114/(I114+H114))</f>
        <v>0.28947368421052633</v>
      </c>
      <c r="L114">
        <f t="shared" ref="L114:L117" si="78">I114/(I114+G114)</f>
        <v>6.5476190476190479E-2</v>
      </c>
      <c r="M114">
        <f t="shared" ref="M114:M116" si="79">IF(K114+L114=0,0,2*K114*L114/(K114+L114))</f>
        <v>0.10679611650485438</v>
      </c>
      <c r="O114">
        <f t="shared" ref="O114:O117" si="80" xml:space="preserve"> (D114 +M114)/2</f>
        <v>0.4380980582524272</v>
      </c>
    </row>
    <row r="115" spans="1:15">
      <c r="A115" s="2" t="s">
        <v>7</v>
      </c>
      <c r="B115" s="69">
        <v>0.41510000000000002</v>
      </c>
      <c r="C115" s="69">
        <v>0.95540000000000003</v>
      </c>
      <c r="D115" s="69">
        <v>0.57869999999999999</v>
      </c>
      <c r="E115" s="70">
        <v>0.44019999999999998</v>
      </c>
      <c r="F115">
        <f>ROUND(H1*C115,0)</f>
        <v>193</v>
      </c>
      <c r="G115">
        <f t="shared" ref="G115:G117" si="81">ROUND(F115/B115 - F115,0)</f>
        <v>272</v>
      </c>
      <c r="H115">
        <f t="shared" si="77"/>
        <v>9</v>
      </c>
      <c r="I115">
        <f t="shared" ref="I115:I116" si="82" xml:space="preserve"> ROUND(502*E115-F115,0)</f>
        <v>28</v>
      </c>
      <c r="K115">
        <f t="shared" ref="K115:K117" si="83">IF((H115+I115)=0,0,I115/(I115+H115))</f>
        <v>0.7567567567567568</v>
      </c>
      <c r="L115">
        <f t="shared" si="78"/>
        <v>9.3333333333333338E-2</v>
      </c>
      <c r="M115">
        <f t="shared" si="79"/>
        <v>0.16617210682492581</v>
      </c>
      <c r="O115">
        <f t="shared" si="80"/>
        <v>0.37243605341246289</v>
      </c>
    </row>
    <row r="116" spans="1:15">
      <c r="A116" s="2" t="s">
        <v>8</v>
      </c>
      <c r="B116" s="69">
        <v>9.2700000000000005E-2</v>
      </c>
      <c r="C116" s="69">
        <v>0.65910000000000002</v>
      </c>
      <c r="D116" s="69">
        <v>0.16250000000000001</v>
      </c>
      <c r="E116" s="70">
        <v>0.40439999999999998</v>
      </c>
      <c r="F116">
        <f>ROUND(I1*C116,0)</f>
        <v>29</v>
      </c>
      <c r="G116">
        <f t="shared" si="81"/>
        <v>284</v>
      </c>
      <c r="H116">
        <f t="shared" si="77"/>
        <v>15</v>
      </c>
      <c r="I116">
        <f t="shared" si="82"/>
        <v>174</v>
      </c>
      <c r="K116">
        <f t="shared" si="83"/>
        <v>0.92063492063492058</v>
      </c>
      <c r="L116">
        <f t="shared" si="78"/>
        <v>0.37991266375545851</v>
      </c>
      <c r="M116">
        <f t="shared" si="79"/>
        <v>0.53786707882534779</v>
      </c>
      <c r="O116">
        <f t="shared" si="80"/>
        <v>0.35018353941267388</v>
      </c>
    </row>
    <row r="117" spans="1:15">
      <c r="A117" s="2" t="s">
        <v>9</v>
      </c>
      <c r="B117" s="69">
        <v>0.29470000000000002</v>
      </c>
      <c r="C117" s="69">
        <v>0.82469999999999999</v>
      </c>
      <c r="D117" s="69">
        <v>0.43419999999999997</v>
      </c>
      <c r="E117" s="70">
        <v>0.34060000000000001</v>
      </c>
      <c r="F117">
        <f>ROUND(J1*C117,0)</f>
        <v>127</v>
      </c>
      <c r="G117">
        <f t="shared" si="81"/>
        <v>304</v>
      </c>
      <c r="H117">
        <f t="shared" si="77"/>
        <v>27</v>
      </c>
      <c r="I117">
        <f xml:space="preserve"> ROUND(502*E117-F117,0)</f>
        <v>44</v>
      </c>
      <c r="K117">
        <f t="shared" si="83"/>
        <v>0.61971830985915488</v>
      </c>
      <c r="L117">
        <f t="shared" si="78"/>
        <v>0.12643678160919541</v>
      </c>
      <c r="M117">
        <f>IF(K117+L117=0,0,2*K117*L117/(K117+L117))</f>
        <v>0.21002386634844866</v>
      </c>
      <c r="O117">
        <f t="shared" si="80"/>
        <v>0.32211193317422432</v>
      </c>
    </row>
    <row r="118" spans="1:15">
      <c r="A118" s="15" t="s">
        <v>11</v>
      </c>
      <c r="B118" s="1">
        <f>AVERAGE(B113:B117)</f>
        <v>0.39560000000000001</v>
      </c>
      <c r="C118" s="1">
        <f>AVERAGE(C113:C117)</f>
        <v>0.83090000000000008</v>
      </c>
      <c r="D118" s="1">
        <f>AVERAGE(D113:D117)</f>
        <v>0.51388000000000011</v>
      </c>
      <c r="E118" s="3">
        <f>AVERAGE(E113:E117)</f>
        <v>0.46652000000000005</v>
      </c>
      <c r="O118">
        <f>AVERAGE(O113:O117)</f>
        <v>0.39009936317804128</v>
      </c>
    </row>
    <row r="119" spans="1:15">
      <c r="A119" s="2" t="s">
        <v>282</v>
      </c>
      <c r="B119" s="1">
        <v>0</v>
      </c>
      <c r="C119" s="1"/>
      <c r="D119" s="1"/>
      <c r="E119" s="3"/>
    </row>
    <row r="120" spans="1:15">
      <c r="A120" s="2" t="s">
        <v>283</v>
      </c>
      <c r="B120" s="1">
        <v>7.7999999999999996E-3</v>
      </c>
      <c r="C120" s="1"/>
      <c r="D120" s="1"/>
      <c r="E120" s="3"/>
    </row>
    <row r="121" spans="1:15" ht="15.75" thickBot="1">
      <c r="A121" s="66" t="s">
        <v>284</v>
      </c>
      <c r="B121" s="1">
        <v>3.5900000000000001E-2</v>
      </c>
      <c r="C121" s="1"/>
      <c r="D121" s="1"/>
      <c r="E121" s="3"/>
    </row>
    <row r="122" spans="1:15">
      <c r="A122" s="103" t="s">
        <v>297</v>
      </c>
      <c r="B122" s="104"/>
      <c r="C122" s="104"/>
      <c r="D122" s="104"/>
      <c r="E122" s="105"/>
    </row>
    <row r="123" spans="1:15">
      <c r="A123" s="13" t="s">
        <v>5</v>
      </c>
      <c r="B123" s="28">
        <v>0.50419999999999998</v>
      </c>
      <c r="C123" s="28">
        <v>0.7137</v>
      </c>
      <c r="D123" s="28">
        <v>0.59089999999999998</v>
      </c>
      <c r="E123" s="29">
        <v>0.498</v>
      </c>
      <c r="F123">
        <f>ROUND(F1*C123,0)</f>
        <v>182</v>
      </c>
      <c r="G123">
        <f>ROUND(F123/B123 - F123,0)</f>
        <v>179</v>
      </c>
      <c r="H123">
        <f>502 - F123-G123-I123</f>
        <v>73</v>
      </c>
      <c r="I123">
        <f xml:space="preserve"> ROUND(502*E123-F123,0)</f>
        <v>68</v>
      </c>
      <c r="K123">
        <f>IF((H123+I123)=0,0,I123/(I123+H123))</f>
        <v>0.48226950354609927</v>
      </c>
      <c r="L123">
        <f>I123/(I123+G123)</f>
        <v>0.27530364372469635</v>
      </c>
      <c r="M123">
        <f>IF(K123+L123=0,0,2*K123*L123/(K123+L123))</f>
        <v>0.35051546391752575</v>
      </c>
      <c r="O123">
        <f xml:space="preserve"> (D123 +M123)/2</f>
        <v>0.47070773195876286</v>
      </c>
    </row>
    <row r="124" spans="1:15">
      <c r="A124" s="2" t="s">
        <v>6</v>
      </c>
      <c r="B124" s="38">
        <v>0.66439999999999999</v>
      </c>
      <c r="C124" s="69">
        <v>0.8952</v>
      </c>
      <c r="D124" s="69">
        <v>0.76280000000000003</v>
      </c>
      <c r="E124" s="70">
        <v>0.62949999999999995</v>
      </c>
      <c r="F124">
        <f>ROUND(G1*C124,0)</f>
        <v>299</v>
      </c>
      <c r="G124">
        <f>ROUND(F124/B124 - F124,0)</f>
        <v>151</v>
      </c>
      <c r="H124">
        <f t="shared" ref="H124:H127" si="84">502 - F124-G124-I124</f>
        <v>35</v>
      </c>
      <c r="I124">
        <f xml:space="preserve"> ROUND(502*E124-F124,0)</f>
        <v>17</v>
      </c>
      <c r="K124">
        <f>IF((H124+I124)=0,0,I124/(I124+H124))</f>
        <v>0.32692307692307693</v>
      </c>
      <c r="L124">
        <f t="shared" ref="L124:L127" si="85">I124/(I124+G124)</f>
        <v>0.10119047619047619</v>
      </c>
      <c r="M124">
        <f t="shared" ref="M124:M126" si="86">IF(K124+L124=0,0,2*K124*L124/(K124+L124))</f>
        <v>0.15454545454545454</v>
      </c>
      <c r="O124">
        <f t="shared" ref="O124:O127" si="87" xml:space="preserve"> (D124 +M124)/2</f>
        <v>0.45867272727272729</v>
      </c>
    </row>
    <row r="125" spans="1:15">
      <c r="A125" s="2" t="s">
        <v>7</v>
      </c>
      <c r="B125" s="38">
        <v>0.41810000000000003</v>
      </c>
      <c r="C125" s="69">
        <v>0.93559999999999999</v>
      </c>
      <c r="D125" s="69">
        <v>0.57799999999999996</v>
      </c>
      <c r="E125" s="70">
        <v>0.45019999999999999</v>
      </c>
      <c r="F125">
        <f>ROUND(H1*C125,0)</f>
        <v>189</v>
      </c>
      <c r="G125">
        <f t="shared" ref="G125:G127" si="88">ROUND(F125/B125 - F125,0)</f>
        <v>263</v>
      </c>
      <c r="H125">
        <f t="shared" si="84"/>
        <v>13</v>
      </c>
      <c r="I125">
        <f t="shared" ref="I125:I126" si="89" xml:space="preserve"> ROUND(502*E125-F125,0)</f>
        <v>37</v>
      </c>
      <c r="K125">
        <f t="shared" ref="K125:K127" si="90">IF((H125+I125)=0,0,I125/(I125+H125))</f>
        <v>0.74</v>
      </c>
      <c r="L125">
        <f t="shared" si="85"/>
        <v>0.12333333333333334</v>
      </c>
      <c r="M125">
        <f t="shared" si="86"/>
        <v>0.21142857142857144</v>
      </c>
      <c r="O125">
        <f t="shared" si="87"/>
        <v>0.39471428571428568</v>
      </c>
    </row>
    <row r="126" spans="1:15">
      <c r="A126" s="2" t="s">
        <v>8</v>
      </c>
      <c r="B126" s="69">
        <v>9.4399999999999998E-2</v>
      </c>
      <c r="C126" s="69">
        <v>0.61360000000000003</v>
      </c>
      <c r="D126" s="69">
        <v>0.1636</v>
      </c>
      <c r="E126" s="70">
        <v>0.45019999999999999</v>
      </c>
      <c r="F126">
        <f>ROUND(I1*C126,0)</f>
        <v>27</v>
      </c>
      <c r="G126">
        <f t="shared" si="88"/>
        <v>259</v>
      </c>
      <c r="H126">
        <f t="shared" si="84"/>
        <v>17</v>
      </c>
      <c r="I126">
        <f t="shared" si="89"/>
        <v>199</v>
      </c>
      <c r="K126">
        <f t="shared" si="90"/>
        <v>0.92129629629629628</v>
      </c>
      <c r="L126">
        <f t="shared" si="85"/>
        <v>0.43449781659388648</v>
      </c>
      <c r="M126">
        <f t="shared" si="86"/>
        <v>0.59050445103857563</v>
      </c>
      <c r="O126">
        <f t="shared" si="87"/>
        <v>0.3770522255192878</v>
      </c>
    </row>
    <row r="127" spans="1:15">
      <c r="A127" s="2" t="s">
        <v>9</v>
      </c>
      <c r="B127" s="69">
        <v>0.29930000000000001</v>
      </c>
      <c r="C127" s="69">
        <v>0.79869999999999997</v>
      </c>
      <c r="D127" s="69">
        <v>0.43540000000000001</v>
      </c>
      <c r="E127" s="70">
        <v>0.36449999999999999</v>
      </c>
      <c r="F127">
        <f>ROUND(J1*C127,0)</f>
        <v>123</v>
      </c>
      <c r="G127">
        <f t="shared" si="88"/>
        <v>288</v>
      </c>
      <c r="H127">
        <f t="shared" si="84"/>
        <v>31</v>
      </c>
      <c r="I127">
        <f xml:space="preserve"> ROUND(502*E127-F127,0)</f>
        <v>60</v>
      </c>
      <c r="K127">
        <f t="shared" si="90"/>
        <v>0.65934065934065933</v>
      </c>
      <c r="L127">
        <f t="shared" si="85"/>
        <v>0.17241379310344829</v>
      </c>
      <c r="M127">
        <f>IF(K127+L127=0,0,2*K127*L127/(K127+L127))</f>
        <v>0.27334851936218679</v>
      </c>
      <c r="O127">
        <f t="shared" si="87"/>
        <v>0.35437425968109337</v>
      </c>
    </row>
    <row r="128" spans="1:15">
      <c r="A128" s="15" t="s">
        <v>11</v>
      </c>
      <c r="B128" s="1">
        <f>AVERAGE(B123:B127)</f>
        <v>0.39607999999999999</v>
      </c>
      <c r="C128" s="1">
        <f>AVERAGE(C123:C127)</f>
        <v>0.79136000000000006</v>
      </c>
      <c r="D128" s="1">
        <f>AVERAGE(D123:D127)</f>
        <v>0.50614000000000003</v>
      </c>
      <c r="E128" s="3">
        <f>AVERAGE(E123:E127)</f>
        <v>0.47847999999999996</v>
      </c>
      <c r="O128">
        <f>AVERAGE(O123:O127)</f>
        <v>0.4111042460292314</v>
      </c>
    </row>
    <row r="129" spans="1:15">
      <c r="A129" s="2" t="s">
        <v>282</v>
      </c>
      <c r="B129" s="1">
        <v>0</v>
      </c>
      <c r="C129" s="1"/>
      <c r="D129" s="1"/>
      <c r="E129" s="3"/>
    </row>
    <row r="130" spans="1:15">
      <c r="A130" s="2" t="s">
        <v>283</v>
      </c>
      <c r="B130" s="1">
        <v>2.3300000000000001E-2</v>
      </c>
      <c r="C130" s="1"/>
      <c r="D130" s="1"/>
      <c r="E130" s="3"/>
    </row>
    <row r="131" spans="1:15" ht="15.75" thickBot="1">
      <c r="A131" s="66" t="s">
        <v>284</v>
      </c>
      <c r="B131" s="1">
        <v>3.39E-2</v>
      </c>
      <c r="C131" s="1"/>
      <c r="D131" s="1"/>
      <c r="E131" s="3"/>
    </row>
    <row r="132" spans="1:15">
      <c r="A132" s="103" t="s">
        <v>298</v>
      </c>
      <c r="B132" s="104"/>
      <c r="C132" s="104"/>
      <c r="D132" s="104"/>
      <c r="E132" s="105"/>
    </row>
    <row r="133" spans="1:15">
      <c r="A133" s="13" t="s">
        <v>5</v>
      </c>
      <c r="B133" s="28">
        <v>0.49059999999999998</v>
      </c>
      <c r="C133" s="17">
        <v>0.61180000000000001</v>
      </c>
      <c r="D133" s="17">
        <v>0.54449999999999998</v>
      </c>
      <c r="E133" s="18">
        <v>0.48010000000000003</v>
      </c>
      <c r="F133">
        <f>ROUND(F1*C133,0)</f>
        <v>156</v>
      </c>
      <c r="G133">
        <f>ROUND(F133/B133 - F133,0)</f>
        <v>162</v>
      </c>
      <c r="H133">
        <f>502 - F133-G133-I133</f>
        <v>99</v>
      </c>
      <c r="I133">
        <f xml:space="preserve"> ROUND(502*E133-F133,0)</f>
        <v>85</v>
      </c>
      <c r="K133">
        <f>IF((H133+I133)=0,0,I133/(I133+H133))</f>
        <v>0.46195652173913043</v>
      </c>
      <c r="L133">
        <f>I133/(I133+G133)</f>
        <v>0.34412955465587042</v>
      </c>
      <c r="M133">
        <f>IF(K133+L133=0,0,2*K133*L133/(K133+L133))</f>
        <v>0.3944315545243619</v>
      </c>
      <c r="O133">
        <f xml:space="preserve"> (D133 +M133)/2</f>
        <v>0.46946577726218097</v>
      </c>
    </row>
    <row r="134" spans="1:15">
      <c r="A134" s="2" t="s">
        <v>6</v>
      </c>
      <c r="B134" s="38">
        <v>0.66049999999999998</v>
      </c>
      <c r="C134">
        <v>0.85629999999999995</v>
      </c>
      <c r="D134">
        <v>0.74580000000000002</v>
      </c>
      <c r="E134" s="5">
        <v>0.64580000000000004</v>
      </c>
      <c r="F134">
        <f>ROUND(G1*C134,0)</f>
        <v>286</v>
      </c>
      <c r="G134">
        <f>ROUND(F134/B134 - F134,0)</f>
        <v>147</v>
      </c>
      <c r="H134">
        <f t="shared" ref="H134:H137" si="91">502 - F134-G134-I134</f>
        <v>31</v>
      </c>
      <c r="I134">
        <f xml:space="preserve"> ROUND(502*E134-F134,0)</f>
        <v>38</v>
      </c>
      <c r="K134">
        <f>IF((H134+I134)=0,0,I134/(I134+H134))</f>
        <v>0.55072463768115942</v>
      </c>
      <c r="L134">
        <f t="shared" ref="L134:L137" si="92">I134/(I134+G134)</f>
        <v>0.20540540540540542</v>
      </c>
      <c r="M134">
        <f t="shared" ref="M134:M136" si="93">IF(K134+L134=0,0,2*K134*L134/(K134+L134))</f>
        <v>0.29921259842519687</v>
      </c>
      <c r="O134">
        <f t="shared" ref="O134:O137" si="94" xml:space="preserve"> (D134 +M134)/2</f>
        <v>0.52250629921259839</v>
      </c>
    </row>
    <row r="135" spans="1:15">
      <c r="A135" s="2" t="s">
        <v>7</v>
      </c>
      <c r="B135" s="38">
        <v>0.42330000000000001</v>
      </c>
      <c r="C135">
        <v>0.91579999999999995</v>
      </c>
      <c r="D135">
        <v>0.57899999999999996</v>
      </c>
      <c r="E135" s="5">
        <v>0.41160000000000002</v>
      </c>
      <c r="F135">
        <f>ROUND(H1*C135,0)</f>
        <v>185</v>
      </c>
      <c r="G135">
        <f t="shared" ref="G135:G137" si="95">ROUND(F135/B135 - F135,0)</f>
        <v>252</v>
      </c>
      <c r="H135">
        <f t="shared" si="91"/>
        <v>43</v>
      </c>
      <c r="I135">
        <f t="shared" ref="I135:I136" si="96" xml:space="preserve"> ROUND(502*E135-F135,0)</f>
        <v>22</v>
      </c>
      <c r="K135">
        <f t="shared" ref="K135:K137" si="97">IF((H135+I135)=0,0,I135/(I135+H135))</f>
        <v>0.33846153846153848</v>
      </c>
      <c r="L135">
        <f t="shared" si="92"/>
        <v>8.0291970802919707E-2</v>
      </c>
      <c r="M135">
        <f t="shared" si="93"/>
        <v>0.12979351032448377</v>
      </c>
      <c r="O135">
        <f t="shared" si="94"/>
        <v>0.35439675516224189</v>
      </c>
    </row>
    <row r="136" spans="1:15">
      <c r="A136" s="2" t="s">
        <v>8</v>
      </c>
      <c r="B136" s="69">
        <v>9.4700000000000006E-2</v>
      </c>
      <c r="C136">
        <v>0.56820000000000004</v>
      </c>
      <c r="D136">
        <v>0.1623</v>
      </c>
      <c r="E136" s="5">
        <v>0.1623</v>
      </c>
      <c r="F136">
        <f>ROUND(I1*C136,0)</f>
        <v>25</v>
      </c>
      <c r="G136">
        <f t="shared" si="95"/>
        <v>239</v>
      </c>
      <c r="H136">
        <f t="shared" si="91"/>
        <v>182</v>
      </c>
      <c r="I136">
        <f t="shared" si="96"/>
        <v>56</v>
      </c>
      <c r="K136">
        <f t="shared" si="97"/>
        <v>0.23529411764705882</v>
      </c>
      <c r="L136">
        <f t="shared" si="92"/>
        <v>0.18983050847457628</v>
      </c>
      <c r="M136">
        <f t="shared" si="93"/>
        <v>0.21013133208255161</v>
      </c>
      <c r="O136">
        <f t="shared" si="94"/>
        <v>0.18621566604127582</v>
      </c>
    </row>
    <row r="137" spans="1:15">
      <c r="A137" s="2" t="s">
        <v>9</v>
      </c>
      <c r="B137" s="69">
        <v>0.30430000000000001</v>
      </c>
      <c r="C137">
        <v>0.77270000000000005</v>
      </c>
      <c r="D137">
        <v>0.43669999999999998</v>
      </c>
      <c r="E137" s="5">
        <v>0.38840000000000002</v>
      </c>
      <c r="F137">
        <f>ROUND(J1*C137,0)</f>
        <v>119</v>
      </c>
      <c r="G137">
        <f t="shared" si="95"/>
        <v>272</v>
      </c>
      <c r="H137">
        <f t="shared" si="91"/>
        <v>35</v>
      </c>
      <c r="I137">
        <f xml:space="preserve"> ROUND(502*E137-F137,0)</f>
        <v>76</v>
      </c>
      <c r="K137">
        <f t="shared" si="97"/>
        <v>0.68468468468468469</v>
      </c>
      <c r="L137">
        <f t="shared" si="92"/>
        <v>0.21839080459770116</v>
      </c>
      <c r="M137">
        <f>IF(K137+L137=0,0,2*K137*L137/(K137+L137))</f>
        <v>0.33115468409586063</v>
      </c>
      <c r="O137">
        <f t="shared" si="94"/>
        <v>0.38392734204793033</v>
      </c>
    </row>
    <row r="138" spans="1:15">
      <c r="A138" s="15" t="s">
        <v>11</v>
      </c>
      <c r="B138" s="1">
        <f>AVERAGE(B133:B137)</f>
        <v>0.39468000000000003</v>
      </c>
      <c r="C138" s="1">
        <f>AVERAGE(C133:C137)</f>
        <v>0.74495999999999996</v>
      </c>
      <c r="D138" s="1">
        <f>AVERAGE(D133:D137)</f>
        <v>0.49366000000000004</v>
      </c>
      <c r="E138" s="3">
        <f>AVERAGE(E133:E137)</f>
        <v>0.41764000000000001</v>
      </c>
      <c r="O138">
        <f>AVERAGE(O133:O137)</f>
        <v>0.38330236794524553</v>
      </c>
    </row>
    <row r="139" spans="1:15">
      <c r="A139" s="2" t="s">
        <v>282</v>
      </c>
      <c r="B139" s="1">
        <v>0</v>
      </c>
      <c r="C139" s="1"/>
      <c r="D139" s="1"/>
      <c r="E139" s="3"/>
    </row>
    <row r="140" spans="1:15">
      <c r="A140" s="2" t="s">
        <v>283</v>
      </c>
      <c r="B140" s="1">
        <v>1.55E-2</v>
      </c>
      <c r="C140" s="1"/>
      <c r="D140" s="1"/>
      <c r="E140" s="3"/>
    </row>
    <row r="141" spans="1:15" ht="15.75" thickBot="1">
      <c r="A141" s="66" t="s">
        <v>284</v>
      </c>
      <c r="B141" s="67">
        <v>3.5900000000000001E-2</v>
      </c>
      <c r="C141" s="67"/>
      <c r="D141" s="67"/>
      <c r="E141" s="68"/>
    </row>
  </sheetData>
  <mergeCells count="14">
    <mergeCell ref="A32:E32"/>
    <mergeCell ref="A42:E42"/>
    <mergeCell ref="A52:E52"/>
    <mergeCell ref="A1:E1"/>
    <mergeCell ref="A12:E12"/>
    <mergeCell ref="A22:E22"/>
    <mergeCell ref="A62:E62"/>
    <mergeCell ref="A72:E72"/>
    <mergeCell ref="A82:E82"/>
    <mergeCell ref="A132:E132"/>
    <mergeCell ref="A92:E92"/>
    <mergeCell ref="A102:E102"/>
    <mergeCell ref="A112:E112"/>
    <mergeCell ref="A122:E1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4955-1442-4FEB-A3E6-EC38C6D6660C}">
  <dimension ref="A1:F32"/>
  <sheetViews>
    <sheetView workbookViewId="0">
      <selection activeCell="B1" sqref="B1:F32"/>
    </sheetView>
  </sheetViews>
  <sheetFormatPr defaultRowHeight="15"/>
  <sheetData>
    <row r="1" spans="1:6">
      <c r="B1" s="103" t="s">
        <v>297</v>
      </c>
      <c r="C1" s="104"/>
      <c r="D1" s="104"/>
      <c r="E1" s="104"/>
      <c r="F1" s="105"/>
    </row>
    <row r="2" spans="1:6">
      <c r="B2" s="2" t="s">
        <v>1</v>
      </c>
      <c r="C2" s="1" t="s">
        <v>2</v>
      </c>
      <c r="D2" s="1" t="s">
        <v>3</v>
      </c>
      <c r="E2" s="1" t="s">
        <v>4</v>
      </c>
      <c r="F2" s="3" t="s">
        <v>10</v>
      </c>
    </row>
    <row r="3" spans="1:6">
      <c r="A3" s="129">
        <v>1</v>
      </c>
      <c r="B3" s="13" t="s">
        <v>5</v>
      </c>
      <c r="C3" s="17">
        <v>0.56720000000000004</v>
      </c>
      <c r="D3" s="17">
        <v>0.69089999999999996</v>
      </c>
      <c r="E3" s="17">
        <v>0.623</v>
      </c>
      <c r="F3" s="18">
        <v>0.54</v>
      </c>
    </row>
    <row r="4" spans="1:6">
      <c r="A4" s="129"/>
      <c r="B4" s="2" t="s">
        <v>6</v>
      </c>
      <c r="C4">
        <v>0.63039999999999996</v>
      </c>
      <c r="D4">
        <v>0.89229999999999998</v>
      </c>
      <c r="E4">
        <v>0.7389</v>
      </c>
      <c r="F4" s="5">
        <v>0.59</v>
      </c>
    </row>
    <row r="5" spans="1:6">
      <c r="A5" s="129"/>
      <c r="B5" s="2" t="s">
        <v>7</v>
      </c>
      <c r="C5">
        <v>0.42859999999999998</v>
      </c>
      <c r="D5">
        <v>0.90700000000000003</v>
      </c>
      <c r="E5">
        <v>0.58209999999999995</v>
      </c>
      <c r="F5" s="5">
        <v>0.44</v>
      </c>
    </row>
    <row r="6" spans="1:6">
      <c r="A6" s="129"/>
      <c r="B6" s="2" t="s">
        <v>8</v>
      </c>
      <c r="C6">
        <v>7.5499999999999998E-2</v>
      </c>
      <c r="D6">
        <v>0.44440000000000002</v>
      </c>
      <c r="E6">
        <v>0.129</v>
      </c>
      <c r="F6" s="5">
        <v>0.46</v>
      </c>
    </row>
    <row r="7" spans="1:6">
      <c r="A7" s="129"/>
      <c r="B7" s="2" t="s">
        <v>9</v>
      </c>
      <c r="C7">
        <v>0.30120000000000002</v>
      </c>
      <c r="D7">
        <v>0.78129999999999999</v>
      </c>
      <c r="E7">
        <v>0.43480000000000002</v>
      </c>
      <c r="F7" s="5">
        <v>0.35</v>
      </c>
    </row>
    <row r="8" spans="1:6">
      <c r="A8" s="129"/>
      <c r="B8" s="15" t="s">
        <v>11</v>
      </c>
      <c r="C8" s="1">
        <f>AVERAGE(C3:C7)</f>
        <v>0.40057999999999999</v>
      </c>
      <c r="D8" s="1">
        <f>AVERAGE(D3:D7)</f>
        <v>0.74317999999999995</v>
      </c>
      <c r="E8" s="1">
        <f>AVERAGE(E3:E7)</f>
        <v>0.50156000000000001</v>
      </c>
      <c r="F8" s="3">
        <f>AVERAGE(F3:F7)</f>
        <v>0.47599999999999998</v>
      </c>
    </row>
    <row r="9" spans="1:6">
      <c r="A9" s="129">
        <v>2</v>
      </c>
      <c r="B9" s="13" t="s">
        <v>5</v>
      </c>
      <c r="C9" s="17">
        <v>0.48099999999999998</v>
      </c>
      <c r="D9" s="17">
        <v>0.76</v>
      </c>
      <c r="E9" s="17">
        <v>0.58909999999999996</v>
      </c>
      <c r="F9" s="18">
        <v>0.47520000000000001</v>
      </c>
    </row>
    <row r="10" spans="1:6">
      <c r="A10" s="129"/>
      <c r="B10" s="2" t="s">
        <v>6</v>
      </c>
      <c r="C10">
        <v>0.74439999999999995</v>
      </c>
      <c r="D10">
        <v>0.93059999999999998</v>
      </c>
      <c r="E10">
        <v>0.82720000000000005</v>
      </c>
      <c r="F10" s="5">
        <v>0.7228</v>
      </c>
    </row>
    <row r="11" spans="1:6">
      <c r="A11" s="129"/>
      <c r="B11" s="2" t="s">
        <v>7</v>
      </c>
      <c r="C11">
        <v>0.37230000000000002</v>
      </c>
      <c r="D11">
        <v>1</v>
      </c>
      <c r="E11">
        <v>0.54259999999999997</v>
      </c>
      <c r="F11" s="5">
        <v>0.4158</v>
      </c>
    </row>
    <row r="12" spans="1:6">
      <c r="A12" s="129"/>
      <c r="B12" s="2" t="s">
        <v>8</v>
      </c>
      <c r="C12">
        <v>8.4699999999999998E-2</v>
      </c>
      <c r="D12">
        <v>1</v>
      </c>
      <c r="E12">
        <v>0.15629999999999999</v>
      </c>
      <c r="F12" s="5">
        <v>0.46529999999999999</v>
      </c>
    </row>
    <row r="13" spans="1:6">
      <c r="A13" s="129"/>
      <c r="B13" s="2" t="s">
        <v>9</v>
      </c>
      <c r="C13">
        <v>0.26190000000000002</v>
      </c>
      <c r="D13">
        <v>0.78569999999999995</v>
      </c>
      <c r="E13">
        <v>0.39290000000000003</v>
      </c>
      <c r="F13" s="5">
        <v>0.32669999999999999</v>
      </c>
    </row>
    <row r="14" spans="1:6">
      <c r="A14" s="129"/>
      <c r="B14" s="15" t="s">
        <v>11</v>
      </c>
      <c r="C14" s="1">
        <f>AVERAGE(C9:C13)</f>
        <v>0.38886000000000004</v>
      </c>
      <c r="D14" s="1">
        <f>AVERAGE(D9:D13)</f>
        <v>0.89526000000000006</v>
      </c>
      <c r="E14" s="1">
        <f>AVERAGE(E9:E13)</f>
        <v>0.50162000000000007</v>
      </c>
      <c r="F14" s="3">
        <f>AVERAGE(F9:F13)</f>
        <v>0.48116000000000003</v>
      </c>
    </row>
    <row r="15" spans="1:6">
      <c r="A15" s="129">
        <v>3</v>
      </c>
      <c r="B15" s="13" t="s">
        <v>5</v>
      </c>
      <c r="C15" s="17">
        <v>0.48680000000000001</v>
      </c>
      <c r="D15" s="17">
        <v>0.69810000000000005</v>
      </c>
      <c r="E15" s="17">
        <v>0.5736</v>
      </c>
      <c r="F15" s="18">
        <v>0.45540000000000003</v>
      </c>
    </row>
    <row r="16" spans="1:6">
      <c r="A16" s="129"/>
      <c r="B16" s="2" t="s">
        <v>6</v>
      </c>
      <c r="C16">
        <v>0.56820000000000004</v>
      </c>
      <c r="D16">
        <v>0.80649999999999999</v>
      </c>
      <c r="E16">
        <v>0.66669999999999996</v>
      </c>
      <c r="F16" s="5">
        <v>0.505</v>
      </c>
    </row>
    <row r="17" spans="1:6">
      <c r="A17" s="129"/>
      <c r="B17" s="2" t="s">
        <v>7</v>
      </c>
      <c r="C17">
        <v>0.46150000000000002</v>
      </c>
      <c r="D17">
        <v>0.91300000000000003</v>
      </c>
      <c r="E17">
        <v>0.61309999999999998</v>
      </c>
      <c r="F17" s="5">
        <v>0.47520000000000001</v>
      </c>
    </row>
    <row r="18" spans="1:6">
      <c r="A18" s="129"/>
      <c r="B18" s="2" t="s">
        <v>8</v>
      </c>
      <c r="C18">
        <v>0.48399999999999999</v>
      </c>
      <c r="D18">
        <v>0.6</v>
      </c>
      <c r="E18">
        <v>8.9599999999999999E-2</v>
      </c>
      <c r="F18" s="5">
        <v>0.39600000000000002</v>
      </c>
    </row>
    <row r="19" spans="1:6">
      <c r="A19" s="129"/>
      <c r="B19" s="2" t="s">
        <v>9</v>
      </c>
      <c r="C19">
        <v>0.32179999999999997</v>
      </c>
      <c r="D19">
        <v>0.875</v>
      </c>
      <c r="E19">
        <v>0.47060000000000002</v>
      </c>
      <c r="F19" s="5">
        <v>0.37619999999999998</v>
      </c>
    </row>
    <row r="20" spans="1:6">
      <c r="A20" s="129"/>
      <c r="B20" s="15" t="s">
        <v>11</v>
      </c>
      <c r="C20" s="1">
        <f>AVERAGE(C15:C19)</f>
        <v>0.46446000000000004</v>
      </c>
      <c r="D20" s="1">
        <f>AVERAGE(D15:D19)</f>
        <v>0.7785200000000001</v>
      </c>
      <c r="E20" s="1">
        <f>AVERAGE(E15:E19)</f>
        <v>0.48271999999999993</v>
      </c>
      <c r="F20" s="3">
        <f>AVERAGE(F15:F19)</f>
        <v>0.44155999999999995</v>
      </c>
    </row>
    <row r="21" spans="1:6">
      <c r="A21" s="129">
        <v>4</v>
      </c>
      <c r="B21" s="13" t="s">
        <v>5</v>
      </c>
      <c r="C21" s="17">
        <v>0.53029999999999999</v>
      </c>
      <c r="D21" s="17">
        <v>0.64810000000000001</v>
      </c>
      <c r="E21" s="17">
        <v>0.58330000000000004</v>
      </c>
      <c r="F21" s="18">
        <v>0.5</v>
      </c>
    </row>
    <row r="22" spans="1:6">
      <c r="A22" s="129"/>
      <c r="B22" s="2" t="s">
        <v>6</v>
      </c>
      <c r="C22">
        <v>0.73560000000000003</v>
      </c>
      <c r="D22">
        <v>0.90139999999999998</v>
      </c>
      <c r="E22">
        <v>0.81010000000000004</v>
      </c>
      <c r="F22" s="5">
        <v>0.7</v>
      </c>
    </row>
    <row r="23" spans="1:6">
      <c r="A23" s="129"/>
      <c r="B23" s="2" t="s">
        <v>7</v>
      </c>
      <c r="C23">
        <v>0.43819999999999998</v>
      </c>
      <c r="D23">
        <v>0.90700000000000003</v>
      </c>
      <c r="E23">
        <v>0.59089999999999998</v>
      </c>
      <c r="F23" s="5">
        <v>0.46</v>
      </c>
    </row>
    <row r="24" spans="1:6">
      <c r="A24" s="129"/>
      <c r="B24" s="2" t="s">
        <v>8</v>
      </c>
      <c r="C24">
        <v>0.1636</v>
      </c>
      <c r="D24">
        <v>0.64290000000000003</v>
      </c>
      <c r="E24">
        <v>0.26090000000000002</v>
      </c>
      <c r="F24" s="5">
        <v>0.49</v>
      </c>
    </row>
    <row r="25" spans="1:6">
      <c r="A25" s="129"/>
      <c r="B25" s="2" t="s">
        <v>9</v>
      </c>
      <c r="C25">
        <v>0.34670000000000001</v>
      </c>
      <c r="D25">
        <v>0.76470000000000005</v>
      </c>
      <c r="E25">
        <v>0.47710000000000002</v>
      </c>
      <c r="F25" s="5">
        <v>0.43</v>
      </c>
    </row>
    <row r="26" spans="1:6">
      <c r="A26" s="129"/>
      <c r="B26" s="15" t="s">
        <v>11</v>
      </c>
      <c r="C26" s="1">
        <f>AVERAGE(C21:C25)</f>
        <v>0.44288</v>
      </c>
      <c r="D26" s="1">
        <f>AVERAGE(D21:D25)</f>
        <v>0.77282000000000006</v>
      </c>
      <c r="E26" s="1">
        <f>AVERAGE(E21:E25)</f>
        <v>0.54446000000000006</v>
      </c>
      <c r="F26" s="3">
        <f>AVERAGE(F21:F25)</f>
        <v>0.51600000000000001</v>
      </c>
    </row>
    <row r="27" spans="1:6">
      <c r="A27" s="129">
        <v>5</v>
      </c>
      <c r="B27" s="13" t="s">
        <v>5</v>
      </c>
      <c r="C27" s="17">
        <v>0.46579999999999999</v>
      </c>
      <c r="D27" s="17">
        <v>0.79069999999999996</v>
      </c>
      <c r="E27" s="17">
        <v>0.58620000000000005</v>
      </c>
      <c r="F27" s="18">
        <v>0.52</v>
      </c>
    </row>
    <row r="28" spans="1:6">
      <c r="A28" s="129"/>
      <c r="B28" s="2" t="s">
        <v>6</v>
      </c>
      <c r="C28">
        <v>0.6452</v>
      </c>
      <c r="D28">
        <v>0.9375</v>
      </c>
      <c r="E28">
        <v>0.76429999999999998</v>
      </c>
      <c r="F28" s="5">
        <v>0.63</v>
      </c>
    </row>
    <row r="29" spans="1:6">
      <c r="A29" s="129"/>
      <c r="B29" s="2" t="s">
        <v>7</v>
      </c>
      <c r="C29">
        <v>0.39079999999999998</v>
      </c>
      <c r="D29">
        <v>0.97140000000000004</v>
      </c>
      <c r="E29">
        <v>0.55740000000000001</v>
      </c>
      <c r="F29" s="5">
        <v>0.46</v>
      </c>
    </row>
    <row r="30" spans="1:6">
      <c r="A30" s="129"/>
      <c r="B30" s="2" t="s">
        <v>8</v>
      </c>
      <c r="C30">
        <v>0.1053</v>
      </c>
      <c r="D30">
        <v>0.54549999999999998</v>
      </c>
      <c r="E30">
        <v>0.17649999999999999</v>
      </c>
      <c r="F30" s="5">
        <v>0.44</v>
      </c>
    </row>
    <row r="31" spans="1:6">
      <c r="A31" s="129"/>
      <c r="B31" s="2" t="s">
        <v>9</v>
      </c>
      <c r="C31">
        <v>0.26829999999999998</v>
      </c>
      <c r="D31">
        <v>0.78569999999999995</v>
      </c>
      <c r="E31">
        <v>0.4</v>
      </c>
      <c r="F31" s="5">
        <v>0.34</v>
      </c>
    </row>
    <row r="32" spans="1:6">
      <c r="A32" s="129"/>
      <c r="B32" s="15" t="s">
        <v>11</v>
      </c>
      <c r="C32" s="1">
        <f>AVERAGE(C27:C31)</f>
        <v>0.37507999999999997</v>
      </c>
      <c r="D32" s="1">
        <f>AVERAGE(D27:D31)</f>
        <v>0.80615999999999999</v>
      </c>
      <c r="E32" s="1">
        <f>AVERAGE(E27:E31)</f>
        <v>0.49687999999999999</v>
      </c>
      <c r="F32" s="3">
        <f>AVERAGE(F27:F31)</f>
        <v>0.47799999999999992</v>
      </c>
    </row>
  </sheetData>
  <mergeCells count="6">
    <mergeCell ref="B1:F1"/>
    <mergeCell ref="A3:A8"/>
    <mergeCell ref="A9:A14"/>
    <mergeCell ref="A15:A20"/>
    <mergeCell ref="A21:A26"/>
    <mergeCell ref="A27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Jiatong Li</dc:creator>
  <cp:lastModifiedBy>Jiatong Li</cp:lastModifiedBy>
  <dcterms:created xsi:type="dcterms:W3CDTF">2015-06-05T18:17:20Z</dcterms:created>
  <dcterms:modified xsi:type="dcterms:W3CDTF">2022-10-27T05:15:49Z</dcterms:modified>
</cp:coreProperties>
</file>