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shkre\code\models\"/>
    </mc:Choice>
  </mc:AlternateContent>
  <xr:revisionPtr revIDLastSave="0" documentId="13_ncr:1_{0EB5422C-5F18-48CB-8D6E-CF6E5FA45966}" xr6:coauthVersionLast="47" xr6:coauthVersionMax="47" xr10:uidLastSave="{00000000-0000-0000-0000-000000000000}"/>
  <bookViews>
    <workbookView xWindow="-41910" yWindow="840" windowWidth="40455" windowHeight="19950" activeTab="3" xr2:uid="{E72B2B4C-5C13-AF4D-850F-73D2746B3A7A}"/>
  </bookViews>
  <sheets>
    <sheet name="Main" sheetId="1" r:id="rId1"/>
    <sheet name="Phase 2" sheetId="9" r:id="rId2"/>
    <sheet name="Alzheimer's" sheetId="7" r:id="rId3"/>
    <sheet name="Options" sheetId="3" r:id="rId4"/>
    <sheet name="simufilam" sheetId="2" r:id="rId5"/>
    <sheet name="Prior Successes" sheetId="8" r:id="rId6"/>
    <sheet name="Prior Failures" sheetId="6" r:id="rId7"/>
    <sheet name="AB" sheetId="4" r:id="rId8"/>
    <sheet name="FLNA" sheetId="5"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3" i="3" l="1"/>
  <c r="G13" i="3" s="1"/>
  <c r="J5" i="1"/>
  <c r="J8" i="1"/>
  <c r="G30" i="2" l="1"/>
  <c r="G29" i="2"/>
  <c r="E29" i="2"/>
  <c r="F20" i="3"/>
  <c r="G20" i="3" s="1"/>
  <c r="F19" i="3"/>
  <c r="G19" i="3" s="1"/>
  <c r="F18" i="3"/>
  <c r="G18" i="3" s="1"/>
  <c r="F16" i="3"/>
  <c r="G16" i="3" s="1"/>
  <c r="F15" i="3"/>
  <c r="G15" i="3" s="1"/>
  <c r="F14" i="3"/>
  <c r="G14" i="3" s="1"/>
  <c r="C7" i="2"/>
  <c r="E7" i="2" s="1"/>
  <c r="E30" i="2"/>
  <c r="F30" i="2" s="1"/>
  <c r="F29" i="2"/>
  <c r="C7" i="3"/>
  <c r="D7" i="3" s="1"/>
  <c r="F7" i="3" s="1"/>
  <c r="D6" i="3"/>
  <c r="J4" i="1"/>
  <c r="J7" i="1" l="1"/>
</calcChain>
</file>

<file path=xl/sharedStrings.xml><?xml version="1.0" encoding="utf-8"?>
<sst xmlns="http://schemas.openxmlformats.org/spreadsheetml/2006/main" count="289" uniqueCount="254">
  <si>
    <t>Price</t>
  </si>
  <si>
    <t>Shares</t>
  </si>
  <si>
    <t>MC</t>
  </si>
  <si>
    <t>Cash</t>
  </si>
  <si>
    <t>Debt</t>
  </si>
  <si>
    <t>EV</t>
  </si>
  <si>
    <t>Q224</t>
  </si>
  <si>
    <t>Brand</t>
  </si>
  <si>
    <t>simufilam</t>
  </si>
  <si>
    <t>Indication</t>
  </si>
  <si>
    <t>Alzheimer's</t>
  </si>
  <si>
    <t>Main</t>
  </si>
  <si>
    <t>Generic</t>
  </si>
  <si>
    <t>Molecule</t>
  </si>
  <si>
    <t>logP = 1.1</t>
  </si>
  <si>
    <t>PTI-125</t>
  </si>
  <si>
    <t>Clinical Trials</t>
  </si>
  <si>
    <t>Phase IIb n=60 mild-to-moderate</t>
  </si>
  <si>
    <t>50mg bid, 100mg bid, placebo</t>
  </si>
  <si>
    <t>Price after Failure</t>
  </si>
  <si>
    <t>25 PUTS</t>
  </si>
  <si>
    <t>Value of 25</t>
  </si>
  <si>
    <t>9/6/2024 25 PUTS</t>
  </si>
  <si>
    <t>9/6/2024 20 PUTS</t>
  </si>
  <si>
    <t>--&gt; 16</t>
  </si>
  <si>
    <t>--&gt; 21</t>
  </si>
  <si>
    <t>12/20/24 25 PUTS</t>
  </si>
  <si>
    <t>12/20/24 20 PUTS</t>
  </si>
  <si>
    <t>7/17/24: Remi resigns</t>
  </si>
  <si>
    <t>Phase III "REFOCUS-ALZ" n=1100 Alzheimer's 76 weeks - NCT05026177</t>
  </si>
  <si>
    <t>Phase III "RETHINK-ALZ" - n=804 Alzheimer's 52 weeks - NCT04994483</t>
  </si>
  <si>
    <t>data by YE24</t>
  </si>
  <si>
    <t>First posted: 5/11/2020</t>
  </si>
  <si>
    <t>Phase II n=220 -  NCT04388254</t>
  </si>
  <si>
    <t>n=157?</t>
  </si>
  <si>
    <t>6 month change ADAS-Cog</t>
  </si>
  <si>
    <t>placebo (n=77) -1.5</t>
  </si>
  <si>
    <t>TRAILBLAZR - donanemab</t>
  </si>
  <si>
    <t>27.6 mean combined cohort baseline</t>
  </si>
  <si>
    <t>https://www.nejm.org/doi/full/10.1056/NEJMoa2100708</t>
  </si>
  <si>
    <t>100mg (n=78) -0.9 - NOT STATISTICALLY SIGNIFICANT</t>
  </si>
  <si>
    <t>https://www.thelancet.com/journals/lancet/article/PIIS0140-6736(08)61074-0/abstract</t>
  </si>
  <si>
    <t>Dimebon Phase II n=183</t>
  </si>
  <si>
    <t>Treatment with dimebon resulted in significant benefits in ADAS-cog compared with placebo (ITT-LOCF) at week 26</t>
  </si>
  <si>
    <t xml:space="preserve">   (mean drug-placebo difference −4·0 [95% CI −5·73 to −2·28]; p&lt;0·0001</t>
  </si>
  <si>
    <t>https://www.ncbi.nlm.nih.gov/pmc/articles/PMC6621293/pdf/zns9773.pdf</t>
  </si>
  <si>
    <t>IP</t>
  </si>
  <si>
    <t>https://cdn.clinicaltrials.gov/large-docs/03/NCT04079803/Prot_000.pdf</t>
  </si>
  <si>
    <t>Stossel T, Condeelis J, Cooley L, HartwigJ, NoegelA,SchleicherM,ShapiroS (2001) Filamins as integrators of cell mechanics and signalling. Nat Rev Mol Cell Biol 2:138–145</t>
  </si>
  <si>
    <t>2008 - High-Affinity Naloxone Binding to Filamin A Prevents Mu Opioid Receptor–Gs Coupling Underlying Opioid Tolerance and Dependence - Hoau-Yan Wang et al., retracted</t>
  </si>
  <si>
    <t>Purports that naloxone binds filamin A with 200x affinity vs. MOR</t>
  </si>
  <si>
    <t>https://www.ncbi.nlm.nih.gov/pmc/articles/PMC2212716/</t>
  </si>
  <si>
    <t>EP2488177A1, WO2010051476, US73231187</t>
  </si>
  <si>
    <t>2010 - PTI-609: a novel analgesic that binds filamin A to control opioid signaling</t>
  </si>
  <si>
    <t>2012 - First preclinical paper - Reducing Amyloid-Related Alzheimer’s Disease Pathogenesis by a Small Molecule Targeting Filamin A - Hoau-Yan Wang et al.</t>
  </si>
  <si>
    <t>2023 - Simufilam Reverses Aberrant Receptor Interactions of Filamin A in Alzheimer’s Disease</t>
  </si>
  <si>
    <t>FRET study</t>
  </si>
  <si>
    <t>https://pubmed.ncbi.nlm.nih.gov/38361142/</t>
  </si>
  <si>
    <t>https://pubmed.ncbi.nlm.nih.gov/38937296/</t>
  </si>
  <si>
    <t>alpha7</t>
  </si>
  <si>
    <t>https://pubmed.ncbi.nlm.nih.gov/38649596/</t>
  </si>
  <si>
    <t>CathD</t>
  </si>
  <si>
    <t>https://pubmed.ncbi.nlm.nih.gov/38309203/</t>
  </si>
  <si>
    <t>copper</t>
  </si>
  <si>
    <t>lipid bilayers</t>
  </si>
  <si>
    <t>https://pubmed.ncbi.nlm.nih.gov/38540718/</t>
  </si>
  <si>
    <t>https://pubmed.ncbi.nlm.nih.gov/37105231/</t>
  </si>
  <si>
    <t>ABCA1</t>
  </si>
  <si>
    <t>midkine, pleotrophin</t>
  </si>
  <si>
    <t>https://pubmed.ncbi.nlm.nih.gov/38076912/</t>
  </si>
  <si>
    <t>alpha-synuclein</t>
  </si>
  <si>
    <t>https://pubmed.ncbi.nlm.nih.gov/37964757/</t>
  </si>
  <si>
    <t>apoE</t>
  </si>
  <si>
    <t>https://pubmed.ncbi.nlm.nih.gov/38010414/</t>
  </si>
  <si>
    <t>PTI-125 binds and reverses an altered conformation of the scaffolding protein filamin A (FLNA) to prevent Aβ42's tight binding to and toxic signaling via the α7-nicotinic acetylcholine receptor (α7nAChR) as well as Aβ42's aberrant activation of toll-like receptor 4 (TLR4). Hence, by restoring FLNA's native shape and blocking these two toxic cascades, PTI-125 reduces both tau hyperphosphorylation and neuroinflammation. Downstream effects include reduced neurofibrillary lesions and amyloid deposits, suggesting disease modification, and improved synaptic plasticity and function of α7nAChR, NMDAR and insulin receptors, suggesting symptomatic improvement.</t>
  </si>
  <si>
    <t>PK</t>
  </si>
  <si>
    <t>T1/2=4 hours, Cmax 1100ng/mL, 0.6 CSF ratio</t>
  </si>
  <si>
    <t>100mL</t>
  </si>
  <si>
    <t>https://pubmed.ncbi.nlm.nih.gov/33330477/</t>
  </si>
  <si>
    <t>https://clinicaltrials.gov/study/NCT03748706</t>
  </si>
  <si>
    <t>https://reporter.nih.gov/search/CIo6aSQ6a0K-2obP5mPCyA/project-details/9828895</t>
  </si>
  <si>
    <t>https://www.sec.gov/ix?doc=/Archives/edgar/data/1069530/000117184322005276/f8k_080222.htm</t>
  </si>
  <si>
    <t>https://www.sec.gov/ix?doc=/Archives/edgar/data/1069530/000106953022000046/sava-20220922x8k.htm</t>
  </si>
  <si>
    <t>https://pubmed.ncbi.nlm.nih.gov/20460118/</t>
  </si>
  <si>
    <t>https://pubmed.ncbi.nlm.nih.gov/36506473/</t>
  </si>
  <si>
    <t>https://pubmed.ncbi.nlm.nih.gov/36399251/</t>
  </si>
  <si>
    <t>PTI-125 binds and reverses an altered conformation of filamin A to reduce Alzheimer's disease pathogenesis</t>
  </si>
  <si>
    <t>https://pubmed.ncbi.nlm.nih.gov/22815492/</t>
  </si>
  <si>
    <t>Cortexzyme</t>
  </si>
  <si>
    <t>Athira</t>
  </si>
  <si>
    <t>Name</t>
  </si>
  <si>
    <t>amyloid beta</t>
  </si>
  <si>
    <t>Discovery</t>
  </si>
  <si>
    <t>1982 - Selkoe</t>
  </si>
  <si>
    <t>Relevance</t>
  </si>
  <si>
    <t>Highly implicated in Alzheimer's and Downs. Primary component of neuritic plaques.</t>
  </si>
  <si>
    <t>Gene</t>
  </si>
  <si>
    <t>APP (beta-amyloid precursor protein), chromosome 21</t>
  </si>
  <si>
    <t xml:space="preserve">  Mutations in APP can cause hereditary cerebral hemorrhage with amyloidosis</t>
  </si>
  <si>
    <t>Metabolism</t>
  </si>
  <si>
    <t>APP cleaved by alpha-secretase, beta-secretase, gamma-secretase</t>
  </si>
  <si>
    <t>Presenilin (PS1, PS2) alter APP metabolism via gamma-secretase</t>
  </si>
  <si>
    <t>Tau mutations cause FTD with parkinsonism (no amyloid)</t>
  </si>
  <si>
    <t>Preclinical</t>
  </si>
  <si>
    <t>amyloid beta toxicity is tau dependent</t>
  </si>
  <si>
    <t>apoE genetic findings are causal with amyloid</t>
  </si>
  <si>
    <t>Clinical</t>
  </si>
  <si>
    <t>Humans without AD can have cortical AB deposits.</t>
  </si>
  <si>
    <t>Aggregation</t>
  </si>
  <si>
    <t>monomers, oligomers, fibrils (insoluble), filaments, protofibrils</t>
  </si>
  <si>
    <t>Molecules</t>
  </si>
  <si>
    <t>bapineuzumab</t>
  </si>
  <si>
    <t>PS1 metabolized by presenilinase</t>
  </si>
  <si>
    <t>Epsilon secretase is apparently a thing.</t>
  </si>
  <si>
    <t>Papers</t>
  </si>
  <si>
    <t>3D structure of Alzheimer’s amyloid-Beta(1– 42) fibrils. Luhrs et al. PNAS 2005.</t>
  </si>
  <si>
    <t xml:space="preserve">  Fibrils are noncrystalline, insoluble and mesoscopically heterogeneous.</t>
  </si>
  <si>
    <t xml:space="preserve">  AB42 is the dominant species in AD.</t>
  </si>
  <si>
    <t xml:space="preserve">  AB42 is more likely to form fibrils in vitro than AB40.</t>
  </si>
  <si>
    <t xml:space="preserve">    Fibrils form a cross-Beta structure that conaints parallel, in-register Beta sheets.</t>
  </si>
  <si>
    <t xml:space="preserve">      Amyloid beta forms beta strands (5-10 aa) which are perpendicular to the long axis of the fibril.</t>
  </si>
  <si>
    <t xml:space="preserve">      The strands are parallel to each other and in-register (adjacent strands are positioned opposite each other)</t>
  </si>
  <si>
    <t>Chemistry</t>
  </si>
  <si>
    <t>salt bridge from D23-K28</t>
  </si>
  <si>
    <t xml:space="preserve">  H/D exchange experiment showed core is highly protected.</t>
  </si>
  <si>
    <t>https://www.rcsb.org/structure/2BEG</t>
  </si>
  <si>
    <t>18-26 is Beta-strand one, 31-42 is Beta-strand two, both in core.</t>
  </si>
  <si>
    <t>1-17 is exposed.</t>
  </si>
  <si>
    <t>DAEFRHDSGYEVHHQKLVFFAEDVGSNKGAIIGLMVGGVVIA</t>
  </si>
  <si>
    <t>The toxic Aβ oligomer and Alzheimer’s disease: an emperor in need of clothes. Benilova et al. Nature Neurosci 2012.</t>
  </si>
  <si>
    <t xml:space="preserve">  Some amyloid beta is intracellular.</t>
  </si>
  <si>
    <t xml:space="preserve">  Neuronal tangles contain p-tau and amyloid plaques, they aggregate extracellularly, in cytoplasm, in the nucleus and at the cell membrane?</t>
  </si>
  <si>
    <t xml:space="preserve">  Is amyloid beta typically extracellular?</t>
  </si>
  <si>
    <t xml:space="preserve">  There is no amyloid beta dementia--tau is required.</t>
  </si>
  <si>
    <t>APOJ</t>
  </si>
  <si>
    <t>Size</t>
  </si>
  <si>
    <t>MW 4000</t>
  </si>
  <si>
    <t xml:space="preserve">  Is monomeric nontoxic? Monomeric is produced in neurons from APP by B- and gamma-secretase</t>
  </si>
  <si>
    <t xml:space="preserve">  Alpha secretase does not generate full length amyloid beta and creates non toxic products.</t>
  </si>
  <si>
    <t xml:space="preserve">  C-terminal is defined by gamma-secretase, creating AB43, AB42, AB40, AB38, AB37.</t>
  </si>
  <si>
    <t xml:space="preserve">  AB40 is continuously produced by healthy and AD brains.</t>
  </si>
  <si>
    <t xml:space="preserve">  Pyroglutamate AB is significant.</t>
  </si>
  <si>
    <t xml:space="preserve">  Insoluble, hydrophobic amyloid plaques may or may not be toxic while soluble oligomeric amyloid beta may be toxic.</t>
  </si>
  <si>
    <t xml:space="preserve">  SDS can artificially induce AB oligos.</t>
  </si>
  <si>
    <t xml:space="preserve">  All amyloid beta species show synaptotoxicity, LTP/LTD alterations, neurotransmission and cognitive impacts in rodents.</t>
  </si>
  <si>
    <t>transglutaminase TG2</t>
  </si>
  <si>
    <t xml:space="preserve">  Amylospheroids (10-15nm spherical)</t>
  </si>
  <si>
    <t xml:space="preserve">  J20 mouse model expresses human APP with two familial mutations.</t>
  </si>
  <si>
    <t>12/20/24 5 PUTS</t>
  </si>
  <si>
    <t>12/20/24 10 PUTS</t>
  </si>
  <si>
    <t>12/20/24 7.5 PUTS</t>
  </si>
  <si>
    <t>PRICE ON FAILURE</t>
  </si>
  <si>
    <t>STRIKE</t>
  </si>
  <si>
    <t>VALUE</t>
  </si>
  <si>
    <t>1/14/25 5.00 PUTS</t>
  </si>
  <si>
    <t>1/14/25 2.50 PUTS</t>
  </si>
  <si>
    <t>1/14/25 7.50 PUTS</t>
  </si>
  <si>
    <t>bapinizeumab</t>
  </si>
  <si>
    <t>Anavex</t>
  </si>
  <si>
    <t>Vivoryon</t>
  </si>
  <si>
    <t>Cognition Therapeutics</t>
  </si>
  <si>
    <t>gantenerumab</t>
  </si>
  <si>
    <t>Neurotrope</t>
  </si>
  <si>
    <t>intepirdine</t>
  </si>
  <si>
    <t>Annovis</t>
  </si>
  <si>
    <t>crenezumab</t>
  </si>
  <si>
    <t>ACIU</t>
  </si>
  <si>
    <t>BioXCel</t>
  </si>
  <si>
    <t>VTV Therapeutics</t>
  </si>
  <si>
    <t>Prana</t>
  </si>
  <si>
    <t>BioVie</t>
  </si>
  <si>
    <t>TauRx Therapeutics</t>
  </si>
  <si>
    <t>verubecestat</t>
  </si>
  <si>
    <t xml:space="preserve">semorinemab </t>
  </si>
  <si>
    <t>Axonyx - phenserine?</t>
  </si>
  <si>
    <t>troriluzole</t>
  </si>
  <si>
    <t>Neurochem tramiprosate</t>
  </si>
  <si>
    <t>statins</t>
  </si>
  <si>
    <t>solanezumab</t>
  </si>
  <si>
    <t xml:space="preserve">Medivation latrepirdine </t>
  </si>
  <si>
    <t>Victoza</t>
  </si>
  <si>
    <t>Focused Ultrasound</t>
  </si>
  <si>
    <t>Tacrine</t>
  </si>
  <si>
    <t>idalopirdine</t>
  </si>
  <si>
    <t>Alzheimer’s Disease: Key Insights from Two Decades of Clinical Trial Failures. J Alzheimer's 2022</t>
  </si>
  <si>
    <t>5.8 million Americans, 10% of people over 65.</t>
  </si>
  <si>
    <t>GV-971 oligomannate</t>
  </si>
  <si>
    <t>BACE inhibitors</t>
  </si>
  <si>
    <t>elenbecestat, umibecestat, atabecestat, lanabecestat, verubecestat</t>
  </si>
  <si>
    <t>Amyloid</t>
  </si>
  <si>
    <t>aducanumab, gantenerumab, crenezumab, solanezumab, bapineuzumab</t>
  </si>
  <si>
    <t>Simufilam</t>
  </si>
  <si>
    <t>Placebo</t>
  </si>
  <si>
    <t>Tg2576 mice - express APP variant</t>
  </si>
  <si>
    <t xml:space="preserve">  &lt;6mo have no disease, 6-14 months develop memory deficits without neuronal loss, old mice &gt;14 mo form neuritic plaques</t>
  </si>
  <si>
    <t>A speciﬁc amyloid-b protein assembly in the brain impairs memory. Lesne et al.</t>
  </si>
  <si>
    <t xml:space="preserve">  AB*56 purified from brains of mice disrupts memory when given to young rats.</t>
  </si>
  <si>
    <t>A structural model for Alzheimer’s B-amyloid fibrils based on experimental constraints from solid state NMR. Petkova et al. PNAS 2002.</t>
  </si>
  <si>
    <t>AB40 - DAEFRHDSGYEVHHQKLVFFAEDVGSNKGAIIGLMVGGVV</t>
  </si>
  <si>
    <t>Amyloid fibrils, 10nm diameter, micrometer long length, filaments. Noncrystalline solid, so hard to XRC.</t>
  </si>
  <si>
    <t>X-ray fiber diffraction shows Beta-sheet motifs with beta strands perpendicular to the long axis, along with parallel H-bonds.</t>
  </si>
  <si>
    <t>Solid state NMR implies in-register parallel alignment within cross-Beta motif in amyloid1-40 and 1-42 fibrils.</t>
  </si>
  <si>
    <t>Oncothyreon</t>
  </si>
  <si>
    <t>Telik</t>
  </si>
  <si>
    <t>Northfield</t>
  </si>
  <si>
    <t>Celladon</t>
  </si>
  <si>
    <t>Vital Therapies</t>
  </si>
  <si>
    <t>Regeneron (Axokine)</t>
  </si>
  <si>
    <t>MannKind</t>
  </si>
  <si>
    <t>Cytori</t>
  </si>
  <si>
    <t>Axovant</t>
  </si>
  <si>
    <t>Video</t>
  </si>
  <si>
    <t>Paper</t>
  </si>
  <si>
    <t>Arena</t>
  </si>
  <si>
    <t>50mg</t>
  </si>
  <si>
    <t>100mg</t>
  </si>
  <si>
    <t>Day 28 (TAYLOR'S VERSION)</t>
  </si>
  <si>
    <t>Day 28 (REAL DATA)</t>
  </si>
  <si>
    <t>MOA</t>
  </si>
  <si>
    <t>None, Garbage</t>
  </si>
  <si>
    <t>Economics</t>
  </si>
  <si>
    <t>100%, no one wants it</t>
  </si>
  <si>
    <t>Phase</t>
  </si>
  <si>
    <t>III</t>
  </si>
  <si>
    <t>The many faces of filamin: A versatile molecular scaffold for cell motility and signalling</t>
  </si>
  <si>
    <t>The filamins: Organizers of cell structure and function</t>
  </si>
  <si>
    <t>https://seekingalpha.com/article/281421-oncothyreon-phase-iii-unlikely-to-show-survival-benefit</t>
  </si>
  <si>
    <t>SA</t>
  </si>
  <si>
    <t>Private</t>
  </si>
  <si>
    <t>https://www.chicagotribune.com/2006/12/20/blood-substitute-a-disaster-in-trial/</t>
  </si>
  <si>
    <t>https://pdfcoffee.com/vtl-writeup-by-martin-shkreli-pdf-free.html</t>
  </si>
  <si>
    <t>Atherogenix</t>
  </si>
  <si>
    <t>https://www.youtube.com/watch?v=H_g8xjYufHo</t>
  </si>
  <si>
    <t>filamin A</t>
  </si>
  <si>
    <t>Xq28, 47 exons, two transcripts</t>
  </si>
  <si>
    <t>Protein</t>
  </si>
  <si>
    <t>one actin-binding domain with 24 repeat Ig domains (96 AAs each)</t>
  </si>
  <si>
    <t>Rod1, Rod2, Rep. 24,</t>
  </si>
  <si>
    <t>Location</t>
  </si>
  <si>
    <t>Cytoplasm</t>
  </si>
  <si>
    <t>Sp1 promoter.</t>
  </si>
  <si>
    <t>calpain</t>
  </si>
  <si>
    <t>Homologous to filamin B/C</t>
  </si>
  <si>
    <t>Expression for filamin A &amp; B is wide, C is in skeletal &amp; myocardial tissue</t>
  </si>
  <si>
    <t>Weight</t>
  </si>
  <si>
    <t>280kda</t>
  </si>
  <si>
    <t>Function</t>
  </si>
  <si>
    <t>determines shape and movement of cells by binding actin</t>
  </si>
  <si>
    <t>It can act as a scaffold (???) for signaling molecules or as an adhesion protein???</t>
  </si>
  <si>
    <t>Gene Dosage</t>
  </si>
  <si>
    <t>periventricular nodular heterotopia (brain malformation due to cellular migration deficit). Males die after birth or soon after.</t>
  </si>
  <si>
    <t>Heart valve, bone, GI, megakaryocyte</t>
  </si>
  <si>
    <t>Cancer?</t>
  </si>
  <si>
    <t>12/20/24 2.5 PUTS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</si>
</sst>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0.0"/>
  </numFmts>
  <fonts count="20" x14ac:knownFonts="1">
    <font>
      <sz val="12"/>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2"/>
      <color theme="10"/>
      <name val="Aptos Narrow"/>
      <family val="2"/>
      <scheme val="minor"/>
    </font>
    <font>
      <u/>
      <sz val="10"/>
      <color theme="10"/>
      <name val="Arial"/>
      <family val="2"/>
    </font>
    <font>
      <b/>
      <sz val="10"/>
      <color theme="1"/>
      <name val="Arial"/>
      <family val="2"/>
    </font>
    <font>
      <b/>
      <u/>
      <sz val="10"/>
      <color theme="1"/>
      <name val="Arial"/>
      <family val="2"/>
    </font>
    <font>
      <b/>
      <u/>
      <sz val="12"/>
      <color theme="1"/>
      <name val="Aptos Narrow"/>
      <family val="2"/>
      <scheme val="minor"/>
    </font>
    <font>
      <b/>
      <sz val="12"/>
      <color theme="1"/>
      <name val="Aptos Narrow"/>
      <family val="2"/>
      <scheme val="minor"/>
    </font>
    <font>
      <i/>
      <sz val="12"/>
      <color theme="1"/>
      <name val="Aptos Narrow"/>
      <family val="2"/>
      <scheme val="minor"/>
    </font>
    <font>
      <b/>
      <i/>
      <sz val="12"/>
      <color theme="1"/>
      <name val="Aptos Narrow"/>
      <family val="2"/>
      <scheme val="minor"/>
    </font>
  </fonts>
  <fills count="2">
    <fill>
      <patternFill patternType="none"/>
    </fill>
    <fill>
      <patternFill patternType="gray125"/>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2" fillId="0" borderId="0" applyNumberFormat="0" applyFill="0" applyBorder="0" applyAlignment="0" applyProtection="0"/>
  </cellStyleXfs>
  <cellXfs count="50">
    <xf numFmtId="0" fontId="0" fillId="0" borderId="0" xfId="0"/>
    <xf numFmtId="0" fontId="11" fillId="0" borderId="0" xfId="0" applyFont="1"/>
    <xf numFmtId="4" fontId="11" fillId="0" borderId="0" xfId="0" applyNumberFormat="1" applyFont="1"/>
    <xf numFmtId="3" fontId="11" fillId="0" borderId="0" xfId="0" applyNumberFormat="1" applyFont="1"/>
    <xf numFmtId="0" fontId="11" fillId="0" borderId="0" xfId="0" applyFont="1" applyAlignment="1">
      <alignment horizontal="right"/>
    </xf>
    <xf numFmtId="0" fontId="13" fillId="0" borderId="0" xfId="1" applyFont="1"/>
    <xf numFmtId="0" fontId="14" fillId="0" borderId="0" xfId="0" applyFont="1"/>
    <xf numFmtId="0" fontId="15" fillId="0" borderId="0" xfId="0" applyFont="1"/>
    <xf numFmtId="14" fontId="11" fillId="0" borderId="0" xfId="0" applyNumberFormat="1" applyFont="1"/>
    <xf numFmtId="0" fontId="11" fillId="0" borderId="0" xfId="0" quotePrefix="1" applyFont="1"/>
    <xf numFmtId="0" fontId="13" fillId="0" borderId="1" xfId="1" applyFont="1" applyBorder="1"/>
    <xf numFmtId="0" fontId="11" fillId="0" borderId="2" xfId="0" applyFont="1" applyBorder="1"/>
    <xf numFmtId="0" fontId="11" fillId="0" borderId="1" xfId="0" applyFont="1" applyBorder="1"/>
    <xf numFmtId="0" fontId="11" fillId="0" borderId="3" xfId="0" applyFont="1" applyBorder="1"/>
    <xf numFmtId="0" fontId="11" fillId="0" borderId="4" xfId="0" applyFont="1" applyBorder="1"/>
    <xf numFmtId="0" fontId="11" fillId="0" borderId="5" xfId="0" applyFont="1" applyBorder="1"/>
    <xf numFmtId="0" fontId="11" fillId="0" borderId="6" xfId="0" applyFont="1" applyBorder="1"/>
    <xf numFmtId="0" fontId="11" fillId="0" borderId="7" xfId="0" applyFont="1" applyBorder="1"/>
    <xf numFmtId="10" fontId="11" fillId="0" borderId="0" xfId="0" applyNumberFormat="1" applyFont="1"/>
    <xf numFmtId="0" fontId="10" fillId="0" borderId="0" xfId="0" applyFont="1"/>
    <xf numFmtId="0" fontId="11" fillId="0" borderId="0" xfId="0" applyFont="1" applyAlignment="1">
      <alignment horizontal="left"/>
    </xf>
    <xf numFmtId="0" fontId="9" fillId="0" borderId="0" xfId="0" applyFont="1"/>
    <xf numFmtId="4" fontId="9" fillId="0" borderId="0" xfId="0" applyNumberFormat="1" applyFont="1"/>
    <xf numFmtId="0" fontId="8" fillId="0" borderId="0" xfId="0" applyFont="1"/>
    <xf numFmtId="0" fontId="7" fillId="0" borderId="0" xfId="0" applyFont="1"/>
    <xf numFmtId="0" fontId="15" fillId="0" borderId="0" xfId="0" quotePrefix="1" applyFont="1"/>
    <xf numFmtId="0" fontId="6" fillId="0" borderId="0" xfId="0" applyFont="1"/>
    <xf numFmtId="9" fontId="11" fillId="0" borderId="0" xfId="0" applyNumberFormat="1" applyFont="1"/>
    <xf numFmtId="4" fontId="14" fillId="0" borderId="0" xfId="0" applyNumberFormat="1" applyFont="1"/>
    <xf numFmtId="0" fontId="6" fillId="0" borderId="0" xfId="0" applyFont="1" applyAlignment="1">
      <alignment horizontal="left"/>
    </xf>
    <xf numFmtId="4" fontId="14" fillId="0" borderId="0" xfId="0" applyNumberFormat="1" applyFont="1" applyAlignment="1">
      <alignment horizontal="left"/>
    </xf>
    <xf numFmtId="4" fontId="11" fillId="0" borderId="0" xfId="0" applyNumberFormat="1" applyFont="1" applyAlignment="1">
      <alignment horizontal="left"/>
    </xf>
    <xf numFmtId="0" fontId="12" fillId="0" borderId="0" xfId="1"/>
    <xf numFmtId="0" fontId="16" fillId="0" borderId="0" xfId="0" applyFont="1"/>
    <xf numFmtId="0" fontId="5" fillId="0" borderId="0" xfId="0" applyFont="1"/>
    <xf numFmtId="164" fontId="11" fillId="0" borderId="0" xfId="0" applyNumberFormat="1" applyFont="1"/>
    <xf numFmtId="165" fontId="11" fillId="0" borderId="0" xfId="0" applyNumberFormat="1" applyFont="1"/>
    <xf numFmtId="0" fontId="4" fillId="0" borderId="0" xfId="0" applyFont="1"/>
    <xf numFmtId="0" fontId="17" fillId="0" borderId="0" xfId="0" applyFont="1"/>
    <xf numFmtId="0" fontId="3" fillId="0" borderId="0" xfId="0" applyFont="1"/>
    <xf numFmtId="0" fontId="3" fillId="0" borderId="0" xfId="0" applyFont="1" applyAlignment="1">
      <alignment horizontal="right"/>
    </xf>
    <xf numFmtId="166" fontId="3" fillId="0" borderId="0" xfId="0" applyNumberFormat="1" applyFont="1" applyAlignment="1">
      <alignment horizontal="right"/>
    </xf>
    <xf numFmtId="166" fontId="14" fillId="0" borderId="0" xfId="0" applyNumberFormat="1" applyFont="1" applyAlignment="1">
      <alignment horizontal="right"/>
    </xf>
    <xf numFmtId="0" fontId="2" fillId="0" borderId="7" xfId="0" applyFont="1" applyBorder="1"/>
    <xf numFmtId="0" fontId="2" fillId="0" borderId="0" xfId="0" applyFont="1"/>
    <xf numFmtId="0" fontId="2" fillId="0" borderId="8" xfId="0" applyFont="1" applyBorder="1"/>
    <xf numFmtId="14" fontId="0" fillId="0" borderId="0" xfId="0" applyNumberFormat="1"/>
    <xf numFmtId="0" fontId="18" fillId="0" borderId="0" xfId="0" applyFont="1"/>
    <xf numFmtId="0" fontId="19" fillId="0" borderId="0" xfId="0" applyFont="1"/>
    <xf numFmtId="0" fontId="1" fillId="0" borderId="0" xfId="0"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35E2A1ED-F0F4-4E05-86A3-12775715A9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'Phase 2'!$B$3</c:f>
              <c:strCache>
                <c:ptCount val="1"/>
                <c:pt idx="0">
                  <c:v>Day 28 (TAYLOR'S VERSION)</c:v>
                </c:pt>
              </c:strCache>
            </c:strRef>
          </c:tx>
          <c:spPr>
            <a:solidFill>
              <a:schemeClr val="accent1"/>
            </a:solidFill>
            <a:ln>
              <a:noFill/>
            </a:ln>
            <a:effectLst/>
          </c:spPr>
          <c:invertIfNegative val="0"/>
          <c:cat>
            <c:strRef>
              <c:f>'Phase 2'!$C$2:$E$2</c:f>
              <c:strCache>
                <c:ptCount val="3"/>
                <c:pt idx="0">
                  <c:v>Placebo</c:v>
                </c:pt>
                <c:pt idx="1">
                  <c:v>50mg</c:v>
                </c:pt>
                <c:pt idx="2">
                  <c:v>100mg</c:v>
                </c:pt>
              </c:strCache>
            </c:strRef>
          </c:cat>
          <c:val>
            <c:numRef>
              <c:f>'Phase 2'!$C$3:$E$3</c:f>
              <c:numCache>
                <c:formatCode>0.0</c:formatCode>
                <c:ptCount val="3"/>
                <c:pt idx="0">
                  <c:v>-1.5</c:v>
                </c:pt>
                <c:pt idx="1">
                  <c:v>-5.7</c:v>
                </c:pt>
                <c:pt idx="2">
                  <c:v>-4.5</c:v>
                </c:pt>
              </c:numCache>
            </c:numRef>
          </c:val>
          <c:extLst>
            <c:ext xmlns:c16="http://schemas.microsoft.com/office/drawing/2014/chart" uri="{C3380CC4-5D6E-409C-BE32-E72D297353CC}">
              <c16:uniqueId val="{00000000-75C5-4EA1-AA1D-9D982223B511}"/>
            </c:ext>
          </c:extLst>
        </c:ser>
        <c:ser>
          <c:idx val="1"/>
          <c:order val="1"/>
          <c:tx>
            <c:strRef>
              <c:f>'Phase 2'!$B$4</c:f>
              <c:strCache>
                <c:ptCount val="1"/>
                <c:pt idx="0">
                  <c:v>Day 28 (REAL DATA)</c:v>
                </c:pt>
              </c:strCache>
            </c:strRef>
          </c:tx>
          <c:spPr>
            <a:solidFill>
              <a:schemeClr val="accent2"/>
            </a:solidFill>
            <a:ln>
              <a:noFill/>
            </a:ln>
            <a:effectLst/>
          </c:spPr>
          <c:invertIfNegative val="0"/>
          <c:cat>
            <c:strRef>
              <c:f>'Phase 2'!$C$2:$E$2</c:f>
              <c:strCache>
                <c:ptCount val="3"/>
                <c:pt idx="0">
                  <c:v>Placebo</c:v>
                </c:pt>
                <c:pt idx="1">
                  <c:v>50mg</c:v>
                </c:pt>
                <c:pt idx="2">
                  <c:v>100mg</c:v>
                </c:pt>
              </c:strCache>
            </c:strRef>
          </c:cat>
          <c:val>
            <c:numRef>
              <c:f>'Phase 2'!$C$4:$E$4</c:f>
              <c:numCache>
                <c:formatCode>0.0</c:formatCode>
                <c:ptCount val="3"/>
                <c:pt idx="0">
                  <c:v>-3.4</c:v>
                </c:pt>
                <c:pt idx="1">
                  <c:v>-2.8</c:v>
                </c:pt>
                <c:pt idx="2">
                  <c:v>-0.1</c:v>
                </c:pt>
              </c:numCache>
            </c:numRef>
          </c:val>
          <c:extLst>
            <c:ext xmlns:c16="http://schemas.microsoft.com/office/drawing/2014/chart" uri="{C3380CC4-5D6E-409C-BE32-E72D297353CC}">
              <c16:uniqueId val="{00000001-75C5-4EA1-AA1D-9D982223B511}"/>
            </c:ext>
          </c:extLst>
        </c:ser>
        <c:dLbls>
          <c:showLegendKey val="0"/>
          <c:showVal val="0"/>
          <c:showCatName val="0"/>
          <c:showSerName val="0"/>
          <c:showPercent val="0"/>
          <c:showBubbleSize val="0"/>
        </c:dLbls>
        <c:gapWidth val="219"/>
        <c:overlap val="-27"/>
        <c:axId val="1172989488"/>
        <c:axId val="1172986608"/>
      </c:barChart>
      <c:catAx>
        <c:axId val="117298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2986608"/>
        <c:crosses val="autoZero"/>
        <c:auto val="1"/>
        <c:lblAlgn val="ctr"/>
        <c:lblOffset val="100"/>
        <c:noMultiLvlLbl val="0"/>
      </c:catAx>
      <c:valAx>
        <c:axId val="1172986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89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5</xdr:col>
      <xdr:colOff>40506</xdr:colOff>
      <xdr:row>0</xdr:row>
      <xdr:rowOff>155866</xdr:rowOff>
    </xdr:from>
    <xdr:to>
      <xdr:col>11</xdr:col>
      <xdr:colOff>502593</xdr:colOff>
      <xdr:row>17</xdr:row>
      <xdr:rowOff>155822</xdr:rowOff>
    </xdr:to>
    <xdr:graphicFrame macro="">
      <xdr:nvGraphicFramePr>
        <xdr:cNvPr id="2" name="Chart 1">
          <a:extLst>
            <a:ext uri="{FF2B5EF4-FFF2-40B4-BE49-F238E27FC236}">
              <a16:creationId xmlns:a16="http://schemas.microsoft.com/office/drawing/2014/main" id="{4EFB9334-1AF8-EDF7-69BA-A1ECB6A59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19890</xdr:colOff>
      <xdr:row>42</xdr:row>
      <xdr:rowOff>21128</xdr:rowOff>
    </xdr:from>
    <xdr:to>
      <xdr:col>7</xdr:col>
      <xdr:colOff>658200</xdr:colOff>
      <xdr:row>86</xdr:row>
      <xdr:rowOff>32425</xdr:rowOff>
    </xdr:to>
    <xdr:pic>
      <xdr:nvPicPr>
        <xdr:cNvPr id="2" name="Picture 1">
          <a:extLst>
            <a:ext uri="{FF2B5EF4-FFF2-40B4-BE49-F238E27FC236}">
              <a16:creationId xmlns:a16="http://schemas.microsoft.com/office/drawing/2014/main" id="{DD620736-8284-E527-E3DE-32B07CA56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1794" y="6830490"/>
          <a:ext cx="4772566" cy="7144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512191</xdr:colOff>
      <xdr:row>30</xdr:row>
      <xdr:rowOff>77997</xdr:rowOff>
    </xdr:from>
    <xdr:to>
      <xdr:col>12</xdr:col>
      <xdr:colOff>622405</xdr:colOff>
      <xdr:row>45</xdr:row>
      <xdr:rowOff>98663</xdr:rowOff>
    </xdr:to>
    <xdr:pic>
      <xdr:nvPicPr>
        <xdr:cNvPr id="3" name="Picture 2">
          <a:extLst>
            <a:ext uri="{FF2B5EF4-FFF2-40B4-BE49-F238E27FC236}">
              <a16:creationId xmlns:a16="http://schemas.microsoft.com/office/drawing/2014/main" id="{D1CC8EEA-A997-3B9D-9B2C-CDA8F9602CCA}"/>
            </a:ext>
          </a:extLst>
        </xdr:cNvPr>
        <xdr:cNvPicPr>
          <a:picLocks noChangeAspect="1"/>
        </xdr:cNvPicPr>
      </xdr:nvPicPr>
      <xdr:blipFill>
        <a:blip xmlns:r="http://schemas.openxmlformats.org/officeDocument/2006/relationships" r:embed="rId2"/>
        <a:stretch>
          <a:fillRect/>
        </a:stretch>
      </xdr:blipFill>
      <xdr:spPr>
        <a:xfrm>
          <a:off x="883165" y="4890629"/>
          <a:ext cx="9219122" cy="2426981"/>
        </a:xfrm>
        <a:prstGeom prst="rect">
          <a:avLst/>
        </a:prstGeom>
      </xdr:spPr>
    </xdr:pic>
    <xdr:clientData/>
  </xdr:twoCellAnchor>
  <xdr:twoCellAnchor editAs="oneCell">
    <xdr:from>
      <xdr:col>14</xdr:col>
      <xdr:colOff>814367</xdr:colOff>
      <xdr:row>49</xdr:row>
      <xdr:rowOff>51287</xdr:rowOff>
    </xdr:from>
    <xdr:to>
      <xdr:col>24</xdr:col>
      <xdr:colOff>344527</xdr:colOff>
      <xdr:row>83</xdr:row>
      <xdr:rowOff>89521</xdr:rowOff>
    </xdr:to>
    <xdr:pic>
      <xdr:nvPicPr>
        <xdr:cNvPr id="4" name="Picture 3" descr="Image">
          <a:extLst>
            <a:ext uri="{FF2B5EF4-FFF2-40B4-BE49-F238E27FC236}">
              <a16:creationId xmlns:a16="http://schemas.microsoft.com/office/drawing/2014/main" id="{AF35A53E-316E-7297-B653-5A7C8692280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958617" y="8022979"/>
          <a:ext cx="7809583" cy="55187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291072</xdr:colOff>
      <xdr:row>91</xdr:row>
      <xdr:rowOff>139211</xdr:rowOff>
    </xdr:from>
    <xdr:to>
      <xdr:col>25</xdr:col>
      <xdr:colOff>124126</xdr:colOff>
      <xdr:row>117</xdr:row>
      <xdr:rowOff>70252</xdr:rowOff>
    </xdr:to>
    <xdr:pic>
      <xdr:nvPicPr>
        <xdr:cNvPr id="5" name="Picture 4" descr="Image">
          <a:extLst>
            <a:ext uri="{FF2B5EF4-FFF2-40B4-BE49-F238E27FC236}">
              <a16:creationId xmlns:a16="http://schemas.microsoft.com/office/drawing/2014/main" id="{A6FD8561-D5B7-E95F-0158-37FCABA780B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263264" y="14880980"/>
          <a:ext cx="8112477" cy="41220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86556</xdr:colOff>
      <xdr:row>45</xdr:row>
      <xdr:rowOff>40451</xdr:rowOff>
    </xdr:from>
    <xdr:to>
      <xdr:col>20</xdr:col>
      <xdr:colOff>354092</xdr:colOff>
      <xdr:row>61</xdr:row>
      <xdr:rowOff>53746</xdr:rowOff>
    </xdr:to>
    <xdr:pic>
      <xdr:nvPicPr>
        <xdr:cNvPr id="2" name="Picture 1">
          <a:extLst>
            <a:ext uri="{FF2B5EF4-FFF2-40B4-BE49-F238E27FC236}">
              <a16:creationId xmlns:a16="http://schemas.microsoft.com/office/drawing/2014/main" id="{3846CF00-E3B9-4D9E-7D54-63D044158203}"/>
            </a:ext>
          </a:extLst>
        </xdr:cNvPr>
        <xdr:cNvPicPr>
          <a:picLocks noChangeAspect="1"/>
        </xdr:cNvPicPr>
      </xdr:nvPicPr>
      <xdr:blipFill>
        <a:blip xmlns:r="http://schemas.openxmlformats.org/officeDocument/2006/relationships" r:embed="rId1"/>
        <a:stretch>
          <a:fillRect/>
        </a:stretch>
      </xdr:blipFill>
      <xdr:spPr>
        <a:xfrm>
          <a:off x="9644686" y="8786886"/>
          <a:ext cx="4392275" cy="26637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310733</xdr:colOff>
      <xdr:row>1</xdr:row>
      <xdr:rowOff>43541</xdr:rowOff>
    </xdr:from>
    <xdr:to>
      <xdr:col>16</xdr:col>
      <xdr:colOff>292720</xdr:colOff>
      <xdr:row>14</xdr:row>
      <xdr:rowOff>179280</xdr:rowOff>
    </xdr:to>
    <xdr:pic>
      <xdr:nvPicPr>
        <xdr:cNvPr id="2" name="Picture 1">
          <a:extLst>
            <a:ext uri="{FF2B5EF4-FFF2-40B4-BE49-F238E27FC236}">
              <a16:creationId xmlns:a16="http://schemas.microsoft.com/office/drawing/2014/main" id="{9DA1A861-6830-C39B-95B3-8DA5CAD0B9B7}"/>
            </a:ext>
          </a:extLst>
        </xdr:cNvPr>
        <xdr:cNvPicPr>
          <a:picLocks noChangeAspect="1"/>
        </xdr:cNvPicPr>
      </xdr:nvPicPr>
      <xdr:blipFill>
        <a:blip xmlns:r="http://schemas.openxmlformats.org/officeDocument/2006/relationships" r:embed="rId1"/>
        <a:stretch>
          <a:fillRect/>
        </a:stretch>
      </xdr:blipFill>
      <xdr:spPr>
        <a:xfrm>
          <a:off x="7081647" y="244927"/>
          <a:ext cx="4096787" cy="275375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403B-E27B-7442-9713-8F8BFE17F52A}">
  <dimension ref="B2:K17"/>
  <sheetViews>
    <sheetView zoomScale="190" zoomScaleNormal="190" workbookViewId="0">
      <selection activeCell="J5" sqref="J5"/>
    </sheetView>
  </sheetViews>
  <sheetFormatPr defaultColWidth="10.875" defaultRowHeight="12.75" x14ac:dyDescent="0.2"/>
  <cols>
    <col min="1" max="1" width="2.25" style="1" customWidth="1"/>
    <col min="2" max="2" width="9.75" style="1" customWidth="1"/>
    <col min="3" max="3" width="10" style="1" customWidth="1"/>
    <col min="4" max="4" width="13.125" style="1" customWidth="1"/>
    <col min="5" max="5" width="19.25" style="1" customWidth="1"/>
    <col min="6" max="6" width="6.75" style="1" customWidth="1"/>
    <col min="7" max="7" width="5.25" style="1" customWidth="1"/>
    <col min="8" max="8" width="3.125" style="1" customWidth="1"/>
    <col min="9" max="9" width="7.375" style="1" customWidth="1"/>
    <col min="10" max="10" width="8.125" style="1" customWidth="1"/>
    <col min="11" max="11" width="7.75" style="1" customWidth="1"/>
    <col min="12" max="12" width="2.625" style="1" customWidth="1"/>
    <col min="13" max="16384" width="10.875" style="1"/>
  </cols>
  <sheetData>
    <row r="2" spans="2:11" x14ac:dyDescent="0.2">
      <c r="B2" s="16" t="s">
        <v>7</v>
      </c>
      <c r="C2" s="17" t="s">
        <v>9</v>
      </c>
      <c r="D2" s="43" t="s">
        <v>218</v>
      </c>
      <c r="E2" s="43" t="s">
        <v>220</v>
      </c>
      <c r="F2" s="43" t="s">
        <v>222</v>
      </c>
      <c r="G2" s="45" t="s">
        <v>46</v>
      </c>
      <c r="I2" s="1" t="s">
        <v>0</v>
      </c>
      <c r="J2" s="2">
        <v>28.75</v>
      </c>
    </row>
    <row r="3" spans="2:11" x14ac:dyDescent="0.2">
      <c r="B3" s="10" t="s">
        <v>8</v>
      </c>
      <c r="C3" s="1" t="s">
        <v>10</v>
      </c>
      <c r="D3" s="44" t="s">
        <v>219</v>
      </c>
      <c r="E3" s="44" t="s">
        <v>221</v>
      </c>
      <c r="F3" s="44" t="s">
        <v>223</v>
      </c>
      <c r="G3" s="11"/>
      <c r="I3" s="1" t="s">
        <v>1</v>
      </c>
      <c r="J3" s="3">
        <v>47.976165999999999</v>
      </c>
      <c r="K3" s="4" t="s">
        <v>6</v>
      </c>
    </row>
    <row r="4" spans="2:11" x14ac:dyDescent="0.2">
      <c r="B4" s="12"/>
      <c r="G4" s="11"/>
      <c r="I4" s="1" t="s">
        <v>2</v>
      </c>
      <c r="J4" s="3">
        <f>+J2*J3</f>
        <v>1379.3147724999999</v>
      </c>
    </row>
    <row r="5" spans="2:11" x14ac:dyDescent="0.2">
      <c r="B5" s="12"/>
      <c r="G5" s="11"/>
      <c r="I5" s="1" t="s">
        <v>3</v>
      </c>
      <c r="J5" s="3">
        <f>207.291-40</f>
        <v>167.291</v>
      </c>
      <c r="K5" s="4" t="s">
        <v>6</v>
      </c>
    </row>
    <row r="6" spans="2:11" x14ac:dyDescent="0.2">
      <c r="B6" s="12"/>
      <c r="G6" s="11"/>
      <c r="I6" s="1" t="s">
        <v>4</v>
      </c>
      <c r="J6" s="3">
        <v>0</v>
      </c>
      <c r="K6" s="4" t="s">
        <v>6</v>
      </c>
    </row>
    <row r="7" spans="2:11" x14ac:dyDescent="0.2">
      <c r="B7" s="12"/>
      <c r="F7" s="44"/>
      <c r="G7" s="11"/>
      <c r="I7" s="1" t="s">
        <v>5</v>
      </c>
      <c r="J7" s="3">
        <f>+J4-J5+J6</f>
        <v>1212.0237725</v>
      </c>
    </row>
    <row r="8" spans="2:11" x14ac:dyDescent="0.2">
      <c r="B8" s="13"/>
      <c r="C8" s="14"/>
      <c r="D8" s="14"/>
      <c r="E8" s="14"/>
      <c r="F8" s="14"/>
      <c r="G8" s="15"/>
      <c r="J8" s="2">
        <f>+J5/J3</f>
        <v>3.4869605878885777</v>
      </c>
    </row>
    <row r="9" spans="2:11" x14ac:dyDescent="0.2">
      <c r="J9" s="26"/>
    </row>
    <row r="10" spans="2:11" x14ac:dyDescent="0.2">
      <c r="I10" s="1" t="s">
        <v>28</v>
      </c>
    </row>
    <row r="17" spans="8:8" x14ac:dyDescent="0.2">
      <c r="H17" s="26"/>
    </row>
  </sheetData>
  <hyperlinks>
    <hyperlink ref="B3" location="simufilam!A1" display="simufilam" xr:uid="{07AAEA1D-9211-184E-811B-1ACFCCEA03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F6CD-BB76-4181-B4DE-0DE80E7A6091}">
  <dimension ref="A1:E4"/>
  <sheetViews>
    <sheetView zoomScale="220" zoomScaleNormal="220" workbookViewId="0"/>
  </sheetViews>
  <sheetFormatPr defaultRowHeight="12.75" x14ac:dyDescent="0.2"/>
  <cols>
    <col min="1" max="1" width="4.375" style="39" bestFit="1" customWidth="1"/>
    <col min="2" max="2" width="23.375" style="39" bestFit="1" customWidth="1"/>
    <col min="3" max="5" width="9" style="40"/>
    <col min="6" max="16384" width="9" style="39"/>
  </cols>
  <sheetData>
    <row r="1" spans="1:5" x14ac:dyDescent="0.2">
      <c r="A1" s="5" t="s">
        <v>11</v>
      </c>
    </row>
    <row r="2" spans="1:5" x14ac:dyDescent="0.2">
      <c r="C2" s="40" t="s">
        <v>192</v>
      </c>
      <c r="D2" s="40" t="s">
        <v>214</v>
      </c>
      <c r="E2" s="40" t="s">
        <v>215</v>
      </c>
    </row>
    <row r="3" spans="1:5" x14ac:dyDescent="0.2">
      <c r="B3" s="39" t="s">
        <v>216</v>
      </c>
      <c r="C3" s="41">
        <v>-1.5</v>
      </c>
      <c r="D3" s="42">
        <v>-5.7</v>
      </c>
      <c r="E3" s="42">
        <v>-4.5</v>
      </c>
    </row>
    <row r="4" spans="1:5" x14ac:dyDescent="0.2">
      <c r="B4" s="39" t="s">
        <v>217</v>
      </c>
      <c r="C4" s="41">
        <v>-3.4</v>
      </c>
      <c r="D4" s="41">
        <v>-2.8</v>
      </c>
      <c r="E4" s="41">
        <v>-0.1</v>
      </c>
    </row>
  </sheetData>
  <hyperlinks>
    <hyperlink ref="A1" location="Main!A1" display="Main" xr:uid="{A42DDAC3-A7A2-4817-8AA3-8B8FC9D5D8EB}"/>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FF95-7EFA-4FFF-9E22-334733664B4D}">
  <dimension ref="A1:C19"/>
  <sheetViews>
    <sheetView topLeftCell="A4" zoomScale="235" zoomScaleNormal="235" workbookViewId="0">
      <selection activeCell="B19" sqref="B19"/>
    </sheetView>
  </sheetViews>
  <sheetFormatPr defaultRowHeight="15.75" x14ac:dyDescent="0.25"/>
  <cols>
    <col min="1" max="1" width="4.875" bestFit="1" customWidth="1"/>
  </cols>
  <sheetData>
    <row r="1" spans="1:3" x14ac:dyDescent="0.25">
      <c r="A1" t="s">
        <v>11</v>
      </c>
    </row>
    <row r="2" spans="1:3" x14ac:dyDescent="0.25">
      <c r="B2" t="s">
        <v>185</v>
      </c>
    </row>
    <row r="3" spans="1:3" x14ac:dyDescent="0.25">
      <c r="B3" s="33" t="s">
        <v>184</v>
      </c>
    </row>
    <row r="4" spans="1:3" x14ac:dyDescent="0.25">
      <c r="B4" t="s">
        <v>186</v>
      </c>
    </row>
    <row r="6" spans="1:3" x14ac:dyDescent="0.25">
      <c r="B6" t="s">
        <v>187</v>
      </c>
      <c r="C6" t="s">
        <v>188</v>
      </c>
    </row>
    <row r="7" spans="1:3" x14ac:dyDescent="0.25">
      <c r="B7" t="s">
        <v>189</v>
      </c>
      <c r="C7" t="s">
        <v>190</v>
      </c>
    </row>
    <row r="10" spans="1:3" x14ac:dyDescent="0.25">
      <c r="B10" s="33" t="s">
        <v>195</v>
      </c>
    </row>
    <row r="11" spans="1:3" x14ac:dyDescent="0.25">
      <c r="B11" t="s">
        <v>193</v>
      </c>
    </row>
    <row r="12" spans="1:3" x14ac:dyDescent="0.25">
      <c r="B12" t="s">
        <v>194</v>
      </c>
    </row>
    <row r="13" spans="1:3" x14ac:dyDescent="0.25">
      <c r="B13" t="s">
        <v>196</v>
      </c>
    </row>
    <row r="15" spans="1:3" x14ac:dyDescent="0.25">
      <c r="B15" s="33" t="s">
        <v>197</v>
      </c>
    </row>
    <row r="16" spans="1:3" x14ac:dyDescent="0.25">
      <c r="B16" t="s">
        <v>199</v>
      </c>
    </row>
    <row r="17" spans="2:2" x14ac:dyDescent="0.25">
      <c r="B17" t="s">
        <v>200</v>
      </c>
    </row>
    <row r="18" spans="2:2" x14ac:dyDescent="0.25">
      <c r="B18" t="s">
        <v>201</v>
      </c>
    </row>
    <row r="19" spans="2:2" x14ac:dyDescent="0.25">
      <c r="B19" t="s">
        <v>198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74C9-0CD0-A84D-8068-D9E1E881842B}">
  <dimension ref="A1:H20"/>
  <sheetViews>
    <sheetView tabSelected="1" zoomScale="250" zoomScaleNormal="250" workbookViewId="0">
      <selection activeCell="A16" sqref="A16"/>
    </sheetView>
  </sheetViews>
  <sheetFormatPr defaultColWidth="10.875" defaultRowHeight="12.75" x14ac:dyDescent="0.2"/>
  <cols>
    <col min="1" max="1" width="5.125" style="1" bestFit="1" customWidth="1"/>
    <col min="2" max="2" width="14.875" style="1" customWidth="1"/>
    <col min="3" max="6" width="10.875" style="1"/>
    <col min="7" max="7" width="16.125" style="1" bestFit="1" customWidth="1"/>
    <col min="8" max="16384" width="10.875" style="1"/>
  </cols>
  <sheetData>
    <row r="1" spans="1:8" x14ac:dyDescent="0.2">
      <c r="A1" s="5" t="s">
        <v>11</v>
      </c>
    </row>
    <row r="3" spans="1:8" x14ac:dyDescent="0.2">
      <c r="B3" s="1" t="s">
        <v>0</v>
      </c>
      <c r="C3" s="2">
        <v>28</v>
      </c>
    </row>
    <row r="4" spans="1:8" x14ac:dyDescent="0.2">
      <c r="B4" s="1" t="s">
        <v>19</v>
      </c>
      <c r="C4" s="2">
        <v>4</v>
      </c>
    </row>
    <row r="6" spans="1:8" x14ac:dyDescent="0.2">
      <c r="B6" s="1" t="s">
        <v>20</v>
      </c>
      <c r="C6" s="2">
        <v>0.2</v>
      </c>
      <c r="D6" s="1">
        <f>+C6*100</f>
        <v>20</v>
      </c>
    </row>
    <row r="7" spans="1:8" x14ac:dyDescent="0.2">
      <c r="B7" s="1" t="s">
        <v>21</v>
      </c>
      <c r="C7" s="2">
        <f>25-C4</f>
        <v>21</v>
      </c>
      <c r="D7" s="1">
        <f>+C7*100</f>
        <v>2100</v>
      </c>
      <c r="F7" s="1">
        <f>+D7*1000</f>
        <v>2100000</v>
      </c>
    </row>
    <row r="8" spans="1:8" x14ac:dyDescent="0.2">
      <c r="B8" s="8" t="s">
        <v>22</v>
      </c>
      <c r="C8" s="1">
        <v>0.75</v>
      </c>
      <c r="D8" s="9" t="s">
        <v>25</v>
      </c>
    </row>
    <row r="9" spans="1:8" x14ac:dyDescent="0.2">
      <c r="B9" s="1" t="s">
        <v>23</v>
      </c>
      <c r="C9" s="2">
        <v>0.1</v>
      </c>
      <c r="D9" s="9" t="s">
        <v>24</v>
      </c>
    </row>
    <row r="10" spans="1:8" x14ac:dyDescent="0.2">
      <c r="B10" s="1" t="s">
        <v>26</v>
      </c>
      <c r="C10" s="2">
        <v>11</v>
      </c>
      <c r="D10" s="9" t="s">
        <v>25</v>
      </c>
      <c r="G10" s="26" t="s">
        <v>151</v>
      </c>
      <c r="H10" s="2">
        <v>2</v>
      </c>
    </row>
    <row r="11" spans="1:8" x14ac:dyDescent="0.2">
      <c r="B11" s="1" t="s">
        <v>27</v>
      </c>
      <c r="C11" s="2">
        <v>8.5</v>
      </c>
      <c r="D11" s="9" t="s">
        <v>24</v>
      </c>
    </row>
    <row r="12" spans="1:8" x14ac:dyDescent="0.2">
      <c r="C12" s="2"/>
      <c r="D12" s="9"/>
      <c r="E12" s="29" t="s">
        <v>152</v>
      </c>
      <c r="F12" s="29" t="s">
        <v>153</v>
      </c>
    </row>
    <row r="13" spans="1:8" x14ac:dyDescent="0.2">
      <c r="B13" s="49" t="s">
        <v>253</v>
      </c>
      <c r="C13" s="2">
        <v>0.25</v>
      </c>
      <c r="D13" s="9"/>
      <c r="E13" s="29">
        <v>2.5</v>
      </c>
      <c r="F13" s="30">
        <f>+E13-$H$10</f>
        <v>0.5</v>
      </c>
      <c r="G13" s="27">
        <f>+F13/C13-1</f>
        <v>1</v>
      </c>
    </row>
    <row r="14" spans="1:8" x14ac:dyDescent="0.2">
      <c r="B14" s="26" t="s">
        <v>148</v>
      </c>
      <c r="C14" s="2">
        <v>1.1000000000000001</v>
      </c>
      <c r="E14" s="20">
        <v>5</v>
      </c>
      <c r="F14" s="30">
        <f>+E14-$H$10</f>
        <v>3</v>
      </c>
      <c r="G14" s="27">
        <f>+F14/C14-1</f>
        <v>1.7272727272727271</v>
      </c>
    </row>
    <row r="15" spans="1:8" x14ac:dyDescent="0.2">
      <c r="B15" s="26" t="s">
        <v>150</v>
      </c>
      <c r="C15" s="2">
        <v>1.75</v>
      </c>
      <c r="E15" s="20">
        <v>7.5</v>
      </c>
      <c r="F15" s="30">
        <f>+E15-$H$10</f>
        <v>5.5</v>
      </c>
      <c r="G15" s="27">
        <f>+F15/C15-1</f>
        <v>2.1428571428571428</v>
      </c>
    </row>
    <row r="16" spans="1:8" x14ac:dyDescent="0.2">
      <c r="B16" s="26" t="s">
        <v>149</v>
      </c>
      <c r="C16" s="28">
        <v>2.9</v>
      </c>
      <c r="E16" s="20">
        <v>10</v>
      </c>
      <c r="F16" s="30">
        <f>+E16-$H$10</f>
        <v>8</v>
      </c>
      <c r="G16" s="27">
        <f>+F16/C16-1</f>
        <v>1.7586206896551726</v>
      </c>
    </row>
    <row r="18" spans="2:7" x14ac:dyDescent="0.2">
      <c r="B18" s="26" t="s">
        <v>155</v>
      </c>
      <c r="C18" s="2">
        <v>0.27500000000000002</v>
      </c>
      <c r="E18" s="31">
        <v>2.5</v>
      </c>
      <c r="F18" s="30">
        <f>+E18-$H$10</f>
        <v>0.5</v>
      </c>
      <c r="G18" s="27">
        <f>+F18/C18-1</f>
        <v>0.81818181818181812</v>
      </c>
    </row>
    <row r="19" spans="2:7" x14ac:dyDescent="0.2">
      <c r="B19" s="26" t="s">
        <v>154</v>
      </c>
      <c r="C19" s="2">
        <v>1.1000000000000001</v>
      </c>
      <c r="E19" s="31">
        <v>5</v>
      </c>
      <c r="F19" s="30">
        <f>+E19-$H$10</f>
        <v>3</v>
      </c>
      <c r="G19" s="27">
        <f>+F19/C19-1</f>
        <v>1.7272727272727271</v>
      </c>
    </row>
    <row r="20" spans="2:7" x14ac:dyDescent="0.2">
      <c r="B20" s="26" t="s">
        <v>156</v>
      </c>
      <c r="C20" s="1">
        <v>2.35</v>
      </c>
      <c r="E20" s="31">
        <v>7.5</v>
      </c>
      <c r="F20" s="30">
        <f>+E20-$H$10</f>
        <v>5.5</v>
      </c>
      <c r="G20" s="27">
        <f>+F20/C20-1</f>
        <v>1.3404255319148937</v>
      </c>
    </row>
  </sheetData>
  <hyperlinks>
    <hyperlink ref="A1" location="Main!A1" display="Main" xr:uid="{0EA1E5C2-2144-CE4D-A9E9-29E9C217BDF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DA0E-1E5E-5D49-83D3-E69B2A0ECC96}">
  <dimension ref="A1:N119"/>
  <sheetViews>
    <sheetView zoomScale="190" zoomScaleNormal="190" workbookViewId="0">
      <selection activeCell="E10" sqref="E10"/>
    </sheetView>
  </sheetViews>
  <sheetFormatPr defaultColWidth="10.875" defaultRowHeight="12.75" x14ac:dyDescent="0.2"/>
  <cols>
    <col min="1" max="1" width="4.875" style="1" bestFit="1" customWidth="1"/>
    <col min="2" max="2" width="11" style="1" customWidth="1"/>
    <col min="3" max="16384" width="10.875" style="1"/>
  </cols>
  <sheetData>
    <row r="1" spans="1:5" x14ac:dyDescent="0.2">
      <c r="A1" s="5" t="s">
        <v>11</v>
      </c>
    </row>
    <row r="2" spans="1:5" x14ac:dyDescent="0.2">
      <c r="B2" s="1" t="s">
        <v>7</v>
      </c>
      <c r="C2" s="1" t="s">
        <v>15</v>
      </c>
    </row>
    <row r="3" spans="1:5" x14ac:dyDescent="0.2">
      <c r="B3" s="1" t="s">
        <v>12</v>
      </c>
      <c r="C3" s="1" t="s">
        <v>8</v>
      </c>
    </row>
    <row r="4" spans="1:5" x14ac:dyDescent="0.2">
      <c r="B4" s="1" t="s">
        <v>13</v>
      </c>
      <c r="C4" s="1" t="s">
        <v>14</v>
      </c>
    </row>
    <row r="5" spans="1:5" x14ac:dyDescent="0.2">
      <c r="B5" s="1" t="s">
        <v>9</v>
      </c>
      <c r="C5" s="1" t="s">
        <v>10</v>
      </c>
    </row>
    <row r="6" spans="1:5" x14ac:dyDescent="0.2">
      <c r="B6" s="21" t="s">
        <v>75</v>
      </c>
      <c r="C6" s="21" t="s">
        <v>76</v>
      </c>
    </row>
    <row r="7" spans="1:5" x14ac:dyDescent="0.2">
      <c r="B7" s="21"/>
      <c r="C7" s="22">
        <f>1100*0.5^6*0.6</f>
        <v>10.3125</v>
      </c>
      <c r="D7" s="21" t="s">
        <v>77</v>
      </c>
      <c r="E7" s="1">
        <f>+C7*100</f>
        <v>1031.25</v>
      </c>
    </row>
    <row r="8" spans="1:5" x14ac:dyDescent="0.2">
      <c r="B8" s="19" t="s">
        <v>46</v>
      </c>
      <c r="C8" s="19" t="s">
        <v>52</v>
      </c>
    </row>
    <row r="9" spans="1:5" x14ac:dyDescent="0.2">
      <c r="B9" s="1" t="s">
        <v>16</v>
      </c>
    </row>
    <row r="10" spans="1:5" x14ac:dyDescent="0.2">
      <c r="C10" s="7" t="s">
        <v>17</v>
      </c>
    </row>
    <row r="11" spans="1:5" x14ac:dyDescent="0.2">
      <c r="C11" s="1" t="s">
        <v>18</v>
      </c>
    </row>
    <row r="14" spans="1:5" x14ac:dyDescent="0.2">
      <c r="C14" s="7" t="s">
        <v>30</v>
      </c>
    </row>
    <row r="15" spans="1:5" x14ac:dyDescent="0.2">
      <c r="C15" s="1" t="s">
        <v>31</v>
      </c>
    </row>
    <row r="18" spans="3:14" ht="15.75" x14ac:dyDescent="0.25">
      <c r="C18" s="7" t="s">
        <v>29</v>
      </c>
      <c r="M18"/>
    </row>
    <row r="19" spans="3:14" x14ac:dyDescent="0.2">
      <c r="C19" s="1" t="s">
        <v>18</v>
      </c>
    </row>
    <row r="22" spans="3:14" x14ac:dyDescent="0.2">
      <c r="C22" s="7" t="s">
        <v>33</v>
      </c>
    </row>
    <row r="23" spans="3:14" x14ac:dyDescent="0.2">
      <c r="C23" s="1" t="s">
        <v>32</v>
      </c>
    </row>
    <row r="24" spans="3:14" ht="15.75" x14ac:dyDescent="0.25">
      <c r="C24" s="1" t="s">
        <v>34</v>
      </c>
      <c r="N24"/>
    </row>
    <row r="26" spans="3:14" x14ac:dyDescent="0.2">
      <c r="C26" s="7" t="s">
        <v>35</v>
      </c>
    </row>
    <row r="27" spans="3:14" x14ac:dyDescent="0.2">
      <c r="C27" s="6" t="s">
        <v>40</v>
      </c>
      <c r="G27" s="37">
        <v>0.6</v>
      </c>
    </row>
    <row r="28" spans="3:14" x14ac:dyDescent="0.2">
      <c r="C28" s="1" t="s">
        <v>36</v>
      </c>
    </row>
    <row r="29" spans="3:14" x14ac:dyDescent="0.2">
      <c r="C29" s="34" t="s">
        <v>191</v>
      </c>
      <c r="D29" s="20">
        <v>19.3</v>
      </c>
      <c r="E29" s="20">
        <f>D29-0.9</f>
        <v>18.400000000000002</v>
      </c>
      <c r="F29" s="36">
        <f>E29/D29-1</f>
        <v>-4.663212435233155E-2</v>
      </c>
      <c r="G29" s="35">
        <f>+D29-E29</f>
        <v>0.89999999999999858</v>
      </c>
    </row>
    <row r="30" spans="3:14" x14ac:dyDescent="0.2">
      <c r="C30" s="34" t="s">
        <v>192</v>
      </c>
      <c r="D30" s="20">
        <v>21.9</v>
      </c>
      <c r="E30" s="20">
        <f>D30-1.5</f>
        <v>20.399999999999999</v>
      </c>
      <c r="F30" s="36">
        <f>E30/D30-1</f>
        <v>-6.8493150684931559E-2</v>
      </c>
      <c r="G30" s="35">
        <f>+D30-E30</f>
        <v>1.5</v>
      </c>
    </row>
    <row r="31" spans="3:14" x14ac:dyDescent="0.2">
      <c r="F31" s="18"/>
    </row>
    <row r="32" spans="3:14" x14ac:dyDescent="0.2">
      <c r="C32" s="1" t="s">
        <v>47</v>
      </c>
    </row>
    <row r="34" spans="3:3" x14ac:dyDescent="0.2">
      <c r="C34" s="7" t="s">
        <v>37</v>
      </c>
    </row>
    <row r="35" spans="3:3" x14ac:dyDescent="0.2">
      <c r="C35" s="1" t="s">
        <v>38</v>
      </c>
    </row>
    <row r="36" spans="3:3" x14ac:dyDescent="0.2">
      <c r="C36" s="21" t="s">
        <v>39</v>
      </c>
    </row>
    <row r="38" spans="3:3" x14ac:dyDescent="0.2">
      <c r="C38" s="7" t="s">
        <v>42</v>
      </c>
    </row>
    <row r="39" spans="3:3" x14ac:dyDescent="0.2">
      <c r="C39" s="37" t="s">
        <v>41</v>
      </c>
    </row>
    <row r="40" spans="3:3" x14ac:dyDescent="0.2">
      <c r="C40" s="1" t="s">
        <v>43</v>
      </c>
    </row>
    <row r="41" spans="3:3" x14ac:dyDescent="0.2">
      <c r="C41" s="1" t="s">
        <v>44</v>
      </c>
    </row>
    <row r="88" spans="3:3" x14ac:dyDescent="0.2">
      <c r="C88" s="7" t="s">
        <v>55</v>
      </c>
    </row>
    <row r="89" spans="3:3" x14ac:dyDescent="0.2">
      <c r="C89" s="19" t="s">
        <v>56</v>
      </c>
    </row>
    <row r="91" spans="3:3" x14ac:dyDescent="0.2">
      <c r="C91" s="7" t="s">
        <v>54</v>
      </c>
    </row>
    <row r="92" spans="3:3" x14ac:dyDescent="0.2">
      <c r="C92" s="19" t="s">
        <v>45</v>
      </c>
    </row>
    <row r="95" spans="3:3" x14ac:dyDescent="0.2">
      <c r="C95" s="19" t="s">
        <v>48</v>
      </c>
    </row>
    <row r="99" spans="3:3" x14ac:dyDescent="0.2">
      <c r="C99" s="7" t="s">
        <v>49</v>
      </c>
    </row>
    <row r="100" spans="3:3" x14ac:dyDescent="0.2">
      <c r="C100" s="19" t="s">
        <v>50</v>
      </c>
    </row>
    <row r="101" spans="3:3" x14ac:dyDescent="0.2">
      <c r="C101" s="1" t="s">
        <v>51</v>
      </c>
    </row>
    <row r="104" spans="3:3" x14ac:dyDescent="0.2">
      <c r="C104" s="7" t="s">
        <v>53</v>
      </c>
    </row>
    <row r="109" spans="3:3" x14ac:dyDescent="0.2">
      <c r="C109" s="1" t="s">
        <v>79</v>
      </c>
    </row>
    <row r="110" spans="3:3" x14ac:dyDescent="0.2">
      <c r="C110" s="1" t="s">
        <v>80</v>
      </c>
    </row>
    <row r="111" spans="3:3" x14ac:dyDescent="0.2">
      <c r="C111" s="1" t="s">
        <v>81</v>
      </c>
    </row>
    <row r="112" spans="3:3" x14ac:dyDescent="0.2">
      <c r="C112" s="1" t="s">
        <v>82</v>
      </c>
    </row>
    <row r="113" spans="3:3" x14ac:dyDescent="0.2">
      <c r="C113" s="21" t="s">
        <v>86</v>
      </c>
    </row>
    <row r="114" spans="3:3" x14ac:dyDescent="0.2">
      <c r="C114" s="21" t="s">
        <v>87</v>
      </c>
    </row>
    <row r="118" spans="3:3" x14ac:dyDescent="0.2">
      <c r="C118" s="23" t="s">
        <v>88</v>
      </c>
    </row>
    <row r="119" spans="3:3" x14ac:dyDescent="0.2">
      <c r="C119" s="23" t="s">
        <v>89</v>
      </c>
    </row>
  </sheetData>
  <hyperlinks>
    <hyperlink ref="A1" location="Main!A1" display="Main" xr:uid="{01B810EC-C9C1-7E41-8AF4-27DF53FCBC7F}"/>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29F2-3957-4D7C-AE5D-DDC5FCCA90AD}">
  <dimension ref="A1:E13"/>
  <sheetViews>
    <sheetView zoomScale="220" zoomScaleNormal="220" workbookViewId="0"/>
  </sheetViews>
  <sheetFormatPr defaultRowHeight="15.75" x14ac:dyDescent="0.25"/>
  <cols>
    <col min="1" max="1" width="4.875" bestFit="1" customWidth="1"/>
    <col min="2" max="2" width="17.75" bestFit="1" customWidth="1"/>
    <col min="5" max="5" width="12.25" customWidth="1"/>
  </cols>
  <sheetData>
    <row r="1" spans="1:5" x14ac:dyDescent="0.25">
      <c r="A1" s="32" t="s">
        <v>11</v>
      </c>
    </row>
    <row r="2" spans="1:5" x14ac:dyDescent="0.25">
      <c r="B2" s="47" t="s">
        <v>207</v>
      </c>
      <c r="C2" s="47" t="s">
        <v>228</v>
      </c>
      <c r="D2" s="47"/>
      <c r="E2" s="47">
        <v>2003</v>
      </c>
    </row>
    <row r="3" spans="1:5" x14ac:dyDescent="0.25">
      <c r="B3" s="47" t="s">
        <v>231</v>
      </c>
      <c r="C3" s="47" t="s">
        <v>228</v>
      </c>
      <c r="D3" s="47"/>
      <c r="E3" s="47">
        <v>2004</v>
      </c>
    </row>
    <row r="4" spans="1:5" x14ac:dyDescent="0.25">
      <c r="B4" t="s">
        <v>203</v>
      </c>
      <c r="C4" t="s">
        <v>228</v>
      </c>
      <c r="D4" t="s">
        <v>228</v>
      </c>
      <c r="E4">
        <v>2006</v>
      </c>
    </row>
    <row r="5" spans="1:5" x14ac:dyDescent="0.25">
      <c r="B5" t="s">
        <v>204</v>
      </c>
      <c r="C5" t="s">
        <v>228</v>
      </c>
      <c r="D5" t="s">
        <v>229</v>
      </c>
      <c r="E5">
        <v>2006</v>
      </c>
    </row>
    <row r="6" spans="1:5" x14ac:dyDescent="0.25">
      <c r="B6" t="s">
        <v>202</v>
      </c>
      <c r="C6" t="s">
        <v>227</v>
      </c>
      <c r="D6" t="s">
        <v>226</v>
      </c>
      <c r="E6" s="46">
        <v>40749</v>
      </c>
    </row>
    <row r="7" spans="1:5" x14ac:dyDescent="0.25">
      <c r="B7" t="s">
        <v>213</v>
      </c>
      <c r="C7" t="s">
        <v>228</v>
      </c>
      <c r="E7">
        <v>2011</v>
      </c>
    </row>
    <row r="8" spans="1:5" x14ac:dyDescent="0.25">
      <c r="B8" t="s">
        <v>208</v>
      </c>
      <c r="C8" t="s">
        <v>212</v>
      </c>
      <c r="E8">
        <v>2011</v>
      </c>
    </row>
    <row r="9" spans="1:5" x14ac:dyDescent="0.25">
      <c r="B9" t="s">
        <v>209</v>
      </c>
      <c r="C9" t="s">
        <v>212</v>
      </c>
      <c r="E9">
        <v>2011</v>
      </c>
    </row>
    <row r="10" spans="1:5" x14ac:dyDescent="0.25">
      <c r="B10" t="s">
        <v>169</v>
      </c>
      <c r="C10" t="s">
        <v>228</v>
      </c>
      <c r="E10">
        <v>2014</v>
      </c>
    </row>
    <row r="11" spans="1:5" x14ac:dyDescent="0.25">
      <c r="B11" t="s">
        <v>205</v>
      </c>
      <c r="C11" t="s">
        <v>228</v>
      </c>
      <c r="E11">
        <v>2015</v>
      </c>
    </row>
    <row r="12" spans="1:5" x14ac:dyDescent="0.25">
      <c r="B12" s="38" t="s">
        <v>206</v>
      </c>
      <c r="C12" t="s">
        <v>212</v>
      </c>
      <c r="D12" t="s">
        <v>230</v>
      </c>
      <c r="E12">
        <v>2015</v>
      </c>
    </row>
    <row r="13" spans="1:5" x14ac:dyDescent="0.25">
      <c r="B13" s="48" t="s">
        <v>210</v>
      </c>
      <c r="C13" s="47" t="s">
        <v>211</v>
      </c>
      <c r="D13" s="47" t="s">
        <v>232</v>
      </c>
      <c r="E13" s="47">
        <v>2017</v>
      </c>
    </row>
  </sheetData>
  <hyperlinks>
    <hyperlink ref="A1" location="Main!A1" display="Main" xr:uid="{574EA796-9F48-416C-9C44-58114DC160E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B5C22-BBD9-4AC3-B6BF-2498FD31D616}">
  <dimension ref="A1:B30"/>
  <sheetViews>
    <sheetView zoomScale="130" zoomScaleNormal="130" workbookViewId="0"/>
  </sheetViews>
  <sheetFormatPr defaultRowHeight="15.75" x14ac:dyDescent="0.25"/>
  <cols>
    <col min="1" max="1" width="4.875" bestFit="1" customWidth="1"/>
    <col min="2" max="2" width="16.625" bestFit="1" customWidth="1"/>
  </cols>
  <sheetData>
    <row r="1" spans="1:2" x14ac:dyDescent="0.25">
      <c r="A1" s="32" t="s">
        <v>11</v>
      </c>
    </row>
    <row r="2" spans="1:2" x14ac:dyDescent="0.25">
      <c r="B2" t="s">
        <v>157</v>
      </c>
    </row>
    <row r="3" spans="1:2" x14ac:dyDescent="0.25">
      <c r="B3" t="s">
        <v>172</v>
      </c>
    </row>
    <row r="4" spans="1:2" x14ac:dyDescent="0.25">
      <c r="B4" t="s">
        <v>176</v>
      </c>
    </row>
    <row r="5" spans="1:2" x14ac:dyDescent="0.25">
      <c r="B5" t="s">
        <v>179</v>
      </c>
    </row>
    <row r="6" spans="1:2" x14ac:dyDescent="0.25">
      <c r="B6" t="s">
        <v>174</v>
      </c>
    </row>
    <row r="7" spans="1:2" x14ac:dyDescent="0.25">
      <c r="B7" t="s">
        <v>158</v>
      </c>
    </row>
    <row r="8" spans="1:2" x14ac:dyDescent="0.25">
      <c r="B8" t="s">
        <v>89</v>
      </c>
    </row>
    <row r="9" spans="1:2" x14ac:dyDescent="0.25">
      <c r="B9" t="s">
        <v>88</v>
      </c>
    </row>
    <row r="10" spans="1:2" x14ac:dyDescent="0.25">
      <c r="B10" t="s">
        <v>159</v>
      </c>
    </row>
    <row r="11" spans="1:2" x14ac:dyDescent="0.25">
      <c r="B11" t="s">
        <v>160</v>
      </c>
    </row>
    <row r="12" spans="1:2" x14ac:dyDescent="0.25">
      <c r="B12" t="s">
        <v>163</v>
      </c>
    </row>
    <row r="13" spans="1:2" x14ac:dyDescent="0.25">
      <c r="B13" t="s">
        <v>161</v>
      </c>
    </row>
    <row r="14" spans="1:2" x14ac:dyDescent="0.25">
      <c r="B14" t="s">
        <v>162</v>
      </c>
    </row>
    <row r="15" spans="1:2" x14ac:dyDescent="0.25">
      <c r="B15" t="s">
        <v>164</v>
      </c>
    </row>
    <row r="16" spans="1:2" x14ac:dyDescent="0.25">
      <c r="B16" t="s">
        <v>165</v>
      </c>
    </row>
    <row r="17" spans="2:2" x14ac:dyDescent="0.25">
      <c r="B17" t="s">
        <v>166</v>
      </c>
    </row>
    <row r="18" spans="2:2" x14ac:dyDescent="0.25">
      <c r="B18" t="s">
        <v>167</v>
      </c>
    </row>
    <row r="19" spans="2:2" x14ac:dyDescent="0.25">
      <c r="B19" t="s">
        <v>168</v>
      </c>
    </row>
    <row r="20" spans="2:2" x14ac:dyDescent="0.25">
      <c r="B20" t="s">
        <v>169</v>
      </c>
    </row>
    <row r="21" spans="2:2" x14ac:dyDescent="0.25">
      <c r="B21" t="s">
        <v>170</v>
      </c>
    </row>
    <row r="22" spans="2:2" x14ac:dyDescent="0.25">
      <c r="B22" t="s">
        <v>171</v>
      </c>
    </row>
    <row r="23" spans="2:2" x14ac:dyDescent="0.25">
      <c r="B23" t="s">
        <v>173</v>
      </c>
    </row>
    <row r="24" spans="2:2" x14ac:dyDescent="0.25">
      <c r="B24" t="s">
        <v>175</v>
      </c>
    </row>
    <row r="25" spans="2:2" x14ac:dyDescent="0.25">
      <c r="B25" t="s">
        <v>177</v>
      </c>
    </row>
    <row r="26" spans="2:2" x14ac:dyDescent="0.25">
      <c r="B26" t="s">
        <v>178</v>
      </c>
    </row>
    <row r="27" spans="2:2" x14ac:dyDescent="0.25">
      <c r="B27" t="s">
        <v>180</v>
      </c>
    </row>
    <row r="28" spans="2:2" x14ac:dyDescent="0.25">
      <c r="B28" t="s">
        <v>181</v>
      </c>
    </row>
    <row r="29" spans="2:2" x14ac:dyDescent="0.25">
      <c r="B29" t="s">
        <v>182</v>
      </c>
    </row>
    <row r="30" spans="2:2" x14ac:dyDescent="0.25">
      <c r="B30" t="s">
        <v>183</v>
      </c>
    </row>
  </sheetData>
  <hyperlinks>
    <hyperlink ref="A1" location="Main!A1" display="Main" xr:uid="{DF7DFE6D-CAF1-47D7-A9C5-B319B5C9024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72D3-2991-459E-8CD9-066D094028D4}">
  <dimension ref="A1:F61"/>
  <sheetViews>
    <sheetView zoomScale="115" zoomScaleNormal="115" workbookViewId="0">
      <selection activeCell="C1" sqref="C1"/>
    </sheetView>
  </sheetViews>
  <sheetFormatPr defaultRowHeight="12.75" x14ac:dyDescent="0.2"/>
  <cols>
    <col min="1" max="1" width="4.875" style="24" bestFit="1" customWidth="1"/>
    <col min="2" max="2" width="11.125" style="24" customWidth="1"/>
    <col min="3" max="3" width="45.875" style="24" customWidth="1"/>
    <col min="4" max="4" width="9" style="24"/>
    <col min="5" max="5" width="10.25" style="24" customWidth="1"/>
    <col min="6" max="16384" width="9" style="24"/>
  </cols>
  <sheetData>
    <row r="1" spans="1:3" x14ac:dyDescent="0.2">
      <c r="A1" s="5" t="s">
        <v>11</v>
      </c>
    </row>
    <row r="2" spans="1:3" x14ac:dyDescent="0.2">
      <c r="A2" s="5"/>
      <c r="B2" s="24" t="s">
        <v>90</v>
      </c>
      <c r="C2" s="24" t="s">
        <v>91</v>
      </c>
    </row>
    <row r="3" spans="1:3" x14ac:dyDescent="0.2">
      <c r="A3" s="5"/>
      <c r="B3" s="24" t="s">
        <v>92</v>
      </c>
      <c r="C3" s="24" t="s">
        <v>93</v>
      </c>
    </row>
    <row r="4" spans="1:3" x14ac:dyDescent="0.2">
      <c r="A4" s="5"/>
      <c r="B4" s="24" t="s">
        <v>94</v>
      </c>
      <c r="C4" s="24" t="s">
        <v>95</v>
      </c>
    </row>
    <row r="5" spans="1:3" x14ac:dyDescent="0.2">
      <c r="A5" s="5"/>
      <c r="B5" s="24" t="s">
        <v>96</v>
      </c>
      <c r="C5" s="24" t="s">
        <v>97</v>
      </c>
    </row>
    <row r="6" spans="1:3" x14ac:dyDescent="0.2">
      <c r="A6" s="5"/>
      <c r="C6" s="24" t="s">
        <v>98</v>
      </c>
    </row>
    <row r="7" spans="1:3" x14ac:dyDescent="0.2">
      <c r="A7" s="5"/>
      <c r="C7" s="24" t="s">
        <v>101</v>
      </c>
    </row>
    <row r="8" spans="1:3" x14ac:dyDescent="0.2">
      <c r="A8" s="5"/>
      <c r="C8" s="24" t="s">
        <v>102</v>
      </c>
    </row>
    <row r="9" spans="1:3" x14ac:dyDescent="0.2">
      <c r="A9" s="5"/>
      <c r="B9" s="24" t="s">
        <v>99</v>
      </c>
      <c r="C9" s="24" t="s">
        <v>100</v>
      </c>
    </row>
    <row r="10" spans="1:3" x14ac:dyDescent="0.2">
      <c r="A10" s="5"/>
      <c r="C10" s="24" t="s">
        <v>112</v>
      </c>
    </row>
    <row r="11" spans="1:3" x14ac:dyDescent="0.2">
      <c r="A11" s="5"/>
      <c r="C11" s="24" t="s">
        <v>113</v>
      </c>
    </row>
    <row r="12" spans="1:3" x14ac:dyDescent="0.2">
      <c r="A12" s="5"/>
      <c r="C12" s="24" t="s">
        <v>145</v>
      </c>
    </row>
    <row r="13" spans="1:3" x14ac:dyDescent="0.2">
      <c r="A13" s="5"/>
      <c r="B13" s="24" t="s">
        <v>135</v>
      </c>
      <c r="C13" s="24" t="s">
        <v>136</v>
      </c>
    </row>
    <row r="14" spans="1:3" x14ac:dyDescent="0.2">
      <c r="A14" s="5"/>
      <c r="B14" s="24" t="s">
        <v>103</v>
      </c>
      <c r="C14" s="24" t="s">
        <v>104</v>
      </c>
    </row>
    <row r="15" spans="1:3" x14ac:dyDescent="0.2">
      <c r="A15" s="5"/>
      <c r="C15" s="24" t="s">
        <v>105</v>
      </c>
    </row>
    <row r="16" spans="1:3" x14ac:dyDescent="0.2">
      <c r="A16" s="5"/>
      <c r="B16" s="24" t="s">
        <v>122</v>
      </c>
      <c r="C16" s="24" t="s">
        <v>123</v>
      </c>
    </row>
    <row r="17" spans="1:6" x14ac:dyDescent="0.2">
      <c r="A17" s="5"/>
      <c r="B17" s="24" t="s">
        <v>106</v>
      </c>
      <c r="C17" s="24" t="s">
        <v>107</v>
      </c>
    </row>
    <row r="18" spans="1:6" x14ac:dyDescent="0.2">
      <c r="A18" s="5"/>
      <c r="B18" s="24" t="s">
        <v>108</v>
      </c>
      <c r="C18" s="24" t="s">
        <v>109</v>
      </c>
    </row>
    <row r="19" spans="1:6" x14ac:dyDescent="0.2">
      <c r="A19" s="5"/>
      <c r="B19" s="24" t="s">
        <v>110</v>
      </c>
      <c r="C19" s="24" t="s">
        <v>111</v>
      </c>
    </row>
    <row r="20" spans="1:6" x14ac:dyDescent="0.2">
      <c r="A20" s="5"/>
    </row>
    <row r="21" spans="1:6" x14ac:dyDescent="0.2">
      <c r="B21" s="24" t="s">
        <v>57</v>
      </c>
    </row>
    <row r="22" spans="1:6" x14ac:dyDescent="0.2">
      <c r="B22" s="24" t="s">
        <v>58</v>
      </c>
      <c r="F22" s="24" t="s">
        <v>59</v>
      </c>
    </row>
    <row r="23" spans="1:6" x14ac:dyDescent="0.2">
      <c r="B23" s="24" t="s">
        <v>60</v>
      </c>
      <c r="F23" s="24" t="s">
        <v>61</v>
      </c>
    </row>
    <row r="24" spans="1:6" x14ac:dyDescent="0.2">
      <c r="B24" s="24" t="s">
        <v>62</v>
      </c>
      <c r="F24" s="24" t="s">
        <v>63</v>
      </c>
    </row>
    <row r="25" spans="1:6" x14ac:dyDescent="0.2">
      <c r="B25" s="24" t="s">
        <v>65</v>
      </c>
      <c r="F25" s="24" t="s">
        <v>64</v>
      </c>
    </row>
    <row r="26" spans="1:6" x14ac:dyDescent="0.2">
      <c r="B26" s="24" t="s">
        <v>66</v>
      </c>
      <c r="F26" s="24" t="s">
        <v>67</v>
      </c>
    </row>
    <row r="27" spans="1:6" x14ac:dyDescent="0.2">
      <c r="B27" s="24" t="s">
        <v>69</v>
      </c>
      <c r="F27" s="24" t="s">
        <v>68</v>
      </c>
    </row>
    <row r="28" spans="1:6" x14ac:dyDescent="0.2">
      <c r="B28" s="24" t="s">
        <v>71</v>
      </c>
      <c r="F28" s="24" t="s">
        <v>70</v>
      </c>
    </row>
    <row r="29" spans="1:6" x14ac:dyDescent="0.2">
      <c r="B29" s="24" t="s">
        <v>73</v>
      </c>
      <c r="F29" s="24" t="s">
        <v>72</v>
      </c>
    </row>
    <row r="30" spans="1:6" x14ac:dyDescent="0.2">
      <c r="F30" s="24" t="s">
        <v>134</v>
      </c>
    </row>
    <row r="32" spans="1:6" x14ac:dyDescent="0.2">
      <c r="B32" s="24" t="s">
        <v>74</v>
      </c>
    </row>
    <row r="34" spans="2:3" x14ac:dyDescent="0.2">
      <c r="B34" s="24" t="s">
        <v>114</v>
      </c>
      <c r="C34" s="24" t="s">
        <v>115</v>
      </c>
    </row>
    <row r="35" spans="2:3" x14ac:dyDescent="0.2">
      <c r="C35" s="24" t="s">
        <v>116</v>
      </c>
    </row>
    <row r="36" spans="2:3" x14ac:dyDescent="0.2">
      <c r="C36" s="24" t="s">
        <v>119</v>
      </c>
    </row>
    <row r="37" spans="2:3" x14ac:dyDescent="0.2">
      <c r="C37" s="24" t="s">
        <v>120</v>
      </c>
    </row>
    <row r="38" spans="2:3" x14ac:dyDescent="0.2">
      <c r="C38" s="24" t="s">
        <v>121</v>
      </c>
    </row>
    <row r="39" spans="2:3" x14ac:dyDescent="0.2">
      <c r="C39" s="24" t="s">
        <v>117</v>
      </c>
    </row>
    <row r="40" spans="2:3" x14ac:dyDescent="0.2">
      <c r="C40" s="24" t="s">
        <v>118</v>
      </c>
    </row>
    <row r="41" spans="2:3" x14ac:dyDescent="0.2">
      <c r="C41" s="24" t="s">
        <v>124</v>
      </c>
    </row>
    <row r="42" spans="2:3" x14ac:dyDescent="0.2">
      <c r="C42" s="24" t="s">
        <v>125</v>
      </c>
    </row>
    <row r="43" spans="2:3" x14ac:dyDescent="0.2">
      <c r="C43" s="24" t="s">
        <v>126</v>
      </c>
    </row>
    <row r="44" spans="2:3" x14ac:dyDescent="0.2">
      <c r="C44" s="24" t="s">
        <v>127</v>
      </c>
    </row>
    <row r="45" spans="2:3" x14ac:dyDescent="0.2">
      <c r="C45" s="24" t="s">
        <v>128</v>
      </c>
    </row>
    <row r="47" spans="2:3" x14ac:dyDescent="0.2">
      <c r="C47" s="25" t="s">
        <v>129</v>
      </c>
    </row>
    <row r="48" spans="2:3" x14ac:dyDescent="0.2">
      <c r="C48" s="24" t="s">
        <v>130</v>
      </c>
    </row>
    <row r="49" spans="3:3" x14ac:dyDescent="0.2">
      <c r="C49" s="24" t="s">
        <v>131</v>
      </c>
    </row>
    <row r="50" spans="3:3" x14ac:dyDescent="0.2">
      <c r="C50" s="24" t="s">
        <v>132</v>
      </c>
    </row>
    <row r="51" spans="3:3" x14ac:dyDescent="0.2">
      <c r="C51" s="24" t="s">
        <v>142</v>
      </c>
    </row>
    <row r="52" spans="3:3" x14ac:dyDescent="0.2">
      <c r="C52" s="24" t="s">
        <v>133</v>
      </c>
    </row>
    <row r="53" spans="3:3" x14ac:dyDescent="0.2">
      <c r="C53" s="24" t="s">
        <v>137</v>
      </c>
    </row>
    <row r="54" spans="3:3" x14ac:dyDescent="0.2">
      <c r="C54" s="24" t="s">
        <v>138</v>
      </c>
    </row>
    <row r="55" spans="3:3" x14ac:dyDescent="0.2">
      <c r="C55" s="24" t="s">
        <v>139</v>
      </c>
    </row>
    <row r="56" spans="3:3" x14ac:dyDescent="0.2">
      <c r="C56" s="24" t="s">
        <v>140</v>
      </c>
    </row>
    <row r="57" spans="3:3" x14ac:dyDescent="0.2">
      <c r="C57" s="24" t="s">
        <v>141</v>
      </c>
    </row>
    <row r="58" spans="3:3" x14ac:dyDescent="0.2">
      <c r="C58" s="24" t="s">
        <v>143</v>
      </c>
    </row>
    <row r="59" spans="3:3" x14ac:dyDescent="0.2">
      <c r="C59" s="24" t="s">
        <v>144</v>
      </c>
    </row>
    <row r="60" spans="3:3" x14ac:dyDescent="0.2">
      <c r="C60" s="24" t="s">
        <v>146</v>
      </c>
    </row>
    <row r="61" spans="3:3" x14ac:dyDescent="0.2">
      <c r="C61" s="24" t="s">
        <v>147</v>
      </c>
    </row>
  </sheetData>
  <hyperlinks>
    <hyperlink ref="A1" location="Main!A1" display="Main" xr:uid="{3DCC59B5-4B52-4B19-9497-5A1C7982EEF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BE7A-0CC4-4134-9143-01B1A2BD727E}">
  <dimension ref="A1:C25"/>
  <sheetViews>
    <sheetView zoomScale="175" zoomScaleNormal="175" workbookViewId="0">
      <selection activeCell="B1" sqref="B1"/>
    </sheetView>
  </sheetViews>
  <sheetFormatPr defaultRowHeight="15.75" x14ac:dyDescent="0.25"/>
  <cols>
    <col min="1" max="1" width="4.875" bestFit="1" customWidth="1"/>
    <col min="2" max="2" width="12" customWidth="1"/>
  </cols>
  <sheetData>
    <row r="1" spans="1:3" x14ac:dyDescent="0.25">
      <c r="A1" s="32" t="s">
        <v>11</v>
      </c>
    </row>
    <row r="2" spans="1:3" x14ac:dyDescent="0.25">
      <c r="B2" t="s">
        <v>90</v>
      </c>
      <c r="C2" t="s">
        <v>233</v>
      </c>
    </row>
    <row r="3" spans="1:3" x14ac:dyDescent="0.25">
      <c r="B3" t="s">
        <v>96</v>
      </c>
      <c r="C3" t="s">
        <v>234</v>
      </c>
    </row>
    <row r="4" spans="1:3" x14ac:dyDescent="0.25">
      <c r="C4" t="s">
        <v>240</v>
      </c>
    </row>
    <row r="5" spans="1:3" x14ac:dyDescent="0.25">
      <c r="C5" t="s">
        <v>243</v>
      </c>
    </row>
    <row r="6" spans="1:3" x14ac:dyDescent="0.25">
      <c r="B6" t="s">
        <v>235</v>
      </c>
      <c r="C6" t="s">
        <v>236</v>
      </c>
    </row>
    <row r="7" spans="1:3" x14ac:dyDescent="0.25">
      <c r="C7" t="s">
        <v>237</v>
      </c>
    </row>
    <row r="8" spans="1:3" x14ac:dyDescent="0.25">
      <c r="C8" t="s">
        <v>242</v>
      </c>
    </row>
    <row r="9" spans="1:3" x14ac:dyDescent="0.25">
      <c r="B9" t="s">
        <v>246</v>
      </c>
      <c r="C9" t="s">
        <v>247</v>
      </c>
    </row>
    <row r="10" spans="1:3" x14ac:dyDescent="0.25">
      <c r="C10" t="s">
        <v>248</v>
      </c>
    </row>
    <row r="11" spans="1:3" x14ac:dyDescent="0.25">
      <c r="B11" t="s">
        <v>249</v>
      </c>
      <c r="C11" t="s">
        <v>250</v>
      </c>
    </row>
    <row r="12" spans="1:3" x14ac:dyDescent="0.25">
      <c r="C12" t="s">
        <v>251</v>
      </c>
    </row>
    <row r="13" spans="1:3" x14ac:dyDescent="0.25">
      <c r="C13" t="s">
        <v>252</v>
      </c>
    </row>
    <row r="14" spans="1:3" x14ac:dyDescent="0.25">
      <c r="B14" t="s">
        <v>244</v>
      </c>
      <c r="C14" t="s">
        <v>245</v>
      </c>
    </row>
    <row r="15" spans="1:3" x14ac:dyDescent="0.25">
      <c r="B15" t="s">
        <v>238</v>
      </c>
      <c r="C15" t="s">
        <v>239</v>
      </c>
    </row>
    <row r="16" spans="1:3" x14ac:dyDescent="0.25">
      <c r="B16" t="s">
        <v>99</v>
      </c>
      <c r="C16" t="s">
        <v>241</v>
      </c>
    </row>
    <row r="17" spans="2:3" x14ac:dyDescent="0.25">
      <c r="B17" t="s">
        <v>114</v>
      </c>
    </row>
    <row r="18" spans="2:3" x14ac:dyDescent="0.25">
      <c r="C18" t="s">
        <v>78</v>
      </c>
    </row>
    <row r="19" spans="2:3" x14ac:dyDescent="0.25">
      <c r="C19" t="s">
        <v>83</v>
      </c>
    </row>
    <row r="20" spans="2:3" x14ac:dyDescent="0.25">
      <c r="C20" t="s">
        <v>84</v>
      </c>
    </row>
    <row r="21" spans="2:3" x14ac:dyDescent="0.25">
      <c r="C21" t="s">
        <v>85</v>
      </c>
    </row>
    <row r="23" spans="2:3" x14ac:dyDescent="0.25">
      <c r="C23" s="33" t="s">
        <v>224</v>
      </c>
    </row>
    <row r="25" spans="2:3" x14ac:dyDescent="0.25">
      <c r="C25" s="33" t="s">
        <v>225</v>
      </c>
    </row>
  </sheetData>
  <hyperlinks>
    <hyperlink ref="A1" location="Main!A1" display="Main" xr:uid="{376CB7D8-4C8B-428A-B581-01FE863DD687}"/>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Main</vt:lpstr>
      <vt:lpstr>Phase 2</vt:lpstr>
      <vt:lpstr>Alzheimer's</vt:lpstr>
      <vt:lpstr>Options</vt:lpstr>
      <vt:lpstr>simufilam</vt:lpstr>
      <vt:lpstr>Prior Successes</vt:lpstr>
      <vt:lpstr>Prior Failures</vt:lpstr>
      <vt:lpstr>AB</vt:lpstr>
      <vt:lpstr>FLNA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2024-08-27T20:56:33Z</dcterms:created>
  <dcterms:modified xsi:type="dcterms:W3CDTF">2024-10-07T21:42:02Z</dcterms:modified>
</cp:coreProperties>
</file>