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rr/fa/"/>
    </mc:Choice>
  </mc:AlternateContent>
  <xr:revisionPtr revIDLastSave="0" documentId="13_ncr:1_{1CC2347F-343B-4C46-B913-7B0498E9FE7E}" xr6:coauthVersionLast="47" xr6:coauthVersionMax="47" xr10:uidLastSave="{00000000-0000-0000-0000-000000000000}"/>
  <bookViews>
    <workbookView xWindow="0" yWindow="500" windowWidth="28800" windowHeight="16860" xr2:uid="{00000000-000D-0000-FFFF-FFFF00000000}"/>
  </bookViews>
  <sheets>
    <sheet name="model" sheetId="1" r:id="rId1"/>
    <sheet name="main" sheetId="2" r:id="rId2"/>
  </sheets>
  <definedNames>
    <definedName name="fgr">model!$C$2</definedName>
    <definedName name="tgr">model!$E$2</definedName>
    <definedName name="tv">model!$G$2</definedName>
    <definedName name="wacc">model!$D$2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 s="1"/>
  <c r="J4" i="1" s="1"/>
  <c r="K4" i="1" s="1"/>
  <c r="L4" i="1" s="1"/>
  <c r="M4" i="1" s="1"/>
  <c r="N4" i="1" s="1"/>
  <c r="O4" i="1" s="1"/>
  <c r="P4" i="1" s="1"/>
  <c r="D39" i="1"/>
  <c r="E39" i="1"/>
  <c r="F39" i="1"/>
  <c r="C39" i="1"/>
  <c r="G37" i="1"/>
  <c r="G39" i="1" s="1"/>
  <c r="G26" i="1"/>
  <c r="H26" i="1" s="1"/>
  <c r="I26" i="1" s="1"/>
  <c r="J26" i="1" s="1"/>
  <c r="K26" i="1" s="1"/>
  <c r="L26" i="1" s="1"/>
  <c r="M26" i="1" s="1"/>
  <c r="N26" i="1" s="1"/>
  <c r="O26" i="1" s="1"/>
  <c r="P26" i="1" s="1"/>
  <c r="H25" i="1"/>
  <c r="I25" i="1" s="1"/>
  <c r="J25" i="1" s="1"/>
  <c r="K25" i="1" s="1"/>
  <c r="L25" i="1" s="1"/>
  <c r="M25" i="1" s="1"/>
  <c r="N25" i="1" s="1"/>
  <c r="O25" i="1" s="1"/>
  <c r="P25" i="1" s="1"/>
  <c r="G5" i="1"/>
  <c r="H5" i="1" s="1"/>
  <c r="I5" i="1" s="1"/>
  <c r="J5" i="1" s="1"/>
  <c r="K5" i="1" s="1"/>
  <c r="L5" i="1" s="1"/>
  <c r="M5" i="1" s="1"/>
  <c r="N5" i="1" s="1"/>
  <c r="O5" i="1" s="1"/>
  <c r="P5" i="1" s="1"/>
  <c r="L9" i="1" l="1"/>
  <c r="H37" i="1"/>
  <c r="I37" i="1" l="1"/>
  <c r="J37" i="1" s="1"/>
  <c r="K37" i="1" s="1"/>
  <c r="L37" i="1" s="1"/>
  <c r="M37" i="1" s="1"/>
  <c r="N37" i="1" s="1"/>
  <c r="O37" i="1" s="1"/>
  <c r="P37" i="1" s="1"/>
  <c r="G2" i="1" s="1"/>
  <c r="H2" i="1" s="1"/>
  <c r="F2" i="1" l="1"/>
  <c r="I2" i="1" s="1"/>
  <c r="K2" i="1" s="1"/>
  <c r="M2" i="1" s="1"/>
  <c r="O2" i="1" s="1"/>
</calcChain>
</file>

<file path=xl/sharedStrings.xml><?xml version="1.0" encoding="utf-8"?>
<sst xmlns="http://schemas.openxmlformats.org/spreadsheetml/2006/main" count="64" uniqueCount="51">
  <si>
    <t>fgr</t>
  </si>
  <si>
    <t>wacc</t>
  </si>
  <si>
    <t>tgr</t>
  </si>
  <si>
    <t>npv of fcf</t>
  </si>
  <si>
    <t>tv</t>
  </si>
  <si>
    <t>pv of tv</t>
  </si>
  <si>
    <t>ev</t>
  </si>
  <si>
    <t>net cash</t>
  </si>
  <si>
    <t>eq val</t>
  </si>
  <si>
    <t>shares</t>
  </si>
  <si>
    <t>implied $</t>
  </si>
  <si>
    <t>current $</t>
  </si>
  <si>
    <t>upside</t>
  </si>
  <si>
    <t>date</t>
  </si>
  <si>
    <t>2019-12-31</t>
  </si>
  <si>
    <t>2020-12-31</t>
  </si>
  <si>
    <t>2021-12-31</t>
  </si>
  <si>
    <t>2022-12-31</t>
  </si>
  <si>
    <t>2023-12-31</t>
  </si>
  <si>
    <t>1</t>
  </si>
  <si>
    <t>calendarYear</t>
  </si>
  <si>
    <t>2019</t>
  </si>
  <si>
    <t>2020</t>
  </si>
  <si>
    <t>2021</t>
  </si>
  <si>
    <t>2022</t>
  </si>
  <si>
    <t>2023</t>
  </si>
  <si>
    <t>revenue</t>
  </si>
  <si>
    <t>costOfRevenue</t>
  </si>
  <si>
    <t>grossProfit</t>
  </si>
  <si>
    <t>researchAndDevelopmentExpenses</t>
  </si>
  <si>
    <t>generalAndAdministrativeExpenses</t>
  </si>
  <si>
    <t>sellingAndMarketingExpenses</t>
  </si>
  <si>
    <t>operatingExpenses</t>
  </si>
  <si>
    <t>operatingIncome</t>
  </si>
  <si>
    <t>totalOtherIncomeExpensesNet</t>
  </si>
  <si>
    <t>incomeBeforeTax</t>
  </si>
  <si>
    <t>incomeTaxExpense</t>
  </si>
  <si>
    <t>netIncome</t>
  </si>
  <si>
    <t>eps</t>
  </si>
  <si>
    <t>weightedAverageShsOut</t>
  </si>
  <si>
    <t>netCashProvidedByOperatingActivities</t>
  </si>
  <si>
    <t>investmentsInPropertyPlantAndEquipment</t>
  </si>
  <si>
    <t>netCashUsedForInvestingActivites</t>
  </si>
  <si>
    <t>netCashUsedProvidedByFinancingActivities</t>
  </si>
  <si>
    <t>netChangeInCash</t>
  </si>
  <si>
    <t>cashAtEndOfPeriod</t>
  </si>
  <si>
    <t>cashAtBeginningOfPeriod</t>
  </si>
  <si>
    <t>operatingCashFlow</t>
  </si>
  <si>
    <t>capitalExpenditure</t>
  </si>
  <si>
    <t>freeCashFlow</t>
  </si>
  <si>
    <t>fcf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</si>
</sst>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,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30" customWidth="1"/>
    <col min="2" max="6" width="10" customWidth="1"/>
    <col min="7" max="7" width="11.1640625" bestFit="1" customWidth="1"/>
    <col min="8" max="8" width="12.1640625" bestFit="1" customWidth="1"/>
    <col min="10" max="10" width="10.6640625" bestFit="1" customWidth="1"/>
    <col min="12" max="12" width="10.1640625" bestFit="1" customWidth="1"/>
  </cols>
  <sheetData>
    <row r="1" spans="1:16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6" x14ac:dyDescent="0.2">
      <c r="C2" s="3">
        <v>0.02</v>
      </c>
      <c r="D2" s="3">
        <v>0.1</v>
      </c>
      <c r="E2" s="3">
        <v>0.02</v>
      </c>
      <c r="F2" s="1">
        <f>NPV(wacc,G37:P37)</f>
        <v>278263062.79746282</v>
      </c>
      <c r="G2" s="1">
        <f>P37*(1+tgr)/(wacc-tgr)</f>
        <v>639972070.49724746</v>
      </c>
      <c r="H2" s="1">
        <f>tv/(1+wacc)^10</f>
        <v>246736937.20253679</v>
      </c>
      <c r="I2" s="1">
        <f>F2+H2</f>
        <v>524999999.99999964</v>
      </c>
      <c r="J2" s="1">
        <v>-271000000</v>
      </c>
      <c r="K2" s="1">
        <f>I2+J2</f>
        <v>253999999.99999964</v>
      </c>
      <c r="L2" s="1">
        <v>103000000</v>
      </c>
      <c r="M2" s="4">
        <f>K2/L2</f>
        <v>2.4660194174757248</v>
      </c>
      <c r="N2">
        <v>1.61</v>
      </c>
      <c r="O2" s="2">
        <f>M2/N2-1</f>
        <v>0.53168907917746866</v>
      </c>
    </row>
    <row r="4" spans="1:16" x14ac:dyDescent="0.2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>
        <f>G4+1</f>
        <v>2</v>
      </c>
      <c r="I4">
        <f t="shared" ref="I4:P4" si="0">H4+1</f>
        <v>3</v>
      </c>
      <c r="J4">
        <f t="shared" si="0"/>
        <v>4</v>
      </c>
      <c r="K4">
        <f t="shared" si="0"/>
        <v>5</v>
      </c>
      <c r="L4">
        <f t="shared" si="0"/>
        <v>6</v>
      </c>
      <c r="M4">
        <f t="shared" si="0"/>
        <v>7</v>
      </c>
      <c r="N4">
        <f t="shared" si="0"/>
        <v>8</v>
      </c>
      <c r="O4">
        <f t="shared" si="0"/>
        <v>9</v>
      </c>
      <c r="P4">
        <f t="shared" si="0"/>
        <v>10</v>
      </c>
    </row>
    <row r="5" spans="1:1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2023</v>
      </c>
      <c r="G5">
        <f>F5+1</f>
        <v>2024</v>
      </c>
      <c r="H5">
        <f>G5+1</f>
        <v>2025</v>
      </c>
      <c r="I5">
        <f t="shared" ref="I5:P5" si="1">H5+1</f>
        <v>2026</v>
      </c>
      <c r="J5">
        <f t="shared" si="1"/>
        <v>2027</v>
      </c>
      <c r="K5">
        <f t="shared" si="1"/>
        <v>2028</v>
      </c>
      <c r="L5">
        <f t="shared" si="1"/>
        <v>2029</v>
      </c>
      <c r="M5">
        <f t="shared" si="1"/>
        <v>2030</v>
      </c>
      <c r="N5">
        <f t="shared" si="1"/>
        <v>2031</v>
      </c>
      <c r="O5">
        <f t="shared" si="1"/>
        <v>2032</v>
      </c>
      <c r="P5">
        <f t="shared" si="1"/>
        <v>2033</v>
      </c>
    </row>
    <row r="6" spans="1:16" x14ac:dyDescent="0.2">
      <c r="A6" t="s">
        <v>26</v>
      </c>
      <c r="B6" s="1">
        <v>410926000</v>
      </c>
      <c r="C6" s="1">
        <v>644338000</v>
      </c>
      <c r="D6" s="1">
        <v>776265000</v>
      </c>
      <c r="E6" s="1">
        <v>766897000</v>
      </c>
      <c r="F6" s="1">
        <v>716295000</v>
      </c>
    </row>
    <row r="7" spans="1:16" x14ac:dyDescent="0.2">
      <c r="A7" t="s">
        <v>27</v>
      </c>
      <c r="B7" s="1">
        <v>92182000</v>
      </c>
      <c r="C7" s="1">
        <v>205417000</v>
      </c>
      <c r="D7" s="1">
        <v>254904000</v>
      </c>
      <c r="E7" s="1">
        <v>197396000</v>
      </c>
      <c r="F7" s="1">
        <v>225941000</v>
      </c>
    </row>
    <row r="8" spans="1:16" x14ac:dyDescent="0.2">
      <c r="A8" t="s">
        <v>28</v>
      </c>
      <c r="B8" s="1">
        <v>318744000</v>
      </c>
      <c r="C8" s="1">
        <v>438921000</v>
      </c>
      <c r="D8" s="1">
        <v>521361000</v>
      </c>
      <c r="E8" s="1">
        <v>569501000</v>
      </c>
      <c r="F8" s="1">
        <v>490354000</v>
      </c>
    </row>
    <row r="9" spans="1:16" x14ac:dyDescent="0.2">
      <c r="A9" t="s">
        <v>29</v>
      </c>
      <c r="B9" s="1">
        <v>139772000</v>
      </c>
      <c r="C9" s="1">
        <v>170905000</v>
      </c>
      <c r="D9" s="1">
        <v>178821000</v>
      </c>
      <c r="E9" s="1">
        <v>196637000</v>
      </c>
      <c r="F9" s="1">
        <v>191705000</v>
      </c>
      <c r="L9">
        <f>G7+H5</f>
        <v>2025</v>
      </c>
    </row>
    <row r="10" spans="1:16" x14ac:dyDescent="0.2">
      <c r="A10" t="s">
        <v>30</v>
      </c>
      <c r="B10" s="1">
        <v>97489000</v>
      </c>
      <c r="C10" s="1">
        <v>129349000</v>
      </c>
      <c r="D10" s="1">
        <v>159019000</v>
      </c>
      <c r="E10" s="1">
        <v>216247000</v>
      </c>
      <c r="F10" s="1">
        <v>239783000</v>
      </c>
    </row>
    <row r="11" spans="1:16" x14ac:dyDescent="0.2">
      <c r="A11" t="s">
        <v>31</v>
      </c>
      <c r="B11" s="1">
        <v>63569000</v>
      </c>
      <c r="C11" s="1">
        <v>81914000</v>
      </c>
      <c r="D11" s="1">
        <v>105414000</v>
      </c>
      <c r="E11" s="1">
        <v>147660000</v>
      </c>
      <c r="F11" s="1">
        <v>126591000</v>
      </c>
    </row>
    <row r="12" spans="1:16" x14ac:dyDescent="0.2">
      <c r="A12" t="s">
        <v>32</v>
      </c>
      <c r="B12" s="1">
        <v>300830000</v>
      </c>
      <c r="C12" s="1">
        <v>382168000</v>
      </c>
      <c r="D12" s="1">
        <v>443254000</v>
      </c>
      <c r="E12" s="1">
        <v>560544000</v>
      </c>
      <c r="F12" s="1">
        <v>558079000</v>
      </c>
    </row>
    <row r="13" spans="1:16" x14ac:dyDescent="0.2">
      <c r="A13" t="s">
        <v>33</v>
      </c>
      <c r="B13" s="1">
        <v>37977000</v>
      </c>
      <c r="C13" s="1">
        <v>56753000</v>
      </c>
      <c r="D13" s="1">
        <v>12635000</v>
      </c>
      <c r="E13" s="1">
        <v>109986000</v>
      </c>
      <c r="F13" s="1">
        <v>-67725000</v>
      </c>
    </row>
    <row r="14" spans="1:16" x14ac:dyDescent="0.2">
      <c r="A14" t="s">
        <v>34</v>
      </c>
      <c r="B14" s="1">
        <v>-44948000</v>
      </c>
      <c r="C14" s="1">
        <v>-57614000</v>
      </c>
      <c r="D14" s="1">
        <v>-6896000</v>
      </c>
      <c r="E14" s="1">
        <v>-6040000</v>
      </c>
      <c r="F14" s="1">
        <v>118037000</v>
      </c>
    </row>
    <row r="15" spans="1:16" x14ac:dyDescent="0.2">
      <c r="A15" t="s">
        <v>35</v>
      </c>
      <c r="B15" s="1">
        <v>-6971000</v>
      </c>
      <c r="C15">
        <v>-861000</v>
      </c>
      <c r="D15" s="1">
        <v>5739000</v>
      </c>
      <c r="E15" s="1">
        <v>103946000</v>
      </c>
      <c r="F15" s="1">
        <v>50312000</v>
      </c>
    </row>
    <row r="16" spans="1:16" x14ac:dyDescent="0.2">
      <c r="A16" t="s">
        <v>36</v>
      </c>
      <c r="B16" s="1">
        <v>2634000</v>
      </c>
      <c r="C16" s="1">
        <v>5360000</v>
      </c>
      <c r="D16" s="1">
        <v>7197000</v>
      </c>
      <c r="E16" s="1">
        <v>-162692000</v>
      </c>
      <c r="F16" s="1">
        <v>32131999</v>
      </c>
    </row>
    <row r="17" spans="1:16" x14ac:dyDescent="0.2">
      <c r="A17" t="s">
        <v>37</v>
      </c>
      <c r="B17" s="1">
        <v>-9605000</v>
      </c>
      <c r="C17" s="1">
        <v>-6221000</v>
      </c>
      <c r="D17" s="1">
        <v>-1458000</v>
      </c>
      <c r="E17" s="1">
        <v>266638000</v>
      </c>
      <c r="F17" s="1">
        <v>18180000</v>
      </c>
    </row>
    <row r="18" spans="1:16" x14ac:dyDescent="0.2">
      <c r="A18" t="s">
        <v>38</v>
      </c>
      <c r="B18">
        <v>-8.0600000000000005E-2</v>
      </c>
      <c r="C18">
        <v>-4.9599999999999998E-2</v>
      </c>
      <c r="D18">
        <v>-1.03E-2</v>
      </c>
      <c r="E18">
        <v>2.09</v>
      </c>
      <c r="F18">
        <v>0.16</v>
      </c>
    </row>
    <row r="19" spans="1:16" x14ac:dyDescent="0.2">
      <c r="A19" t="s">
        <v>39</v>
      </c>
      <c r="B19" s="1">
        <v>119204000</v>
      </c>
      <c r="C19" s="1">
        <v>125367000</v>
      </c>
      <c r="D19" s="1">
        <v>141262000</v>
      </c>
      <c r="E19" s="1">
        <v>127557000</v>
      </c>
      <c r="F19" s="1">
        <v>116504000</v>
      </c>
    </row>
    <row r="25" spans="1:16" x14ac:dyDescent="0.2">
      <c r="A25" t="s">
        <v>13</v>
      </c>
      <c r="B25" t="s">
        <v>14</v>
      </c>
      <c r="C25" t="s">
        <v>15</v>
      </c>
      <c r="D25" t="s">
        <v>16</v>
      </c>
      <c r="E25" t="s">
        <v>17</v>
      </c>
      <c r="F25" t="s">
        <v>18</v>
      </c>
      <c r="G25" t="s">
        <v>19</v>
      </c>
      <c r="H25">
        <f>G25+1</f>
        <v>2</v>
      </c>
      <c r="I25">
        <f t="shared" ref="I25:P25" si="2">H25+1</f>
        <v>3</v>
      </c>
      <c r="J25">
        <f t="shared" si="2"/>
        <v>4</v>
      </c>
      <c r="K25">
        <f t="shared" si="2"/>
        <v>5</v>
      </c>
      <c r="L25">
        <f t="shared" si="2"/>
        <v>6</v>
      </c>
      <c r="M25">
        <f t="shared" si="2"/>
        <v>7</v>
      </c>
      <c r="N25">
        <f t="shared" si="2"/>
        <v>8</v>
      </c>
      <c r="O25">
        <f t="shared" si="2"/>
        <v>9</v>
      </c>
      <c r="P25">
        <f t="shared" si="2"/>
        <v>10</v>
      </c>
    </row>
    <row r="26" spans="1:16" x14ac:dyDescent="0.2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 t="s">
        <v>25</v>
      </c>
      <c r="G26">
        <f>F26+1</f>
        <v>2024</v>
      </c>
      <c r="H26">
        <f>G26+1</f>
        <v>2025</v>
      </c>
      <c r="I26">
        <f t="shared" ref="I26:P26" si="3">H26+1</f>
        <v>2026</v>
      </c>
      <c r="J26">
        <f t="shared" si="3"/>
        <v>2027</v>
      </c>
      <c r="K26">
        <f t="shared" si="3"/>
        <v>2028</v>
      </c>
      <c r="L26">
        <f t="shared" si="3"/>
        <v>2029</v>
      </c>
      <c r="M26">
        <f t="shared" si="3"/>
        <v>2030</v>
      </c>
      <c r="N26">
        <f t="shared" si="3"/>
        <v>2031</v>
      </c>
      <c r="O26">
        <f t="shared" si="3"/>
        <v>2032</v>
      </c>
      <c r="P26">
        <f t="shared" si="3"/>
        <v>2033</v>
      </c>
    </row>
    <row r="27" spans="1:16" x14ac:dyDescent="0.2">
      <c r="A27" t="s">
        <v>37</v>
      </c>
      <c r="B27" s="1">
        <v>-9605000</v>
      </c>
      <c r="C27" s="1">
        <v>-6221000</v>
      </c>
      <c r="D27" s="1">
        <v>-1458000</v>
      </c>
      <c r="E27" s="1">
        <v>266638000</v>
      </c>
      <c r="F27" s="1">
        <v>18180000</v>
      </c>
    </row>
    <row r="28" spans="1:16" x14ac:dyDescent="0.2">
      <c r="A28" t="s">
        <v>40</v>
      </c>
      <c r="B28" s="1">
        <v>113403000</v>
      </c>
      <c r="C28" s="1">
        <v>236442000</v>
      </c>
      <c r="D28" s="1">
        <v>273224000</v>
      </c>
      <c r="E28" s="1">
        <v>255736000</v>
      </c>
      <c r="F28" s="1">
        <v>246198000</v>
      </c>
    </row>
    <row r="29" spans="1:16" x14ac:dyDescent="0.2">
      <c r="A29" t="s">
        <v>41</v>
      </c>
      <c r="B29" s="1">
        <v>-42326000</v>
      </c>
      <c r="C29" s="1">
        <v>-81317000</v>
      </c>
      <c r="D29" s="1">
        <v>-94180000</v>
      </c>
      <c r="E29" s="1">
        <v>-103092000</v>
      </c>
      <c r="F29" s="1">
        <v>-83052000</v>
      </c>
    </row>
    <row r="30" spans="1:16" x14ac:dyDescent="0.2">
      <c r="A30" t="s">
        <v>42</v>
      </c>
      <c r="B30" s="1">
        <v>-703425000</v>
      </c>
      <c r="C30" s="1">
        <v>-732786000</v>
      </c>
      <c r="D30" s="1">
        <v>-365768000</v>
      </c>
      <c r="E30" s="1">
        <v>104891000</v>
      </c>
      <c r="F30" s="1">
        <v>268673000</v>
      </c>
    </row>
    <row r="31" spans="1:16" x14ac:dyDescent="0.2">
      <c r="A31" t="s">
        <v>43</v>
      </c>
      <c r="B31" s="1">
        <v>603509000</v>
      </c>
      <c r="C31" s="1">
        <v>588627000</v>
      </c>
      <c r="D31" s="1">
        <v>466722000</v>
      </c>
      <c r="E31" s="1">
        <v>-744803000</v>
      </c>
      <c r="F31" s="1">
        <v>-852770000</v>
      </c>
    </row>
    <row r="32" spans="1:16" x14ac:dyDescent="0.2">
      <c r="A32" t="s">
        <v>44</v>
      </c>
      <c r="B32" s="1">
        <v>13487000</v>
      </c>
      <c r="C32" s="1">
        <v>92283000</v>
      </c>
      <c r="D32" s="1">
        <v>374178000</v>
      </c>
      <c r="E32" s="1">
        <v>-380039000</v>
      </c>
      <c r="F32" s="1">
        <v>-337983000</v>
      </c>
    </row>
    <row r="33" spans="1:16" x14ac:dyDescent="0.2">
      <c r="A33" t="s">
        <v>45</v>
      </c>
      <c r="B33" s="1">
        <v>389432000</v>
      </c>
      <c r="C33" s="1">
        <v>481715000</v>
      </c>
      <c r="D33" s="1">
        <v>855893000</v>
      </c>
      <c r="E33" s="1">
        <v>475854000</v>
      </c>
      <c r="F33" s="1">
        <v>135757000</v>
      </c>
    </row>
    <row r="34" spans="1:16" x14ac:dyDescent="0.2">
      <c r="A34" t="s">
        <v>46</v>
      </c>
      <c r="B34" s="1">
        <v>375945000</v>
      </c>
      <c r="C34" s="1">
        <v>389432000</v>
      </c>
      <c r="D34" s="1">
        <v>481715000</v>
      </c>
      <c r="E34" s="1">
        <v>855893000</v>
      </c>
      <c r="F34" s="1">
        <v>473740000</v>
      </c>
    </row>
    <row r="35" spans="1:16" x14ac:dyDescent="0.2">
      <c r="A35" t="s">
        <v>47</v>
      </c>
      <c r="B35" s="1">
        <v>113403000</v>
      </c>
      <c r="C35" s="1">
        <v>236442000</v>
      </c>
      <c r="D35" s="1">
        <v>273224000</v>
      </c>
      <c r="E35" s="1">
        <v>255736000</v>
      </c>
      <c r="F35" s="1">
        <v>246198000</v>
      </c>
    </row>
    <row r="36" spans="1:16" x14ac:dyDescent="0.2">
      <c r="A36" t="s">
        <v>48</v>
      </c>
      <c r="B36" s="1">
        <v>-42326000</v>
      </c>
      <c r="C36" s="1">
        <v>-81317000</v>
      </c>
      <c r="D36" s="1">
        <v>-94180000</v>
      </c>
      <c r="E36" s="1">
        <v>-103092000</v>
      </c>
      <c r="F36" s="1">
        <v>-83052000</v>
      </c>
    </row>
    <row r="37" spans="1:16" x14ac:dyDescent="0.2">
      <c r="A37" t="s">
        <v>49</v>
      </c>
      <c r="B37" s="1">
        <v>71077000</v>
      </c>
      <c r="C37" s="1">
        <v>155125000</v>
      </c>
      <c r="D37" s="1">
        <v>179044000</v>
      </c>
      <c r="E37" s="1">
        <v>152644000</v>
      </c>
      <c r="F37" s="1">
        <v>163146000</v>
      </c>
      <c r="G37" s="1">
        <f>((25000000+-4000000)/2)*4</f>
        <v>42000000</v>
      </c>
      <c r="H37" s="1">
        <f t="shared" ref="H37:P37" si="4">G37*(1+fgr)</f>
        <v>42840000</v>
      </c>
      <c r="I37" s="1">
        <f t="shared" si="4"/>
        <v>43696800</v>
      </c>
      <c r="J37" s="1">
        <f t="shared" si="4"/>
        <v>44570736</v>
      </c>
      <c r="K37" s="1">
        <f t="shared" si="4"/>
        <v>45462150.719999999</v>
      </c>
      <c r="L37" s="1">
        <f t="shared" si="4"/>
        <v>46371393.734399997</v>
      </c>
      <c r="M37" s="1">
        <f t="shared" si="4"/>
        <v>47298821.609087996</v>
      </c>
      <c r="N37" s="1">
        <f t="shared" si="4"/>
        <v>48244798.041269757</v>
      </c>
      <c r="O37" s="1">
        <f t="shared" si="4"/>
        <v>49209694.002095155</v>
      </c>
      <c r="P37" s="1">
        <f t="shared" si="4"/>
        <v>50193887.88213706</v>
      </c>
    </row>
    <row r="39" spans="1:16" x14ac:dyDescent="0.2">
      <c r="A39" t="s">
        <v>50</v>
      </c>
      <c r="C39" s="2">
        <f>C37/B37-1</f>
        <v>1.1824922267400142</v>
      </c>
      <c r="D39" s="2">
        <f t="shared" ref="D39:G39" si="5">D37/C37-1</f>
        <v>0.15419178082191776</v>
      </c>
      <c r="E39" s="2">
        <f t="shared" si="5"/>
        <v>-0.14744978887871141</v>
      </c>
      <c r="F39" s="2">
        <f t="shared" si="5"/>
        <v>6.880060795052545E-2</v>
      </c>
      <c r="G39" s="2">
        <f t="shared" si="5"/>
        <v>-0.74256187709168475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model</vt:lpstr>
      <vt:lpstr>main</vt:lpstr>
      <vt:lpstr>fgr</vt:lpstr>
      <vt:lpstr>tgr</vt:lpstr>
      <vt:lpstr>tv</vt:lpstr>
      <vt:lpstr>wacc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Rishi Raja</cp:lastModifiedBy>
  <dcterms:created xsi:type="dcterms:W3CDTF">2024-10-19T04:46:43Z</dcterms:created>
  <dcterms:modified xsi:type="dcterms:W3CDTF">2024-10-19T17:37:53Z</dcterms:modified>
</cp:coreProperties>
</file>