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6495" activeTab="1"/>
  </bookViews>
  <sheets>
    <sheet name="Titanic " sheetId="2" r:id="rId1"/>
    <sheet name="Duplicate" sheetId="8" r:id="rId2"/>
    <sheet name="PIVOT TABLE" sheetId="9" r:id="rId3"/>
    <sheet name="DASHBOARD" sheetId="10" r:id="rId4"/>
  </sheets>
  <externalReferences>
    <externalReference r:id="rId5"/>
  </externalReferences>
  <definedNames>
    <definedName name="_xlnm._FilterDatabase" localSheetId="1" hidden="1">Duplicate!$A$1:$M$419</definedName>
    <definedName name="itanicTable">#REF!</definedName>
    <definedName name="Slicer_Age_Grouping">#N/A</definedName>
    <definedName name="Slicer_Class_Difference">#N/A</definedName>
    <definedName name="Slicer_Embarked">#N/A</definedName>
    <definedName name="Slicer_Survived">#N/A</definedName>
    <definedName name="Titanictable">#REF!</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Q36" i="8" l="1"/>
  <c r="Q35" i="8"/>
  <c r="Q34" i="8"/>
  <c r="Q31" i="8"/>
  <c r="Q29" i="8"/>
  <c r="Q30" i="8"/>
  <c r="Q28" i="8"/>
  <c r="Q25" i="8"/>
  <c r="Q23" i="8"/>
  <c r="Q11" i="8"/>
  <c r="Q10" i="8"/>
  <c r="Q6" i="8"/>
  <c r="Q2" i="8"/>
  <c r="A1" i="8" l="1"/>
  <c r="G419" i="8" l="1"/>
  <c r="E419" i="8"/>
  <c r="G418" i="8"/>
  <c r="E418" i="8"/>
  <c r="G417" i="8"/>
  <c r="E417" i="8"/>
  <c r="G416" i="8"/>
  <c r="E416" i="8"/>
  <c r="G415" i="8"/>
  <c r="E415" i="8"/>
  <c r="G414" i="8"/>
  <c r="E414" i="8"/>
  <c r="G413" i="8"/>
  <c r="E413" i="8"/>
  <c r="G412" i="8"/>
  <c r="E412" i="8"/>
  <c r="G411" i="8"/>
  <c r="E411" i="8"/>
  <c r="G410" i="8"/>
  <c r="E410" i="8"/>
  <c r="G409" i="8"/>
  <c r="E409" i="8"/>
  <c r="G408" i="8"/>
  <c r="E408" i="8"/>
  <c r="G407" i="8"/>
  <c r="E407" i="8"/>
  <c r="G406" i="8"/>
  <c r="E406" i="8"/>
  <c r="G405" i="8"/>
  <c r="E405" i="8"/>
  <c r="G404" i="8"/>
  <c r="E404" i="8"/>
  <c r="G403" i="8"/>
  <c r="E403" i="8"/>
  <c r="G402" i="8"/>
  <c r="E402" i="8"/>
  <c r="G401" i="8"/>
  <c r="E401" i="8"/>
  <c r="G400" i="8"/>
  <c r="E400" i="8"/>
  <c r="G399" i="8"/>
  <c r="E399" i="8"/>
  <c r="G398" i="8"/>
  <c r="E398" i="8"/>
  <c r="G397" i="8"/>
  <c r="E397" i="8"/>
  <c r="G396" i="8"/>
  <c r="E396" i="8"/>
  <c r="G395" i="8"/>
  <c r="E395" i="8"/>
  <c r="G394" i="8"/>
  <c r="E394" i="8"/>
  <c r="G393" i="8"/>
  <c r="E393" i="8"/>
  <c r="G392" i="8"/>
  <c r="E392" i="8"/>
  <c r="G391" i="8"/>
  <c r="E391" i="8"/>
  <c r="G390" i="8"/>
  <c r="E390" i="8"/>
  <c r="G389" i="8"/>
  <c r="E389" i="8"/>
  <c r="G388" i="8"/>
  <c r="E388" i="8"/>
  <c r="G387" i="8"/>
  <c r="E387" i="8"/>
  <c r="G386" i="8"/>
  <c r="E386" i="8"/>
  <c r="G385" i="8"/>
  <c r="E385" i="8"/>
  <c r="G384" i="8"/>
  <c r="E384" i="8"/>
  <c r="G383" i="8"/>
  <c r="E383" i="8"/>
  <c r="G382" i="8"/>
  <c r="E382" i="8"/>
  <c r="G381" i="8"/>
  <c r="E381" i="8"/>
  <c r="G380" i="8"/>
  <c r="E380" i="8"/>
  <c r="G379" i="8"/>
  <c r="E379" i="8"/>
  <c r="G378" i="8"/>
  <c r="E378" i="8"/>
  <c r="G377" i="8"/>
  <c r="E377" i="8"/>
  <c r="G376" i="8"/>
  <c r="E376" i="8"/>
  <c r="G375" i="8"/>
  <c r="E375" i="8"/>
  <c r="G374" i="8"/>
  <c r="E374" i="8"/>
  <c r="G373" i="8"/>
  <c r="E373" i="8"/>
  <c r="G372" i="8"/>
  <c r="E372" i="8"/>
  <c r="G371" i="8"/>
  <c r="E371" i="8"/>
  <c r="G370" i="8"/>
  <c r="E370" i="8"/>
  <c r="G369" i="8"/>
  <c r="E369" i="8"/>
  <c r="G368" i="8"/>
  <c r="E368" i="8"/>
  <c r="G367" i="8"/>
  <c r="E367" i="8"/>
  <c r="G366" i="8"/>
  <c r="E366" i="8"/>
  <c r="G365" i="8"/>
  <c r="E365" i="8"/>
  <c r="G364" i="8"/>
  <c r="E364" i="8"/>
  <c r="G363" i="8"/>
  <c r="E363" i="8"/>
  <c r="G362" i="8"/>
  <c r="E362" i="8"/>
  <c r="G361" i="8"/>
  <c r="E361" i="8"/>
  <c r="G360" i="8"/>
  <c r="E360" i="8"/>
  <c r="G359" i="8"/>
  <c r="E359" i="8"/>
  <c r="G358" i="8"/>
  <c r="E358" i="8"/>
  <c r="G357" i="8"/>
  <c r="E357" i="8"/>
  <c r="G356" i="8"/>
  <c r="E356" i="8"/>
  <c r="G355" i="8"/>
  <c r="E355" i="8"/>
  <c r="G354" i="8"/>
  <c r="E354" i="8"/>
  <c r="G353" i="8"/>
  <c r="E353" i="8"/>
  <c r="G352" i="8"/>
  <c r="E352" i="8"/>
  <c r="G351" i="8"/>
  <c r="E351" i="8"/>
  <c r="G350" i="8"/>
  <c r="E350" i="8"/>
  <c r="G349" i="8"/>
  <c r="E349" i="8"/>
  <c r="G348" i="8"/>
  <c r="E348" i="8"/>
  <c r="G347" i="8"/>
  <c r="E347" i="8"/>
  <c r="G346" i="8"/>
  <c r="E346" i="8"/>
  <c r="G345" i="8"/>
  <c r="E345" i="8"/>
  <c r="G344" i="8"/>
  <c r="E344" i="8"/>
  <c r="G343" i="8"/>
  <c r="E343" i="8"/>
  <c r="G342" i="8"/>
  <c r="E342" i="8"/>
  <c r="G341" i="8"/>
  <c r="E341" i="8"/>
  <c r="G340" i="8"/>
  <c r="E340" i="8"/>
  <c r="G339" i="8"/>
  <c r="E339" i="8"/>
  <c r="G338" i="8"/>
  <c r="E338" i="8"/>
  <c r="G337" i="8"/>
  <c r="E337" i="8"/>
  <c r="G336" i="8"/>
  <c r="E336" i="8"/>
  <c r="G335" i="8"/>
  <c r="E335" i="8"/>
  <c r="G334" i="8"/>
  <c r="E334" i="8"/>
  <c r="G333" i="8"/>
  <c r="E333" i="8"/>
  <c r="G332" i="8"/>
  <c r="E332" i="8"/>
  <c r="G331" i="8"/>
  <c r="E331" i="8"/>
  <c r="G330" i="8"/>
  <c r="E330" i="8"/>
  <c r="G329" i="8"/>
  <c r="E329" i="8"/>
  <c r="G328" i="8"/>
  <c r="E328" i="8"/>
  <c r="G327" i="8"/>
  <c r="E327" i="8"/>
  <c r="G326" i="8"/>
  <c r="E326" i="8"/>
  <c r="G325" i="8"/>
  <c r="E325" i="8"/>
  <c r="G324" i="8"/>
  <c r="E324" i="8"/>
  <c r="G323" i="8"/>
  <c r="E323" i="8"/>
  <c r="G322" i="8"/>
  <c r="E322" i="8"/>
  <c r="G321" i="8"/>
  <c r="E321" i="8"/>
  <c r="G320" i="8"/>
  <c r="E320" i="8"/>
  <c r="G319" i="8"/>
  <c r="E319" i="8"/>
  <c r="G318" i="8"/>
  <c r="E318" i="8"/>
  <c r="G317" i="8"/>
  <c r="E317" i="8"/>
  <c r="G316" i="8"/>
  <c r="E316" i="8"/>
  <c r="G315" i="8"/>
  <c r="E315" i="8"/>
  <c r="G314" i="8"/>
  <c r="E314" i="8"/>
  <c r="G313" i="8"/>
  <c r="E313" i="8"/>
  <c r="G312" i="8"/>
  <c r="E312" i="8"/>
  <c r="G311" i="8"/>
  <c r="E311" i="8"/>
  <c r="G310" i="8"/>
  <c r="E310" i="8"/>
  <c r="G309" i="8"/>
  <c r="E309" i="8"/>
  <c r="G308" i="8"/>
  <c r="E308" i="8"/>
  <c r="G307" i="8"/>
  <c r="E307" i="8"/>
  <c r="G306" i="8"/>
  <c r="E306" i="8"/>
  <c r="G305" i="8"/>
  <c r="E305" i="8"/>
  <c r="G304" i="8"/>
  <c r="E304" i="8"/>
  <c r="G303" i="8"/>
  <c r="E303" i="8"/>
  <c r="G302" i="8"/>
  <c r="E302" i="8"/>
  <c r="G301" i="8"/>
  <c r="E301" i="8"/>
  <c r="G300" i="8"/>
  <c r="E300" i="8"/>
  <c r="G299" i="8"/>
  <c r="E299" i="8"/>
  <c r="G298" i="8"/>
  <c r="E298" i="8"/>
  <c r="G297" i="8"/>
  <c r="E297" i="8"/>
  <c r="G296" i="8"/>
  <c r="E296" i="8"/>
  <c r="G295" i="8"/>
  <c r="E295" i="8"/>
  <c r="G294" i="8"/>
  <c r="E294" i="8"/>
  <c r="G293" i="8"/>
  <c r="E293" i="8"/>
  <c r="G292" i="8"/>
  <c r="E292" i="8"/>
  <c r="G291" i="8"/>
  <c r="E291" i="8"/>
  <c r="G290" i="8"/>
  <c r="E290" i="8"/>
  <c r="G289" i="8"/>
  <c r="E289" i="8"/>
  <c r="G288" i="8"/>
  <c r="E288" i="8"/>
  <c r="G287" i="8"/>
  <c r="E287" i="8"/>
  <c r="G286" i="8"/>
  <c r="E286" i="8"/>
  <c r="G285" i="8"/>
  <c r="E285" i="8"/>
  <c r="G284" i="8"/>
  <c r="E284" i="8"/>
  <c r="G283" i="8"/>
  <c r="E283" i="8"/>
  <c r="G282" i="8"/>
  <c r="E282" i="8"/>
  <c r="G281" i="8"/>
  <c r="E281" i="8"/>
  <c r="G280" i="8"/>
  <c r="E280" i="8"/>
  <c r="G279" i="8"/>
  <c r="E279" i="8"/>
  <c r="G278" i="8"/>
  <c r="E278" i="8"/>
  <c r="G277" i="8"/>
  <c r="E277" i="8"/>
  <c r="G276" i="8"/>
  <c r="E276" i="8"/>
  <c r="G275" i="8"/>
  <c r="E275" i="8"/>
  <c r="G274" i="8"/>
  <c r="E274" i="8"/>
  <c r="G273" i="8"/>
  <c r="E273" i="8"/>
  <c r="G272" i="8"/>
  <c r="E272" i="8"/>
  <c r="G271" i="8"/>
  <c r="E271" i="8"/>
  <c r="G270" i="8"/>
  <c r="E270" i="8"/>
  <c r="G269" i="8"/>
  <c r="E269" i="8"/>
  <c r="G268" i="8"/>
  <c r="E268" i="8"/>
  <c r="G267" i="8"/>
  <c r="E267" i="8"/>
  <c r="G266" i="8"/>
  <c r="E266" i="8"/>
  <c r="G265" i="8"/>
  <c r="E265" i="8"/>
  <c r="G264" i="8"/>
  <c r="E264" i="8"/>
  <c r="G263" i="8"/>
  <c r="E263" i="8"/>
  <c r="G262" i="8"/>
  <c r="E262" i="8"/>
  <c r="G261" i="8"/>
  <c r="E261" i="8"/>
  <c r="G260" i="8"/>
  <c r="E260" i="8"/>
  <c r="G259" i="8"/>
  <c r="E259" i="8"/>
  <c r="G258" i="8"/>
  <c r="E258" i="8"/>
  <c r="G257" i="8"/>
  <c r="E257" i="8"/>
  <c r="G256" i="8"/>
  <c r="E256" i="8"/>
  <c r="G255" i="8"/>
  <c r="E255" i="8"/>
  <c r="G254" i="8"/>
  <c r="E254" i="8"/>
  <c r="G253" i="8"/>
  <c r="E253" i="8"/>
  <c r="G252" i="8"/>
  <c r="E252" i="8"/>
  <c r="G251" i="8"/>
  <c r="E251" i="8"/>
  <c r="G250" i="8"/>
  <c r="E250" i="8"/>
  <c r="G249" i="8"/>
  <c r="E249" i="8"/>
  <c r="G248" i="8"/>
  <c r="E248" i="8"/>
  <c r="G247" i="8"/>
  <c r="E247" i="8"/>
  <c r="G246" i="8"/>
  <c r="E246" i="8"/>
  <c r="G245" i="8"/>
  <c r="E245" i="8"/>
  <c r="G244" i="8"/>
  <c r="E244" i="8"/>
  <c r="G243" i="8"/>
  <c r="E243" i="8"/>
  <c r="G242" i="8"/>
  <c r="E242" i="8"/>
  <c r="G241" i="8"/>
  <c r="E241" i="8"/>
  <c r="G240" i="8"/>
  <c r="E240" i="8"/>
  <c r="G239" i="8"/>
  <c r="E239" i="8"/>
  <c r="G238" i="8"/>
  <c r="E238" i="8"/>
  <c r="G237" i="8"/>
  <c r="E237" i="8"/>
  <c r="G236" i="8"/>
  <c r="E236" i="8"/>
  <c r="G235" i="8"/>
  <c r="E235" i="8"/>
  <c r="G234" i="8"/>
  <c r="E234" i="8"/>
  <c r="G233" i="8"/>
  <c r="E233" i="8"/>
  <c r="G232" i="8"/>
  <c r="E232" i="8"/>
  <c r="G231" i="8"/>
  <c r="E231" i="8"/>
  <c r="G230" i="8"/>
  <c r="E230" i="8"/>
  <c r="G229" i="8"/>
  <c r="E229" i="8"/>
  <c r="G228" i="8"/>
  <c r="E228" i="8"/>
  <c r="G227" i="8"/>
  <c r="E227" i="8"/>
  <c r="G226" i="8"/>
  <c r="E226" i="8"/>
  <c r="G225" i="8"/>
  <c r="E225" i="8"/>
  <c r="G224" i="8"/>
  <c r="E224" i="8"/>
  <c r="G223" i="8"/>
  <c r="E223" i="8"/>
  <c r="G222" i="8"/>
  <c r="E222" i="8"/>
  <c r="G221" i="8"/>
  <c r="E221" i="8"/>
  <c r="G220" i="8"/>
  <c r="E220" i="8"/>
  <c r="G219" i="8"/>
  <c r="E219" i="8"/>
  <c r="G218" i="8"/>
  <c r="E218" i="8"/>
  <c r="G217" i="8"/>
  <c r="E217" i="8"/>
  <c r="G216" i="8"/>
  <c r="E216" i="8"/>
  <c r="G215" i="8"/>
  <c r="E215" i="8"/>
  <c r="G214" i="8"/>
  <c r="E214" i="8"/>
  <c r="G213" i="8"/>
  <c r="E213" i="8"/>
  <c r="G212" i="8"/>
  <c r="E212" i="8"/>
  <c r="G211" i="8"/>
  <c r="E211" i="8"/>
  <c r="G210" i="8"/>
  <c r="E210" i="8"/>
  <c r="G209" i="8"/>
  <c r="E209" i="8"/>
  <c r="G208" i="8"/>
  <c r="E208" i="8"/>
  <c r="G207" i="8"/>
  <c r="E207" i="8"/>
  <c r="G206" i="8"/>
  <c r="E206" i="8"/>
  <c r="G205" i="8"/>
  <c r="E205" i="8"/>
  <c r="G204" i="8"/>
  <c r="E204" i="8"/>
  <c r="G203" i="8"/>
  <c r="E203" i="8"/>
  <c r="G202" i="8"/>
  <c r="E202" i="8"/>
  <c r="G201" i="8"/>
  <c r="E201" i="8"/>
  <c r="G200" i="8"/>
  <c r="E200" i="8"/>
  <c r="G199" i="8"/>
  <c r="E199" i="8"/>
  <c r="G198" i="8"/>
  <c r="E198" i="8"/>
  <c r="G197" i="8"/>
  <c r="E197" i="8"/>
  <c r="G196" i="8"/>
  <c r="E196" i="8"/>
  <c r="G195" i="8"/>
  <c r="E195" i="8"/>
  <c r="G194" i="8"/>
  <c r="E194" i="8"/>
  <c r="G193" i="8"/>
  <c r="E193" i="8"/>
  <c r="G192" i="8"/>
  <c r="E192" i="8"/>
  <c r="G191" i="8"/>
  <c r="E191" i="8"/>
  <c r="G190" i="8"/>
  <c r="E190" i="8"/>
  <c r="G189" i="8"/>
  <c r="E189" i="8"/>
  <c r="G188" i="8"/>
  <c r="E188" i="8"/>
  <c r="G187" i="8"/>
  <c r="E187" i="8"/>
  <c r="G186" i="8"/>
  <c r="E186" i="8"/>
  <c r="G185" i="8"/>
  <c r="E185" i="8"/>
  <c r="G184" i="8"/>
  <c r="E184" i="8"/>
  <c r="G183" i="8"/>
  <c r="E183" i="8"/>
  <c r="G182" i="8"/>
  <c r="E182" i="8"/>
  <c r="G181" i="8"/>
  <c r="E181" i="8"/>
  <c r="G180" i="8"/>
  <c r="E180" i="8"/>
  <c r="G179" i="8"/>
  <c r="E179" i="8"/>
  <c r="G178" i="8"/>
  <c r="E178" i="8"/>
  <c r="G177" i="8"/>
  <c r="E177" i="8"/>
  <c r="G176" i="8"/>
  <c r="E176" i="8"/>
  <c r="G175" i="8"/>
  <c r="E175" i="8"/>
  <c r="G174" i="8"/>
  <c r="E174" i="8"/>
  <c r="G173" i="8"/>
  <c r="E173" i="8"/>
  <c r="G172" i="8"/>
  <c r="E172" i="8"/>
  <c r="G171" i="8"/>
  <c r="E171" i="8"/>
  <c r="G170" i="8"/>
  <c r="E170" i="8"/>
  <c r="G169" i="8"/>
  <c r="E169" i="8"/>
  <c r="G168" i="8"/>
  <c r="E168" i="8"/>
  <c r="G167" i="8"/>
  <c r="E167" i="8"/>
  <c r="G166" i="8"/>
  <c r="E166" i="8"/>
  <c r="G165" i="8"/>
  <c r="E165" i="8"/>
  <c r="G164" i="8"/>
  <c r="E164" i="8"/>
  <c r="G163" i="8"/>
  <c r="E163" i="8"/>
  <c r="G162" i="8"/>
  <c r="E162" i="8"/>
  <c r="G161" i="8"/>
  <c r="E161" i="8"/>
  <c r="G160" i="8"/>
  <c r="E160" i="8"/>
  <c r="G159" i="8"/>
  <c r="E159" i="8"/>
  <c r="G158" i="8"/>
  <c r="E158" i="8"/>
  <c r="G157" i="8"/>
  <c r="E157" i="8"/>
  <c r="G156" i="8"/>
  <c r="E156" i="8"/>
  <c r="G155" i="8"/>
  <c r="E155" i="8"/>
  <c r="G154" i="8"/>
  <c r="E154" i="8"/>
  <c r="G153" i="8"/>
  <c r="E153" i="8"/>
  <c r="G152" i="8"/>
  <c r="E152" i="8"/>
  <c r="G151" i="8"/>
  <c r="E151" i="8"/>
  <c r="G150" i="8"/>
  <c r="E150" i="8"/>
  <c r="G149" i="8"/>
  <c r="E149" i="8"/>
  <c r="G148" i="8"/>
  <c r="E148" i="8"/>
  <c r="G147" i="8"/>
  <c r="E147" i="8"/>
  <c r="G146" i="8"/>
  <c r="E146" i="8"/>
  <c r="G145" i="8"/>
  <c r="E145" i="8"/>
  <c r="G144" i="8"/>
  <c r="E144" i="8"/>
  <c r="G143" i="8"/>
  <c r="E143" i="8"/>
  <c r="G142" i="8"/>
  <c r="E142" i="8"/>
  <c r="G141" i="8"/>
  <c r="E141" i="8"/>
  <c r="G140" i="8"/>
  <c r="E140" i="8"/>
  <c r="G139" i="8"/>
  <c r="E139" i="8"/>
  <c r="G138" i="8"/>
  <c r="E138" i="8"/>
  <c r="G137" i="8"/>
  <c r="E137" i="8"/>
  <c r="G136" i="8"/>
  <c r="E136" i="8"/>
  <c r="G135" i="8"/>
  <c r="E135" i="8"/>
  <c r="G134" i="8"/>
  <c r="E134" i="8"/>
  <c r="G133" i="8"/>
  <c r="E133" i="8"/>
  <c r="G132" i="8"/>
  <c r="E132" i="8"/>
  <c r="G131" i="8"/>
  <c r="E131" i="8"/>
  <c r="G130" i="8"/>
  <c r="E130" i="8"/>
  <c r="G129" i="8"/>
  <c r="E129" i="8"/>
  <c r="G128" i="8"/>
  <c r="E128" i="8"/>
  <c r="G127" i="8"/>
  <c r="E127" i="8"/>
  <c r="G126" i="8"/>
  <c r="E126" i="8"/>
  <c r="G125" i="8"/>
  <c r="E125" i="8"/>
  <c r="G124" i="8"/>
  <c r="E124" i="8"/>
  <c r="G123" i="8"/>
  <c r="E123" i="8"/>
  <c r="G122" i="8"/>
  <c r="E122" i="8"/>
  <c r="G121" i="8"/>
  <c r="E121" i="8"/>
  <c r="G120" i="8"/>
  <c r="E120" i="8"/>
  <c r="G119" i="8"/>
  <c r="E119" i="8"/>
  <c r="G118" i="8"/>
  <c r="E118" i="8"/>
  <c r="G117" i="8"/>
  <c r="E117" i="8"/>
  <c r="G116" i="8"/>
  <c r="E116" i="8"/>
  <c r="G115" i="8"/>
  <c r="E115" i="8"/>
  <c r="G114" i="8"/>
  <c r="E114" i="8"/>
  <c r="G113" i="8"/>
  <c r="E113" i="8"/>
  <c r="G112" i="8"/>
  <c r="E112" i="8"/>
  <c r="G111" i="8"/>
  <c r="E111" i="8"/>
  <c r="G110" i="8"/>
  <c r="E110" i="8"/>
  <c r="G109" i="8"/>
  <c r="E109" i="8"/>
  <c r="G108" i="8"/>
  <c r="E108" i="8"/>
  <c r="G107" i="8"/>
  <c r="E107" i="8"/>
  <c r="G106" i="8"/>
  <c r="E106" i="8"/>
  <c r="G105" i="8"/>
  <c r="E105" i="8"/>
  <c r="G104" i="8"/>
  <c r="E104" i="8"/>
  <c r="G103" i="8"/>
  <c r="E103" i="8"/>
  <c r="G102" i="8"/>
  <c r="E102" i="8"/>
  <c r="G101" i="8"/>
  <c r="E101" i="8"/>
  <c r="G100" i="8"/>
  <c r="E100" i="8"/>
  <c r="G99" i="8"/>
  <c r="E99" i="8"/>
  <c r="G98" i="8"/>
  <c r="E98" i="8"/>
  <c r="G97" i="8"/>
  <c r="E97" i="8"/>
  <c r="G96" i="8"/>
  <c r="E96" i="8"/>
  <c r="G95" i="8"/>
  <c r="E95" i="8"/>
  <c r="G94" i="8"/>
  <c r="E94" i="8"/>
  <c r="G93" i="8"/>
  <c r="E93" i="8"/>
  <c r="G92" i="8"/>
  <c r="E92" i="8"/>
  <c r="G91" i="8"/>
  <c r="E91" i="8"/>
  <c r="G90" i="8"/>
  <c r="E90" i="8"/>
  <c r="G89" i="8"/>
  <c r="E89" i="8"/>
  <c r="G88" i="8"/>
  <c r="E88" i="8"/>
  <c r="G87" i="8"/>
  <c r="E87" i="8"/>
  <c r="G86" i="8"/>
  <c r="E86" i="8"/>
  <c r="G85" i="8"/>
  <c r="E85" i="8"/>
  <c r="G84" i="8"/>
  <c r="E84" i="8"/>
  <c r="G83" i="8"/>
  <c r="E83" i="8"/>
  <c r="G82" i="8"/>
  <c r="E82" i="8"/>
  <c r="G81" i="8"/>
  <c r="E81" i="8"/>
  <c r="G80" i="8"/>
  <c r="E80" i="8"/>
  <c r="G79" i="8"/>
  <c r="E79" i="8"/>
  <c r="G78" i="8"/>
  <c r="E78" i="8"/>
  <c r="G77" i="8"/>
  <c r="E77" i="8"/>
  <c r="G76" i="8"/>
  <c r="E76" i="8"/>
  <c r="G75" i="8"/>
  <c r="E75" i="8"/>
  <c r="G74" i="8"/>
  <c r="E74" i="8"/>
  <c r="G73" i="8"/>
  <c r="E73" i="8"/>
  <c r="G72" i="8"/>
  <c r="E72" i="8"/>
  <c r="G71" i="8"/>
  <c r="E71" i="8"/>
  <c r="G70" i="8"/>
  <c r="E70" i="8"/>
  <c r="G69" i="8"/>
  <c r="E69" i="8"/>
  <c r="G68" i="8"/>
  <c r="E68" i="8"/>
  <c r="G67" i="8"/>
  <c r="E67" i="8"/>
  <c r="G66" i="8"/>
  <c r="E66" i="8"/>
  <c r="G65" i="8"/>
  <c r="E65" i="8"/>
  <c r="G64" i="8"/>
  <c r="E64" i="8"/>
  <c r="G63" i="8"/>
  <c r="E63" i="8"/>
  <c r="G62" i="8"/>
  <c r="E62" i="8"/>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G37" i="8"/>
  <c r="E37" i="8"/>
  <c r="G36" i="8"/>
  <c r="E36" i="8"/>
  <c r="G35" i="8"/>
  <c r="E35" i="8"/>
  <c r="G34" i="8"/>
  <c r="E34" i="8"/>
  <c r="G33" i="8"/>
  <c r="E33" i="8"/>
  <c r="G32" i="8"/>
  <c r="E32" i="8"/>
  <c r="G31" i="8"/>
  <c r="E31" i="8"/>
  <c r="G30" i="8"/>
  <c r="E30" i="8"/>
  <c r="G29" i="8"/>
  <c r="E29" i="8"/>
  <c r="G28" i="8"/>
  <c r="E28" i="8"/>
  <c r="G27" i="8"/>
  <c r="E27" i="8"/>
  <c r="G26" i="8"/>
  <c r="E26" i="8"/>
  <c r="G25" i="8"/>
  <c r="E25" i="8"/>
  <c r="G24" i="8"/>
  <c r="E24" i="8"/>
  <c r="G23" i="8"/>
  <c r="E23" i="8"/>
  <c r="G22" i="8"/>
  <c r="E22" i="8"/>
  <c r="G21" i="8"/>
  <c r="E21" i="8"/>
  <c r="G20" i="8"/>
  <c r="E20" i="8"/>
  <c r="G19" i="8"/>
  <c r="E19" i="8"/>
  <c r="G18" i="8"/>
  <c r="E18" i="8"/>
  <c r="G17" i="8"/>
  <c r="E17" i="8"/>
  <c r="G16" i="8"/>
  <c r="E16" i="8"/>
  <c r="G15" i="8"/>
  <c r="E15" i="8"/>
  <c r="G14" i="8"/>
  <c r="E14" i="8"/>
  <c r="G13" i="8"/>
  <c r="E13" i="8"/>
  <c r="G12" i="8"/>
  <c r="E12" i="8"/>
  <c r="G11" i="8"/>
  <c r="E11" i="8"/>
  <c r="G10" i="8"/>
  <c r="E10" i="8"/>
  <c r="G9" i="8"/>
  <c r="E9" i="8"/>
  <c r="G8" i="8"/>
  <c r="E8" i="8"/>
  <c r="G7" i="8"/>
  <c r="E7" i="8"/>
  <c r="G6" i="8"/>
  <c r="E6" i="8"/>
  <c r="G5" i="8"/>
  <c r="E5" i="8"/>
  <c r="G4" i="8"/>
  <c r="E4" i="8"/>
  <c r="G3" i="8"/>
  <c r="E3" i="8"/>
  <c r="G2" i="8"/>
  <c r="E2" i="8"/>
  <c r="Q15" i="8" l="1"/>
  <c r="Q17" i="8"/>
  <c r="Q14" i="8"/>
  <c r="Q16" i="8"/>
  <c r="Q44" i="8"/>
  <c r="Q42" i="8"/>
  <c r="Q40" i="8"/>
  <c r="Q43" i="8"/>
  <c r="Q41" i="8"/>
  <c r="Q39" i="8"/>
  <c r="Q5" i="8"/>
  <c r="Q7" i="8"/>
</calcChain>
</file>

<file path=xl/sharedStrings.xml><?xml version="1.0" encoding="utf-8"?>
<sst xmlns="http://schemas.openxmlformats.org/spreadsheetml/2006/main" count="3379" uniqueCount="1071">
  <si>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</si>
  <si>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</si>
  <si>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</si>
  <si>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</si>
  <si>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</si>
  <si>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</si>
  <si>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</si>
  <si>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</si>
  <si>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</si>
  <si>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</si>
  <si>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</si>
  <si>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</si>
  <si>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</si>
  <si>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</si>
  <si>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</si>
  <si>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</si>
  <si>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</si>
  <si>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</si>
  <si>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</si>
  <si>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</si>
  <si>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</si>
  <si>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</si>
  <si>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</si>
  <si>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</si>
  <si>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</si>
  <si>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</si>
  <si>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</si>
  <si>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</si>
  <si>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</si>
  <si>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</si>
  <si>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</si>
  <si>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</si>
  <si>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</si>
  <si>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</si>
  <si>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</si>
  <si>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</si>
  <si>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</si>
  <si>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</si>
  <si>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</si>
  <si>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</si>
  <si>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</si>
  <si>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</si>
  <si>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</si>
  <si>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</si>
  <si>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</si>
  <si>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</si>
  <si>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</si>
  <si>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</si>
  <si>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</si>
  <si>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</si>
  <si>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</si>
  <si>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</si>
  <si>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</si>
  <si>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</si>
  <si>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</si>
  <si>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</si>
  <si>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</si>
  <si>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</si>
  <si>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</si>
  <si>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</si>
  <si>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</si>
  <si>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</si>
  <si>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</si>
  <si>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</si>
  <si>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</si>
  <si>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</si>
  <si>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</si>
  <si>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</si>
  <si>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</si>
  <si>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</si>
  <si>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</si>
  <si>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</si>
  <si>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</si>
  <si>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</si>
  <si>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</si>
  <si>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</si>
  <si>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</si>
  <si>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</si>
  <si>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</si>
  <si>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</si>
  <si>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</si>
  <si>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</si>
  <si>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</si>
  <si>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</si>
  <si>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</si>
  <si>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</si>
  <si>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</si>
  <si>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</si>
  <si>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</si>
  <si>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</si>
  <si>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</si>
  <si>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</si>
  <si>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</si>
  <si>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</si>
  <si>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</si>
  <si>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</si>
  <si>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</si>
  <si>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</si>
  <si>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</si>
  <si>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</si>
  <si>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</si>
  <si>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</si>
  <si>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</si>
  <si>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</si>
  <si>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</si>
  <si>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</si>
  <si>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</si>
  <si>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</si>
  <si>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</si>
  <si>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</si>
  <si>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</si>
  <si>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</si>
  <si>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</si>
  <si>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</si>
  <si>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</si>
  <si>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</si>
  <si>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</si>
  <si>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</si>
  <si>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</si>
  <si>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</si>
  <si>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</si>
  <si>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</si>
  <si>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</si>
  <si>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</si>
  <si>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</si>
  <si>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</si>
  <si>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</si>
  <si>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</si>
  <si>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</si>
  <si>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</si>
  <si>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</si>
  <si>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</si>
  <si>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</si>
  <si>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</si>
  <si>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</si>
  <si>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</si>
  <si>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</si>
  <si>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</si>
  <si>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</si>
  <si>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</si>
  <si>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</si>
  <si>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</si>
  <si>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</si>
  <si>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</si>
  <si>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</si>
  <si>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</si>
  <si>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</si>
  <si>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</si>
  <si>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</si>
  <si>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</si>
  <si>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</si>
  <si>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</si>
  <si>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</si>
  <si>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</si>
  <si>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</si>
  <si>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</si>
  <si>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</si>
  <si>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</si>
  <si>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</si>
  <si>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</si>
  <si>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</si>
  <si>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</si>
  <si>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</si>
  <si>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</si>
  <si>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</si>
  <si>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</si>
  <si>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</si>
  <si>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</si>
  <si>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</si>
  <si>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</si>
  <si>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</si>
  <si>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</si>
  <si>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</si>
  <si>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</si>
  <si>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</si>
  <si>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</si>
  <si>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</si>
  <si>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</si>
  <si>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</si>
  <si>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</si>
  <si>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</si>
  <si>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</si>
  <si>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</si>
  <si>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</si>
  <si>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</si>
  <si>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</si>
  <si>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</si>
  <si>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</si>
  <si>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</si>
  <si>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</si>
  <si>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</si>
  <si>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</si>
  <si>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</si>
  <si>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</si>
  <si>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</si>
  <si>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</si>
  <si>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</si>
  <si>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</si>
  <si>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</si>
  <si>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</si>
  <si>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</si>
  <si>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</si>
  <si>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</si>
  <si>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</si>
  <si>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</si>
  <si>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</si>
  <si>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</si>
  <si>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</si>
  <si>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</si>
  <si>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</si>
  <si>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</si>
  <si>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</si>
  <si>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</si>
  <si>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</si>
  <si>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</si>
  <si>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</si>
  <si>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</si>
  <si>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</si>
  <si>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</si>
  <si>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</si>
  <si>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</si>
  <si>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</si>
  <si>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</si>
  <si>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</si>
  <si>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</si>
  <si>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</si>
  <si>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</si>
  <si>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</si>
  <si>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</si>
  <si>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</si>
  <si>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</si>
  <si>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</si>
  <si>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</si>
  <si>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</si>
  <si>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</si>
  <si>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</si>
  <si>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</si>
  <si>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</si>
  <si>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</si>
  <si>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</si>
  <si>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</si>
  <si>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</si>
  <si>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</si>
  <si>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</si>
  <si>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</si>
  <si>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</si>
  <si>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</si>
  <si>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</si>
  <si>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</si>
  <si>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</si>
  <si>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</si>
  <si>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</si>
  <si>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</si>
  <si>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</si>
  <si>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</si>
  <si>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</si>
  <si>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</si>
  <si>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</si>
  <si>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</si>
  <si>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</si>
  <si>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</si>
  <si>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</si>
  <si>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</si>
  <si>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</si>
  <si>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</si>
  <si>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</si>
  <si>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</si>
  <si>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</si>
  <si>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</si>
  <si>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</si>
  <si>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</si>
  <si>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</si>
  <si>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</si>
  <si>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</si>
  <si>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</si>
  <si>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</si>
  <si>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</si>
  <si>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</si>
  <si>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</si>
  <si>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</si>
  <si>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</si>
  <si>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</si>
  <si>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</si>
  <si>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</si>
  <si>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</si>
  <si>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</si>
  <si>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</si>
  <si>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</si>
  <si>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</si>
  <si>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</si>
  <si>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</si>
  <si>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</si>
  <si>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</si>
  <si>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</si>
  <si>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</si>
  <si>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</si>
  <si>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</si>
  <si>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</si>
  <si>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</si>
  <si>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</si>
  <si>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</si>
  <si>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</si>
  <si>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</si>
  <si>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</si>
  <si>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</si>
  <si>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</si>
  <si>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</si>
  <si>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</si>
  <si>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</si>
  <si>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</si>
  <si>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</si>
  <si>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</si>
  <si>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</si>
  <si>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</si>
  <si>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</si>
  <si>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</si>
  <si>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</si>
  <si>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</si>
  <si>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</si>
  <si>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</si>
  <si>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</si>
  <si>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</si>
  <si>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</si>
  <si>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</si>
  <si>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</si>
  <si>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</si>
  <si>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</si>
  <si>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</si>
  <si>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</si>
  <si>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</si>
  <si>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</si>
  <si>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</si>
  <si>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</si>
  <si>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</si>
  <si>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</si>
  <si>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</si>
  <si>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</si>
  <si>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</si>
  <si>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</si>
  <si>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</si>
  <si>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</si>
  <si>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</si>
  <si>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</si>
  <si>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</si>
  <si>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</si>
  <si>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</si>
  <si>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</si>
  <si>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</si>
  <si>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</si>
  <si>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</si>
  <si>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</si>
  <si>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</si>
  <si>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</si>
  <si>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</si>
  <si>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</si>
  <si>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</si>
  <si>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</si>
  <si>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</si>
  <si>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</si>
  <si>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</si>
  <si>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</si>
  <si>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</si>
  <si>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</si>
  <si>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</si>
  <si>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</si>
  <si>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</si>
  <si>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</si>
  <si>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</si>
  <si>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</si>
  <si>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</si>
  <si>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</si>
  <si>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</si>
  <si>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</si>
  <si>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</si>
  <si>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</si>
  <si>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</si>
  <si>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</si>
  <si>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</si>
  <si>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</si>
  <si>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</si>
  <si>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</si>
  <si>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</si>
  <si>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</si>
  <si>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</si>
  <si>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</si>
  <si>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</si>
  <si>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</si>
  <si>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</si>
  <si>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</si>
  <si>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</si>
  <si>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</si>
  <si>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</si>
  <si>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</si>
  <si>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</si>
  <si>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</si>
  <si>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</si>
  <si>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</si>
  <si>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</si>
  <si>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</si>
  <si>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</si>
  <si>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</si>
  <si>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</si>
  <si>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</si>
  <si>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</si>
  <si>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</si>
  <si>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</si>
  <si>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</si>
  <si>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</si>
  <si>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</si>
  <si>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</si>
  <si>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</si>
  <si>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</si>
  <si>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</si>
  <si>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</si>
  <si>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</si>
  <si>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</si>
  <si>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</si>
  <si>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</si>
  <si>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</si>
  <si>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</si>
  <si>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</si>
  <si>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</si>
  <si>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</si>
  <si>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</si>
  <si>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</si>
  <si>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</si>
  <si>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</si>
  <si>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</si>
  <si>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</si>
  <si>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</si>
  <si>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</si>
  <si>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</si>
  <si>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</si>
  <si>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</si>
  <si>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</si>
  <si>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</si>
  <si>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</si>
  <si>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</si>
  <si>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</si>
  <si>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</si>
  <si>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</si>
  <si>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</si>
  <si>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</si>
  <si>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</si>
  <si>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</si>
  <si>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</si>
  <si>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</si>
  <si>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</si>
  <si>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</si>
  <si>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</si>
  <si>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</si>
  <si>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</si>
  <si>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</si>
  <si>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</si>
  <si>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</si>
  <si>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</si>
  <si>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</si>
  <si>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</si>
  <si>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</si>
  <si>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</si>
  <si>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</si>
  <si>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</si>
  <si>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</si>
  <si>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</si>
  <si>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</si>
  <si>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</si>
  <si>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</si>
  <si>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</si>
  <si>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</si>
  <si>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</si>
  <si>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</si>
  <si>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</si>
  <si>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</si>
  <si>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</si>
  <si>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</si>
  <si>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</si>
  <si>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</si>
  <si>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</si>
  <si>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</si>
  <si>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</si>
  <si>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</si>
  <si>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</si>
  <si>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</si>
  <si>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</si>
  <si>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</si>
  <si>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</si>
  <si>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</si>
  <si>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</si>
  <si>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</si>
  <si>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</si>
  <si>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</si>
  <si>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</si>
  <si>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</si>
  <si>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</si>
  <si>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</si>
  <si>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</si>
  <si>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</si>
  <si>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</si>
  <si>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</si>
  <si>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</si>
  <si>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</si>
  <si>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</si>
  <si>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</si>
  <si>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</si>
  <si>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</si>
  <si>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</si>
  <si>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</si>
  <si>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</si>
  <si>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</si>
  <si>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</si>
  <si>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</si>
  <si>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</si>
  <si>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</si>
  <si>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</si>
  <si>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</si>
  <si>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</si>
  <si>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</si>
  <si>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</si>
  <si>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</si>
  <si>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</si>
  <si>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</si>
  <si>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</si>
  <si>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</si>
  <si>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</si>
  <si>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</si>
  <si>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</si>
  <si>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</si>
  <si>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</si>
  <si>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</si>
  <si>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</si>
  <si>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</si>
  <si>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</si>
  <si>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</si>
  <si>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</si>
  <si>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</si>
  <si>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</si>
  <si>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</si>
  <si>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</si>
  <si>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</si>
  <si>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</si>
  <si>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</si>
  <si>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</si>
  <si>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</si>
  <si>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</si>
  <si>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</si>
  <si>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</si>
  <si>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</si>
  <si>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</si>
  <si>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</si>
  <si>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</si>
  <si>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</si>
  <si>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</si>
  <si>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</si>
  <si>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</si>
  <si>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</si>
  <si>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</si>
  <si>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</si>
  <si>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</si>
  <si>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</si>
  <si>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</si>
  <si>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</si>
  <si>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</si>
  <si>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</si>
  <si>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</si>
  <si>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</si>
  <si>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</si>
  <si>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</si>
  <si>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</si>
  <si>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</si>
  <si>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</si>
  <si>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</si>
  <si>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</si>
  <si>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</si>
  <si>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</si>
  <si>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</si>
  <si>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</si>
  <si>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</si>
  <si>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</si>
  <si>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</si>
  <si>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</si>
  <si>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</si>
  <si>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</si>
  <si>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</si>
  <si>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</si>
  <si>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</si>
  <si>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</si>
  <si>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</si>
  <si>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</si>
  <si>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</si>
  <si>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</si>
  <si>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</si>
  <si>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</si>
  <si>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</si>
  <si>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</si>
  <si>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</si>
  <si>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</si>
  <si>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</si>
  <si>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</si>
  <si>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</si>
  <si>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</si>
  <si>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</si>
  <si>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</si>
  <si>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</si>
  <si>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</si>
  <si>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</si>
  <si>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</si>
  <si>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</si>
  <si>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</si>
  <si>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</si>
  <si>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PROPER NAME</t>
  </si>
  <si>
    <t>Class Difference</t>
  </si>
  <si>
    <t>Male</t>
  </si>
  <si>
    <t>Female</t>
  </si>
  <si>
    <t>Age Grouping</t>
  </si>
  <si>
    <t>Teenager</t>
  </si>
  <si>
    <t>Youth</t>
  </si>
  <si>
    <t>Adult</t>
  </si>
  <si>
    <t>Elder</t>
  </si>
  <si>
    <t>What age group had the most and least passenger</t>
  </si>
  <si>
    <t>What was the sum, Avg, Min and Max fare price</t>
  </si>
  <si>
    <t>Sum</t>
  </si>
  <si>
    <t>Min</t>
  </si>
  <si>
    <t>Max</t>
  </si>
  <si>
    <t>How m any passenger embarked in each location</t>
  </si>
  <si>
    <t>Queenstown</t>
  </si>
  <si>
    <t>Cherbourg</t>
  </si>
  <si>
    <t>Southampton</t>
  </si>
  <si>
    <t>How many male and female passengers do we have in each class</t>
  </si>
  <si>
    <t>First class male</t>
  </si>
  <si>
    <t>First class Female</t>
  </si>
  <si>
    <t>Middle class female</t>
  </si>
  <si>
    <t>Middle class male</t>
  </si>
  <si>
    <t>Third class</t>
  </si>
  <si>
    <t>Third class male</t>
  </si>
  <si>
    <t>Third class female</t>
  </si>
  <si>
    <t>Second class</t>
  </si>
  <si>
    <t>How many passenger had a child onboard</t>
  </si>
  <si>
    <t>Died</t>
  </si>
  <si>
    <t>First class</t>
  </si>
  <si>
    <t xml:space="preserve"> Mr. Charles Cresson Jones</t>
  </si>
  <si>
    <t xml:space="preserve"> Mr. Martin Rothschild</t>
  </si>
  <si>
    <t xml:space="preserve"> Mr. Richard Norris II Williams</t>
  </si>
  <si>
    <t xml:space="preserve"> Mr. John Bertram Brady</t>
  </si>
  <si>
    <t xml:space="preserve"> Mr. Philipp Edmund Mock</t>
  </si>
  <si>
    <t xml:space="preserve"> Mr. Thomas Parham Franklin</t>
  </si>
  <si>
    <t xml:space="preserve"> Mr. Paul Romaine Chevre</t>
  </si>
  <si>
    <t xml:space="preserve"> Mr. Lucien Philip Smith</t>
  </si>
  <si>
    <t xml:space="preserve"> Master. John Borie Ryerson</t>
  </si>
  <si>
    <t xml:space="preserve"> Mr. Clarence Bloomfield Moore</t>
  </si>
  <si>
    <t xml:space="preserve"> Mr. Gilbert Milligan Jr Tucker</t>
  </si>
  <si>
    <t xml:space="preserve"> Mr. Servando Ovies Y Rodriguez</t>
  </si>
  <si>
    <t xml:space="preserve"> Mr. Edwin Keeping</t>
  </si>
  <si>
    <t xml:space="preserve"> Mr. Isidor Straus</t>
  </si>
  <si>
    <t xml:space="preserve"> Mr. Howard Brown Case</t>
  </si>
  <si>
    <t xml:space="preserve"> Mr. Jakob Birnbaum</t>
  </si>
  <si>
    <t xml:space="preserve"> Mr. Thomson Beattie</t>
  </si>
  <si>
    <t xml:space="preserve"> Col. Archibald IV Gracie</t>
  </si>
  <si>
    <t xml:space="preserve"> Mr. Arthur Larned Ryerson</t>
  </si>
  <si>
    <t xml:space="preserve"> Mr. Erik Gustaf (Mr Edward Lingrey")" Lindeberg-Lind</t>
  </si>
  <si>
    <t xml:space="preserve"> Mr. Herbert Henry Hilliard</t>
  </si>
  <si>
    <t xml:space="preserve"> Mr. John Bertram Crafton</t>
  </si>
  <si>
    <t xml:space="preserve"> Mr. John James Borebank</t>
  </si>
  <si>
    <t xml:space="preserve"> Mr. Emil Brandeis</t>
  </si>
  <si>
    <t xml:space="preserve"> Mr. Charles Emil Henry Stengel</t>
  </si>
  <si>
    <t xml:space="preserve"> Mr. Alexander Taylor Jr Compton</t>
  </si>
  <si>
    <t xml:space="preserve"> Mr. Abraham L Salomon</t>
  </si>
  <si>
    <t xml:space="preserve"> Master. Robert Douglas Spedden</t>
  </si>
  <si>
    <t xml:space="preserve"> Col. John Jacob Astor</t>
  </si>
  <si>
    <t xml:space="preserve"> Mr. Alfred Fernand Omont</t>
  </si>
  <si>
    <t xml:space="preserve"> Mr. Christopher Head</t>
  </si>
  <si>
    <t xml:space="preserve"> Mr. George Dennick Wick</t>
  </si>
  <si>
    <t xml:space="preserve"> Mr. John Bradley Cumings</t>
  </si>
  <si>
    <t xml:space="preserve"> Mr. Frank Manley Warren</t>
  </si>
  <si>
    <t xml:space="preserve"> Mr. Frederic Oakley Spedden</t>
  </si>
  <si>
    <t xml:space="preserve"> Mr. Frederick R Kenyon</t>
  </si>
  <si>
    <t xml:space="preserve"> Mr. Walter Miller Clark</t>
  </si>
  <si>
    <t xml:space="preserve"> Mr. Roderick Robert Crispin Chisholm</t>
  </si>
  <si>
    <t xml:space="preserve"> Mr. Thomas Francis Mccaffry</t>
  </si>
  <si>
    <t xml:space="preserve"> Mr. John Pillsbury Snyder</t>
  </si>
  <si>
    <t xml:space="preserve"> Mr. George Alexander Lucien Rheims</t>
  </si>
  <si>
    <t xml:space="preserve"> Dr. Washington Dodge</t>
  </si>
  <si>
    <t xml:space="preserve"> Mr. Joseph Holland Loring</t>
  </si>
  <si>
    <t xml:space="preserve"> Mr. Hudson Joshua Creighton Allison</t>
  </si>
  <si>
    <t xml:space="preserve"> Mr. Charles Melville Hays</t>
  </si>
  <si>
    <t xml:space="preserve"> Mr. William Augustus Spencer</t>
  </si>
  <si>
    <t xml:space="preserve"> Mr. Alfred G Rowe</t>
  </si>
  <si>
    <t xml:space="preserve"> Mr. George (Mr George Thorne")" Rosenshine</t>
  </si>
  <si>
    <t xml:space="preserve"> Mr. William Crothers Dulles</t>
  </si>
  <si>
    <t xml:space="preserve"> Mr. John Edward Maguire</t>
  </si>
  <si>
    <t xml:space="preserve"> Mr. Henry Forbes Julian</t>
  </si>
  <si>
    <t xml:space="preserve"> Mr. Joseph Bruce Ismay</t>
  </si>
  <si>
    <t xml:space="preserve"> Mr. William Edward Hipkins</t>
  </si>
  <si>
    <t xml:space="preserve"> Mr. Vivian Ponsonby Payne</t>
  </si>
  <si>
    <t xml:space="preserve"> Mr. Jose Pedro Carrau</t>
  </si>
  <si>
    <t xml:space="preserve"> Mr. Isaac Gerald Frauenthal</t>
  </si>
  <si>
    <t xml:space="preserve"> Mr. George Dunton Widener</t>
  </si>
  <si>
    <t xml:space="preserve"> Mr. James Kelly</t>
  </si>
  <si>
    <t xml:space="preserve"> Mrs. James (Ellen Needs) Wilkes</t>
  </si>
  <si>
    <t xml:space="preserve"> Mr. Thomas Francis Myles</t>
  </si>
  <si>
    <t xml:space="preserve"> Mr. Albert Wirz</t>
  </si>
  <si>
    <t xml:space="preserve"> Mrs. Alexander (Helga E Lindqvist) Hirvonen</t>
  </si>
  <si>
    <t xml:space="preserve"> Mr. Johan Cervin Svensson</t>
  </si>
  <si>
    <t xml:space="preserve"> Miss. Kate Connolly</t>
  </si>
  <si>
    <t xml:space="preserve"> Mr. Albert Francis Caldwell</t>
  </si>
  <si>
    <t xml:space="preserve"> Mrs. Joseph (Sophie Halaut Easu) Abrahim</t>
  </si>
  <si>
    <t xml:space="preserve"> Mr. John Samuel Davies</t>
  </si>
  <si>
    <t xml:space="preserve"> Mr. Ylio Ilieff</t>
  </si>
  <si>
    <t xml:space="preserve"> Mrs. John Pillsbury (Nelle Stevenson) Snyder</t>
  </si>
  <si>
    <t xml:space="preserve"> Mr. Benjamin Howard</t>
  </si>
  <si>
    <t xml:space="preserve"> Mrs. Herbert Fuller (Carrie Constance Toogood) Chaffee</t>
  </si>
  <si>
    <t xml:space="preserve"> Mrs. Sebastiano (Argenia Genovesi) Del Carlo</t>
  </si>
  <si>
    <t xml:space="preserve"> Mr. Daniel Keane</t>
  </si>
  <si>
    <t xml:space="preserve"> Mr. Gerios Assaf</t>
  </si>
  <si>
    <t xml:space="preserve"> Miss. Ida Livija Ilmakangas</t>
  </si>
  <si>
    <t xml:space="preserve"> Mrs. Mariana (Miriam")" Assaf Khalil</t>
  </si>
  <si>
    <t xml:space="preserve"> Master. Artur Karl Olsen</t>
  </si>
  <si>
    <t xml:space="preserve"> Mrs. Alfred (Antoinette) Flegenheim</t>
  </si>
  <si>
    <t xml:space="preserve"> Mrs. Arthur Larned (Emily Maria Borie) Ryerson</t>
  </si>
  <si>
    <t xml:space="preserve"> Mr. Alexander A Robins</t>
  </si>
  <si>
    <t xml:space="preserve"> Miss. Helene Ragnhild Ostby</t>
  </si>
  <si>
    <t xml:space="preserve"> Mr. Shedid Daher</t>
  </si>
  <si>
    <t xml:space="preserve"> Mr. Elias Samaan</t>
  </si>
  <si>
    <t xml:space="preserve"> Mr. Charles Alexander Louch</t>
  </si>
  <si>
    <t xml:space="preserve"> Mr. Clifford Thomas Jefferys</t>
  </si>
  <si>
    <t xml:space="preserve"> Mrs. Bertram (Eva Georgetta Light) Dean</t>
  </si>
  <si>
    <t xml:space="preserve"> Mrs. Andrew G (Elizabeth Lily" Watson)" Johnston</t>
  </si>
  <si>
    <t xml:space="preserve"> Mr. Vassilios (Catavelas Vassilios")" Katavelas</t>
  </si>
  <si>
    <t xml:space="preserve"> Miss. Sarah A Roth</t>
  </si>
  <si>
    <t xml:space="preserve"> Miss. Manda Cacic</t>
  </si>
  <si>
    <t xml:space="preserve"> Mr. Julius Sap</t>
  </si>
  <si>
    <t xml:space="preserve"> Mr. Ling Hee</t>
  </si>
  <si>
    <t xml:space="preserve"> Mr. Franz Karun</t>
  </si>
  <si>
    <t xml:space="preserve"> Mr. Nathan Goldsmith</t>
  </si>
  <si>
    <t xml:space="preserve"> Mrs. Walter H (Irene Colvin) Corbett</t>
  </si>
  <si>
    <t xml:space="preserve"> Mrs. Edwin Nelson Jr (Gertrude Parsons) Kimball</t>
  </si>
  <si>
    <t xml:space="preserve"> Mr. Nikolai Johannes Peltomaki</t>
  </si>
  <si>
    <t xml:space="preserve"> Mr. Patrick Shaughnessy</t>
  </si>
  <si>
    <t xml:space="preserve"> Mrs. William Robert (Emma Eliza Ward) Bucknell</t>
  </si>
  <si>
    <t xml:space="preserve"> Mrs. William (Winnie Minnie" Treanor)" Coutts</t>
  </si>
  <si>
    <t xml:space="preserve"> Mr. Franz Pulbaum</t>
  </si>
  <si>
    <t xml:space="preserve"> Miss. Ellen Nellie"" Hocking</t>
  </si>
  <si>
    <t xml:space="preserve"> Miss. Ethel Flora Fortune</t>
  </si>
  <si>
    <t xml:space="preserve"> Mr. Serafino Emilio Mangiavacchi</t>
  </si>
  <si>
    <t xml:space="preserve"> Master. Albert Rice</t>
  </si>
  <si>
    <t xml:space="preserve"> Mr. Bartol Cor</t>
  </si>
  <si>
    <t xml:space="preserve"> Mr. Olaus Jorgensen Abelseth</t>
  </si>
  <si>
    <t xml:space="preserve"> Mr. Thomas Henry Davison</t>
  </si>
  <si>
    <t xml:space="preserve"> Miss. Victorine Chaudanson</t>
  </si>
  <si>
    <t xml:space="preserve"> Mr. Mirko Dika</t>
  </si>
  <si>
    <t xml:space="preserve"> Mr. Arthur Gordon Mccrae</t>
  </si>
  <si>
    <t xml:space="preserve"> Mr. Ernst Herbert Bjorklund</t>
  </si>
  <si>
    <t xml:space="preserve"> Miss. Bridget Delia Bradley</t>
  </si>
  <si>
    <t xml:space="preserve"> Mrs. Percy C (Mary Phyllis Elizabeth Miller) Corey</t>
  </si>
  <si>
    <t xml:space="preserve"> Miss. Mary Delia Burns</t>
  </si>
  <si>
    <t xml:space="preserve"> Mrs. Mark (Mary McDougald) Fortune</t>
  </si>
  <si>
    <t xml:space="preserve"> Miss. Bertha E Mulvihill</t>
  </si>
  <si>
    <t xml:space="preserve"> Mr. Lazar Minkoff</t>
  </si>
  <si>
    <t xml:space="preserve"> Miss. Manta Josefina Nieminen</t>
  </si>
  <si>
    <t xml:space="preserve"> Miss. Amalie Geiger</t>
  </si>
  <si>
    <t xml:space="preserve"> Mr. Frank Miles</t>
  </si>
  <si>
    <t xml:space="preserve"> Mrs. Robert Clifford (Malvina Helen Lamson) Cornell</t>
  </si>
  <si>
    <t xml:space="preserve"> Mr. Charles Augustus Aldworth</t>
  </si>
  <si>
    <t xml:space="preserve"> Miss. Elizabeth Doyle</t>
  </si>
  <si>
    <t xml:space="preserve"> Master. Akar Boulos</t>
  </si>
  <si>
    <t xml:space="preserve"> Mr. Marinko Demetri</t>
  </si>
  <si>
    <t xml:space="preserve"> Mr. John Joseph Lamb</t>
  </si>
  <si>
    <t xml:space="preserve"> Mr. Betros Khalil</t>
  </si>
  <si>
    <t xml:space="preserve"> Miss. Julia Barry</t>
  </si>
  <si>
    <t xml:space="preserve"> Miss. Emily Louisa Badman</t>
  </si>
  <si>
    <t xml:space="preserve"> Ms. Bridget O'Donoghue</t>
  </si>
  <si>
    <t xml:space="preserve"> Master. Ralph Lester Wells</t>
  </si>
  <si>
    <t xml:space="preserve"> Mrs. Adolf Fredrik (Anna Elisabeth Judith Andersson) Dyker</t>
  </si>
  <si>
    <t xml:space="preserve"> Mr. Olaf Pedersen</t>
  </si>
  <si>
    <t xml:space="preserve"> Mrs. Thornton (Orian Hays) Davidson</t>
  </si>
  <si>
    <t xml:space="preserve"> Mr. Robert Guest</t>
  </si>
  <si>
    <t xml:space="preserve"> Mr. Gunnar Isidor Tenglin</t>
  </si>
  <si>
    <t xml:space="preserve"> Mrs. Tyrell William (Julia Florence Siegel) Cavendish</t>
  </si>
  <si>
    <t xml:space="preserve"> Mr. Kalle Edvard Makinen</t>
  </si>
  <si>
    <t xml:space="preserve"> Miss. Elin Ester Maria Braf</t>
  </si>
  <si>
    <t xml:space="preserve"> Mr. William Henry Nancarrow</t>
  </si>
  <si>
    <t xml:space="preserve"> Mrs. Charles Emil Henry (Annie May Morris) Stengel</t>
  </si>
  <si>
    <t xml:space="preserve"> Mr. Leopold Weisz</t>
  </si>
  <si>
    <t xml:space="preserve"> Mr. William Foley</t>
  </si>
  <si>
    <t xml:space="preserve"> Mr. Oskar Leander Johansson Palmquist</t>
  </si>
  <si>
    <t xml:space="preserve"> Mrs. Alexander (Thamine Thelma")" Thomas</t>
  </si>
  <si>
    <t xml:space="preserve"> Mr. Johan Martin Holthen</t>
  </si>
  <si>
    <t xml:space="preserve"> Mr. Daniel Buckley</t>
  </si>
  <si>
    <t xml:space="preserve"> Mr. Edward Ryan</t>
  </si>
  <si>
    <t xml:space="preserve"> Mr. Aaron (Abi Weller")" Willer</t>
  </si>
  <si>
    <t xml:space="preserve"> Mr. George Swane</t>
  </si>
  <si>
    <t xml:space="preserve"> Mr. Samuel Ward Stanton</t>
  </si>
  <si>
    <t xml:space="preserve"> Miss. Ellen Natalia Shine</t>
  </si>
  <si>
    <t xml:space="preserve"> Miss. Edith Corse Evans</t>
  </si>
  <si>
    <t xml:space="preserve"> Miss. Katherine Buckley</t>
  </si>
  <si>
    <t xml:space="preserve"> Mrs. Isidor (Rosalie Ida Blun) Straus</t>
  </si>
  <si>
    <t xml:space="preserve"> Mr. Demetrios Chronopoulos</t>
  </si>
  <si>
    <t xml:space="preserve"> Mr. John Thomas</t>
  </si>
  <si>
    <t xml:space="preserve"> Miss. Beatrice Irene Sandstrom</t>
  </si>
  <si>
    <t xml:space="preserve"> Mrs. John Henry (Sara Elizabeth Lawry) Chapman</t>
  </si>
  <si>
    <t xml:space="preserve"> Miss. Bertha J Watt</t>
  </si>
  <si>
    <t xml:space="preserve"> Mr. John Kiernan</t>
  </si>
  <si>
    <t xml:space="preserve"> Mrs. Paul (Emma Mock) Schabert</t>
  </si>
  <si>
    <t xml:space="preserve"> Mr. Alfred John Carver</t>
  </si>
  <si>
    <t xml:space="preserve"> Mr. John Kennedy</t>
  </si>
  <si>
    <t xml:space="preserve"> Miss. Laura Alice Cribb</t>
  </si>
  <si>
    <t xml:space="preserve"> Mr. Karl Rudolf Brobeck</t>
  </si>
  <si>
    <t xml:space="preserve"> Miss. Alicia Mccoy</t>
  </si>
  <si>
    <t xml:space="preserve"> Mr. Solomon Bowenur</t>
  </si>
  <si>
    <t xml:space="preserve"> Mr. Marius Petersen</t>
  </si>
  <si>
    <t xml:space="preserve"> Mr. Henry John Spinner</t>
  </si>
  <si>
    <t xml:space="preserve"> Mrs. Frank (Frances) Lefebre</t>
  </si>
  <si>
    <t xml:space="preserve"> Mr. Charles P Thomas</t>
  </si>
  <si>
    <t xml:space="preserve"> Mr. Valtcho Dintcheff</t>
  </si>
  <si>
    <t xml:space="preserve"> Mr. Carl Robert Carlsson</t>
  </si>
  <si>
    <t xml:space="preserve"> Mr. Mapriededer Zakarian</t>
  </si>
  <si>
    <t xml:space="preserve"> Mr. August Schmidt</t>
  </si>
  <si>
    <t xml:space="preserve"> Miss. Jennie Drapkin</t>
  </si>
  <si>
    <t xml:space="preserve"> Mr. Charles Frederick Goodwin</t>
  </si>
  <si>
    <t xml:space="preserve"> Miss. Jessie Allis Goodwin</t>
  </si>
  <si>
    <t xml:space="preserve"> Miss. Sarah Daniels</t>
  </si>
  <si>
    <t xml:space="preserve"> Mr. Henry James Beauchamp</t>
  </si>
  <si>
    <t xml:space="preserve"> Mr. Julius Vander Planke</t>
  </si>
  <si>
    <t xml:space="preserve"> Mr. Evan Davies</t>
  </si>
  <si>
    <t xml:space="preserve"> Rev. William Lahtinen</t>
  </si>
  <si>
    <t xml:space="preserve"> Mrs. Boulton (Olive Potter) Earnshaw</t>
  </si>
  <si>
    <t xml:space="preserve"> Mr. Nicola Matinoff</t>
  </si>
  <si>
    <t xml:space="preserve"> Mr. Thomas Storey</t>
  </si>
  <si>
    <t xml:space="preserve"> Mrs. (Hulda Kristina Eugenia Lofqvist) Klasen</t>
  </si>
  <si>
    <t xml:space="preserve"> Master. Filip Oscar Asplund</t>
  </si>
  <si>
    <t xml:space="preserve"> Mr. Joseph Duquemin</t>
  </si>
  <si>
    <t xml:space="preserve"> Miss. Ellen Bird</t>
  </si>
  <si>
    <t xml:space="preserve"> Miss. Olga Elida Lundin</t>
  </si>
  <si>
    <t xml:space="preserve"> Mrs. Benjamin (Edith Nile) Peacock</t>
  </si>
  <si>
    <t xml:space="preserve"> Miss. Julia Smyth</t>
  </si>
  <si>
    <t xml:space="preserve"> Master. Georges Youssef Touma</t>
  </si>
  <si>
    <t xml:space="preserve"> Miss. Marion Wright</t>
  </si>
  <si>
    <t xml:space="preserve"> Mr. Ernest Pearce</t>
  </si>
  <si>
    <t xml:space="preserve"> Rev. Joseph Maria Peruschitz</t>
  </si>
  <si>
    <t xml:space="preserve"> Mrs. Anton (Luise Heilmann) Kink-Heilmann</t>
  </si>
  <si>
    <t xml:space="preserve"> Mr. Edward Watson Ford</t>
  </si>
  <si>
    <t xml:space="preserve"> Mrs. Henry Arthur Jr (Eleanor Genevieve Fosdick) Cassebeer</t>
  </si>
  <si>
    <t xml:space="preserve"> Miss. Hilda Maria Hellstrom</t>
  </si>
  <si>
    <t xml:space="preserve"> Mr. Simon Lithman</t>
  </si>
  <si>
    <t xml:space="preserve"> Mr. Ortin Zakarian</t>
  </si>
  <si>
    <t xml:space="preserve"> Mr. Adolf Fredrik Dyker</t>
  </si>
  <si>
    <t xml:space="preserve"> Mr. Assad Torfa</t>
  </si>
  <si>
    <t xml:space="preserve"> Mr. Carl Oscar Vilhelm Gustafsson Asplund</t>
  </si>
  <si>
    <t xml:space="preserve"> Miss. Edith Eileen Brown</t>
  </si>
  <si>
    <t xml:space="preserve"> Miss. Maude Sincock</t>
  </si>
  <si>
    <t xml:space="preserve"> Mrs. Allen Oliver (Nellie E Baumgardner) Becker</t>
  </si>
  <si>
    <t xml:space="preserve"> Mrs. Alexander Taylor (Mary Eliza Ingersoll) Compton</t>
  </si>
  <si>
    <t xml:space="preserve"> Mr. James Matthew Mccrie</t>
  </si>
  <si>
    <t xml:space="preserve"> Mrs. Daniel Warner (Mary Graham Carmichael Farquarson) Marvin</t>
  </si>
  <si>
    <t xml:space="preserve"> Mr. Patrick Lane</t>
  </si>
  <si>
    <t xml:space="preserve"> Mrs. Frederick Charles (Mary Helene Baxter) Douglas</t>
  </si>
  <si>
    <t xml:space="preserve"> Mr. Frank Hubert Maybery</t>
  </si>
  <si>
    <t xml:space="preserve"> Miss. Alice Frances Louisa Phillips</t>
  </si>
  <si>
    <t xml:space="preserve"> Mr. Joseph Davies</t>
  </si>
  <si>
    <t xml:space="preserve"> Miss. Ada Sage</t>
  </si>
  <si>
    <t xml:space="preserve"> Mr. James Veal</t>
  </si>
  <si>
    <t xml:space="preserve"> Mr. William A Angle</t>
  </si>
  <si>
    <t xml:space="preserve"> Master. Walter John Van Billiard</t>
  </si>
  <si>
    <t xml:space="preserve"> Mr. John Lingane</t>
  </si>
  <si>
    <t xml:space="preserve"> Master. Marshall Brines Drew</t>
  </si>
  <si>
    <t xml:space="preserve"> Mr. Julius Konrad Eugen Karlsson</t>
  </si>
  <si>
    <t xml:space="preserve"> Miss. Berta Olivia Nilsson</t>
  </si>
  <si>
    <t xml:space="preserve"> Mr. Charles Robert Baimbrigge</t>
  </si>
  <si>
    <t xml:space="preserve"> Mrs. (Lena Jacobsen Solvang) Rasmussen</t>
  </si>
  <si>
    <t xml:space="preserve"> Miss. Nora Murphy</t>
  </si>
  <si>
    <t xml:space="preserve"> Master. Gilbert Sigvard Emanuel Danbom</t>
  </si>
  <si>
    <t xml:space="preserve"> Miss. Winifred Vera Quick</t>
  </si>
  <si>
    <t xml:space="preserve"> Mr. Frank Thomas Andrew</t>
  </si>
  <si>
    <t xml:space="preserve"> Miss. Katherine Mcgowan</t>
  </si>
  <si>
    <t xml:space="preserve"> Mr. Sidney C Stuart Collett</t>
  </si>
  <si>
    <t xml:space="preserve"> Miss. Edith Louise Rosenbaum</t>
  </si>
  <si>
    <t xml:space="preserve"> Mr. Redjo Delalic</t>
  </si>
  <si>
    <t xml:space="preserve"> Mr. Albert Karvin Andersen</t>
  </si>
  <si>
    <t xml:space="preserve"> Mr. Luigi Finoli</t>
  </si>
  <si>
    <t xml:space="preserve"> Mr. Percy William Deacon</t>
  </si>
  <si>
    <t xml:space="preserve"> Mrs. Benjamin (Ellen Truelove Arman) Howard</t>
  </si>
  <si>
    <t xml:space="preserve"> Miss. Ida Augusta Margareta Andersson</t>
  </si>
  <si>
    <t xml:space="preserve"> Miss. Bridget Delia Mahon</t>
  </si>
  <si>
    <t xml:space="preserve"> Mrs. George Dunton (Eleanor Elkins) Widener</t>
  </si>
  <si>
    <t xml:space="preserve"> Mr. Alexander Morrison Thomson</t>
  </si>
  <si>
    <t xml:space="preserve"> Miss. Florentina Duran Y More</t>
  </si>
  <si>
    <t xml:space="preserve"> Mr. Harold J Reynolds</t>
  </si>
  <si>
    <t xml:space="preserve"> Mrs. (Selena Rogers) Cook</t>
  </si>
  <si>
    <t xml:space="preserve"> Mr. Einar Gervasius Karlsson</t>
  </si>
  <si>
    <t xml:space="preserve"> Mrs. Edward (Helen Churchill Hungerford) Candee</t>
  </si>
  <si>
    <t xml:space="preserve"> Mrs. George (Omine Amenia" Alexander)" Moubarek</t>
  </si>
  <si>
    <t xml:space="preserve"> Mr. Johan Charles Asplund</t>
  </si>
  <si>
    <t xml:space="preserve"> Miss. Bridget Mcneill</t>
  </si>
  <si>
    <t xml:space="preserve"> Mr. Thomas James Everett</t>
  </si>
  <si>
    <t xml:space="preserve"> Mr. Samuel James Metcalfe Hocking</t>
  </si>
  <si>
    <t xml:space="preserve"> Mr. George Frederick Sweet</t>
  </si>
  <si>
    <t xml:space="preserve"> Miss. Constance Willard</t>
  </si>
  <si>
    <t xml:space="preserve"> Mr. Karl Johan Wiklund</t>
  </si>
  <si>
    <t xml:space="preserve"> Mr. Michael Linehan</t>
  </si>
  <si>
    <t xml:space="preserve"> Mr. Olof Edvin Vendel</t>
  </si>
  <si>
    <t xml:space="preserve"> Mr. Raffull Baccos</t>
  </si>
  <si>
    <t xml:space="preserve"> Miss. Marta Hiltunen</t>
  </si>
  <si>
    <t xml:space="preserve"> Mrs. Walter Donald (Mahala Dutton) Douglas</t>
  </si>
  <si>
    <t xml:space="preserve"> Mrs. Carl Johan (Sigrid Posse) Lindstrom</t>
  </si>
  <si>
    <t xml:space="preserve"> Mrs. (Alice Frances) Christy</t>
  </si>
  <si>
    <t xml:space="preserve"> Mr. Abraham Hyman</t>
  </si>
  <si>
    <t xml:space="preserve"> Master. William Arthur Willie"" Johnston</t>
  </si>
  <si>
    <t xml:space="preserve"> Mrs. J Frank (Claire Bennett) Karnes</t>
  </si>
  <si>
    <t xml:space="preserve"> Mr. James Vivian Drew</t>
  </si>
  <si>
    <t xml:space="preserve"> Mrs. Stephen (Annie Margaret Hill) Hold</t>
  </si>
  <si>
    <t xml:space="preserve"> Mrs. Betros (Zahie Maria" Elias)" Khalil</t>
  </si>
  <si>
    <t xml:space="preserve"> Miss. Barbara J West</t>
  </si>
  <si>
    <t xml:space="preserve"> Mr. Abraham August Johannes Abrahamsson</t>
  </si>
  <si>
    <t xml:space="preserve"> Mr. Karl Johan Salander</t>
  </si>
  <si>
    <t xml:space="preserve"> Mr. Linhart Wenzel</t>
  </si>
  <si>
    <t xml:space="preserve"> Mr. George William Mackay</t>
  </si>
  <si>
    <t xml:space="preserve"> Mr. John Mahon</t>
  </si>
  <si>
    <t xml:space="preserve"> Mr. Samuel Niklasson</t>
  </si>
  <si>
    <t xml:space="preserve"> Miss. Lilian W Bentham</t>
  </si>
  <si>
    <t xml:space="preserve"> Mr. Karl Albert Midtsjo</t>
  </si>
  <si>
    <t xml:space="preserve"> Mr. Guillaume Joseph De Messemaeker</t>
  </si>
  <si>
    <t xml:space="preserve"> Mr. August Ferdinand Nilsson</t>
  </si>
  <si>
    <t xml:space="preserve"> Mrs. Arthur Henry (Addie" Dart Trevaskis)" Wells</t>
  </si>
  <si>
    <t xml:space="preserve"> Miss. Gertrud Emilia Klasen</t>
  </si>
  <si>
    <t xml:space="preserve"> Mr. Emilio Ilario Giuseppe Portaluppi</t>
  </si>
  <si>
    <t xml:space="preserve"> Mr. Stanko Lyntakoff</t>
  </si>
  <si>
    <t xml:space="preserve"> Mr. Charles William Warren</t>
  </si>
  <si>
    <t xml:space="preserve"> Miss. May Elizabeth Howard</t>
  </si>
  <si>
    <t xml:space="preserve"> Mr. Mate Pokrnic</t>
  </si>
  <si>
    <t xml:space="preserve"> Mr. Patrick Fox</t>
  </si>
  <si>
    <t xml:space="preserve"> Mrs. Walter Miller (Virginia McDowell) Clark</t>
  </si>
  <si>
    <t xml:space="preserve"> Miss. Mary Lennon</t>
  </si>
  <si>
    <t xml:space="preserve"> Mr. Jean Nassr Saade</t>
  </si>
  <si>
    <t xml:space="preserve"> Miss. Dagmar Jenny Ingeborg  Bryhl</t>
  </si>
  <si>
    <t xml:space="preserve"> Mr. Clifford Richard Parker</t>
  </si>
  <si>
    <t xml:space="preserve"> Mr. Harry Faunthorpe</t>
  </si>
  <si>
    <t xml:space="preserve"> Mr. John James Ware</t>
  </si>
  <si>
    <t xml:space="preserve"> Mr. Percy Thomas Oxenham</t>
  </si>
  <si>
    <t xml:space="preserve"> Miss. Jelka Oreskovic</t>
  </si>
  <si>
    <t xml:space="preserve"> Master. Alfred Edward Peacock</t>
  </si>
  <si>
    <t xml:space="preserve"> Miss. Honora Fleming</t>
  </si>
  <si>
    <t xml:space="preserve"> Miss. Maria Youssef Touma</t>
  </si>
  <si>
    <t xml:space="preserve"> Miss. Salli Helena Rosblom</t>
  </si>
  <si>
    <t xml:space="preserve"> Mr. William Dennis</t>
  </si>
  <si>
    <t xml:space="preserve"> Mr. Charles (Charles Fardon) Franklin</t>
  </si>
  <si>
    <t xml:space="preserve"> Mr. Sarkis Mardirosian</t>
  </si>
  <si>
    <t xml:space="preserve"> Mr. Arthur Ford</t>
  </si>
  <si>
    <t xml:space="preserve"> Miss. Margaret Marcella Maggie"" Daly</t>
  </si>
  <si>
    <t xml:space="preserve"> Mr. Mustafa Nasr</t>
  </si>
  <si>
    <t xml:space="preserve"> Mr. Camille Wittevrongel</t>
  </si>
  <si>
    <t xml:space="preserve"> Mr. Minko Angheloff</t>
  </si>
  <si>
    <t xml:space="preserve"> Miss. Louise Laroche</t>
  </si>
  <si>
    <t xml:space="preserve"> Mr. Hanna Samaan</t>
  </si>
  <si>
    <t xml:space="preserve"> Mr. Nils Johansson</t>
  </si>
  <si>
    <t xml:space="preserve"> Mr. Oscar Wilhelm Olsson</t>
  </si>
  <si>
    <t xml:space="preserve"> Mr. Noel Malachard</t>
  </si>
  <si>
    <t xml:space="preserve"> Mr. Escott Robert Phillips</t>
  </si>
  <si>
    <t xml:space="preserve"> Mr. Tome Pokrnic</t>
  </si>
  <si>
    <t xml:space="preserve"> Miss. Catherine Katie"" Mccarthy</t>
  </si>
  <si>
    <t xml:space="preserve"> Mrs. Edward Gifford (Catherine Elizabeth Halstead) Crosby</t>
  </si>
  <si>
    <t xml:space="preserve"> Master. Philip Frank Aks</t>
  </si>
  <si>
    <t xml:space="preserve"> Mrs. Claus Peter (Jennie L Howard) Hansen</t>
  </si>
  <si>
    <t xml:space="preserve"> Mr. Jego Grga Cacic</t>
  </si>
  <si>
    <t xml:space="preserve"> Mr. David Vartanian</t>
  </si>
  <si>
    <t xml:space="preserve"> Mr. Harry Sadowitz</t>
  </si>
  <si>
    <t xml:space="preserve"> Miss. Jeannie Carr</t>
  </si>
  <si>
    <t xml:space="preserve"> Mrs. John Stuart (Ella Holmes) White</t>
  </si>
  <si>
    <t xml:space="preserve"> Miss. Kate Hagardon</t>
  </si>
  <si>
    <t xml:space="preserve"> Mr. Reginald Harry Rogers</t>
  </si>
  <si>
    <t xml:space="preserve"> Mr. Nils Hilding Jonsson</t>
  </si>
  <si>
    <t xml:space="preserve"> Mr. Ernest Wilfred Jefferys</t>
  </si>
  <si>
    <t xml:space="preserve"> Mr. Johan Samuel Andersson</t>
  </si>
  <si>
    <t xml:space="preserve"> Mr. Neshan Krekorian</t>
  </si>
  <si>
    <t xml:space="preserve"> Mr. Israel Nesson</t>
  </si>
  <si>
    <t xml:space="preserve"> Miss. Emilie Kreuchen</t>
  </si>
  <si>
    <t xml:space="preserve"> Mr. Ali Assam</t>
  </si>
  <si>
    <t xml:space="preserve"> Miss. Ruth Elizabeth Becker</t>
  </si>
  <si>
    <t xml:space="preserve"> Mr. Charles Valentine Clarke</t>
  </si>
  <si>
    <t xml:space="preserve"> Mr. Ingvar Enander</t>
  </si>
  <si>
    <t xml:space="preserve"> Mrs. John Morgan (Elizabeth Agnes Mary White)  Davies</t>
  </si>
  <si>
    <t xml:space="preserve"> Mr. Tannous Thomas</t>
  </si>
  <si>
    <t xml:space="preserve"> Mrs. Said (Waika Mary" Mowad)" Nakid</t>
  </si>
  <si>
    <t xml:space="preserve"> Mr. Ivan Cor</t>
  </si>
  <si>
    <t xml:space="preserve"> Mr. Jose Joaquim De Brito</t>
  </si>
  <si>
    <t xml:space="preserve"> Mr. Joseph Elias</t>
  </si>
  <si>
    <t xml:space="preserve"> Mr. Herbert Denbury</t>
  </si>
  <si>
    <t xml:space="preserve"> Master. Seman Betros</t>
  </si>
  <si>
    <t xml:space="preserve"> Mr. Joseph Charles Fillbrook</t>
  </si>
  <si>
    <t xml:space="preserve"> Mr. Thure Edvin Lundstrom</t>
  </si>
  <si>
    <t xml:space="preserve"> Mr. John George Sage</t>
  </si>
  <si>
    <t xml:space="preserve"> Mrs. James Warburton Martinez (Charlotte Wardle Drake) Cardeza</t>
  </si>
  <si>
    <t xml:space="preserve"> Master. James William Van Billiard</t>
  </si>
  <si>
    <t xml:space="preserve"> Miss. Karen Marie Abelseth</t>
  </si>
  <si>
    <t xml:space="preserve"> Mr. William Hull Botsford</t>
  </si>
  <si>
    <t xml:space="preserve"> Mrs. George Joseph (Shawneene Abi-Saab) Whabee</t>
  </si>
  <si>
    <t xml:space="preserve"> Mr. Ralph Giles</t>
  </si>
  <si>
    <t xml:space="preserve"> Miss. Nellie Walcroft</t>
  </si>
  <si>
    <t xml:space="preserve"> Mrs. Leo David (Blanche Strouse) Greenfield</t>
  </si>
  <si>
    <t xml:space="preserve"> Mr. Philip Joseph Stokes</t>
  </si>
  <si>
    <t xml:space="preserve"> Mr. William Dibden</t>
  </si>
  <si>
    <t xml:space="preserve"> Mr. Samuel Herman</t>
  </si>
  <si>
    <t xml:space="preserve"> Miss. Elizabeth Gladys Millvina"" Dean</t>
  </si>
  <si>
    <t xml:space="preserve"> Mrs. John Murray (Caroline Lane Lamson) Brown</t>
  </si>
  <si>
    <t xml:space="preserve"> Mr. Edward Lockyer</t>
  </si>
  <si>
    <t xml:space="preserve"> Mr. Patrick O'Keefe</t>
  </si>
  <si>
    <t xml:space="preserve"> Mrs. Edvard Bengtsson (Elin Gerda Persson) Lindell</t>
  </si>
  <si>
    <t xml:space="preserve"> Master. William Henry Sage</t>
  </si>
  <si>
    <t xml:space="preserve"> Mrs. Albert (Antoinette Magnin) Mallet</t>
  </si>
  <si>
    <t xml:space="preserve"> Mrs. John James (Florence Louise Long) Ware</t>
  </si>
  <si>
    <t xml:space="preserve"> Mr. Ivan Strilic</t>
  </si>
  <si>
    <t xml:space="preserve"> Mrs. George Achilles (Dorothy Annan) Harder</t>
  </si>
  <si>
    <t xml:space="preserve"> Mrs. John (Annie Bullen) Sage</t>
  </si>
  <si>
    <t xml:space="preserve"> Mr. Joseph Caram</t>
  </si>
  <si>
    <t xml:space="preserve"> Miss. Susanna Juhantytar Sanni"" Riihivouri</t>
  </si>
  <si>
    <t xml:space="preserve"> Mrs. Leonard (Pauline C Boeson) Gibson</t>
  </si>
  <si>
    <t xml:space="preserve"> Mr. Emilio Pallas Y Castello</t>
  </si>
  <si>
    <t xml:space="preserve"> Mr. Edgar Giles</t>
  </si>
  <si>
    <t xml:space="preserve"> Miss. Helen Alice Wilson</t>
  </si>
  <si>
    <t xml:space="preserve"> Mr. William H Harbeck</t>
  </si>
  <si>
    <t xml:space="preserve"> Mrs. Washington (Ruth Vidaver) Dodge</t>
  </si>
  <si>
    <t xml:space="preserve"> Miss. Grace Scott Bowen</t>
  </si>
  <si>
    <t xml:space="preserve"> Miss. Maria Kink</t>
  </si>
  <si>
    <t xml:space="preserve"> Mr. Henry Harry"" Cotterill</t>
  </si>
  <si>
    <t xml:space="preserve"> Master. Carl Edgar Asplund</t>
  </si>
  <si>
    <t xml:space="preserve"> Mr. Patrick O'Connor</t>
  </si>
  <si>
    <t xml:space="preserve"> Mr. Joseph Foley</t>
  </si>
  <si>
    <t xml:space="preserve"> Mrs. Samuel (Emma) Risien</t>
  </si>
  <si>
    <t xml:space="preserve"> Mrs. Neal (Eileen O'Leary) Mcnamee</t>
  </si>
  <si>
    <t xml:space="preserve"> Mr. Edwin Frederick"" Wheeler</t>
  </si>
  <si>
    <t xml:space="preserve"> Miss. Kate Herman</t>
  </si>
  <si>
    <t xml:space="preserve"> Mr. Ernst Axel Algot Aronsson</t>
  </si>
  <si>
    <t xml:space="preserve"> Mr. John Ashby</t>
  </si>
  <si>
    <t xml:space="preserve"> Mr. Patrick Canavan</t>
  </si>
  <si>
    <t xml:space="preserve"> Master. Paul Folke Palsson</t>
  </si>
  <si>
    <t xml:space="preserve"> Mrs. Ernest H (Elizabeth Lindsey James) Lines</t>
  </si>
  <si>
    <t xml:space="preserve"> Master. Eugene Joseph Abbott</t>
  </si>
  <si>
    <t xml:space="preserve"> Mr. William Gilbert</t>
  </si>
  <si>
    <t xml:space="preserve"> Mr. Anton Kink-Heilmann</t>
  </si>
  <si>
    <t xml:space="preserve"> Mrs. Lucien Philip (Mary Eloise Hughes) Smith</t>
  </si>
  <si>
    <t xml:space="preserve"> Mr. Patrick Colbert</t>
  </si>
  <si>
    <t xml:space="preserve"> Mrs. Maxmillian (Margaretha Emerentia Stehli) Frolicher-Stehli</t>
  </si>
  <si>
    <t xml:space="preserve"> Mr. Edvard A Larsson-Rondberg</t>
  </si>
  <si>
    <t xml:space="preserve"> Mr. Thomas Henry Conlon</t>
  </si>
  <si>
    <t xml:space="preserve"> Miss. Caroline Bonnell</t>
  </si>
  <si>
    <t xml:space="preserve"> Mr. Harry Gale</t>
  </si>
  <si>
    <t xml:space="preserve"> Miss. Dorothy Winifred Gibson</t>
  </si>
  <si>
    <t xml:space="preserve"> Mr. Alfred (Baron von Drachstedt")" Nourney</t>
  </si>
  <si>
    <t xml:space="preserve"> Mr. William Jeffery Ware</t>
  </si>
  <si>
    <t xml:space="preserve"> Miss. Johanna Hannah"" Riordan</t>
  </si>
  <si>
    <t xml:space="preserve"> Miss. Treasteall Peacock</t>
  </si>
  <si>
    <t xml:space="preserve"> Miss. Hannah Naughton</t>
  </si>
  <si>
    <t xml:space="preserve"> Mrs. William Edward (Lillian E Thorpe) Minahan</t>
  </si>
  <si>
    <t xml:space="preserve"> Miss. Jenny Lovisa Henriksson</t>
  </si>
  <si>
    <t xml:space="preserve"> Mr. Woolf Spector</t>
  </si>
  <si>
    <t xml:space="preserve"> Dona. Fermina Oliva Y Ocana</t>
  </si>
  <si>
    <t xml:space="preserve"> Mr. Simon Sivertsen Saether</t>
  </si>
  <si>
    <t xml:space="preserve"> Mr. Frederick Ware</t>
  </si>
  <si>
    <t xml:space="preserve"> Master. Michael J Peter</t>
  </si>
  <si>
    <t>Row Labels</t>
  </si>
  <si>
    <t>Grand Total</t>
  </si>
  <si>
    <t>Count of Survived</t>
  </si>
  <si>
    <t>Column Labels</t>
  </si>
  <si>
    <t>How many passengers were in the ship</t>
  </si>
  <si>
    <t>Exploratory Data Analysis Questions</t>
  </si>
  <si>
    <t>Answers</t>
  </si>
  <si>
    <t xml:space="preserve">how many passengers were in each class </t>
  </si>
  <si>
    <t xml:space="preserve">how many passengers were male and female </t>
  </si>
  <si>
    <t xml:space="preserve">Group passenger age into four groups </t>
  </si>
  <si>
    <t>Youth (Most Passenger)</t>
  </si>
  <si>
    <t>Elder (Least Passenger)</t>
  </si>
  <si>
    <t>How many passengers had sibling onboard the ship</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</si>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</sst>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0" borderId="0" xfId="0" applyFont="1"/>
    <xf numFmtId="0" fontId="16" fillId="33" borderId="10" xfId="0" applyFont="1" applyFill="1" applyBorder="1"/>
    <xf numFmtId="0" fontId="16" fillId="0" borderId="10" xfId="0" applyFont="1" applyBorder="1"/>
    <xf numFmtId="0" fontId="16" fillId="33" borderId="10" xfId="0" applyFont="1" applyFill="1" applyBorder="1" applyAlignment="1">
      <alignment horizontal="center"/>
    </xf>
    <xf numFmtId="0" fontId="16" fillId="33" borderId="10" xfId="0" applyFont="1" applyFill="1" applyBorder="1" applyAlignment="1">
      <alignment horizontal="right"/>
    </xf>
    <xf numFmtId="44" fontId="16" fillId="33" borderId="10" xfId="42" applyFont="1" applyFill="1" applyBorder="1"/>
    <xf numFmtId="0" fontId="0" fillId="0" borderId="10" xfId="0" applyBorder="1"/>
    <xf numFmtId="0" fontId="0" fillId="0" borderId="10" xfId="0" applyBorder="1" applyAlignment="1">
      <alignment horizontal="center"/>
    </xf>
    <xf numFmtId="0" fontId="0" fillId="34" borderId="10" xfId="0" applyFont="1" applyFill="1" applyBorder="1" applyAlignment="1"/>
    <xf numFmtId="0" fontId="0" fillId="0" borderId="10" xfId="0" applyBorder="1" applyAlignment="1">
      <alignment horizontal="right"/>
    </xf>
    <xf numFmtId="44" fontId="0" fillId="0" borderId="10" xfId="42" applyFont="1" applyBorder="1"/>
    <xf numFmtId="44"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05D2A"/>
      <color rgb="FFA96317"/>
      <color rgb="FFD16615"/>
      <color rgb="FFB86408"/>
      <color rgb="FFBA821C"/>
      <color rgb="FFC28A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People</a:t>
            </a:r>
            <a:r>
              <a:rPr lang="en-US" baseline="0"/>
              <a:t> that Surived and Died</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243774310600376"/>
          <c:y val="0.44155963599932441"/>
          <c:w val="0.29909328900506799"/>
          <c:h val="0.38947806208742775"/>
        </c:manualLayout>
      </c:layout>
      <c:pieChart>
        <c:varyColors val="1"/>
        <c:ser>
          <c:idx val="0"/>
          <c:order val="0"/>
          <c:tx>
            <c:strRef>
              <c:f>'PIVOT TABLE'!$B$3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10-4B78-B883-C20F19510F7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10-4B78-B883-C20F19510F7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10-4B78-B883-C20F19510F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TABLE'!$A$4:$A$6</c:f>
              <c:strCache>
                <c:ptCount val="2"/>
                <c:pt idx="0">
                  <c:v>Died</c:v>
                </c:pt>
                <c:pt idx="1">
                  <c:v>Survived</c:v>
                </c:pt>
              </c:strCache>
            </c:strRef>
          </c:cat>
          <c:val>
            <c:numRef>
              <c:f>'PIVOT TABLE'!$B$4:$B$6</c:f>
              <c:numCache>
                <c:formatCode>General</c:formatCode>
                <c:ptCount val="2"/>
                <c:pt idx="0">
                  <c:v>266</c:v>
                </c:pt>
                <c:pt idx="1">
                  <c:v>152</c:v>
                </c:pt>
              </c:numCache>
            </c:numRef>
          </c:val>
          <c:extLst>
            <c:ext xmlns:c16="http://schemas.microsoft.com/office/drawing/2014/chart" uri="{C3380CC4-5D6E-409C-BE32-E72D297353CC}">
              <c16:uniqueId val="{00000000-55DC-4297-AC49-0452A25C9E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by Age Group</a:t>
            </a:r>
          </a:p>
        </c:rich>
      </c:tx>
      <c:layout>
        <c:manualLayout>
          <c:xMode val="edge"/>
          <c:yMode val="edge"/>
          <c:x val="0.23565135543325083"/>
          <c:y val="7.5473376361730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05D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05D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5D2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TABLE'!$B$26</c:f>
              <c:strCache>
                <c:ptCount val="1"/>
                <c:pt idx="0">
                  <c:v>Total</c:v>
                </c:pt>
              </c:strCache>
            </c:strRef>
          </c:tx>
          <c:spPr>
            <a:solidFill>
              <a:srgbClr val="B05D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Adult</c:v>
                </c:pt>
                <c:pt idx="1">
                  <c:v>Elder</c:v>
                </c:pt>
                <c:pt idx="2">
                  <c:v>Teenager</c:v>
                </c:pt>
                <c:pt idx="3">
                  <c:v>Youth</c:v>
                </c:pt>
              </c:strCache>
            </c:strRef>
          </c:cat>
          <c:val>
            <c:numRef>
              <c:f>'PIVOT TABLE'!$B$27:$B$31</c:f>
              <c:numCache>
                <c:formatCode>General</c:formatCode>
                <c:ptCount val="4"/>
                <c:pt idx="0">
                  <c:v>71</c:v>
                </c:pt>
                <c:pt idx="1">
                  <c:v>11</c:v>
                </c:pt>
                <c:pt idx="2">
                  <c:v>147</c:v>
                </c:pt>
                <c:pt idx="3">
                  <c:v>189</c:v>
                </c:pt>
              </c:numCache>
            </c:numRef>
          </c:val>
          <c:extLst>
            <c:ext xmlns:c16="http://schemas.microsoft.com/office/drawing/2014/chart" uri="{C3380CC4-5D6E-409C-BE32-E72D297353CC}">
              <c16:uniqueId val="{00000000-737C-4F03-A8B6-DC0F36049744}"/>
            </c:ext>
          </c:extLst>
        </c:ser>
        <c:dLbls>
          <c:dLblPos val="outEnd"/>
          <c:showLegendKey val="0"/>
          <c:showVal val="1"/>
          <c:showCatName val="0"/>
          <c:showSerName val="0"/>
          <c:showPercent val="0"/>
          <c:showBubbleSize val="0"/>
        </c:dLbls>
        <c:gapWidth val="182"/>
        <c:axId val="333959376"/>
        <c:axId val="333962328"/>
      </c:barChart>
      <c:catAx>
        <c:axId val="33395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62328"/>
        <c:crosses val="autoZero"/>
        <c:auto val="1"/>
        <c:lblAlgn val="ctr"/>
        <c:lblOffset val="100"/>
        <c:noMultiLvlLbl val="0"/>
      </c:catAx>
      <c:valAx>
        <c:axId val="333962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59376"/>
        <c:crosses val="autoZero"/>
        <c:crossBetween val="between"/>
      </c:valAx>
      <c:spPr>
        <a:solidFill>
          <a:schemeClr val="accent4">
            <a:lumMod val="60000"/>
            <a:lumOff val="40000"/>
          </a:schemeClr>
        </a:solid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on Embarked</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B05D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marker>
          <c:spPr>
            <a:solidFill>
              <a:schemeClr val="accent1"/>
            </a:solidFill>
            <a:ln w="9525">
              <a:solidFill>
                <a:srgbClr val="B05D2A"/>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rgbClr val="A96317"/>
            </a:solidFill>
            <a:round/>
          </a:ln>
          <a:effectLst/>
        </c:spPr>
        <c:marker>
          <c:symbol val="none"/>
        </c:marker>
      </c:pivotFmt>
      <c:pivotFmt>
        <c:idx val="6"/>
        <c:spPr>
          <a:ln w="28575" cap="rnd">
            <a:solidFill>
              <a:srgbClr val="B86408"/>
            </a:solidFill>
            <a:round/>
          </a:ln>
          <a:effectLst/>
        </c:spPr>
        <c:marker>
          <c:symbol val="none"/>
        </c:marker>
      </c:pivotFmt>
    </c:pivotFmts>
    <c:plotArea>
      <c:layout>
        <c:manualLayout>
          <c:layoutTarget val="inner"/>
          <c:xMode val="edge"/>
          <c:yMode val="edge"/>
          <c:x val="0.21288273176150899"/>
          <c:y val="0.18634533438438242"/>
          <c:w val="0.61002112983883572"/>
          <c:h val="0.6531548168978738"/>
        </c:manualLayout>
      </c:layout>
      <c:lineChart>
        <c:grouping val="standard"/>
        <c:varyColors val="0"/>
        <c:ser>
          <c:idx val="0"/>
          <c:order val="0"/>
          <c:tx>
            <c:strRef>
              <c:f>'PIVOT TABLE'!$B$37</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rgbClr val="B86408"/>
                </a:solidFill>
                <a:round/>
              </a:ln>
              <a:effectLst/>
            </c:spPr>
            <c:extLst>
              <c:ext xmlns:c16="http://schemas.microsoft.com/office/drawing/2014/chart" uri="{C3380CC4-5D6E-409C-BE32-E72D297353CC}">
                <c16:uniqueId val="{00000002-09E6-4A26-B7B9-36CABF2120DE}"/>
              </c:ext>
            </c:extLst>
          </c:dPt>
          <c:dPt>
            <c:idx val="2"/>
            <c:marker>
              <c:symbol val="none"/>
            </c:marker>
            <c:bubble3D val="0"/>
            <c:spPr>
              <a:ln w="28575" cap="rnd">
                <a:solidFill>
                  <a:srgbClr val="A96317"/>
                </a:solidFill>
                <a:round/>
              </a:ln>
              <a:effectLst/>
            </c:spPr>
            <c:extLst>
              <c:ext xmlns:c16="http://schemas.microsoft.com/office/drawing/2014/chart" uri="{C3380CC4-5D6E-409C-BE32-E72D297353CC}">
                <c16:uniqueId val="{00000001-09E6-4A26-B7B9-36CABF2120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Cherbourg</c:v>
                </c:pt>
                <c:pt idx="1">
                  <c:v>Queenstown</c:v>
                </c:pt>
                <c:pt idx="2">
                  <c:v>Southampton</c:v>
                </c:pt>
              </c:strCache>
            </c:strRef>
          </c:cat>
          <c:val>
            <c:numRef>
              <c:f>'PIVOT TABLE'!$B$38:$B$41</c:f>
              <c:numCache>
                <c:formatCode>General</c:formatCode>
                <c:ptCount val="3"/>
                <c:pt idx="0">
                  <c:v>102</c:v>
                </c:pt>
                <c:pt idx="1">
                  <c:v>46</c:v>
                </c:pt>
                <c:pt idx="2">
                  <c:v>270</c:v>
                </c:pt>
              </c:numCache>
            </c:numRef>
          </c:val>
          <c:smooth val="0"/>
          <c:extLst>
            <c:ext xmlns:c16="http://schemas.microsoft.com/office/drawing/2014/chart" uri="{C3380CC4-5D6E-409C-BE32-E72D297353CC}">
              <c16:uniqueId val="{00000000-09E6-4A26-B7B9-36CABF2120DE}"/>
            </c:ext>
          </c:extLst>
        </c:ser>
        <c:dLbls>
          <c:dLblPos val="t"/>
          <c:showLegendKey val="0"/>
          <c:showVal val="1"/>
          <c:showCatName val="0"/>
          <c:showSerName val="0"/>
          <c:showPercent val="0"/>
          <c:showBubbleSize val="0"/>
        </c:dLbls>
        <c:smooth val="0"/>
        <c:axId val="335399712"/>
        <c:axId val="335397088"/>
      </c:lineChart>
      <c:catAx>
        <c:axId val="33539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7088"/>
        <c:crosses val="autoZero"/>
        <c:auto val="1"/>
        <c:lblAlgn val="ctr"/>
        <c:lblOffset val="100"/>
        <c:noMultiLvlLbl val="0"/>
      </c:catAx>
      <c:valAx>
        <c:axId val="335397088"/>
        <c:scaling>
          <c:orientation val="minMax"/>
        </c:scaling>
        <c:delete val="0"/>
        <c:axPos val="l"/>
        <c:majorGridlines>
          <c:spPr>
            <a:ln w="9525" cap="flat" cmpd="sng" algn="ctr">
              <a:solidFill>
                <a:srgbClr val="FFC00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6.0122991757942626E-2"/>
              <c:y val="0.335155466551442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9712"/>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Ratio</a:t>
            </a:r>
            <a:r>
              <a:rPr lang="en-US" b="1" baseline="0"/>
              <a:t> of Survivors by Class</a:t>
            </a:r>
            <a:endParaRPr lang="en-US" b="1"/>
          </a:p>
        </c:rich>
      </c:tx>
      <c:layout>
        <c:manualLayout>
          <c:xMode val="edge"/>
          <c:yMode val="edge"/>
          <c:x val="0.19608695351075839"/>
          <c:y val="4.69031435359150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2">
              <a:lumMod val="50000"/>
            </a:schemeClr>
          </a:solidFill>
          <a:ln>
            <a:noFill/>
          </a:ln>
          <a:effectLst/>
        </c:spPr>
        <c:marker>
          <c:symbol val="none"/>
        </c:marker>
      </c:pivotFmt>
      <c:pivotFmt>
        <c:idx val="16"/>
        <c:spPr>
          <a:solidFill>
            <a:srgbClr val="00B050"/>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TABLE'!$B$49:$B$50</c:f>
              <c:strCache>
                <c:ptCount val="1"/>
                <c:pt idx="0">
                  <c:v>First class</c:v>
                </c:pt>
              </c:strCache>
            </c:strRef>
          </c:tx>
          <c:spPr>
            <a:solidFill>
              <a:srgbClr val="00B050"/>
            </a:solidFill>
            <a:ln>
              <a:noFill/>
            </a:ln>
            <a:effectLst/>
          </c:spPr>
          <c:invertIfNegative val="0"/>
          <c:dLbls>
            <c:delete val="1"/>
          </c:dLbls>
          <c:cat>
            <c:multiLvlStrRef>
              <c:f>'PIVOT TABLE'!$A$51:$A$55</c:f>
              <c:multiLvlStrCache>
                <c:ptCount val="2"/>
                <c:lvl>
                  <c:pt idx="0">
                    <c:v>Survived</c:v>
                  </c:pt>
                  <c:pt idx="1">
                    <c:v>Died</c:v>
                  </c:pt>
                </c:lvl>
                <c:lvl>
                  <c:pt idx="0">
                    <c:v>female</c:v>
                  </c:pt>
                  <c:pt idx="1">
                    <c:v>male</c:v>
                  </c:pt>
                </c:lvl>
              </c:multiLvlStrCache>
            </c:multiLvlStrRef>
          </c:cat>
          <c:val>
            <c:numRef>
              <c:f>'PIVOT TABLE'!$B$51:$B$55</c:f>
              <c:numCache>
                <c:formatCode>General</c:formatCode>
                <c:ptCount val="2"/>
                <c:pt idx="0">
                  <c:v>50</c:v>
                </c:pt>
                <c:pt idx="1">
                  <c:v>57</c:v>
                </c:pt>
              </c:numCache>
            </c:numRef>
          </c:val>
          <c:extLst>
            <c:ext xmlns:c16="http://schemas.microsoft.com/office/drawing/2014/chart" uri="{C3380CC4-5D6E-409C-BE32-E72D297353CC}">
              <c16:uniqueId val="{00000000-657A-4E28-8139-1637A727D6E8}"/>
            </c:ext>
          </c:extLst>
        </c:ser>
        <c:ser>
          <c:idx val="1"/>
          <c:order val="1"/>
          <c:tx>
            <c:strRef>
              <c:f>'PIVOT TABLE'!$C$49:$C$50</c:f>
              <c:strCache>
                <c:ptCount val="1"/>
                <c:pt idx="0">
                  <c:v>Second class</c:v>
                </c:pt>
              </c:strCache>
            </c:strRef>
          </c:tx>
          <c:spPr>
            <a:solidFill>
              <a:schemeClr val="accent2"/>
            </a:solidFill>
            <a:ln>
              <a:noFill/>
            </a:ln>
            <a:effectLst/>
          </c:spPr>
          <c:invertIfNegative val="0"/>
          <c:dLbls>
            <c:delete val="1"/>
          </c:dLbls>
          <c:cat>
            <c:multiLvlStrRef>
              <c:f>'PIVOT TABLE'!$A$51:$A$55</c:f>
              <c:multiLvlStrCache>
                <c:ptCount val="2"/>
                <c:lvl>
                  <c:pt idx="0">
                    <c:v>Survived</c:v>
                  </c:pt>
                  <c:pt idx="1">
                    <c:v>Died</c:v>
                  </c:pt>
                </c:lvl>
                <c:lvl>
                  <c:pt idx="0">
                    <c:v>female</c:v>
                  </c:pt>
                  <c:pt idx="1">
                    <c:v>male</c:v>
                  </c:pt>
                </c:lvl>
              </c:multiLvlStrCache>
            </c:multiLvlStrRef>
          </c:cat>
          <c:val>
            <c:numRef>
              <c:f>'PIVOT TABLE'!$C$51:$C$55</c:f>
              <c:numCache>
                <c:formatCode>General</c:formatCode>
                <c:ptCount val="2"/>
                <c:pt idx="0">
                  <c:v>30</c:v>
                </c:pt>
                <c:pt idx="1">
                  <c:v>63</c:v>
                </c:pt>
              </c:numCache>
            </c:numRef>
          </c:val>
          <c:extLst>
            <c:ext xmlns:c16="http://schemas.microsoft.com/office/drawing/2014/chart" uri="{C3380CC4-5D6E-409C-BE32-E72D297353CC}">
              <c16:uniqueId val="{00000001-657A-4E28-8139-1637A727D6E8}"/>
            </c:ext>
          </c:extLst>
        </c:ser>
        <c:ser>
          <c:idx val="2"/>
          <c:order val="2"/>
          <c:tx>
            <c:strRef>
              <c:f>'PIVOT TABLE'!$D$49:$D$50</c:f>
              <c:strCache>
                <c:ptCount val="1"/>
                <c:pt idx="0">
                  <c:v>Third class</c:v>
                </c:pt>
              </c:strCache>
            </c:strRef>
          </c:tx>
          <c:spPr>
            <a:solidFill>
              <a:schemeClr val="accent2">
                <a:lumMod val="50000"/>
              </a:schemeClr>
            </a:solidFill>
            <a:ln>
              <a:noFill/>
            </a:ln>
            <a:effectLst/>
          </c:spPr>
          <c:invertIfNegative val="0"/>
          <c:dLbls>
            <c:delete val="1"/>
          </c:dLbls>
          <c:cat>
            <c:multiLvlStrRef>
              <c:f>'PIVOT TABLE'!$A$51:$A$55</c:f>
              <c:multiLvlStrCache>
                <c:ptCount val="2"/>
                <c:lvl>
                  <c:pt idx="0">
                    <c:v>Survived</c:v>
                  </c:pt>
                  <c:pt idx="1">
                    <c:v>Died</c:v>
                  </c:pt>
                </c:lvl>
                <c:lvl>
                  <c:pt idx="0">
                    <c:v>female</c:v>
                  </c:pt>
                  <c:pt idx="1">
                    <c:v>male</c:v>
                  </c:pt>
                </c:lvl>
              </c:multiLvlStrCache>
            </c:multiLvlStrRef>
          </c:cat>
          <c:val>
            <c:numRef>
              <c:f>'PIVOT TABLE'!$D$51:$D$55</c:f>
              <c:numCache>
                <c:formatCode>General</c:formatCode>
                <c:ptCount val="2"/>
                <c:pt idx="0">
                  <c:v>72</c:v>
                </c:pt>
                <c:pt idx="1">
                  <c:v>146</c:v>
                </c:pt>
              </c:numCache>
            </c:numRef>
          </c:val>
          <c:extLst>
            <c:ext xmlns:c16="http://schemas.microsoft.com/office/drawing/2014/chart" uri="{C3380CC4-5D6E-409C-BE32-E72D297353CC}">
              <c16:uniqueId val="{00000002-657A-4E28-8139-1637A727D6E8}"/>
            </c:ext>
          </c:extLst>
        </c:ser>
        <c:dLbls>
          <c:dLblPos val="outEnd"/>
          <c:showLegendKey val="0"/>
          <c:showVal val="1"/>
          <c:showCatName val="0"/>
          <c:showSerName val="0"/>
          <c:showPercent val="0"/>
          <c:showBubbleSize val="0"/>
        </c:dLbls>
        <c:gapWidth val="219"/>
        <c:overlap val="-27"/>
        <c:axId val="320065608"/>
        <c:axId val="320063312"/>
      </c:barChart>
      <c:catAx>
        <c:axId val="32006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3312"/>
        <c:crosses val="autoZero"/>
        <c:auto val="1"/>
        <c:lblAlgn val="ctr"/>
        <c:lblOffset val="100"/>
        <c:noMultiLvlLbl val="0"/>
      </c:catAx>
      <c:valAx>
        <c:axId val="32006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3.804035272692418E-2"/>
              <c:y val="0.33290257939096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5608"/>
        <c:crosses val="autoZero"/>
        <c:crossBetween val="between"/>
      </c:valAx>
      <c:spPr>
        <a:solidFill>
          <a:schemeClr val="accent4">
            <a:lumMod val="60000"/>
            <a:lumOff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TABLE!PivotTable8</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Ratio</a:t>
            </a:r>
            <a:r>
              <a:rPr lang="en-US" b="1" baseline="0"/>
              <a:t> of Survivors by Age Grouping</a:t>
            </a:r>
            <a:endParaRPr lang="en-US" b="1"/>
          </a:p>
        </c:rich>
      </c:tx>
      <c:layout>
        <c:manualLayout>
          <c:xMode val="edge"/>
          <c:yMode val="edge"/>
          <c:x val="0.13423915678086412"/>
          <c:y val="4.34108739111878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2">
              <a:lumMod val="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TABLE'!$B$59:$B$60</c:f>
              <c:strCache>
                <c:ptCount val="1"/>
                <c:pt idx="0">
                  <c:v>Adult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TABLE'!$B$61:$B$65</c:f>
              <c:numCache>
                <c:formatCode>General</c:formatCode>
                <c:ptCount val="2"/>
                <c:pt idx="0">
                  <c:v>26</c:v>
                </c:pt>
                <c:pt idx="1">
                  <c:v>45</c:v>
                </c:pt>
              </c:numCache>
            </c:numRef>
          </c:val>
          <c:extLst>
            <c:ext xmlns:c16="http://schemas.microsoft.com/office/drawing/2014/chart" uri="{C3380CC4-5D6E-409C-BE32-E72D297353CC}">
              <c16:uniqueId val="{00000000-9142-4A9F-8123-6BE2020B0CAF}"/>
            </c:ext>
          </c:extLst>
        </c:ser>
        <c:ser>
          <c:idx val="1"/>
          <c:order val="1"/>
          <c:tx>
            <c:strRef>
              <c:f>'PIVOT TABLE'!$C$59:$C$60</c:f>
              <c:strCache>
                <c:ptCount val="1"/>
                <c:pt idx="0">
                  <c:v>Elder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TABLE'!$C$61:$C$65</c:f>
              <c:numCache>
                <c:formatCode>General</c:formatCode>
                <c:ptCount val="2"/>
                <c:pt idx="0">
                  <c:v>4</c:v>
                </c:pt>
                <c:pt idx="1">
                  <c:v>7</c:v>
                </c:pt>
              </c:numCache>
            </c:numRef>
          </c:val>
          <c:extLst>
            <c:ext xmlns:c16="http://schemas.microsoft.com/office/drawing/2014/chart" uri="{C3380CC4-5D6E-409C-BE32-E72D297353CC}">
              <c16:uniqueId val="{00000004-9142-4A9F-8123-6BE2020B0CAF}"/>
            </c:ext>
          </c:extLst>
        </c:ser>
        <c:ser>
          <c:idx val="2"/>
          <c:order val="2"/>
          <c:tx>
            <c:strRef>
              <c:f>'PIVOT TABLE'!$D$59:$D$60</c:f>
              <c:strCache>
                <c:ptCount val="1"/>
                <c:pt idx="0">
                  <c:v>Teenager</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TABLE'!$D$61:$D$65</c:f>
              <c:numCache>
                <c:formatCode>General</c:formatCode>
                <c:ptCount val="2"/>
                <c:pt idx="0">
                  <c:v>53</c:v>
                </c:pt>
                <c:pt idx="1">
                  <c:v>94</c:v>
                </c:pt>
              </c:numCache>
            </c:numRef>
          </c:val>
          <c:extLst>
            <c:ext xmlns:c16="http://schemas.microsoft.com/office/drawing/2014/chart" uri="{C3380CC4-5D6E-409C-BE32-E72D297353CC}">
              <c16:uniqueId val="{00000005-9142-4A9F-8123-6BE2020B0CAF}"/>
            </c:ext>
          </c:extLst>
        </c:ser>
        <c:ser>
          <c:idx val="3"/>
          <c:order val="3"/>
          <c:tx>
            <c:strRef>
              <c:f>'PIVOT TABLE'!$E$59:$E$60</c:f>
              <c:strCache>
                <c:ptCount val="1"/>
                <c:pt idx="0">
                  <c:v>Youth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TABLE'!$E$61:$E$65</c:f>
              <c:numCache>
                <c:formatCode>General</c:formatCode>
                <c:ptCount val="2"/>
                <c:pt idx="0">
                  <c:v>69</c:v>
                </c:pt>
                <c:pt idx="1">
                  <c:v>120</c:v>
                </c:pt>
              </c:numCache>
            </c:numRef>
          </c:val>
          <c:extLst>
            <c:ext xmlns:c16="http://schemas.microsoft.com/office/drawing/2014/chart" uri="{C3380CC4-5D6E-409C-BE32-E72D297353CC}">
              <c16:uniqueId val="{00000007-9142-4A9F-8123-6BE2020B0CAF}"/>
            </c:ext>
          </c:extLst>
        </c:ser>
        <c:dLbls>
          <c:showLegendKey val="0"/>
          <c:showVal val="1"/>
          <c:showCatName val="0"/>
          <c:showSerName val="0"/>
          <c:showPercent val="0"/>
          <c:showBubbleSize val="0"/>
        </c:dLbls>
        <c:gapWidth val="150"/>
        <c:shape val="box"/>
        <c:axId val="441972896"/>
        <c:axId val="441972568"/>
        <c:axId val="0"/>
      </c:bar3DChart>
      <c:catAx>
        <c:axId val="4419728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2568"/>
        <c:crosses val="autoZero"/>
        <c:auto val="1"/>
        <c:lblAlgn val="ctr"/>
        <c:lblOffset val="100"/>
        <c:noMultiLvlLbl val="0"/>
      </c:catAx>
      <c:valAx>
        <c:axId val="441972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3.8073565351830443E-2"/>
              <c:y val="0.375070181148483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2896"/>
        <c:crosses val="autoZero"/>
        <c:crossBetween val="between"/>
      </c:valAx>
      <c:spPr>
        <a:solidFill>
          <a:schemeClr val="accent4">
            <a:lumMod val="60000"/>
            <a:lumOff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by Class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6615"/>
          </a:solidFill>
          <a:ln>
            <a:noFill/>
          </a:ln>
          <a:effectLst/>
        </c:spPr>
        <c:marker>
          <c:symbol val="none"/>
        </c:marker>
      </c:pivotFmt>
    </c:pivotFmts>
    <c:plotArea>
      <c:layout/>
      <c:barChart>
        <c:barDir val="col"/>
        <c:grouping val="clustered"/>
        <c:varyColors val="0"/>
        <c:ser>
          <c:idx val="0"/>
          <c:order val="0"/>
          <c:tx>
            <c:strRef>
              <c:f>'PIVOT TABLE'!$B$14</c:f>
              <c:strCache>
                <c:ptCount val="1"/>
                <c:pt idx="0">
                  <c:v>Total</c:v>
                </c:pt>
              </c:strCache>
            </c:strRef>
          </c:tx>
          <c:spPr>
            <a:solidFill>
              <a:srgbClr val="D16615"/>
            </a:solidFill>
            <a:ln>
              <a:noFill/>
            </a:ln>
            <a:effectLst/>
          </c:spPr>
          <c:invertIfNegative val="0"/>
          <c:dLbls>
            <c:delete val="1"/>
          </c:dLbls>
          <c:cat>
            <c:strRef>
              <c:f>'PIVOT TABLE'!$A$15:$A$18</c:f>
              <c:strCache>
                <c:ptCount val="3"/>
                <c:pt idx="0">
                  <c:v>First class</c:v>
                </c:pt>
                <c:pt idx="1">
                  <c:v>Second class</c:v>
                </c:pt>
                <c:pt idx="2">
                  <c:v>Third class</c:v>
                </c:pt>
              </c:strCache>
            </c:strRef>
          </c:cat>
          <c:val>
            <c:numRef>
              <c:f>'PIVOT TABLE'!$B$15:$B$18</c:f>
              <c:numCache>
                <c:formatCode>General</c:formatCode>
                <c:ptCount val="3"/>
                <c:pt idx="0">
                  <c:v>107</c:v>
                </c:pt>
                <c:pt idx="1">
                  <c:v>93</c:v>
                </c:pt>
                <c:pt idx="2">
                  <c:v>218</c:v>
                </c:pt>
              </c:numCache>
            </c:numRef>
          </c:val>
          <c:extLst>
            <c:ext xmlns:c16="http://schemas.microsoft.com/office/drawing/2014/chart" uri="{C3380CC4-5D6E-409C-BE32-E72D297353CC}">
              <c16:uniqueId val="{00000000-F0F9-42B3-B0B6-D125A2E9C560}"/>
            </c:ext>
          </c:extLst>
        </c:ser>
        <c:dLbls>
          <c:dLblPos val="outEnd"/>
          <c:showLegendKey val="0"/>
          <c:showVal val="1"/>
          <c:showCatName val="0"/>
          <c:showSerName val="0"/>
          <c:showPercent val="0"/>
          <c:showBubbleSize val="0"/>
        </c:dLbls>
        <c:gapWidth val="219"/>
        <c:overlap val="-27"/>
        <c:axId val="335397744"/>
        <c:axId val="335396104"/>
      </c:barChart>
      <c:catAx>
        <c:axId val="335397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6104"/>
        <c:crosses val="autoZero"/>
        <c:auto val="1"/>
        <c:lblAlgn val="ctr"/>
        <c:lblOffset val="100"/>
        <c:noMultiLvlLbl val="0"/>
      </c:catAx>
      <c:valAx>
        <c:axId val="335396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Survived</a:t>
                </a:r>
              </a:p>
            </c:rich>
          </c:tx>
          <c:layout>
            <c:manualLayout>
              <c:xMode val="edge"/>
              <c:yMode val="edge"/>
              <c:x val="3.5589105561397126E-2"/>
              <c:y val="0.35372771436812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7744"/>
        <c:crosses val="autoZero"/>
        <c:crossBetween val="between"/>
      </c:valAx>
      <c:spPr>
        <a:solidFill>
          <a:schemeClr val="accent4">
            <a:lumMod val="60000"/>
            <a:lumOff val="40000"/>
          </a:schemeClr>
        </a:solid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by Age Group</a:t>
            </a:r>
          </a:p>
        </c:rich>
      </c:tx>
      <c:layout>
        <c:manualLayout>
          <c:xMode val="edge"/>
          <c:yMode val="edge"/>
          <c:x val="0.20039914695434988"/>
          <c:y val="0.100164813482207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05D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c:f>
              <c:strCache>
                <c:ptCount val="1"/>
                <c:pt idx="0">
                  <c:v>Total</c:v>
                </c:pt>
              </c:strCache>
            </c:strRef>
          </c:tx>
          <c:spPr>
            <a:solidFill>
              <a:srgbClr val="B05D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Adult</c:v>
                </c:pt>
                <c:pt idx="1">
                  <c:v>Elder</c:v>
                </c:pt>
                <c:pt idx="2">
                  <c:v>Teenager</c:v>
                </c:pt>
                <c:pt idx="3">
                  <c:v>Youth</c:v>
                </c:pt>
              </c:strCache>
            </c:strRef>
          </c:cat>
          <c:val>
            <c:numRef>
              <c:f>'PIVOT TABLE'!$B$27:$B$31</c:f>
              <c:numCache>
                <c:formatCode>General</c:formatCode>
                <c:ptCount val="4"/>
                <c:pt idx="0">
                  <c:v>71</c:v>
                </c:pt>
                <c:pt idx="1">
                  <c:v>11</c:v>
                </c:pt>
                <c:pt idx="2">
                  <c:v>147</c:v>
                </c:pt>
                <c:pt idx="3">
                  <c:v>189</c:v>
                </c:pt>
              </c:numCache>
            </c:numRef>
          </c:val>
          <c:extLst>
            <c:ext xmlns:c16="http://schemas.microsoft.com/office/drawing/2014/chart" uri="{C3380CC4-5D6E-409C-BE32-E72D297353CC}">
              <c16:uniqueId val="{00000000-48F5-4A43-89F5-AC5D764BD447}"/>
            </c:ext>
          </c:extLst>
        </c:ser>
        <c:dLbls>
          <c:dLblPos val="outEnd"/>
          <c:showLegendKey val="0"/>
          <c:showVal val="1"/>
          <c:showCatName val="0"/>
          <c:showSerName val="0"/>
          <c:showPercent val="0"/>
          <c:showBubbleSize val="0"/>
        </c:dLbls>
        <c:gapWidth val="182"/>
        <c:axId val="333959376"/>
        <c:axId val="333962328"/>
      </c:barChart>
      <c:catAx>
        <c:axId val="33395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62328"/>
        <c:crosses val="autoZero"/>
        <c:auto val="1"/>
        <c:lblAlgn val="ctr"/>
        <c:lblOffset val="100"/>
        <c:noMultiLvlLbl val="0"/>
      </c:catAx>
      <c:valAx>
        <c:axId val="333962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59376"/>
        <c:crosses val="autoZero"/>
        <c:crossBetween val="between"/>
      </c:valAx>
      <c:spPr>
        <a:solidFill>
          <a:schemeClr val="accent4">
            <a:lumMod val="60000"/>
            <a:lumOff val="40000"/>
          </a:schemeClr>
        </a:solid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on Embarked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B05D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marker>
          <c:spPr>
            <a:solidFill>
              <a:schemeClr val="accent1"/>
            </a:solidFill>
            <a:ln w="9525">
              <a:solidFill>
                <a:srgbClr val="B05D2A"/>
              </a:solidFill>
            </a:ln>
            <a:effectLst/>
          </c:spPr>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1288273176150899"/>
          <c:y val="0.18634533438438242"/>
          <c:w val="0.61002112983883572"/>
          <c:h val="0.6531548168978738"/>
        </c:manualLayout>
      </c:layout>
      <c:lineChart>
        <c:grouping val="standard"/>
        <c:varyColors val="0"/>
        <c:ser>
          <c:idx val="0"/>
          <c:order val="0"/>
          <c:tx>
            <c:strRef>
              <c:f>'PIVOT TABLE'!$B$37</c:f>
              <c:strCache>
                <c:ptCount val="1"/>
                <c:pt idx="0">
                  <c:v>Total</c:v>
                </c:pt>
              </c:strCache>
            </c:strRef>
          </c:tx>
          <c:spPr>
            <a:ln w="28575" cap="rnd">
              <a:solidFill>
                <a:schemeClr val="accent1"/>
              </a:solidFill>
              <a:round/>
            </a:ln>
            <a:effectLst/>
          </c:spPr>
          <c:marker>
            <c:symbol val="none"/>
          </c:marker>
          <c:dLbls>
            <c:delete val="1"/>
          </c:dLbls>
          <c:cat>
            <c:strRef>
              <c:f>'PIVOT TABLE'!$A$38:$A$41</c:f>
              <c:strCache>
                <c:ptCount val="3"/>
                <c:pt idx="0">
                  <c:v>Cherbourg</c:v>
                </c:pt>
                <c:pt idx="1">
                  <c:v>Queenstown</c:v>
                </c:pt>
                <c:pt idx="2">
                  <c:v>Southampton</c:v>
                </c:pt>
              </c:strCache>
            </c:strRef>
          </c:cat>
          <c:val>
            <c:numRef>
              <c:f>'PIVOT TABLE'!$B$38:$B$41</c:f>
              <c:numCache>
                <c:formatCode>General</c:formatCode>
                <c:ptCount val="3"/>
                <c:pt idx="0">
                  <c:v>102</c:v>
                </c:pt>
                <c:pt idx="1">
                  <c:v>46</c:v>
                </c:pt>
                <c:pt idx="2">
                  <c:v>270</c:v>
                </c:pt>
              </c:numCache>
            </c:numRef>
          </c:val>
          <c:smooth val="0"/>
          <c:extLst>
            <c:ext xmlns:c16="http://schemas.microsoft.com/office/drawing/2014/chart" uri="{C3380CC4-5D6E-409C-BE32-E72D297353CC}">
              <c16:uniqueId val="{00000000-FF25-4FE6-8E92-4E733877797D}"/>
            </c:ext>
          </c:extLst>
        </c:ser>
        <c:dLbls>
          <c:dLblPos val="t"/>
          <c:showLegendKey val="0"/>
          <c:showVal val="1"/>
          <c:showCatName val="0"/>
          <c:showSerName val="0"/>
          <c:showPercent val="0"/>
          <c:showBubbleSize val="0"/>
        </c:dLbls>
        <c:smooth val="0"/>
        <c:axId val="335399712"/>
        <c:axId val="335397088"/>
      </c:lineChart>
      <c:catAx>
        <c:axId val="33539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7088"/>
        <c:crosses val="autoZero"/>
        <c:auto val="1"/>
        <c:lblAlgn val="ctr"/>
        <c:lblOffset val="100"/>
        <c:noMultiLvlLbl val="0"/>
      </c:catAx>
      <c:valAx>
        <c:axId val="335397088"/>
        <c:scaling>
          <c:orientation val="minMax"/>
        </c:scaling>
        <c:delete val="0"/>
        <c:axPos val="l"/>
        <c:majorGridlines>
          <c:spPr>
            <a:ln w="9525" cap="flat" cmpd="sng" algn="ctr">
              <a:solidFill>
                <a:srgbClr val="FFC00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6.0122991757942626E-2"/>
              <c:y val="0.335155466551442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Survivors by Class</a:t>
            </a:r>
            <a:endParaRPr lang="en-US"/>
          </a:p>
        </c:rich>
      </c:tx>
      <c:layout>
        <c:manualLayout>
          <c:xMode val="edge"/>
          <c:yMode val="edge"/>
          <c:x val="0.13276249507439003"/>
          <c:y val="4.0740732819921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TABLE'!$B$49:$B$50</c:f>
              <c:strCache>
                <c:ptCount val="1"/>
                <c:pt idx="0">
                  <c:v>First class</c:v>
                </c:pt>
              </c:strCache>
            </c:strRef>
          </c:tx>
          <c:spPr>
            <a:solidFill>
              <a:schemeClr val="accent1"/>
            </a:solidFill>
            <a:ln>
              <a:noFill/>
            </a:ln>
            <a:effectLst/>
          </c:spPr>
          <c:invertIfNegative val="0"/>
          <c:cat>
            <c:multiLvlStrRef>
              <c:f>'PIVOT TABLE'!$A$51:$A$55</c:f>
              <c:multiLvlStrCache>
                <c:ptCount val="2"/>
                <c:lvl>
                  <c:pt idx="0">
                    <c:v>Survived</c:v>
                  </c:pt>
                  <c:pt idx="1">
                    <c:v>Died</c:v>
                  </c:pt>
                </c:lvl>
                <c:lvl>
                  <c:pt idx="0">
                    <c:v>female</c:v>
                  </c:pt>
                  <c:pt idx="1">
                    <c:v>male</c:v>
                  </c:pt>
                </c:lvl>
              </c:multiLvlStrCache>
            </c:multiLvlStrRef>
          </c:cat>
          <c:val>
            <c:numRef>
              <c:f>'PIVOT TABLE'!$B$51:$B$55</c:f>
              <c:numCache>
                <c:formatCode>General</c:formatCode>
                <c:ptCount val="2"/>
                <c:pt idx="0">
                  <c:v>50</c:v>
                </c:pt>
                <c:pt idx="1">
                  <c:v>57</c:v>
                </c:pt>
              </c:numCache>
            </c:numRef>
          </c:val>
          <c:extLst>
            <c:ext xmlns:c16="http://schemas.microsoft.com/office/drawing/2014/chart" uri="{C3380CC4-5D6E-409C-BE32-E72D297353CC}">
              <c16:uniqueId val="{00000000-39CC-4282-ACA1-7628244467C0}"/>
            </c:ext>
          </c:extLst>
        </c:ser>
        <c:ser>
          <c:idx val="1"/>
          <c:order val="1"/>
          <c:tx>
            <c:strRef>
              <c:f>'PIVOT TABLE'!$C$49:$C$50</c:f>
              <c:strCache>
                <c:ptCount val="1"/>
                <c:pt idx="0">
                  <c:v>Second class</c:v>
                </c:pt>
              </c:strCache>
            </c:strRef>
          </c:tx>
          <c:spPr>
            <a:solidFill>
              <a:schemeClr val="accent2"/>
            </a:solidFill>
            <a:ln>
              <a:noFill/>
            </a:ln>
            <a:effectLst/>
          </c:spPr>
          <c:invertIfNegative val="0"/>
          <c:cat>
            <c:multiLvlStrRef>
              <c:f>'PIVOT TABLE'!$A$51:$A$55</c:f>
              <c:multiLvlStrCache>
                <c:ptCount val="2"/>
                <c:lvl>
                  <c:pt idx="0">
                    <c:v>Survived</c:v>
                  </c:pt>
                  <c:pt idx="1">
                    <c:v>Died</c:v>
                  </c:pt>
                </c:lvl>
                <c:lvl>
                  <c:pt idx="0">
                    <c:v>female</c:v>
                  </c:pt>
                  <c:pt idx="1">
                    <c:v>male</c:v>
                  </c:pt>
                </c:lvl>
              </c:multiLvlStrCache>
            </c:multiLvlStrRef>
          </c:cat>
          <c:val>
            <c:numRef>
              <c:f>'PIVOT TABLE'!$C$51:$C$55</c:f>
              <c:numCache>
                <c:formatCode>General</c:formatCode>
                <c:ptCount val="2"/>
                <c:pt idx="0">
                  <c:v>30</c:v>
                </c:pt>
                <c:pt idx="1">
                  <c:v>63</c:v>
                </c:pt>
              </c:numCache>
            </c:numRef>
          </c:val>
          <c:extLst>
            <c:ext xmlns:c16="http://schemas.microsoft.com/office/drawing/2014/chart" uri="{C3380CC4-5D6E-409C-BE32-E72D297353CC}">
              <c16:uniqueId val="{00000001-39CC-4282-ACA1-7628244467C0}"/>
            </c:ext>
          </c:extLst>
        </c:ser>
        <c:ser>
          <c:idx val="2"/>
          <c:order val="2"/>
          <c:tx>
            <c:strRef>
              <c:f>'PIVOT TABLE'!$D$49:$D$50</c:f>
              <c:strCache>
                <c:ptCount val="1"/>
                <c:pt idx="0">
                  <c:v>Third class</c:v>
                </c:pt>
              </c:strCache>
            </c:strRef>
          </c:tx>
          <c:spPr>
            <a:solidFill>
              <a:schemeClr val="accent3"/>
            </a:solidFill>
            <a:ln>
              <a:noFill/>
            </a:ln>
            <a:effectLst/>
          </c:spPr>
          <c:invertIfNegative val="0"/>
          <c:cat>
            <c:multiLvlStrRef>
              <c:f>'PIVOT TABLE'!$A$51:$A$55</c:f>
              <c:multiLvlStrCache>
                <c:ptCount val="2"/>
                <c:lvl>
                  <c:pt idx="0">
                    <c:v>Survived</c:v>
                  </c:pt>
                  <c:pt idx="1">
                    <c:v>Died</c:v>
                  </c:pt>
                </c:lvl>
                <c:lvl>
                  <c:pt idx="0">
                    <c:v>female</c:v>
                  </c:pt>
                  <c:pt idx="1">
                    <c:v>male</c:v>
                  </c:pt>
                </c:lvl>
              </c:multiLvlStrCache>
            </c:multiLvlStrRef>
          </c:cat>
          <c:val>
            <c:numRef>
              <c:f>'PIVOT TABLE'!$D$51:$D$55</c:f>
              <c:numCache>
                <c:formatCode>General</c:formatCode>
                <c:ptCount val="2"/>
                <c:pt idx="0">
                  <c:v>72</c:v>
                </c:pt>
                <c:pt idx="1">
                  <c:v>146</c:v>
                </c:pt>
              </c:numCache>
            </c:numRef>
          </c:val>
          <c:extLst>
            <c:ext xmlns:c16="http://schemas.microsoft.com/office/drawing/2014/chart" uri="{C3380CC4-5D6E-409C-BE32-E72D297353CC}">
              <c16:uniqueId val="{00000002-39CC-4282-ACA1-7628244467C0}"/>
            </c:ext>
          </c:extLst>
        </c:ser>
        <c:dLbls>
          <c:showLegendKey val="0"/>
          <c:showVal val="0"/>
          <c:showCatName val="0"/>
          <c:showSerName val="0"/>
          <c:showPercent val="0"/>
          <c:showBubbleSize val="0"/>
        </c:dLbls>
        <c:gapWidth val="219"/>
        <c:overlap val="-27"/>
        <c:axId val="320065608"/>
        <c:axId val="320063312"/>
      </c:barChart>
      <c:catAx>
        <c:axId val="32006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3312"/>
        <c:crosses val="autoZero"/>
        <c:auto val="1"/>
        <c:lblAlgn val="ctr"/>
        <c:lblOffset val="100"/>
        <c:noMultiLvlLbl val="0"/>
      </c:catAx>
      <c:valAx>
        <c:axId val="32006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3.804035272692418E-2"/>
              <c:y val="0.33290257939096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Survivors by Age Grouping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TABLE'!$B$59:$B$60</c:f>
              <c:strCache>
                <c:ptCount val="1"/>
                <c:pt idx="0">
                  <c:v>Adult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TABLE'!$B$61:$B$65</c:f>
              <c:numCache>
                <c:formatCode>General</c:formatCode>
                <c:ptCount val="2"/>
                <c:pt idx="0">
                  <c:v>26</c:v>
                </c:pt>
                <c:pt idx="1">
                  <c:v>45</c:v>
                </c:pt>
              </c:numCache>
            </c:numRef>
          </c:val>
          <c:extLst>
            <c:ext xmlns:c16="http://schemas.microsoft.com/office/drawing/2014/chart" uri="{C3380CC4-5D6E-409C-BE32-E72D297353CC}">
              <c16:uniqueId val="{00000000-8653-4076-B5BF-9A019D478F81}"/>
            </c:ext>
          </c:extLst>
        </c:ser>
        <c:ser>
          <c:idx val="1"/>
          <c:order val="1"/>
          <c:tx>
            <c:strRef>
              <c:f>'PIVOT TABLE'!$C$59:$C$60</c:f>
              <c:strCache>
                <c:ptCount val="1"/>
                <c:pt idx="0">
                  <c:v>Elder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TABLE'!$C$61:$C$65</c:f>
              <c:numCache>
                <c:formatCode>General</c:formatCode>
                <c:ptCount val="2"/>
                <c:pt idx="0">
                  <c:v>4</c:v>
                </c:pt>
                <c:pt idx="1">
                  <c:v>7</c:v>
                </c:pt>
              </c:numCache>
            </c:numRef>
          </c:val>
          <c:extLst>
            <c:ext xmlns:c16="http://schemas.microsoft.com/office/drawing/2014/chart" uri="{C3380CC4-5D6E-409C-BE32-E72D297353CC}">
              <c16:uniqueId val="{00000004-8653-4076-B5BF-9A019D478F81}"/>
            </c:ext>
          </c:extLst>
        </c:ser>
        <c:ser>
          <c:idx val="2"/>
          <c:order val="2"/>
          <c:tx>
            <c:strRef>
              <c:f>'PIVOT TABLE'!$D$59:$D$60</c:f>
              <c:strCache>
                <c:ptCount val="1"/>
                <c:pt idx="0">
                  <c:v>Teenager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TABLE'!$D$61:$D$65</c:f>
              <c:numCache>
                <c:formatCode>General</c:formatCode>
                <c:ptCount val="2"/>
                <c:pt idx="0">
                  <c:v>53</c:v>
                </c:pt>
                <c:pt idx="1">
                  <c:v>94</c:v>
                </c:pt>
              </c:numCache>
            </c:numRef>
          </c:val>
          <c:extLst>
            <c:ext xmlns:c16="http://schemas.microsoft.com/office/drawing/2014/chart" uri="{C3380CC4-5D6E-409C-BE32-E72D297353CC}">
              <c16:uniqueId val="{00000005-8653-4076-B5BF-9A019D478F81}"/>
            </c:ext>
          </c:extLst>
        </c:ser>
        <c:ser>
          <c:idx val="3"/>
          <c:order val="3"/>
          <c:tx>
            <c:strRef>
              <c:f>'PIVOT TABLE'!$E$59:$E$60</c:f>
              <c:strCache>
                <c:ptCount val="1"/>
                <c:pt idx="0">
                  <c:v>Youth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TABLE'!$A$61:$A$65</c:f>
              <c:multiLvlStrCache>
                <c:ptCount val="2"/>
                <c:lvl>
                  <c:pt idx="0">
                    <c:v>Survived</c:v>
                  </c:pt>
                  <c:pt idx="1">
                    <c:v>Died</c:v>
                  </c:pt>
                </c:lvl>
                <c:lvl>
                  <c:pt idx="0">
                    <c:v>female</c:v>
                  </c:pt>
                  <c:pt idx="1">
                    <c:v>male</c:v>
                  </c:pt>
                </c:lvl>
              </c:multiLvlStrCache>
            </c:multiLvlStrRef>
          </c:cat>
          <c:val>
            <c:numRef>
              <c:f>'PIVOT TABLE'!$E$61:$E$65</c:f>
              <c:numCache>
                <c:formatCode>General</c:formatCode>
                <c:ptCount val="2"/>
                <c:pt idx="0">
                  <c:v>69</c:v>
                </c:pt>
                <c:pt idx="1">
                  <c:v>120</c:v>
                </c:pt>
              </c:numCache>
            </c:numRef>
          </c:val>
          <c:extLst>
            <c:ext xmlns:c16="http://schemas.microsoft.com/office/drawing/2014/chart" uri="{C3380CC4-5D6E-409C-BE32-E72D297353CC}">
              <c16:uniqueId val="{00000007-8653-4076-B5BF-9A019D478F81}"/>
            </c:ext>
          </c:extLst>
        </c:ser>
        <c:dLbls>
          <c:showLegendKey val="0"/>
          <c:showVal val="1"/>
          <c:showCatName val="0"/>
          <c:showSerName val="0"/>
          <c:showPercent val="0"/>
          <c:showBubbleSize val="0"/>
        </c:dLbls>
        <c:gapWidth val="150"/>
        <c:shape val="box"/>
        <c:axId val="441972896"/>
        <c:axId val="441972568"/>
        <c:axId val="0"/>
      </c:bar3DChart>
      <c:catAx>
        <c:axId val="4419728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2568"/>
        <c:crosses val="autoZero"/>
        <c:auto val="1"/>
        <c:lblAlgn val="ctr"/>
        <c:lblOffset val="100"/>
        <c:noMultiLvlLbl val="0"/>
      </c:catAx>
      <c:valAx>
        <c:axId val="441972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3.8073565351830443E-2"/>
              <c:y val="0.375070181148483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and Female survivors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Died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TABLE'!$A$75:$A$77</c:f>
              <c:strCache>
                <c:ptCount val="2"/>
                <c:pt idx="0">
                  <c:v>female</c:v>
                </c:pt>
                <c:pt idx="1">
                  <c:v>male</c:v>
                </c:pt>
              </c:strCache>
            </c:strRef>
          </c:cat>
          <c:val>
            <c:numRef>
              <c:f>'PIVOT TABLE'!$B$75:$B$77</c:f>
              <c:numCache>
                <c:formatCode>General</c:formatCode>
                <c:ptCount val="2"/>
                <c:pt idx="1">
                  <c:v>266</c:v>
                </c:pt>
              </c:numCache>
            </c:numRef>
          </c:val>
          <c:extLst>
            <c:ext xmlns:c16="http://schemas.microsoft.com/office/drawing/2014/chart" uri="{C3380CC4-5D6E-409C-BE32-E72D297353CC}">
              <c16:uniqueId val="{00000000-66AE-4FE7-9696-36F2CD1437A0}"/>
            </c:ext>
          </c:extLst>
        </c:ser>
        <c:ser>
          <c:idx val="1"/>
          <c:order val="1"/>
          <c:tx>
            <c:strRef>
              <c:f>'PIVOT TABLE'!$C$73:$C$74</c:f>
              <c:strCache>
                <c:ptCount val="1"/>
                <c:pt idx="0">
                  <c:v>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TABLE'!$A$75:$A$77</c:f>
              <c:strCache>
                <c:ptCount val="2"/>
                <c:pt idx="0">
                  <c:v>female</c:v>
                </c:pt>
                <c:pt idx="1">
                  <c:v>male</c:v>
                </c:pt>
              </c:strCache>
            </c:strRef>
          </c:cat>
          <c:val>
            <c:numRef>
              <c:f>'PIVOT TABLE'!$C$75:$C$77</c:f>
              <c:numCache>
                <c:formatCode>General</c:formatCode>
                <c:ptCount val="2"/>
                <c:pt idx="0">
                  <c:v>152</c:v>
                </c:pt>
              </c:numCache>
            </c:numRef>
          </c:val>
          <c:extLst>
            <c:ext xmlns:c16="http://schemas.microsoft.com/office/drawing/2014/chart" uri="{C3380CC4-5D6E-409C-BE32-E72D297353CC}">
              <c16:uniqueId val="{00000003-66AE-4FE7-9696-36F2CD1437A0}"/>
            </c:ext>
          </c:extLst>
        </c:ser>
        <c:dLbls>
          <c:dLblPos val="outEnd"/>
          <c:showLegendKey val="0"/>
          <c:showVal val="1"/>
          <c:showCatName val="0"/>
          <c:showSerName val="0"/>
          <c:showPercent val="0"/>
          <c:showBubbleSize val="0"/>
        </c:dLbls>
        <c:gapWidth val="219"/>
        <c:overlap val="-27"/>
        <c:axId val="318549288"/>
        <c:axId val="318549616"/>
      </c:barChart>
      <c:catAx>
        <c:axId val="3185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9616"/>
        <c:crosses val="autoZero"/>
        <c:auto val="1"/>
        <c:lblAlgn val="ctr"/>
        <c:lblOffset val="100"/>
        <c:noMultiLvlLbl val="0"/>
      </c:catAx>
      <c:valAx>
        <c:axId val="318549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Survivors</a:t>
                </a:r>
              </a:p>
            </c:rich>
          </c:tx>
          <c:layout>
            <c:manualLayout>
              <c:xMode val="edge"/>
              <c:yMode val="edge"/>
              <c:x val="3.3145011382179596E-2"/>
              <c:y val="0.32409647060549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 and Female Passengers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243774310600376"/>
          <c:y val="0.44155963599932441"/>
          <c:w val="0.29909328900506799"/>
          <c:h val="0.38947806208742775"/>
        </c:manualLayout>
      </c:layout>
      <c:pieChart>
        <c:varyColors val="1"/>
        <c:ser>
          <c:idx val="0"/>
          <c:order val="0"/>
          <c:tx>
            <c:strRef>
              <c:f>'PIVOT TABLE'!$B$3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88-48CB-AF3C-B2A971241B7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88-48CB-AF3C-B2A971241B7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88-48CB-AF3C-B2A971241B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TABLE'!$A$4:$A$6</c:f>
              <c:strCache>
                <c:ptCount val="2"/>
                <c:pt idx="0">
                  <c:v>Died</c:v>
                </c:pt>
                <c:pt idx="1">
                  <c:v>Survived</c:v>
                </c:pt>
              </c:strCache>
            </c:strRef>
          </c:cat>
          <c:val>
            <c:numRef>
              <c:f>'PIVOT TABLE'!$B$4:$B$6</c:f>
              <c:numCache>
                <c:formatCode>General</c:formatCode>
                <c:ptCount val="2"/>
                <c:pt idx="0">
                  <c:v>266</c:v>
                </c:pt>
                <c:pt idx="1">
                  <c:v>152</c:v>
                </c:pt>
              </c:numCache>
            </c:numRef>
          </c:val>
          <c:extLst>
            <c:ext xmlns:c16="http://schemas.microsoft.com/office/drawing/2014/chart" uri="{C3380CC4-5D6E-409C-BE32-E72D297353CC}">
              <c16:uniqueId val="{00000006-BD88-48CB-AF3C-B2A971241B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Survivors</a:t>
            </a:r>
            <a:r>
              <a:rPr lang="en-US" b="1" baseline="0"/>
              <a:t> by Class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6615"/>
          </a:solidFill>
          <a:ln>
            <a:noFill/>
          </a:ln>
          <a:effectLst/>
        </c:spPr>
        <c:marker>
          <c:symbol val="none"/>
        </c:marker>
      </c:pivotFmt>
      <c:pivotFmt>
        <c:idx val="2"/>
        <c:spPr>
          <a:solidFill>
            <a:srgbClr val="D16615"/>
          </a:solidFill>
          <a:ln>
            <a:noFill/>
          </a:ln>
          <a:effectLst/>
        </c:spPr>
        <c:marker>
          <c:symbol val="none"/>
        </c:marker>
      </c:pivotFmt>
      <c:pivotFmt>
        <c:idx val="3"/>
        <c:spPr>
          <a:solidFill>
            <a:srgbClr val="D16615"/>
          </a:solidFill>
          <a:ln>
            <a:noFill/>
          </a:ln>
          <a:effectLst/>
        </c:spPr>
        <c:marker>
          <c:symbol val="none"/>
        </c:marker>
      </c:pivotFmt>
    </c:pivotFmts>
    <c:plotArea>
      <c:layout/>
      <c:barChart>
        <c:barDir val="col"/>
        <c:grouping val="clustered"/>
        <c:varyColors val="0"/>
        <c:ser>
          <c:idx val="0"/>
          <c:order val="0"/>
          <c:tx>
            <c:strRef>
              <c:f>'PIVOT TABLE'!$B$14</c:f>
              <c:strCache>
                <c:ptCount val="1"/>
                <c:pt idx="0">
                  <c:v>Total</c:v>
                </c:pt>
              </c:strCache>
            </c:strRef>
          </c:tx>
          <c:spPr>
            <a:solidFill>
              <a:srgbClr val="D16615"/>
            </a:solidFill>
            <a:ln>
              <a:noFill/>
            </a:ln>
            <a:effectLst/>
          </c:spPr>
          <c:invertIfNegative val="0"/>
          <c:dLbls>
            <c:delete val="1"/>
          </c:dLbls>
          <c:cat>
            <c:strRef>
              <c:f>'PIVOT TABLE'!$A$15:$A$18</c:f>
              <c:strCache>
                <c:ptCount val="3"/>
                <c:pt idx="0">
                  <c:v>First class</c:v>
                </c:pt>
                <c:pt idx="1">
                  <c:v>Second class</c:v>
                </c:pt>
                <c:pt idx="2">
                  <c:v>Third class</c:v>
                </c:pt>
              </c:strCache>
            </c:strRef>
          </c:cat>
          <c:val>
            <c:numRef>
              <c:f>'PIVOT TABLE'!$B$15:$B$18</c:f>
              <c:numCache>
                <c:formatCode>General</c:formatCode>
                <c:ptCount val="3"/>
                <c:pt idx="0">
                  <c:v>107</c:v>
                </c:pt>
                <c:pt idx="1">
                  <c:v>93</c:v>
                </c:pt>
                <c:pt idx="2">
                  <c:v>218</c:v>
                </c:pt>
              </c:numCache>
            </c:numRef>
          </c:val>
          <c:extLst>
            <c:ext xmlns:c16="http://schemas.microsoft.com/office/drawing/2014/chart" uri="{C3380CC4-5D6E-409C-BE32-E72D297353CC}">
              <c16:uniqueId val="{00000000-FAAB-4446-883B-62DB9F5C4983}"/>
            </c:ext>
          </c:extLst>
        </c:ser>
        <c:dLbls>
          <c:dLblPos val="outEnd"/>
          <c:showLegendKey val="0"/>
          <c:showVal val="1"/>
          <c:showCatName val="0"/>
          <c:showSerName val="0"/>
          <c:showPercent val="0"/>
          <c:showBubbleSize val="0"/>
        </c:dLbls>
        <c:gapWidth val="219"/>
        <c:overlap val="-27"/>
        <c:axId val="335397744"/>
        <c:axId val="335396104"/>
      </c:barChart>
      <c:catAx>
        <c:axId val="335397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6104"/>
        <c:crosses val="autoZero"/>
        <c:auto val="1"/>
        <c:lblAlgn val="ctr"/>
        <c:lblOffset val="100"/>
        <c:noMultiLvlLbl val="0"/>
      </c:catAx>
      <c:valAx>
        <c:axId val="335396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Survived</a:t>
                </a:r>
              </a:p>
            </c:rich>
          </c:tx>
          <c:layout>
            <c:manualLayout>
              <c:xMode val="edge"/>
              <c:yMode val="edge"/>
              <c:x val="3.5589105561397126E-2"/>
              <c:y val="0.35372771436812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97744"/>
        <c:crosses val="autoZero"/>
        <c:crossBetween val="between"/>
      </c:valAx>
      <c:spPr>
        <a:solidFill>
          <a:schemeClr val="accent4">
            <a:lumMod val="60000"/>
            <a:lumOff val="40000"/>
          </a:schemeClr>
        </a:solid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jpe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166687</xdr:rowOff>
    </xdr:from>
    <xdr:to>
      <xdr:col>6</xdr:col>
      <xdr:colOff>597477</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13</xdr:row>
      <xdr:rowOff>4762</xdr:rowOff>
    </xdr:from>
    <xdr:to>
      <xdr:col>7</xdr:col>
      <xdr:colOff>1</xdr:colOff>
      <xdr:row>24</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736023</xdr:colOff>
      <xdr:row>25</xdr:row>
      <xdr:rowOff>0</xdr:rowOff>
    </xdr:from>
    <xdr:to>
      <xdr:col>7</xdr:col>
      <xdr:colOff>25979</xdr:colOff>
      <xdr:row>34</xdr:row>
      <xdr:rowOff>180976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701386</xdr:colOff>
      <xdr:row>36</xdr:row>
      <xdr:rowOff>14286</xdr:rowOff>
    </xdr:from>
    <xdr:to>
      <xdr:col>8</xdr:col>
      <xdr:colOff>355022</xdr:colOff>
      <xdr:row>46</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372341</xdr:colOff>
      <xdr:row>47</xdr:row>
      <xdr:rowOff>129887</xdr:rowOff>
    </xdr:from>
    <xdr:to>
      <xdr:col>10</xdr:col>
      <xdr:colOff>190500</xdr:colOff>
      <xdr:row>57</xdr:row>
      <xdr:rowOff>95251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129886</xdr:colOff>
      <xdr:row>58</xdr:row>
      <xdr:rowOff>70138</xdr:rowOff>
    </xdr:from>
    <xdr:to>
      <xdr:col>11</xdr:col>
      <xdr:colOff>181840</xdr:colOff>
      <xdr:row>69</xdr:row>
      <xdr:rowOff>8660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242455</xdr:colOff>
      <xdr:row>70</xdr:row>
      <xdr:rowOff>181841</xdr:rowOff>
    </xdr:from>
    <xdr:to>
      <xdr:col>9</xdr:col>
      <xdr:colOff>311727</xdr:colOff>
      <xdr:row>82</xdr:row>
      <xdr:rowOff>77065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28575</xdr:rowOff>
    </xdr:from>
    <xdr:to>
      <xdr:col>20</xdr:col>
      <xdr:colOff>476251</xdr:colOff>
      <xdr:row>27</xdr:row>
      <xdr:rowOff>66675</xdr:rowOff>
    </xdr:to>
    <xdr:sp macro="" textlink="">
      <xdr:nvSpPr>
        <xdr:cNvPr id="2" name="Rectangle 1"/>
        <xdr:cNvSpPr/>
      </xdr:nvSpPr>
      <xdr:spPr>
        <a:xfrm>
          <a:off x="1" y="28575"/>
          <a:ext cx="12668250" cy="5181600"/>
        </a:xfrm>
        <a:prstGeom prst="rect">
          <a:avLst/>
        </a:prstGeom>
        <a:solidFill>
          <a:schemeClr val="accent4">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0</xdr:col>
      <xdr:colOff>0</xdr:colOff>
      <xdr:row>3</xdr:row>
      <xdr:rowOff>171450</xdr:rowOff>
    </xdr:from>
    <xdr:to>
      <xdr:col>5</xdr:col>
      <xdr:colOff>533399</xdr:colOff>
      <xdr:row>15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3</xdr:row>
      <xdr:rowOff>171451</xdr:rowOff>
    </xdr:from>
    <xdr:to>
      <xdr:col>11</xdr:col>
      <xdr:colOff>514350</xdr:colOff>
      <xdr:row>15</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514349</xdr:colOff>
      <xdr:row>3</xdr:row>
      <xdr:rowOff>171450</xdr:rowOff>
    </xdr:from>
    <xdr:to>
      <xdr:col>17</xdr:col>
      <xdr:colOff>438150</xdr:colOff>
      <xdr:row>15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133350</xdr:rowOff>
    </xdr:from>
    <xdr:to>
      <xdr:col>5</xdr:col>
      <xdr:colOff>533400</xdr:colOff>
      <xdr:row>27</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66675</xdr:rowOff>
    </xdr:from>
    <xdr:to>
      <xdr:col>20</xdr:col>
      <xdr:colOff>447675</xdr:colOff>
      <xdr:row>3</xdr:row>
      <xdr:rowOff>180975</xdr:rowOff>
    </xdr:to>
    <xdr:sp macro="" textlink="">
      <xdr:nvSpPr>
        <xdr:cNvPr id="7" name="Rectangle 6"/>
        <xdr:cNvSpPr/>
      </xdr:nvSpPr>
      <xdr:spPr>
        <a:xfrm>
          <a:off x="0" y="66675"/>
          <a:ext cx="12639675" cy="685800"/>
        </a:xfrm>
        <a:prstGeom prst="rect">
          <a:avLst/>
        </a:prstGeom>
        <a:solidFill>
          <a:srgbClr val="A9631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TITANIC DATA</a:t>
          </a:r>
          <a:r>
            <a:rPr lang="en-US" sz="2400" baseline="0"/>
            <a:t> </a:t>
          </a:r>
          <a:r>
            <a:rPr lang="en-US" sz="2400"/>
            <a:t>ANALYSIS</a:t>
          </a:r>
        </a:p>
      </xdr:txBody>
    </xdr:sp>
    <xdr:clientData/>
  </xdr:twoCellAnchor>
  <xdr:twoCellAnchor>
    <xdr:from>
      <xdr:col>5</xdr:col>
      <xdr:colOff>533399</xdr:colOff>
      <xdr:row>15</xdr:row>
      <xdr:rowOff>133351</xdr:rowOff>
    </xdr:from>
    <xdr:to>
      <xdr:col>11</xdr:col>
      <xdr:colOff>485774</xdr:colOff>
      <xdr:row>27</xdr:row>
      <xdr:rowOff>19051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504825</xdr:colOff>
      <xdr:row>15</xdr:row>
      <xdr:rowOff>133350</xdr:rowOff>
    </xdr:from>
    <xdr:to>
      <xdr:col>17</xdr:col>
      <xdr:colOff>457200</xdr:colOff>
      <xdr:row>27</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361950</xdr:colOff>
      <xdr:row>0</xdr:row>
      <xdr:rowOff>85725</xdr:rowOff>
    </xdr:from>
    <xdr:to>
      <xdr:col>20</xdr:col>
      <xdr:colOff>428625</xdr:colOff>
      <xdr:row>4</xdr:row>
      <xdr:rowOff>0</xdr:rowOff>
    </xdr:to>
    <xdr:pic>
      <xdr:nvPicPr>
        <xdr:cNvPr id="11" name="Picture 10" descr="Free Images : ocean, boat, wind, vessel, vehicle, mast, rigging ..."/>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34750" y="85725"/>
          <a:ext cx="1285875" cy="676275"/>
        </a:xfrm>
        <a:prstGeom prst="rect">
          <a:avLst/>
        </a:prstGeom>
      </xdr:spPr>
    </xdr:pic>
    <xdr:clientData/>
  </xdr:twoCellAnchor>
  <xdr:twoCellAnchor editAs="oneCell">
    <xdr:from>
      <xdr:col>17</xdr:col>
      <xdr:colOff>447675</xdr:colOff>
      <xdr:row>4</xdr:row>
      <xdr:rowOff>0</xdr:rowOff>
    </xdr:from>
    <xdr:to>
      <xdr:col>20</xdr:col>
      <xdr:colOff>447675</xdr:colOff>
      <xdr:row>8</xdr:row>
      <xdr:rowOff>104775</xdr:rowOff>
    </xdr:to>
    <mc:AlternateContent xmlns:mc="http://schemas.openxmlformats.org/markup-compatibility/2006" xmlns:a14="http://schemas.microsoft.com/office/drawing/2010/main">
      <mc:Choice Requires="a14">
        <xdr:graphicFrame macro="">
          <xdr:nvGraphicFramePr>
            <xdr:cNvPr id="12"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0810875" y="7620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8</xdr:row>
      <xdr:rowOff>104776</xdr:rowOff>
    </xdr:from>
    <xdr:to>
      <xdr:col>20</xdr:col>
      <xdr:colOff>457200</xdr:colOff>
      <xdr:row>14</xdr:row>
      <xdr:rowOff>66676</xdr:rowOff>
    </xdr:to>
    <mc:AlternateContent xmlns:mc="http://schemas.openxmlformats.org/markup-compatibility/2006" xmlns:a14="http://schemas.microsoft.com/office/drawing/2010/main">
      <mc:Choice Requires="a14">
        <xdr:graphicFrame macro="">
          <xdr:nvGraphicFramePr>
            <xdr:cNvPr id="15" name="Class Difference"/>
            <xdr:cNvGraphicFramePr/>
          </xdr:nvGraphicFramePr>
          <xdr:xfrm>
            <a:off x="0" y="0"/>
            <a:ext cx="0" cy="0"/>
          </xdr:xfrm>
          <a:graphic>
            <a:graphicData uri="http://schemas.microsoft.com/office/drawing/2010/slicer">
              <sle:slicer xmlns:sle="http://schemas.microsoft.com/office/drawing/2010/slicer" name="Class Difference"/>
            </a:graphicData>
          </a:graphic>
        </xdr:graphicFrame>
      </mc:Choice>
      <mc:Fallback xmlns="">
        <xdr:sp macro="" textlink="">
          <xdr:nvSpPr>
            <xdr:cNvPr id="0" name=""/>
            <xdr:cNvSpPr>
              <a:spLocks noTextEdit="1"/>
            </xdr:cNvSpPr>
          </xdr:nvSpPr>
          <xdr:spPr>
            <a:xfrm>
              <a:off x="10820400" y="162877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14</xdr:row>
      <xdr:rowOff>76200</xdr:rowOff>
    </xdr:from>
    <xdr:to>
      <xdr:col>20</xdr:col>
      <xdr:colOff>457200</xdr:colOff>
      <xdr:row>21</xdr:row>
      <xdr:rowOff>85725</xdr:rowOff>
    </xdr:to>
    <mc:AlternateContent xmlns:mc="http://schemas.openxmlformats.org/markup-compatibility/2006" xmlns:a14="http://schemas.microsoft.com/office/drawing/2010/main">
      <mc:Choice Requires="a14">
        <xdr:graphicFrame macro="">
          <xdr:nvGraphicFramePr>
            <xdr:cNvPr id="17" name="Age Grouping"/>
            <xdr:cNvGraphicFramePr/>
          </xdr:nvGraphicFramePr>
          <xdr:xfrm>
            <a:off x="0" y="0"/>
            <a:ext cx="0" cy="0"/>
          </xdr:xfrm>
          <a:graphic>
            <a:graphicData uri="http://schemas.microsoft.com/office/drawing/2010/slicer">
              <sle:slicer xmlns:sle="http://schemas.microsoft.com/office/drawing/2010/slicer" name="Age Grouping"/>
            </a:graphicData>
          </a:graphic>
        </xdr:graphicFrame>
      </mc:Choice>
      <mc:Fallback xmlns="">
        <xdr:sp macro="" textlink="">
          <xdr:nvSpPr>
            <xdr:cNvPr id="0" name=""/>
            <xdr:cNvSpPr>
              <a:spLocks noTextEdit="1"/>
            </xdr:cNvSpPr>
          </xdr:nvSpPr>
          <xdr:spPr>
            <a:xfrm>
              <a:off x="10820400" y="274320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466725</xdr:colOff>
      <xdr:row>21</xdr:row>
      <xdr:rowOff>85725</xdr:rowOff>
    </xdr:from>
    <xdr:to>
      <xdr:col>20</xdr:col>
      <xdr:colOff>466725</xdr:colOff>
      <xdr:row>27</xdr:row>
      <xdr:rowOff>38100</xdr:rowOff>
    </xdr:to>
    <mc:AlternateContent xmlns:mc="http://schemas.openxmlformats.org/markup-compatibility/2006" xmlns:a14="http://schemas.microsoft.com/office/drawing/2010/main">
      <mc:Choice Requires="a14">
        <xdr:graphicFrame macro="">
          <xdr:nvGraphicFramePr>
            <xdr:cNvPr id="18" name="Embarked"/>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0829925" y="408622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itanic%20Survived%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anic Survived (2)"/>
    </sheetNames>
    <definedNames>
      <definedName name="ASurvived"/>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041.010347453703" createdVersion="6" refreshedVersion="6" minRefreshableVersion="3" recordCount="419">
  <cacheSource type="worksheet">
    <worksheetSource ref="A1:M1048576" sheet="Duplicate"/>
  </cacheSource>
  <cacheFields count="13">
    <cacheField name="#NAME?" numFmtId="0">
      <sharedItems containsString="0" containsBlank="1" containsNumber="1" containsInteger="1" minValue="892" maxValue="1309"/>
    </cacheField>
    <cacheField name="PROPER NAME" numFmtId="0">
      <sharedItems containsBlank="1"/>
    </cacheField>
    <cacheField name="Sex" numFmtId="0">
      <sharedItems containsBlank="1" count="3">
        <s v="male"/>
        <s v="female"/>
        <m/>
      </sharedItems>
    </cacheField>
    <cacheField name="Age" numFmtId="0">
      <sharedItems containsString="0" containsBlank="1" containsNumber="1" minValue="0.17" maxValue="76"/>
    </cacheField>
    <cacheField name="Age Grouping" numFmtId="0">
      <sharedItems containsBlank="1" count="5">
        <s v="Youth"/>
        <s v="Adult"/>
        <s v="Elder"/>
        <s v="Teenager"/>
        <m/>
      </sharedItems>
    </cacheField>
    <cacheField name="Pclass" numFmtId="0">
      <sharedItems containsString="0" containsBlank="1" containsNumber="1" containsInteger="1" minValue="1" maxValue="3"/>
    </cacheField>
    <cacheField name="Class Difference" numFmtId="0">
      <sharedItems containsBlank="1" count="4">
        <s v="Third class"/>
        <s v="Second class"/>
        <s v="First class"/>
        <m/>
      </sharedItems>
    </cacheField>
    <cacheField name="SibSp" numFmtId="0">
      <sharedItems containsString="0" containsBlank="1" containsNumber="1" containsInteger="1" minValue="0" maxValue="8"/>
    </cacheField>
    <cacheField name="Parch" numFmtId="0">
      <sharedItems containsString="0" containsBlank="1" containsNumber="1" containsInteger="1" minValue="0" maxValue="9"/>
    </cacheField>
    <cacheField name="Survived" numFmtId="0">
      <sharedItems containsBlank="1" count="3">
        <s v="Died"/>
        <s v="Survived"/>
        <m/>
      </sharedItems>
    </cacheField>
    <cacheField name="Ticket" numFmtId="0">
      <sharedItems containsBlank="1" containsMixedTypes="1" containsNumber="1" containsInteger="1" minValue="680" maxValue="3101298"/>
    </cacheField>
    <cacheField name="Fare" numFmtId="0">
      <sharedItems containsString="0" containsBlank="1" containsNumber="1" minValue="0" maxValue="512.32920000000001"/>
    </cacheField>
    <cacheField name="Embarked" numFmtId="0">
      <sharedItems containsBlank="1" count="4">
        <s v="Queenstown"/>
        <s v="Southampton"/>
        <s v="Cherbourg"/>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9">
  <r>
    <n v="892"/>
    <s v=" Mr. James Kelly"/>
    <x v="0"/>
    <n v="34.5"/>
    <x v="0"/>
    <n v="3"/>
    <x v="0"/>
    <n v="0"/>
    <n v="0"/>
    <x v="0"/>
    <n v="330911"/>
    <n v="7.8292000000000002"/>
    <x v="0"/>
  </r>
  <r>
    <n v="893"/>
    <s v=" Mrs. James (Ellen Needs) Wilkes"/>
    <x v="1"/>
    <n v="47"/>
    <x v="1"/>
    <n v="3"/>
    <x v="0"/>
    <n v="1"/>
    <n v="0"/>
    <x v="1"/>
    <n v="363272"/>
    <n v="7"/>
    <x v="1"/>
  </r>
  <r>
    <n v="894"/>
    <s v=" Mr. Thomas Francis Myles"/>
    <x v="0"/>
    <n v="62"/>
    <x v="2"/>
    <n v="2"/>
    <x v="1"/>
    <n v="0"/>
    <n v="0"/>
    <x v="0"/>
    <n v="240276"/>
    <n v="9.6875"/>
    <x v="0"/>
  </r>
  <r>
    <n v="895"/>
    <s v=" Mr. Albert Wirz"/>
    <x v="0"/>
    <n v="27"/>
    <x v="0"/>
    <n v="3"/>
    <x v="0"/>
    <n v="0"/>
    <n v="0"/>
    <x v="0"/>
    <n v="315154"/>
    <n v="8.6624999999999996"/>
    <x v="1"/>
  </r>
  <r>
    <n v="896"/>
    <s v=" Mrs. Alexander (Helga E Lindqvist) Hirvonen"/>
    <x v="1"/>
    <n v="22"/>
    <x v="0"/>
    <n v="3"/>
    <x v="0"/>
    <n v="1"/>
    <n v="1"/>
    <x v="1"/>
    <n v="3101298"/>
    <n v="12.2875"/>
    <x v="1"/>
  </r>
  <r>
    <n v="897"/>
    <s v=" Mr. Johan Cervin Svensson"/>
    <x v="0"/>
    <n v="14"/>
    <x v="3"/>
    <n v="3"/>
    <x v="0"/>
    <n v="0"/>
    <n v="0"/>
    <x v="0"/>
    <n v="7538"/>
    <n v="9.2249999999999996"/>
    <x v="1"/>
  </r>
  <r>
    <n v="898"/>
    <s v=" Miss. Kate Connolly"/>
    <x v="1"/>
    <n v="30"/>
    <x v="0"/>
    <n v="3"/>
    <x v="0"/>
    <n v="0"/>
    <n v="0"/>
    <x v="1"/>
    <n v="330972"/>
    <n v="7.6292"/>
    <x v="0"/>
  </r>
  <r>
    <n v="899"/>
    <s v=" Mr. Albert Francis Caldwell"/>
    <x v="0"/>
    <n v="26"/>
    <x v="0"/>
    <n v="2"/>
    <x v="1"/>
    <n v="1"/>
    <n v="1"/>
    <x v="0"/>
    <n v="248738"/>
    <n v="29"/>
    <x v="1"/>
  </r>
  <r>
    <n v="900"/>
    <s v=" Mrs. Joseph (Sophie Halaut Easu) Abrahim"/>
    <x v="1"/>
    <n v="18"/>
    <x v="3"/>
    <n v="3"/>
    <x v="0"/>
    <n v="0"/>
    <n v="0"/>
    <x v="1"/>
    <n v="2657"/>
    <n v="7.2291999999999996"/>
    <x v="2"/>
  </r>
  <r>
    <n v="901"/>
    <s v=" Mr. John Samuel Davies"/>
    <x v="0"/>
    <n v="21"/>
    <x v="0"/>
    <n v="3"/>
    <x v="0"/>
    <n v="2"/>
    <n v="0"/>
    <x v="0"/>
    <s v="A/4 48871"/>
    <n v="24.15"/>
    <x v="1"/>
  </r>
  <r>
    <n v="902"/>
    <s v=" Mr. Ylio Ilieff"/>
    <x v="0"/>
    <m/>
    <x v="3"/>
    <n v="3"/>
    <x v="0"/>
    <n v="0"/>
    <n v="0"/>
    <x v="0"/>
    <n v="349220"/>
    <n v="7.8958000000000004"/>
    <x v="1"/>
  </r>
  <r>
    <n v="903"/>
    <s v=" Mr. Charles Cresson Jones"/>
    <x v="0"/>
    <n v="46"/>
    <x v="1"/>
    <n v="1"/>
    <x v="2"/>
    <n v="0"/>
    <n v="0"/>
    <x v="0"/>
    <n v="694"/>
    <n v="26"/>
    <x v="1"/>
  </r>
  <r>
    <n v="904"/>
    <s v=" Mrs. John Pillsbury (Nelle Stevenson) Snyder"/>
    <x v="1"/>
    <n v="23"/>
    <x v="0"/>
    <n v="1"/>
    <x v="2"/>
    <n v="1"/>
    <n v="0"/>
    <x v="1"/>
    <n v="21228"/>
    <n v="82.2667"/>
    <x v="1"/>
  </r>
  <r>
    <n v="905"/>
    <s v=" Mr. Benjamin Howard"/>
    <x v="0"/>
    <n v="63"/>
    <x v="2"/>
    <n v="2"/>
    <x v="1"/>
    <n v="1"/>
    <n v="0"/>
    <x v="0"/>
    <n v="24065"/>
    <n v="26"/>
    <x v="1"/>
  </r>
  <r>
    <n v="906"/>
    <s v=" Mrs. Herbert Fuller (Carrie Constance Toogood) Chaffee"/>
    <x v="1"/>
    <n v="47"/>
    <x v="1"/>
    <n v="1"/>
    <x v="2"/>
    <n v="1"/>
    <n v="0"/>
    <x v="1"/>
    <s v="W.E.P. 5734"/>
    <n v="61.174999999999997"/>
    <x v="1"/>
  </r>
  <r>
    <n v="907"/>
    <s v=" Mrs. Sebastiano (Argenia Genovesi) Del Carlo"/>
    <x v="1"/>
    <n v="24"/>
    <x v="0"/>
    <n v="2"/>
    <x v="1"/>
    <n v="1"/>
    <n v="0"/>
    <x v="1"/>
    <s v="SC/PARIS 2167"/>
    <n v="27.720800000000001"/>
    <x v="2"/>
  </r>
  <r>
    <n v="908"/>
    <s v=" Mr. Daniel Keane"/>
    <x v="0"/>
    <n v="35"/>
    <x v="0"/>
    <n v="2"/>
    <x v="1"/>
    <n v="0"/>
    <n v="0"/>
    <x v="0"/>
    <n v="233734"/>
    <n v="12.35"/>
    <x v="0"/>
  </r>
  <r>
    <n v="909"/>
    <s v=" Mr. Gerios Assaf"/>
    <x v="0"/>
    <n v="21"/>
    <x v="0"/>
    <n v="3"/>
    <x v="0"/>
    <n v="0"/>
    <n v="0"/>
    <x v="0"/>
    <n v="2692"/>
    <n v="7.2249999999999996"/>
    <x v="2"/>
  </r>
  <r>
    <n v="910"/>
    <s v=" Miss. Ida Livija Ilmakangas"/>
    <x v="1"/>
    <n v="27"/>
    <x v="0"/>
    <n v="3"/>
    <x v="0"/>
    <n v="1"/>
    <n v="0"/>
    <x v="1"/>
    <s v="STON/O2. 3101270"/>
    <n v="7.9249999999999998"/>
    <x v="1"/>
  </r>
  <r>
    <n v="911"/>
    <s v=" Mrs. Mariana (Miriam&quot;)&quot; Assaf Khalil"/>
    <x v="1"/>
    <n v="45"/>
    <x v="1"/>
    <n v="3"/>
    <x v="0"/>
    <n v="0"/>
    <n v="0"/>
    <x v="1"/>
    <n v="2696"/>
    <n v="7.2249999999999996"/>
    <x v="2"/>
  </r>
  <r>
    <n v="912"/>
    <s v=" Mr. Martin Rothschild"/>
    <x v="0"/>
    <n v="55"/>
    <x v="1"/>
    <n v="1"/>
    <x v="2"/>
    <n v="1"/>
    <n v="0"/>
    <x v="0"/>
    <s v="PC 17603"/>
    <n v="59.4"/>
    <x v="2"/>
  </r>
  <r>
    <n v="913"/>
    <s v=" Master. Artur Karl Olsen"/>
    <x v="0"/>
    <n v="9"/>
    <x v="3"/>
    <n v="3"/>
    <x v="0"/>
    <n v="0"/>
    <n v="1"/>
    <x v="0"/>
    <s v="C 17368"/>
    <n v="3.1707999999999998"/>
    <x v="1"/>
  </r>
  <r>
    <n v="914"/>
    <s v=" Mrs. Alfred (Antoinette) Flegenheim"/>
    <x v="1"/>
    <m/>
    <x v="3"/>
    <n v="1"/>
    <x v="2"/>
    <n v="0"/>
    <n v="0"/>
    <x v="1"/>
    <s v="PC 17598"/>
    <n v="31.683299999999999"/>
    <x v="1"/>
  </r>
  <r>
    <n v="915"/>
    <s v=" Mr. Richard Norris II Williams"/>
    <x v="0"/>
    <n v="21"/>
    <x v="0"/>
    <n v="1"/>
    <x v="2"/>
    <n v="0"/>
    <n v="1"/>
    <x v="0"/>
    <s v="PC 17597"/>
    <n v="61.379199999999997"/>
    <x v="2"/>
  </r>
  <r>
    <n v="916"/>
    <s v=" Mrs. Arthur Larned (Emily Maria Borie) Ryerson"/>
    <x v="1"/>
    <n v="48"/>
    <x v="1"/>
    <n v="1"/>
    <x v="2"/>
    <n v="1"/>
    <n v="3"/>
    <x v="1"/>
    <s v="PC 17608"/>
    <n v="262.375"/>
    <x v="2"/>
  </r>
  <r>
    <n v="917"/>
    <s v=" Mr. Alexander A Robins"/>
    <x v="0"/>
    <n v="50"/>
    <x v="1"/>
    <n v="3"/>
    <x v="0"/>
    <n v="1"/>
    <n v="0"/>
    <x v="0"/>
    <s v="A/5. 3337"/>
    <n v="14.5"/>
    <x v="1"/>
  </r>
  <r>
    <n v="918"/>
    <s v=" Miss. Helene Ragnhild Ostby"/>
    <x v="1"/>
    <n v="22"/>
    <x v="0"/>
    <n v="1"/>
    <x v="2"/>
    <n v="0"/>
    <n v="1"/>
    <x v="1"/>
    <n v="113509"/>
    <n v="61.979199999999999"/>
    <x v="2"/>
  </r>
  <r>
    <n v="919"/>
    <s v=" Mr. Shedid Daher"/>
    <x v="0"/>
    <n v="22.5"/>
    <x v="0"/>
    <n v="3"/>
    <x v="0"/>
    <n v="0"/>
    <n v="0"/>
    <x v="0"/>
    <n v="2698"/>
    <n v="7.2249999999999996"/>
    <x v="2"/>
  </r>
  <r>
    <n v="920"/>
    <s v=" Mr. John Bertram Brady"/>
    <x v="0"/>
    <n v="41"/>
    <x v="1"/>
    <n v="1"/>
    <x v="2"/>
    <n v="0"/>
    <n v="0"/>
    <x v="0"/>
    <n v="113054"/>
    <n v="30.5"/>
    <x v="1"/>
  </r>
  <r>
    <n v="921"/>
    <s v=" Mr. Elias Samaan"/>
    <x v="0"/>
    <m/>
    <x v="3"/>
    <n v="3"/>
    <x v="0"/>
    <n v="2"/>
    <n v="0"/>
    <x v="0"/>
    <n v="2662"/>
    <n v="21.679200000000002"/>
    <x v="2"/>
  </r>
  <r>
    <n v="922"/>
    <s v=" Mr. Charles Alexander Louch"/>
    <x v="0"/>
    <n v="50"/>
    <x v="1"/>
    <n v="2"/>
    <x v="1"/>
    <n v="1"/>
    <n v="0"/>
    <x v="0"/>
    <s v="SC/AH 3085"/>
    <n v="26"/>
    <x v="1"/>
  </r>
  <r>
    <n v="923"/>
    <s v=" Mr. Clifford Thomas Jefferys"/>
    <x v="0"/>
    <n v="24"/>
    <x v="0"/>
    <n v="2"/>
    <x v="1"/>
    <n v="2"/>
    <n v="0"/>
    <x v="0"/>
    <s v="C.A. 31029"/>
    <n v="31.5"/>
    <x v="1"/>
  </r>
  <r>
    <n v="924"/>
    <s v=" Mrs. Bertram (Eva Georgetta Light) Dean"/>
    <x v="1"/>
    <n v="33"/>
    <x v="0"/>
    <n v="3"/>
    <x v="0"/>
    <n v="1"/>
    <n v="2"/>
    <x v="1"/>
    <s v="C.A. 2315"/>
    <n v="20.574999999999999"/>
    <x v="1"/>
  </r>
  <r>
    <n v="925"/>
    <s v=" Mrs. Andrew G (Elizabeth Lily&quot; Watson)&quot; Johnston"/>
    <x v="1"/>
    <m/>
    <x v="3"/>
    <n v="3"/>
    <x v="0"/>
    <n v="1"/>
    <n v="2"/>
    <x v="1"/>
    <s v="W./C. 6607"/>
    <n v="23.45"/>
    <x v="1"/>
  </r>
  <r>
    <n v="926"/>
    <s v=" Mr. Philipp Edmund Mock"/>
    <x v="0"/>
    <n v="30"/>
    <x v="0"/>
    <n v="1"/>
    <x v="2"/>
    <n v="1"/>
    <n v="0"/>
    <x v="0"/>
    <n v="13236"/>
    <n v="57.75"/>
    <x v="2"/>
  </r>
  <r>
    <n v="927"/>
    <s v=" Mr. Vassilios (Catavelas Vassilios&quot;)&quot; Katavelas"/>
    <x v="0"/>
    <n v="18.5"/>
    <x v="3"/>
    <n v="3"/>
    <x v="0"/>
    <n v="0"/>
    <n v="0"/>
    <x v="0"/>
    <n v="2682"/>
    <n v="7.2291999999999996"/>
    <x v="2"/>
  </r>
  <r>
    <n v="928"/>
    <s v=" Miss. Sarah A Roth"/>
    <x v="1"/>
    <m/>
    <x v="3"/>
    <n v="3"/>
    <x v="0"/>
    <n v="0"/>
    <n v="0"/>
    <x v="1"/>
    <n v="342712"/>
    <n v="8.0500000000000007"/>
    <x v="1"/>
  </r>
  <r>
    <n v="929"/>
    <s v=" Miss. Manda Cacic"/>
    <x v="1"/>
    <n v="21"/>
    <x v="0"/>
    <n v="3"/>
    <x v="0"/>
    <n v="0"/>
    <n v="0"/>
    <x v="1"/>
    <n v="315087"/>
    <n v="8.6624999999999996"/>
    <x v="1"/>
  </r>
  <r>
    <n v="930"/>
    <s v=" Mr. Julius Sap"/>
    <x v="0"/>
    <n v="25"/>
    <x v="0"/>
    <n v="3"/>
    <x v="0"/>
    <n v="0"/>
    <n v="0"/>
    <x v="0"/>
    <n v="345768"/>
    <n v="9.5"/>
    <x v="1"/>
  </r>
  <r>
    <n v="931"/>
    <s v=" Mr. Ling Hee"/>
    <x v="0"/>
    <m/>
    <x v="3"/>
    <n v="3"/>
    <x v="0"/>
    <n v="0"/>
    <n v="0"/>
    <x v="0"/>
    <n v="1601"/>
    <n v="56.495800000000003"/>
    <x v="1"/>
  </r>
  <r>
    <n v="932"/>
    <s v=" Mr. Franz Karun"/>
    <x v="0"/>
    <n v="39"/>
    <x v="0"/>
    <n v="3"/>
    <x v="0"/>
    <n v="0"/>
    <n v="1"/>
    <x v="0"/>
    <n v="349256"/>
    <n v="13.416700000000001"/>
    <x v="2"/>
  </r>
  <r>
    <n v="933"/>
    <s v=" Mr. Thomas Parham Franklin"/>
    <x v="0"/>
    <m/>
    <x v="3"/>
    <n v="1"/>
    <x v="2"/>
    <n v="0"/>
    <n v="0"/>
    <x v="0"/>
    <n v="113778"/>
    <n v="26.55"/>
    <x v="1"/>
  </r>
  <r>
    <n v="934"/>
    <s v=" Mr. Nathan Goldsmith"/>
    <x v="0"/>
    <n v="41"/>
    <x v="1"/>
    <n v="3"/>
    <x v="0"/>
    <n v="0"/>
    <n v="0"/>
    <x v="0"/>
    <s v="SOTON/O.Q. 3101263"/>
    <n v="7.85"/>
    <x v="1"/>
  </r>
  <r>
    <n v="935"/>
    <s v=" Mrs. Walter H (Irene Colvin) Corbett"/>
    <x v="1"/>
    <n v="30"/>
    <x v="0"/>
    <n v="2"/>
    <x v="1"/>
    <n v="0"/>
    <n v="0"/>
    <x v="1"/>
    <n v="237249"/>
    <n v="13"/>
    <x v="1"/>
  </r>
  <r>
    <n v="936"/>
    <s v=" Mrs. Edwin Nelson Jr (Gertrude Parsons) Kimball"/>
    <x v="1"/>
    <n v="45"/>
    <x v="1"/>
    <n v="1"/>
    <x v="2"/>
    <n v="1"/>
    <n v="0"/>
    <x v="1"/>
    <n v="11753"/>
    <n v="52.554200000000002"/>
    <x v="1"/>
  </r>
  <r>
    <n v="937"/>
    <s v=" Mr. Nikolai Johannes Peltomaki"/>
    <x v="0"/>
    <n v="25"/>
    <x v="0"/>
    <n v="3"/>
    <x v="0"/>
    <n v="0"/>
    <n v="0"/>
    <x v="0"/>
    <s v="STON/O 2. 3101291"/>
    <n v="7.9249999999999998"/>
    <x v="1"/>
  </r>
  <r>
    <n v="938"/>
    <s v=" Mr. Paul Romaine Chevre"/>
    <x v="0"/>
    <n v="45"/>
    <x v="1"/>
    <n v="1"/>
    <x v="2"/>
    <n v="0"/>
    <n v="0"/>
    <x v="0"/>
    <s v="PC 17594"/>
    <n v="29.7"/>
    <x v="2"/>
  </r>
  <r>
    <n v="939"/>
    <s v=" Mr. Patrick Shaughnessy"/>
    <x v="0"/>
    <m/>
    <x v="3"/>
    <n v="3"/>
    <x v="0"/>
    <n v="0"/>
    <n v="0"/>
    <x v="0"/>
    <n v="370374"/>
    <n v="7.75"/>
    <x v="0"/>
  </r>
  <r>
    <n v="940"/>
    <s v=" Mrs. William Robert (Emma Eliza Ward) Bucknell"/>
    <x v="1"/>
    <n v="60"/>
    <x v="1"/>
    <n v="1"/>
    <x v="2"/>
    <n v="0"/>
    <n v="0"/>
    <x v="1"/>
    <n v="11813"/>
    <n v="76.291700000000006"/>
    <x v="2"/>
  </r>
  <r>
    <n v="941"/>
    <s v=" Mrs. William (Winnie Minnie&quot; Treanor)&quot; Coutts"/>
    <x v="1"/>
    <n v="36"/>
    <x v="0"/>
    <n v="3"/>
    <x v="0"/>
    <n v="0"/>
    <n v="2"/>
    <x v="1"/>
    <s v="C.A. 37671"/>
    <n v="15.9"/>
    <x v="1"/>
  </r>
  <r>
    <n v="942"/>
    <s v=" Mr. Lucien Philip Smith"/>
    <x v="0"/>
    <n v="24"/>
    <x v="0"/>
    <n v="1"/>
    <x v="2"/>
    <n v="1"/>
    <n v="0"/>
    <x v="0"/>
    <n v="13695"/>
    <n v="60"/>
    <x v="1"/>
  </r>
  <r>
    <n v="943"/>
    <s v=" Mr. Franz Pulbaum"/>
    <x v="0"/>
    <n v="27"/>
    <x v="0"/>
    <n v="2"/>
    <x v="1"/>
    <n v="0"/>
    <n v="0"/>
    <x v="0"/>
    <s v="SC/PARIS 2168"/>
    <n v="15.033300000000001"/>
    <x v="2"/>
  </r>
  <r>
    <n v="944"/>
    <s v=" Miss. Ellen Nellie&quot;&quot; Hocking"/>
    <x v="1"/>
    <n v="20"/>
    <x v="0"/>
    <n v="2"/>
    <x v="1"/>
    <n v="2"/>
    <n v="1"/>
    <x v="1"/>
    <n v="29105"/>
    <n v="23"/>
    <x v="1"/>
  </r>
  <r>
    <n v="945"/>
    <s v=" Miss. Ethel Flora Fortune"/>
    <x v="1"/>
    <n v="28"/>
    <x v="0"/>
    <n v="1"/>
    <x v="2"/>
    <n v="3"/>
    <n v="2"/>
    <x v="1"/>
    <n v="19950"/>
    <n v="263"/>
    <x v="1"/>
  </r>
  <r>
    <n v="946"/>
    <s v=" Mr. Serafino Emilio Mangiavacchi"/>
    <x v="0"/>
    <m/>
    <x v="3"/>
    <n v="2"/>
    <x v="1"/>
    <n v="0"/>
    <n v="0"/>
    <x v="0"/>
    <s v="SC/A.3 2861"/>
    <n v="15.5792"/>
    <x v="2"/>
  </r>
  <r>
    <n v="947"/>
    <s v=" Master. Albert Rice"/>
    <x v="0"/>
    <n v="10"/>
    <x v="3"/>
    <n v="3"/>
    <x v="0"/>
    <n v="4"/>
    <n v="1"/>
    <x v="0"/>
    <n v="382652"/>
    <n v="29.125"/>
    <x v="0"/>
  </r>
  <r>
    <n v="948"/>
    <s v=" Mr. Bartol Cor"/>
    <x v="0"/>
    <n v="35"/>
    <x v="0"/>
    <n v="3"/>
    <x v="0"/>
    <n v="0"/>
    <n v="0"/>
    <x v="0"/>
    <n v="349230"/>
    <n v="7.8958000000000004"/>
    <x v="1"/>
  </r>
  <r>
    <n v="949"/>
    <s v=" Mr. Olaus Jorgensen Abelseth"/>
    <x v="0"/>
    <n v="25"/>
    <x v="0"/>
    <n v="3"/>
    <x v="0"/>
    <n v="0"/>
    <n v="0"/>
    <x v="0"/>
    <n v="348122"/>
    <n v="7.65"/>
    <x v="1"/>
  </r>
  <r>
    <n v="950"/>
    <s v=" Mr. Thomas Henry Davison"/>
    <x v="0"/>
    <m/>
    <x v="3"/>
    <n v="3"/>
    <x v="0"/>
    <n v="1"/>
    <n v="0"/>
    <x v="0"/>
    <n v="386525"/>
    <n v="16.100000000000001"/>
    <x v="1"/>
  </r>
  <r>
    <n v="951"/>
    <s v=" Miss. Victorine Chaudanson"/>
    <x v="1"/>
    <n v="36"/>
    <x v="0"/>
    <n v="1"/>
    <x v="2"/>
    <n v="0"/>
    <n v="0"/>
    <x v="1"/>
    <s v="PC 17608"/>
    <n v="262.375"/>
    <x v="2"/>
  </r>
  <r>
    <n v="952"/>
    <s v=" Mr. Mirko Dika"/>
    <x v="0"/>
    <n v="17"/>
    <x v="3"/>
    <n v="3"/>
    <x v="0"/>
    <n v="0"/>
    <n v="0"/>
    <x v="0"/>
    <n v="349232"/>
    <n v="7.8958000000000004"/>
    <x v="1"/>
  </r>
  <r>
    <n v="953"/>
    <s v=" Mr. Arthur Gordon Mccrae"/>
    <x v="0"/>
    <n v="32"/>
    <x v="0"/>
    <n v="2"/>
    <x v="1"/>
    <n v="0"/>
    <n v="0"/>
    <x v="0"/>
    <n v="237216"/>
    <n v="13.5"/>
    <x v="1"/>
  </r>
  <r>
    <n v="954"/>
    <s v=" Mr. Ernst Herbert Bjorklund"/>
    <x v="0"/>
    <n v="18"/>
    <x v="3"/>
    <n v="3"/>
    <x v="0"/>
    <n v="0"/>
    <n v="0"/>
    <x v="0"/>
    <n v="347090"/>
    <n v="7.75"/>
    <x v="1"/>
  </r>
  <r>
    <n v="955"/>
    <s v=" Miss. Bridget Delia Bradley"/>
    <x v="1"/>
    <n v="22"/>
    <x v="0"/>
    <n v="3"/>
    <x v="0"/>
    <n v="0"/>
    <n v="0"/>
    <x v="1"/>
    <n v="334914"/>
    <n v="7.7249999999999996"/>
    <x v="0"/>
  </r>
  <r>
    <n v="956"/>
    <s v=" Master. John Borie Ryerson"/>
    <x v="0"/>
    <n v="13"/>
    <x v="3"/>
    <n v="1"/>
    <x v="2"/>
    <n v="2"/>
    <n v="2"/>
    <x v="0"/>
    <s v="PC 17608"/>
    <n v="262.375"/>
    <x v="2"/>
  </r>
  <r>
    <n v="957"/>
    <s v=" Mrs. Percy C (Mary Phyllis Elizabeth Miller) Corey"/>
    <x v="1"/>
    <m/>
    <x v="3"/>
    <n v="2"/>
    <x v="1"/>
    <n v="0"/>
    <n v="0"/>
    <x v="1"/>
    <s v="F.C.C. 13534"/>
    <n v="21"/>
    <x v="1"/>
  </r>
  <r>
    <n v="958"/>
    <s v=" Miss. Mary Delia Burns"/>
    <x v="1"/>
    <n v="18"/>
    <x v="3"/>
    <n v="3"/>
    <x v="0"/>
    <n v="0"/>
    <n v="0"/>
    <x v="1"/>
    <n v="330963"/>
    <n v="7.8792"/>
    <x v="0"/>
  </r>
  <r>
    <n v="959"/>
    <s v=" Mr. Clarence Bloomfield Moore"/>
    <x v="0"/>
    <n v="47"/>
    <x v="1"/>
    <n v="1"/>
    <x v="2"/>
    <n v="0"/>
    <n v="0"/>
    <x v="0"/>
    <n v="113796"/>
    <n v="42.4"/>
    <x v="1"/>
  </r>
  <r>
    <n v="960"/>
    <s v=" Mr. Gilbert Milligan Jr Tucker"/>
    <x v="0"/>
    <n v="31"/>
    <x v="0"/>
    <n v="1"/>
    <x v="2"/>
    <n v="0"/>
    <n v="0"/>
    <x v="0"/>
    <n v="2543"/>
    <n v="28.537500000000001"/>
    <x v="2"/>
  </r>
  <r>
    <n v="961"/>
    <s v=" Mrs. Mark (Mary McDougald) Fortune"/>
    <x v="1"/>
    <n v="60"/>
    <x v="1"/>
    <n v="1"/>
    <x v="2"/>
    <n v="1"/>
    <n v="4"/>
    <x v="1"/>
    <n v="19950"/>
    <n v="263"/>
    <x v="1"/>
  </r>
  <r>
    <n v="962"/>
    <s v=" Miss. Bertha E Mulvihill"/>
    <x v="1"/>
    <n v="24"/>
    <x v="0"/>
    <n v="3"/>
    <x v="0"/>
    <n v="0"/>
    <n v="0"/>
    <x v="1"/>
    <n v="382653"/>
    <n v="7.75"/>
    <x v="0"/>
  </r>
  <r>
    <n v="963"/>
    <s v=" Mr. Lazar Minkoff"/>
    <x v="0"/>
    <n v="21"/>
    <x v="0"/>
    <n v="3"/>
    <x v="0"/>
    <n v="0"/>
    <n v="0"/>
    <x v="0"/>
    <n v="349211"/>
    <n v="7.8958000000000004"/>
    <x v="1"/>
  </r>
  <r>
    <n v="964"/>
    <s v=" Miss. Manta Josefina Nieminen"/>
    <x v="1"/>
    <n v="29"/>
    <x v="0"/>
    <n v="3"/>
    <x v="0"/>
    <n v="0"/>
    <n v="0"/>
    <x v="1"/>
    <n v="3101297"/>
    <n v="7.9249999999999998"/>
    <x v="1"/>
  </r>
  <r>
    <n v="965"/>
    <s v=" Mr. Servando Ovies Y Rodriguez"/>
    <x v="0"/>
    <n v="28.5"/>
    <x v="0"/>
    <n v="1"/>
    <x v="2"/>
    <n v="0"/>
    <n v="0"/>
    <x v="0"/>
    <s v="PC 17562"/>
    <n v="27.720800000000001"/>
    <x v="2"/>
  </r>
  <r>
    <n v="966"/>
    <s v=" Miss. Amalie Geiger"/>
    <x v="1"/>
    <n v="35"/>
    <x v="0"/>
    <n v="1"/>
    <x v="2"/>
    <n v="0"/>
    <n v="0"/>
    <x v="1"/>
    <n v="113503"/>
    <n v="211.5"/>
    <x v="2"/>
  </r>
  <r>
    <n v="967"/>
    <s v=" Mr. Edwin Keeping"/>
    <x v="0"/>
    <n v="32.5"/>
    <x v="0"/>
    <n v="1"/>
    <x v="2"/>
    <n v="0"/>
    <n v="0"/>
    <x v="0"/>
    <n v="113503"/>
    <n v="211.5"/>
    <x v="2"/>
  </r>
  <r>
    <n v="968"/>
    <s v=" Mr. Frank Miles"/>
    <x v="0"/>
    <m/>
    <x v="3"/>
    <n v="3"/>
    <x v="0"/>
    <n v="0"/>
    <n v="0"/>
    <x v="0"/>
    <n v="359306"/>
    <n v="8.0500000000000007"/>
    <x v="1"/>
  </r>
  <r>
    <n v="969"/>
    <s v=" Mrs. Robert Clifford (Malvina Helen Lamson) Cornell"/>
    <x v="1"/>
    <n v="55"/>
    <x v="1"/>
    <n v="1"/>
    <x v="2"/>
    <n v="2"/>
    <n v="0"/>
    <x v="1"/>
    <n v="11770"/>
    <n v="25.7"/>
    <x v="1"/>
  </r>
  <r>
    <n v="970"/>
    <s v=" Mr. Charles Augustus Aldworth"/>
    <x v="0"/>
    <n v="30"/>
    <x v="0"/>
    <n v="2"/>
    <x v="1"/>
    <n v="0"/>
    <n v="0"/>
    <x v="0"/>
    <n v="248744"/>
    <n v="13"/>
    <x v="1"/>
  </r>
  <r>
    <n v="971"/>
    <s v=" Miss. Elizabeth Doyle"/>
    <x v="1"/>
    <n v="24"/>
    <x v="0"/>
    <n v="3"/>
    <x v="0"/>
    <n v="0"/>
    <n v="0"/>
    <x v="1"/>
    <n v="368702"/>
    <n v="7.75"/>
    <x v="0"/>
  </r>
  <r>
    <n v="972"/>
    <s v=" Master. Akar Boulos"/>
    <x v="0"/>
    <n v="6"/>
    <x v="3"/>
    <n v="3"/>
    <x v="0"/>
    <n v="1"/>
    <n v="1"/>
    <x v="0"/>
    <n v="2678"/>
    <n v="15.245799999999999"/>
    <x v="2"/>
  </r>
  <r>
    <n v="973"/>
    <s v=" Mr. Isidor Straus"/>
    <x v="0"/>
    <n v="67"/>
    <x v="2"/>
    <n v="1"/>
    <x v="2"/>
    <n v="1"/>
    <n v="0"/>
    <x v="0"/>
    <s v="PC 17483"/>
    <n v="221.7792"/>
    <x v="1"/>
  </r>
  <r>
    <n v="974"/>
    <s v=" Mr. Howard Brown Case"/>
    <x v="0"/>
    <n v="49"/>
    <x v="1"/>
    <n v="1"/>
    <x v="2"/>
    <n v="0"/>
    <n v="0"/>
    <x v="0"/>
    <n v="19924"/>
    <n v="26"/>
    <x v="1"/>
  </r>
  <r>
    <n v="975"/>
    <s v=" Mr. Marinko Demetri"/>
    <x v="0"/>
    <m/>
    <x v="3"/>
    <n v="3"/>
    <x v="0"/>
    <n v="0"/>
    <n v="0"/>
    <x v="0"/>
    <n v="349238"/>
    <n v="7.8958000000000004"/>
    <x v="1"/>
  </r>
  <r>
    <n v="976"/>
    <s v=" Mr. John Joseph Lamb"/>
    <x v="0"/>
    <m/>
    <x v="3"/>
    <n v="2"/>
    <x v="1"/>
    <n v="0"/>
    <n v="0"/>
    <x v="0"/>
    <n v="240261"/>
    <n v="10.708299999999999"/>
    <x v="0"/>
  </r>
  <r>
    <n v="977"/>
    <s v=" Mr. Betros Khalil"/>
    <x v="0"/>
    <m/>
    <x v="3"/>
    <n v="3"/>
    <x v="0"/>
    <n v="1"/>
    <n v="0"/>
    <x v="0"/>
    <n v="2660"/>
    <n v="14.4542"/>
    <x v="2"/>
  </r>
  <r>
    <n v="978"/>
    <s v=" Miss. Julia Barry"/>
    <x v="1"/>
    <n v="27"/>
    <x v="0"/>
    <n v="3"/>
    <x v="0"/>
    <n v="0"/>
    <n v="0"/>
    <x v="1"/>
    <n v="330844"/>
    <n v="7.8792"/>
    <x v="0"/>
  </r>
  <r>
    <n v="979"/>
    <s v=" Miss. Emily Louisa Badman"/>
    <x v="1"/>
    <n v="18"/>
    <x v="3"/>
    <n v="3"/>
    <x v="0"/>
    <n v="0"/>
    <n v="0"/>
    <x v="1"/>
    <s v="A/4 31416"/>
    <n v="8.0500000000000007"/>
    <x v="1"/>
  </r>
  <r>
    <n v="980"/>
    <s v=" Ms. Bridget O'Donoghue"/>
    <x v="1"/>
    <m/>
    <x v="3"/>
    <n v="3"/>
    <x v="0"/>
    <n v="0"/>
    <n v="0"/>
    <x v="1"/>
    <n v="364856"/>
    <n v="7.75"/>
    <x v="0"/>
  </r>
  <r>
    <n v="981"/>
    <s v=" Master. Ralph Lester Wells"/>
    <x v="0"/>
    <n v="2"/>
    <x v="3"/>
    <n v="2"/>
    <x v="1"/>
    <n v="1"/>
    <n v="1"/>
    <x v="0"/>
    <n v="29103"/>
    <n v="23"/>
    <x v="1"/>
  </r>
  <r>
    <n v="982"/>
    <s v=" Mrs. Adolf Fredrik (Anna Elisabeth Judith Andersson) Dyker"/>
    <x v="1"/>
    <n v="22"/>
    <x v="0"/>
    <n v="3"/>
    <x v="0"/>
    <n v="1"/>
    <n v="0"/>
    <x v="1"/>
    <n v="347072"/>
    <n v="13.9"/>
    <x v="1"/>
  </r>
  <r>
    <n v="983"/>
    <s v=" Mr. Olaf Pedersen"/>
    <x v="0"/>
    <m/>
    <x v="3"/>
    <n v="3"/>
    <x v="0"/>
    <n v="0"/>
    <n v="0"/>
    <x v="0"/>
    <n v="345498"/>
    <n v="7.7750000000000004"/>
    <x v="1"/>
  </r>
  <r>
    <n v="984"/>
    <s v=" Mrs. Thornton (Orian Hays) Davidson"/>
    <x v="1"/>
    <n v="27"/>
    <x v="0"/>
    <n v="1"/>
    <x v="2"/>
    <n v="1"/>
    <n v="2"/>
    <x v="1"/>
    <s v="F.C. 12750"/>
    <n v="52"/>
    <x v="1"/>
  </r>
  <r>
    <n v="985"/>
    <s v=" Mr. Robert Guest"/>
    <x v="0"/>
    <m/>
    <x v="3"/>
    <n v="3"/>
    <x v="0"/>
    <n v="0"/>
    <n v="0"/>
    <x v="0"/>
    <n v="376563"/>
    <n v="8.0500000000000007"/>
    <x v="1"/>
  </r>
  <r>
    <n v="986"/>
    <s v=" Mr. Jakob Birnbaum"/>
    <x v="0"/>
    <n v="25"/>
    <x v="0"/>
    <n v="1"/>
    <x v="2"/>
    <n v="0"/>
    <n v="0"/>
    <x v="0"/>
    <n v="13905"/>
    <n v="26"/>
    <x v="2"/>
  </r>
  <r>
    <n v="987"/>
    <s v=" Mr. Gunnar Isidor Tenglin"/>
    <x v="0"/>
    <n v="25"/>
    <x v="0"/>
    <n v="3"/>
    <x v="0"/>
    <n v="0"/>
    <n v="0"/>
    <x v="0"/>
    <n v="350033"/>
    <n v="7.7957999999999998"/>
    <x v="1"/>
  </r>
  <r>
    <n v="988"/>
    <s v=" Mrs. Tyrell William (Julia Florence Siegel) Cavendish"/>
    <x v="1"/>
    <n v="76"/>
    <x v="2"/>
    <n v="1"/>
    <x v="2"/>
    <n v="1"/>
    <n v="0"/>
    <x v="1"/>
    <n v="19877"/>
    <n v="78.849999999999994"/>
    <x v="1"/>
  </r>
  <r>
    <n v="989"/>
    <s v=" Mr. Kalle Edvard Makinen"/>
    <x v="0"/>
    <n v="29"/>
    <x v="0"/>
    <n v="3"/>
    <x v="0"/>
    <n v="0"/>
    <n v="0"/>
    <x v="0"/>
    <s v="STON/O 2. 3101268"/>
    <n v="7.9249999999999998"/>
    <x v="1"/>
  </r>
  <r>
    <n v="990"/>
    <s v=" Miss. Elin Ester Maria Braf"/>
    <x v="1"/>
    <n v="20"/>
    <x v="0"/>
    <n v="3"/>
    <x v="0"/>
    <n v="0"/>
    <n v="0"/>
    <x v="1"/>
    <n v="347471"/>
    <n v="7.8541999999999996"/>
    <x v="1"/>
  </r>
  <r>
    <n v="991"/>
    <s v=" Mr. William Henry Nancarrow"/>
    <x v="0"/>
    <n v="33"/>
    <x v="0"/>
    <n v="3"/>
    <x v="0"/>
    <n v="0"/>
    <n v="0"/>
    <x v="0"/>
    <s v="A./5. 3338"/>
    <n v="8.0500000000000007"/>
    <x v="1"/>
  </r>
  <r>
    <n v="992"/>
    <s v=" Mrs. Charles Emil Henry (Annie May Morris) Stengel"/>
    <x v="1"/>
    <n v="43"/>
    <x v="1"/>
    <n v="1"/>
    <x v="2"/>
    <n v="1"/>
    <n v="0"/>
    <x v="1"/>
    <n v="11778"/>
    <n v="55.441699999999997"/>
    <x v="2"/>
  </r>
  <r>
    <n v="993"/>
    <s v=" Mr. Leopold Weisz"/>
    <x v="0"/>
    <n v="27"/>
    <x v="0"/>
    <n v="2"/>
    <x v="1"/>
    <n v="1"/>
    <n v="0"/>
    <x v="0"/>
    <n v="228414"/>
    <n v="26"/>
    <x v="1"/>
  </r>
  <r>
    <n v="994"/>
    <s v=" Mr. William Foley"/>
    <x v="0"/>
    <m/>
    <x v="3"/>
    <n v="3"/>
    <x v="0"/>
    <n v="0"/>
    <n v="0"/>
    <x v="0"/>
    <n v="365235"/>
    <n v="7.75"/>
    <x v="0"/>
  </r>
  <r>
    <n v="995"/>
    <s v=" Mr. Oskar Leander Johansson Palmquist"/>
    <x v="0"/>
    <n v="26"/>
    <x v="0"/>
    <n v="3"/>
    <x v="0"/>
    <n v="0"/>
    <n v="0"/>
    <x v="0"/>
    <n v="347070"/>
    <n v="7.7750000000000004"/>
    <x v="1"/>
  </r>
  <r>
    <n v="996"/>
    <s v=" Mrs. Alexander (Thamine Thelma&quot;)&quot; Thomas"/>
    <x v="1"/>
    <n v="16"/>
    <x v="3"/>
    <n v="3"/>
    <x v="0"/>
    <n v="1"/>
    <n v="1"/>
    <x v="1"/>
    <n v="2625"/>
    <n v="8.5167000000000002"/>
    <x v="2"/>
  </r>
  <r>
    <n v="997"/>
    <s v=" Mr. Johan Martin Holthen"/>
    <x v="0"/>
    <n v="28"/>
    <x v="0"/>
    <n v="3"/>
    <x v="0"/>
    <n v="0"/>
    <n v="0"/>
    <x v="0"/>
    <s v="C 4001"/>
    <n v="22.524999999999999"/>
    <x v="1"/>
  </r>
  <r>
    <n v="998"/>
    <s v=" Mr. Daniel Buckley"/>
    <x v="0"/>
    <n v="21"/>
    <x v="0"/>
    <n v="3"/>
    <x v="0"/>
    <n v="0"/>
    <n v="0"/>
    <x v="0"/>
    <n v="330920"/>
    <n v="7.8208000000000002"/>
    <x v="0"/>
  </r>
  <r>
    <n v="999"/>
    <s v=" Mr. Edward Ryan"/>
    <x v="0"/>
    <m/>
    <x v="3"/>
    <n v="3"/>
    <x v="0"/>
    <n v="0"/>
    <n v="0"/>
    <x v="0"/>
    <n v="383162"/>
    <n v="7.75"/>
    <x v="0"/>
  </r>
  <r>
    <n v="1000"/>
    <s v=" Mr. Aaron (Abi Weller&quot;)&quot; Willer"/>
    <x v="0"/>
    <m/>
    <x v="3"/>
    <n v="3"/>
    <x v="0"/>
    <n v="0"/>
    <n v="0"/>
    <x v="0"/>
    <n v="3410"/>
    <n v="8.7125000000000004"/>
    <x v="1"/>
  </r>
  <r>
    <n v="1001"/>
    <s v=" Mr. George Swane"/>
    <x v="0"/>
    <n v="18.5"/>
    <x v="3"/>
    <n v="2"/>
    <x v="1"/>
    <n v="0"/>
    <n v="0"/>
    <x v="0"/>
    <n v="248734"/>
    <n v="13"/>
    <x v="1"/>
  </r>
  <r>
    <n v="1002"/>
    <s v=" Mr. Samuel Ward Stanton"/>
    <x v="0"/>
    <n v="41"/>
    <x v="1"/>
    <n v="2"/>
    <x v="1"/>
    <n v="0"/>
    <n v="0"/>
    <x v="0"/>
    <n v="237734"/>
    <n v="15.0458"/>
    <x v="2"/>
  </r>
  <r>
    <n v="1003"/>
    <s v=" Miss. Ellen Natalia Shine"/>
    <x v="1"/>
    <m/>
    <x v="3"/>
    <n v="3"/>
    <x v="0"/>
    <n v="0"/>
    <n v="0"/>
    <x v="1"/>
    <n v="330968"/>
    <n v="7.7792000000000003"/>
    <x v="0"/>
  </r>
  <r>
    <n v="1004"/>
    <s v=" Miss. Edith Corse Evans"/>
    <x v="1"/>
    <n v="36"/>
    <x v="0"/>
    <n v="1"/>
    <x v="2"/>
    <n v="0"/>
    <n v="0"/>
    <x v="1"/>
    <s v="PC 17531"/>
    <n v="31.679200000000002"/>
    <x v="2"/>
  </r>
  <r>
    <n v="1005"/>
    <s v=" Miss. Katherine Buckley"/>
    <x v="1"/>
    <n v="18.5"/>
    <x v="3"/>
    <n v="3"/>
    <x v="0"/>
    <n v="0"/>
    <n v="0"/>
    <x v="1"/>
    <n v="329944"/>
    <n v="7.2832999999999997"/>
    <x v="0"/>
  </r>
  <r>
    <n v="1006"/>
    <s v=" Mrs. Isidor (Rosalie Ida Blun) Straus"/>
    <x v="1"/>
    <n v="63"/>
    <x v="2"/>
    <n v="1"/>
    <x v="2"/>
    <n v="1"/>
    <n v="0"/>
    <x v="1"/>
    <s v="PC 17483"/>
    <n v="221.7792"/>
    <x v="1"/>
  </r>
  <r>
    <n v="1007"/>
    <s v=" Mr. Demetrios Chronopoulos"/>
    <x v="0"/>
    <n v="18"/>
    <x v="3"/>
    <n v="3"/>
    <x v="0"/>
    <n v="1"/>
    <n v="0"/>
    <x v="0"/>
    <n v="2680"/>
    <n v="14.4542"/>
    <x v="2"/>
  </r>
  <r>
    <n v="1008"/>
    <s v=" Mr. John Thomas"/>
    <x v="0"/>
    <m/>
    <x v="3"/>
    <n v="3"/>
    <x v="0"/>
    <n v="0"/>
    <n v="0"/>
    <x v="0"/>
    <n v="2681"/>
    <n v="6.4375"/>
    <x v="2"/>
  </r>
  <r>
    <n v="1009"/>
    <s v=" Miss. Beatrice Irene Sandstrom"/>
    <x v="1"/>
    <n v="1"/>
    <x v="3"/>
    <n v="3"/>
    <x v="0"/>
    <n v="1"/>
    <n v="1"/>
    <x v="1"/>
    <s v="PP 9549"/>
    <n v="16.7"/>
    <x v="1"/>
  </r>
  <r>
    <n v="1010"/>
    <s v=" Mr. Thomson Beattie"/>
    <x v="0"/>
    <n v="36"/>
    <x v="0"/>
    <n v="1"/>
    <x v="2"/>
    <n v="0"/>
    <n v="0"/>
    <x v="0"/>
    <n v="13050"/>
    <n v="75.241699999999994"/>
    <x v="2"/>
  </r>
  <r>
    <n v="1011"/>
    <s v=" Mrs. John Henry (Sara Elizabeth Lawry) Chapman"/>
    <x v="1"/>
    <n v="29"/>
    <x v="0"/>
    <n v="2"/>
    <x v="1"/>
    <n v="1"/>
    <n v="0"/>
    <x v="1"/>
    <s v="SC/AH 29037"/>
    <n v="26"/>
    <x v="1"/>
  </r>
  <r>
    <n v="1012"/>
    <s v=" Miss. Bertha J Watt"/>
    <x v="1"/>
    <n v="12"/>
    <x v="3"/>
    <n v="2"/>
    <x v="1"/>
    <n v="0"/>
    <n v="0"/>
    <x v="1"/>
    <s v="C.A. 33595"/>
    <n v="15.75"/>
    <x v="1"/>
  </r>
  <r>
    <n v="1013"/>
    <s v=" Mr. John Kiernan"/>
    <x v="0"/>
    <m/>
    <x v="3"/>
    <n v="3"/>
    <x v="0"/>
    <n v="1"/>
    <n v="0"/>
    <x v="0"/>
    <n v="367227"/>
    <n v="7.75"/>
    <x v="0"/>
  </r>
  <r>
    <n v="1014"/>
    <s v=" Mrs. Paul (Emma Mock) Schabert"/>
    <x v="1"/>
    <n v="35"/>
    <x v="0"/>
    <n v="1"/>
    <x v="2"/>
    <n v="1"/>
    <n v="0"/>
    <x v="1"/>
    <n v="13236"/>
    <n v="57.75"/>
    <x v="2"/>
  </r>
  <r>
    <n v="1015"/>
    <s v=" Mr. Alfred John Carver"/>
    <x v="0"/>
    <n v="28"/>
    <x v="0"/>
    <n v="3"/>
    <x v="0"/>
    <n v="0"/>
    <n v="0"/>
    <x v="0"/>
    <n v="392095"/>
    <n v="7.25"/>
    <x v="1"/>
  </r>
  <r>
    <n v="1016"/>
    <s v=" Mr. John Kennedy"/>
    <x v="0"/>
    <m/>
    <x v="3"/>
    <n v="3"/>
    <x v="0"/>
    <n v="0"/>
    <n v="0"/>
    <x v="0"/>
    <n v="368783"/>
    <n v="7.75"/>
    <x v="0"/>
  </r>
  <r>
    <n v="1017"/>
    <s v=" Miss. Laura Alice Cribb"/>
    <x v="1"/>
    <n v="17"/>
    <x v="3"/>
    <n v="3"/>
    <x v="0"/>
    <n v="0"/>
    <n v="1"/>
    <x v="1"/>
    <n v="371362"/>
    <n v="16.100000000000001"/>
    <x v="1"/>
  </r>
  <r>
    <n v="1018"/>
    <s v=" Mr. Karl Rudolf Brobeck"/>
    <x v="0"/>
    <n v="22"/>
    <x v="0"/>
    <n v="3"/>
    <x v="0"/>
    <n v="0"/>
    <n v="0"/>
    <x v="0"/>
    <n v="350045"/>
    <n v="7.7957999999999998"/>
    <x v="1"/>
  </r>
  <r>
    <n v="1019"/>
    <s v=" Miss. Alicia Mccoy"/>
    <x v="1"/>
    <m/>
    <x v="3"/>
    <n v="3"/>
    <x v="0"/>
    <n v="2"/>
    <n v="0"/>
    <x v="1"/>
    <n v="367226"/>
    <n v="23.25"/>
    <x v="0"/>
  </r>
  <r>
    <n v="1020"/>
    <s v=" Mr. Solomon Bowenur"/>
    <x v="0"/>
    <n v="42"/>
    <x v="1"/>
    <n v="2"/>
    <x v="1"/>
    <n v="0"/>
    <n v="0"/>
    <x v="0"/>
    <n v="211535"/>
    <n v="13"/>
    <x v="1"/>
  </r>
  <r>
    <n v="1021"/>
    <s v=" Mr. Marius Petersen"/>
    <x v="0"/>
    <n v="24"/>
    <x v="0"/>
    <n v="3"/>
    <x v="0"/>
    <n v="0"/>
    <n v="0"/>
    <x v="0"/>
    <n v="342441"/>
    <n v="8.0500000000000007"/>
    <x v="1"/>
  </r>
  <r>
    <n v="1022"/>
    <s v=" Mr. Henry John Spinner"/>
    <x v="0"/>
    <n v="32"/>
    <x v="0"/>
    <n v="3"/>
    <x v="0"/>
    <n v="0"/>
    <n v="0"/>
    <x v="0"/>
    <s v="STON/OQ. 369943"/>
    <n v="8.0500000000000007"/>
    <x v="1"/>
  </r>
  <r>
    <n v="1023"/>
    <s v=" Col. Archibald IV Gracie"/>
    <x v="0"/>
    <n v="53"/>
    <x v="1"/>
    <n v="1"/>
    <x v="2"/>
    <n v="0"/>
    <n v="0"/>
    <x v="0"/>
    <n v="113780"/>
    <n v="28.5"/>
    <x v="2"/>
  </r>
  <r>
    <n v="1024"/>
    <s v=" Mrs. Frank (Frances) Lefebre"/>
    <x v="1"/>
    <m/>
    <x v="3"/>
    <n v="3"/>
    <x v="0"/>
    <n v="0"/>
    <n v="4"/>
    <x v="1"/>
    <n v="4133"/>
    <n v="25.466699999999999"/>
    <x v="1"/>
  </r>
  <r>
    <n v="1025"/>
    <s v=" Mr. Charles P Thomas"/>
    <x v="0"/>
    <m/>
    <x v="3"/>
    <n v="3"/>
    <x v="0"/>
    <n v="1"/>
    <n v="0"/>
    <x v="0"/>
    <n v="2621"/>
    <n v="6.4375"/>
    <x v="2"/>
  </r>
  <r>
    <n v="1026"/>
    <s v=" Mr. Valtcho Dintcheff"/>
    <x v="0"/>
    <n v="43"/>
    <x v="1"/>
    <n v="3"/>
    <x v="0"/>
    <n v="0"/>
    <n v="0"/>
    <x v="0"/>
    <n v="349226"/>
    <n v="7.8958000000000004"/>
    <x v="1"/>
  </r>
  <r>
    <n v="1027"/>
    <s v=" Mr. Carl Robert Carlsson"/>
    <x v="0"/>
    <n v="24"/>
    <x v="0"/>
    <n v="3"/>
    <x v="0"/>
    <n v="0"/>
    <n v="0"/>
    <x v="0"/>
    <n v="350409"/>
    <n v="7.8541999999999996"/>
    <x v="1"/>
  </r>
  <r>
    <n v="1028"/>
    <s v=" Mr. Mapriededer Zakarian"/>
    <x v="0"/>
    <n v="26.5"/>
    <x v="0"/>
    <n v="3"/>
    <x v="0"/>
    <n v="0"/>
    <n v="0"/>
    <x v="0"/>
    <n v="2656"/>
    <n v="7.2249999999999996"/>
    <x v="2"/>
  </r>
  <r>
    <n v="1029"/>
    <s v=" Mr. August Schmidt"/>
    <x v="0"/>
    <n v="26"/>
    <x v="0"/>
    <n v="2"/>
    <x v="1"/>
    <n v="0"/>
    <n v="0"/>
    <x v="0"/>
    <n v="248659"/>
    <n v="13"/>
    <x v="1"/>
  </r>
  <r>
    <n v="1030"/>
    <s v=" Miss. Jennie Drapkin"/>
    <x v="1"/>
    <n v="23"/>
    <x v="0"/>
    <n v="3"/>
    <x v="0"/>
    <n v="0"/>
    <n v="0"/>
    <x v="1"/>
    <s v="SOTON/OQ 392083"/>
    <n v="8.0500000000000007"/>
    <x v="1"/>
  </r>
  <r>
    <n v="1031"/>
    <s v=" Mr. Charles Frederick Goodwin"/>
    <x v="0"/>
    <n v="40"/>
    <x v="1"/>
    <n v="3"/>
    <x v="0"/>
    <n v="1"/>
    <n v="6"/>
    <x v="0"/>
    <s v="CA 2144"/>
    <n v="46.9"/>
    <x v="1"/>
  </r>
  <r>
    <n v="1032"/>
    <s v=" Miss. Jessie Allis Goodwin"/>
    <x v="1"/>
    <n v="10"/>
    <x v="3"/>
    <n v="3"/>
    <x v="0"/>
    <n v="5"/>
    <n v="2"/>
    <x v="1"/>
    <s v="CA 2144"/>
    <n v="46.9"/>
    <x v="1"/>
  </r>
  <r>
    <n v="1033"/>
    <s v=" Miss. Sarah Daniels"/>
    <x v="1"/>
    <n v="33"/>
    <x v="0"/>
    <n v="1"/>
    <x v="2"/>
    <n v="0"/>
    <n v="0"/>
    <x v="1"/>
    <n v="113781"/>
    <n v="151.55000000000001"/>
    <x v="1"/>
  </r>
  <r>
    <n v="1034"/>
    <s v=" Mr. Arthur Larned Ryerson"/>
    <x v="0"/>
    <n v="61"/>
    <x v="2"/>
    <n v="1"/>
    <x v="2"/>
    <n v="1"/>
    <n v="3"/>
    <x v="0"/>
    <s v="PC 17608"/>
    <n v="262.375"/>
    <x v="2"/>
  </r>
  <r>
    <n v="1035"/>
    <s v=" Mr. Henry James Beauchamp"/>
    <x v="0"/>
    <n v="28"/>
    <x v="0"/>
    <n v="2"/>
    <x v="1"/>
    <n v="0"/>
    <n v="0"/>
    <x v="0"/>
    <n v="244358"/>
    <n v="26"/>
    <x v="1"/>
  </r>
  <r>
    <n v="1036"/>
    <s v=" Mr. Erik Gustaf (Mr Edward Lingrey&quot;)&quot; Lindeberg-Lind"/>
    <x v="0"/>
    <n v="42"/>
    <x v="1"/>
    <n v="1"/>
    <x v="2"/>
    <n v="0"/>
    <n v="0"/>
    <x v="0"/>
    <n v="17475"/>
    <n v="26.55"/>
    <x v="1"/>
  </r>
  <r>
    <n v="1037"/>
    <s v=" Mr. Julius Vander Planke"/>
    <x v="0"/>
    <n v="31"/>
    <x v="0"/>
    <n v="3"/>
    <x v="0"/>
    <n v="3"/>
    <n v="0"/>
    <x v="0"/>
    <n v="345763"/>
    <n v="18"/>
    <x v="1"/>
  </r>
  <r>
    <n v="1038"/>
    <s v=" Mr. Herbert Henry Hilliard"/>
    <x v="0"/>
    <m/>
    <x v="3"/>
    <n v="1"/>
    <x v="2"/>
    <n v="0"/>
    <n v="0"/>
    <x v="0"/>
    <n v="17463"/>
    <n v="51.862499999999997"/>
    <x v="1"/>
  </r>
  <r>
    <n v="1039"/>
    <s v=" Mr. Evan Davies"/>
    <x v="0"/>
    <n v="22"/>
    <x v="0"/>
    <n v="3"/>
    <x v="0"/>
    <n v="0"/>
    <n v="0"/>
    <x v="0"/>
    <s v="SC/A4 23568"/>
    <n v="8.0500000000000007"/>
    <x v="1"/>
  </r>
  <r>
    <n v="1040"/>
    <s v=" Mr. John Bertram Crafton"/>
    <x v="0"/>
    <m/>
    <x v="3"/>
    <n v="1"/>
    <x v="2"/>
    <n v="0"/>
    <n v="0"/>
    <x v="0"/>
    <n v="113791"/>
    <n v="26.55"/>
    <x v="1"/>
  </r>
  <r>
    <n v="1041"/>
    <s v=" Rev. William Lahtinen"/>
    <x v="0"/>
    <n v="30"/>
    <x v="0"/>
    <n v="2"/>
    <x v="1"/>
    <n v="1"/>
    <n v="1"/>
    <x v="0"/>
    <n v="250651"/>
    <n v="26"/>
    <x v="1"/>
  </r>
  <r>
    <n v="1042"/>
    <s v=" Mrs. Boulton (Olive Potter) Earnshaw"/>
    <x v="1"/>
    <n v="23"/>
    <x v="0"/>
    <n v="1"/>
    <x v="2"/>
    <n v="0"/>
    <n v="1"/>
    <x v="1"/>
    <n v="11767"/>
    <n v="83.158299999999997"/>
    <x v="2"/>
  </r>
  <r>
    <n v="1043"/>
    <s v=" Mr. Nicola Matinoff"/>
    <x v="0"/>
    <m/>
    <x v="3"/>
    <n v="3"/>
    <x v="0"/>
    <n v="0"/>
    <n v="0"/>
    <x v="0"/>
    <n v="349255"/>
    <n v="7.8958000000000004"/>
    <x v="2"/>
  </r>
  <r>
    <n v="1044"/>
    <s v=" Mr. Thomas Storey"/>
    <x v="0"/>
    <n v="60.5"/>
    <x v="2"/>
    <n v="3"/>
    <x v="0"/>
    <n v="0"/>
    <n v="0"/>
    <x v="0"/>
    <n v="3701"/>
    <m/>
    <x v="1"/>
  </r>
  <r>
    <n v="1045"/>
    <s v=" Mrs. (Hulda Kristina Eugenia Lofqvist) Klasen"/>
    <x v="1"/>
    <n v="36"/>
    <x v="0"/>
    <n v="3"/>
    <x v="0"/>
    <n v="0"/>
    <n v="2"/>
    <x v="1"/>
    <n v="350405"/>
    <n v="12.183299999999999"/>
    <x v="1"/>
  </r>
  <r>
    <n v="1046"/>
    <s v=" Master. Filip Oscar Asplund"/>
    <x v="0"/>
    <n v="13"/>
    <x v="3"/>
    <n v="3"/>
    <x v="0"/>
    <n v="4"/>
    <n v="2"/>
    <x v="0"/>
    <n v="347077"/>
    <n v="31.387499999999999"/>
    <x v="1"/>
  </r>
  <r>
    <n v="1047"/>
    <s v=" Mr. Joseph Duquemin"/>
    <x v="0"/>
    <n v="24"/>
    <x v="0"/>
    <n v="3"/>
    <x v="0"/>
    <n v="0"/>
    <n v="0"/>
    <x v="0"/>
    <s v="S.O./P.P. 752"/>
    <n v="7.55"/>
    <x v="1"/>
  </r>
  <r>
    <n v="1048"/>
    <s v=" Miss. Ellen Bird"/>
    <x v="1"/>
    <n v="29"/>
    <x v="0"/>
    <n v="1"/>
    <x v="2"/>
    <n v="0"/>
    <n v="0"/>
    <x v="1"/>
    <s v="PC 17483"/>
    <n v="221.7792"/>
    <x v="1"/>
  </r>
  <r>
    <n v="1049"/>
    <s v=" Miss. Olga Elida Lundin"/>
    <x v="1"/>
    <n v="23"/>
    <x v="0"/>
    <n v="3"/>
    <x v="0"/>
    <n v="0"/>
    <n v="0"/>
    <x v="1"/>
    <n v="347469"/>
    <n v="7.8541999999999996"/>
    <x v="1"/>
  </r>
  <r>
    <n v="1050"/>
    <s v=" Mr. John James Borebank"/>
    <x v="0"/>
    <n v="42"/>
    <x v="1"/>
    <n v="1"/>
    <x v="2"/>
    <n v="0"/>
    <n v="0"/>
    <x v="0"/>
    <n v="110489"/>
    <n v="26.55"/>
    <x v="1"/>
  </r>
  <r>
    <n v="1051"/>
    <s v=" Mrs. Benjamin (Edith Nile) Peacock"/>
    <x v="1"/>
    <n v="26"/>
    <x v="0"/>
    <n v="3"/>
    <x v="0"/>
    <n v="0"/>
    <n v="2"/>
    <x v="1"/>
    <s v="SOTON/O.Q. 3101315"/>
    <n v="13.775"/>
    <x v="1"/>
  </r>
  <r>
    <n v="1052"/>
    <s v=" Miss. Julia Smyth"/>
    <x v="1"/>
    <m/>
    <x v="3"/>
    <n v="3"/>
    <x v="0"/>
    <n v="0"/>
    <n v="0"/>
    <x v="1"/>
    <n v="335432"/>
    <n v="7.7332999999999998"/>
    <x v="0"/>
  </r>
  <r>
    <n v="1053"/>
    <s v=" Master. Georges Youssef Touma"/>
    <x v="0"/>
    <n v="7"/>
    <x v="3"/>
    <n v="3"/>
    <x v="0"/>
    <n v="1"/>
    <n v="1"/>
    <x v="0"/>
    <n v="2650"/>
    <n v="15.245799999999999"/>
    <x v="2"/>
  </r>
  <r>
    <n v="1054"/>
    <s v=" Miss. Marion Wright"/>
    <x v="1"/>
    <n v="26"/>
    <x v="0"/>
    <n v="2"/>
    <x v="1"/>
    <n v="0"/>
    <n v="0"/>
    <x v="1"/>
    <n v="220844"/>
    <n v="13.5"/>
    <x v="1"/>
  </r>
  <r>
    <n v="1055"/>
    <s v=" Mr. Ernest Pearce"/>
    <x v="0"/>
    <m/>
    <x v="3"/>
    <n v="3"/>
    <x v="0"/>
    <n v="0"/>
    <n v="0"/>
    <x v="0"/>
    <n v="343271"/>
    <n v="7"/>
    <x v="1"/>
  </r>
  <r>
    <n v="1056"/>
    <s v=" Rev. Joseph Maria Peruschitz"/>
    <x v="0"/>
    <n v="41"/>
    <x v="1"/>
    <n v="2"/>
    <x v="1"/>
    <n v="0"/>
    <n v="0"/>
    <x v="0"/>
    <n v="237393"/>
    <n v="13"/>
    <x v="1"/>
  </r>
  <r>
    <n v="1057"/>
    <s v=" Mrs. Anton (Luise Heilmann) Kink-Heilmann"/>
    <x v="1"/>
    <n v="26"/>
    <x v="0"/>
    <n v="3"/>
    <x v="0"/>
    <n v="1"/>
    <n v="1"/>
    <x v="1"/>
    <n v="315153"/>
    <n v="22.024999999999999"/>
    <x v="1"/>
  </r>
  <r>
    <n v="1058"/>
    <s v=" Mr. Emil Brandeis"/>
    <x v="0"/>
    <n v="48"/>
    <x v="1"/>
    <n v="1"/>
    <x v="2"/>
    <n v="0"/>
    <n v="0"/>
    <x v="0"/>
    <s v="PC 17591"/>
    <n v="50.495800000000003"/>
    <x v="2"/>
  </r>
  <r>
    <n v="1059"/>
    <s v=" Mr. Edward Watson Ford"/>
    <x v="0"/>
    <n v="18"/>
    <x v="3"/>
    <n v="3"/>
    <x v="0"/>
    <n v="2"/>
    <n v="2"/>
    <x v="0"/>
    <s v="W./C. 6608"/>
    <n v="34.375"/>
    <x v="1"/>
  </r>
  <r>
    <n v="1060"/>
    <s v=" Mrs. Henry Arthur Jr (Eleanor Genevieve Fosdick) Cassebeer"/>
    <x v="1"/>
    <m/>
    <x v="3"/>
    <n v="1"/>
    <x v="2"/>
    <n v="0"/>
    <n v="0"/>
    <x v="1"/>
    <n v="17770"/>
    <n v="27.720800000000001"/>
    <x v="2"/>
  </r>
  <r>
    <n v="1061"/>
    <s v=" Miss. Hilda Maria Hellstrom"/>
    <x v="1"/>
    <n v="22"/>
    <x v="0"/>
    <n v="3"/>
    <x v="0"/>
    <n v="0"/>
    <n v="0"/>
    <x v="1"/>
    <n v="7548"/>
    <n v="8.9625000000000004"/>
    <x v="1"/>
  </r>
  <r>
    <n v="1062"/>
    <s v=" Mr. Simon Lithman"/>
    <x v="0"/>
    <m/>
    <x v="3"/>
    <n v="3"/>
    <x v="0"/>
    <n v="0"/>
    <n v="0"/>
    <x v="0"/>
    <s v="S.O./P.P. 251"/>
    <n v="7.55"/>
    <x v="1"/>
  </r>
  <r>
    <n v="1063"/>
    <s v=" Mr. Ortin Zakarian"/>
    <x v="0"/>
    <n v="27"/>
    <x v="0"/>
    <n v="3"/>
    <x v="0"/>
    <n v="0"/>
    <n v="0"/>
    <x v="0"/>
    <n v="2670"/>
    <n v="7.2249999999999996"/>
    <x v="2"/>
  </r>
  <r>
    <n v="1064"/>
    <s v=" Mr. Adolf Fredrik Dyker"/>
    <x v="0"/>
    <n v="23"/>
    <x v="0"/>
    <n v="3"/>
    <x v="0"/>
    <n v="1"/>
    <n v="0"/>
    <x v="0"/>
    <n v="347072"/>
    <n v="13.9"/>
    <x v="1"/>
  </r>
  <r>
    <n v="1065"/>
    <s v=" Mr. Assad Torfa"/>
    <x v="0"/>
    <m/>
    <x v="3"/>
    <n v="3"/>
    <x v="0"/>
    <n v="0"/>
    <n v="0"/>
    <x v="0"/>
    <n v="2673"/>
    <n v="7.2291999999999996"/>
    <x v="2"/>
  </r>
  <r>
    <n v="1066"/>
    <s v=" Mr. Carl Oscar Vilhelm Gustafsson Asplund"/>
    <x v="0"/>
    <n v="40"/>
    <x v="1"/>
    <n v="3"/>
    <x v="0"/>
    <n v="1"/>
    <n v="5"/>
    <x v="0"/>
    <n v="347077"/>
    <n v="31.387499999999999"/>
    <x v="1"/>
  </r>
  <r>
    <n v="1067"/>
    <s v=" Miss. Edith Eileen Brown"/>
    <x v="1"/>
    <n v="15"/>
    <x v="3"/>
    <n v="2"/>
    <x v="1"/>
    <n v="0"/>
    <n v="2"/>
    <x v="1"/>
    <n v="29750"/>
    <n v="39"/>
    <x v="1"/>
  </r>
  <r>
    <n v="1068"/>
    <s v=" Miss. Maude Sincock"/>
    <x v="1"/>
    <n v="20"/>
    <x v="0"/>
    <n v="2"/>
    <x v="1"/>
    <n v="0"/>
    <n v="0"/>
    <x v="1"/>
    <s v="C.A. 33112"/>
    <n v="36.75"/>
    <x v="1"/>
  </r>
  <r>
    <n v="1069"/>
    <s v=" Mr. Charles Emil Henry Stengel"/>
    <x v="0"/>
    <n v="54"/>
    <x v="1"/>
    <n v="1"/>
    <x v="2"/>
    <n v="1"/>
    <n v="0"/>
    <x v="0"/>
    <n v="11778"/>
    <n v="55.441699999999997"/>
    <x v="2"/>
  </r>
  <r>
    <n v="1070"/>
    <s v=" Mrs. Allen Oliver (Nellie E Baumgardner) Becker"/>
    <x v="1"/>
    <n v="36"/>
    <x v="0"/>
    <n v="2"/>
    <x v="1"/>
    <n v="0"/>
    <n v="3"/>
    <x v="1"/>
    <n v="230136"/>
    <n v="39"/>
    <x v="1"/>
  </r>
  <r>
    <n v="1071"/>
    <s v=" Mrs. Alexander Taylor (Mary Eliza Ingersoll) Compton"/>
    <x v="1"/>
    <n v="64"/>
    <x v="2"/>
    <n v="1"/>
    <x v="2"/>
    <n v="0"/>
    <n v="2"/>
    <x v="1"/>
    <s v="PC 17756"/>
    <n v="83.158299999999997"/>
    <x v="2"/>
  </r>
  <r>
    <n v="1072"/>
    <s v=" Mr. James Matthew Mccrie"/>
    <x v="0"/>
    <n v="30"/>
    <x v="0"/>
    <n v="2"/>
    <x v="1"/>
    <n v="0"/>
    <n v="0"/>
    <x v="0"/>
    <n v="233478"/>
    <n v="13"/>
    <x v="1"/>
  </r>
  <r>
    <n v="1073"/>
    <s v=" Mr. Alexander Taylor Jr Compton"/>
    <x v="0"/>
    <n v="37"/>
    <x v="0"/>
    <n v="1"/>
    <x v="2"/>
    <n v="1"/>
    <n v="1"/>
    <x v="0"/>
    <s v="PC 17756"/>
    <n v="83.158299999999997"/>
    <x v="2"/>
  </r>
  <r>
    <n v="1074"/>
    <s v=" Mrs. Daniel Warner (Mary Graham Carmichael Farquarson) Marvin"/>
    <x v="1"/>
    <n v="18"/>
    <x v="3"/>
    <n v="1"/>
    <x v="2"/>
    <n v="1"/>
    <n v="0"/>
    <x v="1"/>
    <n v="113773"/>
    <n v="53.1"/>
    <x v="1"/>
  </r>
  <r>
    <n v="1075"/>
    <s v=" Mr. Patrick Lane"/>
    <x v="0"/>
    <m/>
    <x v="3"/>
    <n v="3"/>
    <x v="0"/>
    <n v="0"/>
    <n v="0"/>
    <x v="0"/>
    <n v="7935"/>
    <n v="7.75"/>
    <x v="0"/>
  </r>
  <r>
    <n v="1076"/>
    <s v=" Mrs. Frederick Charles (Mary Helene Baxter) Douglas"/>
    <x v="1"/>
    <n v="27"/>
    <x v="0"/>
    <n v="1"/>
    <x v="2"/>
    <n v="1"/>
    <n v="1"/>
    <x v="1"/>
    <s v="PC 17558"/>
    <n v="247.52080000000001"/>
    <x v="2"/>
  </r>
  <r>
    <n v="1077"/>
    <s v=" Mr. Frank Hubert Maybery"/>
    <x v="0"/>
    <n v="40"/>
    <x v="1"/>
    <n v="2"/>
    <x v="1"/>
    <n v="0"/>
    <n v="0"/>
    <x v="0"/>
    <n v="239059"/>
    <n v="16"/>
    <x v="1"/>
  </r>
  <r>
    <n v="1078"/>
    <s v=" Miss. Alice Frances Louisa Phillips"/>
    <x v="1"/>
    <n v="21"/>
    <x v="0"/>
    <n v="2"/>
    <x v="1"/>
    <n v="0"/>
    <n v="1"/>
    <x v="1"/>
    <s v="S.O./P.P. 2"/>
    <n v="21"/>
    <x v="1"/>
  </r>
  <r>
    <n v="1079"/>
    <s v=" Mr. Joseph Davies"/>
    <x v="0"/>
    <n v="17"/>
    <x v="3"/>
    <n v="3"/>
    <x v="0"/>
    <n v="2"/>
    <n v="0"/>
    <x v="0"/>
    <s v="A/4 48873"/>
    <n v="8.0500000000000007"/>
    <x v="1"/>
  </r>
  <r>
    <n v="1080"/>
    <s v=" Miss. Ada Sage"/>
    <x v="1"/>
    <m/>
    <x v="3"/>
    <n v="3"/>
    <x v="0"/>
    <n v="8"/>
    <n v="2"/>
    <x v="1"/>
    <s v="CA. 2343"/>
    <n v="69.55"/>
    <x v="1"/>
  </r>
  <r>
    <n v="1081"/>
    <s v=" Mr. James Veal"/>
    <x v="0"/>
    <n v="40"/>
    <x v="1"/>
    <n v="2"/>
    <x v="1"/>
    <n v="0"/>
    <n v="0"/>
    <x v="0"/>
    <n v="28221"/>
    <n v="13"/>
    <x v="1"/>
  </r>
  <r>
    <n v="1082"/>
    <s v=" Mr. William A Angle"/>
    <x v="0"/>
    <n v="34"/>
    <x v="0"/>
    <n v="2"/>
    <x v="1"/>
    <n v="1"/>
    <n v="0"/>
    <x v="0"/>
    <n v="226875"/>
    <n v="26"/>
    <x v="1"/>
  </r>
  <r>
    <n v="1083"/>
    <s v=" Mr. Abraham L Salomon"/>
    <x v="0"/>
    <m/>
    <x v="3"/>
    <n v="1"/>
    <x v="2"/>
    <n v="0"/>
    <n v="0"/>
    <x v="0"/>
    <n v="111163"/>
    <n v="26"/>
    <x v="1"/>
  </r>
  <r>
    <n v="1084"/>
    <s v=" Master. Walter John Van Billiard"/>
    <x v="0"/>
    <n v="11.5"/>
    <x v="3"/>
    <n v="3"/>
    <x v="0"/>
    <n v="1"/>
    <n v="1"/>
    <x v="0"/>
    <s v="A/5. 851"/>
    <n v="14.5"/>
    <x v="1"/>
  </r>
  <r>
    <n v="1085"/>
    <s v=" Mr. John Lingane"/>
    <x v="0"/>
    <n v="61"/>
    <x v="2"/>
    <n v="2"/>
    <x v="1"/>
    <n v="0"/>
    <n v="0"/>
    <x v="0"/>
    <n v="235509"/>
    <n v="12.35"/>
    <x v="0"/>
  </r>
  <r>
    <n v="1086"/>
    <s v=" Master. Marshall Brines Drew"/>
    <x v="0"/>
    <n v="8"/>
    <x v="3"/>
    <n v="2"/>
    <x v="1"/>
    <n v="0"/>
    <n v="2"/>
    <x v="0"/>
    <n v="28220"/>
    <n v="32.5"/>
    <x v="1"/>
  </r>
  <r>
    <n v="1087"/>
    <s v=" Mr. Julius Konrad Eugen Karlsson"/>
    <x v="0"/>
    <n v="33"/>
    <x v="0"/>
    <n v="3"/>
    <x v="0"/>
    <n v="0"/>
    <n v="0"/>
    <x v="0"/>
    <n v="347465"/>
    <n v="7.8541999999999996"/>
    <x v="1"/>
  </r>
  <r>
    <n v="1088"/>
    <s v=" Master. Robert Douglas Spedden"/>
    <x v="0"/>
    <n v="6"/>
    <x v="3"/>
    <n v="1"/>
    <x v="2"/>
    <n v="0"/>
    <n v="2"/>
    <x v="0"/>
    <n v="16966"/>
    <n v="134.5"/>
    <x v="2"/>
  </r>
  <r>
    <n v="1089"/>
    <s v=" Miss. Berta Olivia Nilsson"/>
    <x v="1"/>
    <n v="18"/>
    <x v="3"/>
    <n v="3"/>
    <x v="0"/>
    <n v="0"/>
    <n v="0"/>
    <x v="1"/>
    <n v="347066"/>
    <n v="7.7750000000000004"/>
    <x v="1"/>
  </r>
  <r>
    <n v="1090"/>
    <s v=" Mr. Charles Robert Baimbrigge"/>
    <x v="0"/>
    <n v="23"/>
    <x v="0"/>
    <n v="2"/>
    <x v="1"/>
    <n v="0"/>
    <n v="0"/>
    <x v="0"/>
    <s v="C.A. 31030"/>
    <n v="10.5"/>
    <x v="1"/>
  </r>
  <r>
    <n v="1091"/>
    <s v=" Mrs. (Lena Jacobsen Solvang) Rasmussen"/>
    <x v="1"/>
    <m/>
    <x v="3"/>
    <n v="3"/>
    <x v="0"/>
    <n v="0"/>
    <n v="0"/>
    <x v="1"/>
    <n v="65305"/>
    <n v="8.1125000000000007"/>
    <x v="1"/>
  </r>
  <r>
    <n v="1092"/>
    <s v=" Miss. Nora Murphy"/>
    <x v="1"/>
    <m/>
    <x v="3"/>
    <n v="3"/>
    <x v="0"/>
    <n v="0"/>
    <n v="0"/>
    <x v="1"/>
    <n v="36568"/>
    <n v="15.5"/>
    <x v="0"/>
  </r>
  <r>
    <n v="1093"/>
    <s v=" Master. Gilbert Sigvard Emanuel Danbom"/>
    <x v="0"/>
    <n v="0.33"/>
    <x v="3"/>
    <n v="3"/>
    <x v="0"/>
    <n v="0"/>
    <n v="2"/>
    <x v="0"/>
    <n v="347080"/>
    <n v="14.4"/>
    <x v="1"/>
  </r>
  <r>
    <n v="1094"/>
    <s v=" Col. John Jacob Astor"/>
    <x v="0"/>
    <n v="47"/>
    <x v="1"/>
    <n v="1"/>
    <x v="2"/>
    <n v="1"/>
    <n v="0"/>
    <x v="0"/>
    <s v="PC 17757"/>
    <n v="227.52500000000001"/>
    <x v="2"/>
  </r>
  <r>
    <n v="1095"/>
    <s v=" Miss. Winifred Vera Quick"/>
    <x v="1"/>
    <n v="8"/>
    <x v="3"/>
    <n v="2"/>
    <x v="1"/>
    <n v="1"/>
    <n v="1"/>
    <x v="1"/>
    <n v="26360"/>
    <n v="26"/>
    <x v="1"/>
  </r>
  <r>
    <n v="1096"/>
    <s v=" Mr. Frank Thomas Andrew"/>
    <x v="0"/>
    <n v="25"/>
    <x v="0"/>
    <n v="2"/>
    <x v="1"/>
    <n v="0"/>
    <n v="0"/>
    <x v="0"/>
    <s v="C.A. 34050"/>
    <n v="10.5"/>
    <x v="1"/>
  </r>
  <r>
    <n v="1097"/>
    <s v=" Mr. Alfred Fernand Omont"/>
    <x v="0"/>
    <m/>
    <x v="3"/>
    <n v="1"/>
    <x v="2"/>
    <n v="0"/>
    <n v="0"/>
    <x v="0"/>
    <s v="F.C. 12998"/>
    <n v="25.741700000000002"/>
    <x v="2"/>
  </r>
  <r>
    <n v="1098"/>
    <s v=" Miss. Katherine Mcgowan"/>
    <x v="1"/>
    <n v="35"/>
    <x v="0"/>
    <n v="3"/>
    <x v="0"/>
    <n v="0"/>
    <n v="0"/>
    <x v="1"/>
    <n v="9232"/>
    <n v="7.75"/>
    <x v="0"/>
  </r>
  <r>
    <n v="1099"/>
    <s v=" Mr. Sidney C Stuart Collett"/>
    <x v="0"/>
    <n v="24"/>
    <x v="0"/>
    <n v="2"/>
    <x v="1"/>
    <n v="0"/>
    <n v="0"/>
    <x v="0"/>
    <n v="28034"/>
    <n v="10.5"/>
    <x v="1"/>
  </r>
  <r>
    <n v="1100"/>
    <s v=" Miss. Edith Louise Rosenbaum"/>
    <x v="1"/>
    <n v="33"/>
    <x v="0"/>
    <n v="1"/>
    <x v="2"/>
    <n v="0"/>
    <n v="0"/>
    <x v="1"/>
    <s v="PC 17613"/>
    <n v="27.720800000000001"/>
    <x v="2"/>
  </r>
  <r>
    <n v="1101"/>
    <s v=" Mr. Redjo Delalic"/>
    <x v="0"/>
    <n v="25"/>
    <x v="0"/>
    <n v="3"/>
    <x v="0"/>
    <n v="0"/>
    <n v="0"/>
    <x v="0"/>
    <n v="349250"/>
    <n v="7.8958000000000004"/>
    <x v="1"/>
  </r>
  <r>
    <n v="1102"/>
    <s v=" Mr. Albert Karvin Andersen"/>
    <x v="0"/>
    <n v="32"/>
    <x v="0"/>
    <n v="3"/>
    <x v="0"/>
    <n v="0"/>
    <n v="0"/>
    <x v="0"/>
    <s v="C 4001"/>
    <n v="22.524999999999999"/>
    <x v="1"/>
  </r>
  <r>
    <n v="1103"/>
    <s v=" Mr. Luigi Finoli"/>
    <x v="0"/>
    <m/>
    <x v="3"/>
    <n v="3"/>
    <x v="0"/>
    <n v="0"/>
    <n v="0"/>
    <x v="0"/>
    <s v="SOTON/O.Q. 3101308"/>
    <n v="7.05"/>
    <x v="1"/>
  </r>
  <r>
    <n v="1104"/>
    <s v=" Mr. Percy William Deacon"/>
    <x v="0"/>
    <n v="17"/>
    <x v="3"/>
    <n v="2"/>
    <x v="1"/>
    <n v="0"/>
    <n v="0"/>
    <x v="0"/>
    <s v="S.O.C. 14879"/>
    <n v="73.5"/>
    <x v="1"/>
  </r>
  <r>
    <n v="1105"/>
    <s v=" Mrs. Benjamin (Ellen Truelove Arman) Howard"/>
    <x v="1"/>
    <n v="60"/>
    <x v="1"/>
    <n v="2"/>
    <x v="1"/>
    <n v="1"/>
    <n v="0"/>
    <x v="1"/>
    <n v="24065"/>
    <n v="26"/>
    <x v="1"/>
  </r>
  <r>
    <n v="1106"/>
    <s v=" Miss. Ida Augusta Margareta Andersson"/>
    <x v="1"/>
    <n v="38"/>
    <x v="0"/>
    <n v="3"/>
    <x v="0"/>
    <n v="4"/>
    <n v="2"/>
    <x v="1"/>
    <n v="347091"/>
    <n v="7.7750000000000004"/>
    <x v="1"/>
  </r>
  <r>
    <n v="1107"/>
    <s v=" Mr. Christopher Head"/>
    <x v="0"/>
    <n v="42"/>
    <x v="1"/>
    <n v="1"/>
    <x v="2"/>
    <n v="0"/>
    <n v="0"/>
    <x v="0"/>
    <n v="113038"/>
    <n v="42.5"/>
    <x v="1"/>
  </r>
  <r>
    <n v="1108"/>
    <s v=" Miss. Bridget Delia Mahon"/>
    <x v="1"/>
    <m/>
    <x v="3"/>
    <n v="3"/>
    <x v="0"/>
    <n v="0"/>
    <n v="0"/>
    <x v="1"/>
    <n v="330924"/>
    <n v="7.8792"/>
    <x v="0"/>
  </r>
  <r>
    <n v="1109"/>
    <s v=" Mr. George Dennick Wick"/>
    <x v="0"/>
    <n v="57"/>
    <x v="1"/>
    <n v="1"/>
    <x v="2"/>
    <n v="1"/>
    <n v="1"/>
    <x v="0"/>
    <n v="36928"/>
    <n v="164.86670000000001"/>
    <x v="1"/>
  </r>
  <r>
    <n v="1110"/>
    <s v=" Mrs. George Dunton (Eleanor Elkins) Widener"/>
    <x v="1"/>
    <n v="50"/>
    <x v="1"/>
    <n v="1"/>
    <x v="2"/>
    <n v="1"/>
    <n v="1"/>
    <x v="1"/>
    <n v="113503"/>
    <n v="211.5"/>
    <x v="2"/>
  </r>
  <r>
    <n v="1111"/>
    <s v=" Mr. Alexander Morrison Thomson"/>
    <x v="0"/>
    <m/>
    <x v="3"/>
    <n v="3"/>
    <x v="0"/>
    <n v="0"/>
    <n v="0"/>
    <x v="0"/>
    <n v="32302"/>
    <n v="8.0500000000000007"/>
    <x v="1"/>
  </r>
  <r>
    <n v="1112"/>
    <s v=" Miss. Florentina Duran Y More"/>
    <x v="1"/>
    <n v="30"/>
    <x v="0"/>
    <n v="2"/>
    <x v="1"/>
    <n v="1"/>
    <n v="0"/>
    <x v="1"/>
    <s v="SC/PARIS 2148"/>
    <n v="13.8583"/>
    <x v="2"/>
  </r>
  <r>
    <n v="1113"/>
    <s v=" Mr. Harold J Reynolds"/>
    <x v="0"/>
    <n v="21"/>
    <x v="0"/>
    <n v="3"/>
    <x v="0"/>
    <n v="0"/>
    <n v="0"/>
    <x v="0"/>
    <n v="342684"/>
    <n v="8.0500000000000007"/>
    <x v="1"/>
  </r>
  <r>
    <n v="1114"/>
    <s v=" Mrs. (Selena Rogers) Cook"/>
    <x v="1"/>
    <n v="22"/>
    <x v="0"/>
    <n v="2"/>
    <x v="1"/>
    <n v="0"/>
    <n v="0"/>
    <x v="1"/>
    <s v="W./C. 14266"/>
    <n v="10.5"/>
    <x v="1"/>
  </r>
  <r>
    <n v="1115"/>
    <s v=" Mr. Einar Gervasius Karlsson"/>
    <x v="0"/>
    <n v="21"/>
    <x v="0"/>
    <n v="3"/>
    <x v="0"/>
    <n v="0"/>
    <n v="0"/>
    <x v="0"/>
    <n v="350053"/>
    <n v="7.7957999999999998"/>
    <x v="1"/>
  </r>
  <r>
    <n v="1116"/>
    <s v=" Mrs. Edward (Helen Churchill Hungerford) Candee"/>
    <x v="1"/>
    <n v="53"/>
    <x v="1"/>
    <n v="1"/>
    <x v="2"/>
    <n v="0"/>
    <n v="0"/>
    <x v="1"/>
    <s v="PC 17606"/>
    <n v="27.445799999999998"/>
    <x v="2"/>
  </r>
  <r>
    <n v="1117"/>
    <s v=" Mrs. George (Omine Amenia&quot; Alexander)&quot; Moubarek"/>
    <x v="1"/>
    <m/>
    <x v="3"/>
    <n v="3"/>
    <x v="0"/>
    <n v="0"/>
    <n v="2"/>
    <x v="1"/>
    <n v="2661"/>
    <n v="15.245799999999999"/>
    <x v="2"/>
  </r>
  <r>
    <n v="1118"/>
    <s v=" Mr. Johan Charles Asplund"/>
    <x v="0"/>
    <n v="23"/>
    <x v="0"/>
    <n v="3"/>
    <x v="0"/>
    <n v="0"/>
    <n v="0"/>
    <x v="0"/>
    <n v="350054"/>
    <n v="7.7957999999999998"/>
    <x v="1"/>
  </r>
  <r>
    <n v="1119"/>
    <s v=" Miss. Bridget Mcneill"/>
    <x v="1"/>
    <m/>
    <x v="3"/>
    <n v="3"/>
    <x v="0"/>
    <n v="0"/>
    <n v="0"/>
    <x v="1"/>
    <n v="370368"/>
    <n v="7.75"/>
    <x v="0"/>
  </r>
  <r>
    <n v="1120"/>
    <s v=" Mr. Thomas James Everett"/>
    <x v="0"/>
    <n v="40.5"/>
    <x v="1"/>
    <n v="3"/>
    <x v="0"/>
    <n v="0"/>
    <n v="0"/>
    <x v="0"/>
    <s v="C.A. 6212"/>
    <n v="15.1"/>
    <x v="1"/>
  </r>
  <r>
    <n v="1121"/>
    <s v=" Mr. Samuel James Metcalfe Hocking"/>
    <x v="0"/>
    <n v="36"/>
    <x v="0"/>
    <n v="2"/>
    <x v="1"/>
    <n v="0"/>
    <n v="0"/>
    <x v="0"/>
    <n v="242963"/>
    <n v="13"/>
    <x v="1"/>
  </r>
  <r>
    <n v="1122"/>
    <s v=" Mr. George Frederick Sweet"/>
    <x v="0"/>
    <n v="14"/>
    <x v="3"/>
    <n v="2"/>
    <x v="1"/>
    <n v="0"/>
    <n v="0"/>
    <x v="0"/>
    <n v="220845"/>
    <n v="65"/>
    <x v="1"/>
  </r>
  <r>
    <n v="1123"/>
    <s v=" Miss. Constance Willard"/>
    <x v="1"/>
    <n v="21"/>
    <x v="0"/>
    <n v="1"/>
    <x v="2"/>
    <n v="0"/>
    <n v="0"/>
    <x v="1"/>
    <n v="113795"/>
    <n v="26.55"/>
    <x v="1"/>
  </r>
  <r>
    <n v="1124"/>
    <s v=" Mr. Karl Johan Wiklund"/>
    <x v="0"/>
    <n v="21"/>
    <x v="0"/>
    <n v="3"/>
    <x v="0"/>
    <n v="1"/>
    <n v="0"/>
    <x v="0"/>
    <n v="3101266"/>
    <n v="6.4958"/>
    <x v="1"/>
  </r>
  <r>
    <n v="1125"/>
    <s v=" Mr. Michael Linehan"/>
    <x v="0"/>
    <m/>
    <x v="3"/>
    <n v="3"/>
    <x v="0"/>
    <n v="0"/>
    <n v="0"/>
    <x v="0"/>
    <n v="330971"/>
    <n v="7.8792"/>
    <x v="0"/>
  </r>
  <r>
    <n v="1126"/>
    <s v=" Mr. John Bradley Cumings"/>
    <x v="0"/>
    <n v="39"/>
    <x v="0"/>
    <n v="1"/>
    <x v="2"/>
    <n v="1"/>
    <n v="0"/>
    <x v="0"/>
    <s v="PC 17599"/>
    <n v="71.283299999999997"/>
    <x v="2"/>
  </r>
  <r>
    <n v="1127"/>
    <s v=" Mr. Olof Edvin Vendel"/>
    <x v="0"/>
    <n v="20"/>
    <x v="0"/>
    <n v="3"/>
    <x v="0"/>
    <n v="0"/>
    <n v="0"/>
    <x v="0"/>
    <n v="350416"/>
    <n v="7.8541999999999996"/>
    <x v="1"/>
  </r>
  <r>
    <n v="1128"/>
    <s v=" Mr. Frank Manley Warren"/>
    <x v="0"/>
    <n v="64"/>
    <x v="2"/>
    <n v="1"/>
    <x v="2"/>
    <n v="1"/>
    <n v="0"/>
    <x v="0"/>
    <n v="110813"/>
    <n v="75.25"/>
    <x v="2"/>
  </r>
  <r>
    <n v="1129"/>
    <s v=" Mr. Raffull Baccos"/>
    <x v="0"/>
    <n v="20"/>
    <x v="0"/>
    <n v="3"/>
    <x v="0"/>
    <n v="0"/>
    <n v="0"/>
    <x v="0"/>
    <n v="2679"/>
    <n v="7.2249999999999996"/>
    <x v="2"/>
  </r>
  <r>
    <n v="1130"/>
    <s v=" Miss. Marta Hiltunen"/>
    <x v="1"/>
    <n v="18"/>
    <x v="3"/>
    <n v="2"/>
    <x v="1"/>
    <n v="1"/>
    <n v="1"/>
    <x v="1"/>
    <n v="250650"/>
    <n v="13"/>
    <x v="1"/>
  </r>
  <r>
    <n v="1131"/>
    <s v=" Mrs. Walter Donald (Mahala Dutton) Douglas"/>
    <x v="1"/>
    <n v="48"/>
    <x v="1"/>
    <n v="1"/>
    <x v="2"/>
    <n v="1"/>
    <n v="0"/>
    <x v="1"/>
    <s v="PC 17761"/>
    <n v="106.425"/>
    <x v="2"/>
  </r>
  <r>
    <n v="1132"/>
    <s v=" Mrs. Carl Johan (Sigrid Posse) Lindstrom"/>
    <x v="1"/>
    <n v="55"/>
    <x v="1"/>
    <n v="1"/>
    <x v="2"/>
    <n v="0"/>
    <n v="0"/>
    <x v="1"/>
    <n v="112377"/>
    <n v="27.720800000000001"/>
    <x v="2"/>
  </r>
  <r>
    <n v="1133"/>
    <s v=" Mrs. (Alice Frances) Christy"/>
    <x v="1"/>
    <n v="45"/>
    <x v="1"/>
    <n v="2"/>
    <x v="1"/>
    <n v="0"/>
    <n v="2"/>
    <x v="1"/>
    <n v="237789"/>
    <n v="30"/>
    <x v="1"/>
  </r>
  <r>
    <n v="1134"/>
    <s v=" Mr. Frederic Oakley Spedden"/>
    <x v="0"/>
    <n v="45"/>
    <x v="1"/>
    <n v="1"/>
    <x v="2"/>
    <n v="1"/>
    <n v="1"/>
    <x v="0"/>
    <n v="16966"/>
    <n v="134.5"/>
    <x v="2"/>
  </r>
  <r>
    <n v="1135"/>
    <s v=" Mr. Abraham Hyman"/>
    <x v="0"/>
    <m/>
    <x v="3"/>
    <n v="3"/>
    <x v="0"/>
    <n v="0"/>
    <n v="0"/>
    <x v="0"/>
    <n v="3470"/>
    <n v="7.8875000000000002"/>
    <x v="1"/>
  </r>
  <r>
    <n v="1136"/>
    <s v=" Master. William Arthur Willie&quot;&quot; Johnston"/>
    <x v="0"/>
    <m/>
    <x v="3"/>
    <n v="3"/>
    <x v="0"/>
    <n v="1"/>
    <n v="2"/>
    <x v="0"/>
    <s v="W./C. 6607"/>
    <n v="23.45"/>
    <x v="1"/>
  </r>
  <r>
    <n v="1137"/>
    <s v=" Mr. Frederick R Kenyon"/>
    <x v="0"/>
    <n v="41"/>
    <x v="1"/>
    <n v="1"/>
    <x v="2"/>
    <n v="1"/>
    <n v="0"/>
    <x v="0"/>
    <n v="17464"/>
    <n v="51.862499999999997"/>
    <x v="1"/>
  </r>
  <r>
    <n v="1138"/>
    <s v=" Mrs. J Frank (Claire Bennett) Karnes"/>
    <x v="1"/>
    <n v="22"/>
    <x v="0"/>
    <n v="2"/>
    <x v="1"/>
    <n v="0"/>
    <n v="0"/>
    <x v="1"/>
    <s v="F.C.C. 13534"/>
    <n v="21"/>
    <x v="1"/>
  </r>
  <r>
    <n v="1139"/>
    <s v=" Mr. James Vivian Drew"/>
    <x v="0"/>
    <n v="42"/>
    <x v="1"/>
    <n v="2"/>
    <x v="1"/>
    <n v="1"/>
    <n v="1"/>
    <x v="0"/>
    <n v="28220"/>
    <n v="32.5"/>
    <x v="1"/>
  </r>
  <r>
    <n v="1140"/>
    <s v=" Mrs. Stephen (Annie Margaret Hill) Hold"/>
    <x v="1"/>
    <n v="29"/>
    <x v="0"/>
    <n v="2"/>
    <x v="1"/>
    <n v="1"/>
    <n v="0"/>
    <x v="1"/>
    <n v="26707"/>
    <n v="26"/>
    <x v="1"/>
  </r>
  <r>
    <n v="1141"/>
    <s v=" Mrs. Betros (Zahie Maria&quot; Elias)&quot; Khalil"/>
    <x v="1"/>
    <m/>
    <x v="3"/>
    <n v="3"/>
    <x v="0"/>
    <n v="1"/>
    <n v="0"/>
    <x v="1"/>
    <n v="2660"/>
    <n v="14.4542"/>
    <x v="2"/>
  </r>
  <r>
    <n v="1142"/>
    <s v=" Miss. Barbara J West"/>
    <x v="1"/>
    <n v="0.92"/>
    <x v="3"/>
    <n v="2"/>
    <x v="1"/>
    <n v="1"/>
    <n v="2"/>
    <x v="1"/>
    <s v="C.A. 34651"/>
    <n v="27.75"/>
    <x v="1"/>
  </r>
  <r>
    <n v="1143"/>
    <s v=" Mr. Abraham August Johannes Abrahamsson"/>
    <x v="0"/>
    <n v="20"/>
    <x v="0"/>
    <n v="3"/>
    <x v="0"/>
    <n v="0"/>
    <n v="0"/>
    <x v="0"/>
    <s v="SOTON/O2 3101284"/>
    <n v="7.9249999999999998"/>
    <x v="1"/>
  </r>
  <r>
    <n v="1144"/>
    <s v=" Mr. Walter Miller Clark"/>
    <x v="0"/>
    <n v="27"/>
    <x v="0"/>
    <n v="1"/>
    <x v="2"/>
    <n v="1"/>
    <n v="0"/>
    <x v="0"/>
    <n v="13508"/>
    <n v="136.7792"/>
    <x v="2"/>
  </r>
  <r>
    <n v="1145"/>
    <s v=" Mr. Karl Johan Salander"/>
    <x v="0"/>
    <n v="24"/>
    <x v="0"/>
    <n v="3"/>
    <x v="0"/>
    <n v="0"/>
    <n v="0"/>
    <x v="0"/>
    <n v="7266"/>
    <n v="9.3249999999999993"/>
    <x v="1"/>
  </r>
  <r>
    <n v="1146"/>
    <s v=" Mr. Linhart Wenzel"/>
    <x v="0"/>
    <n v="32.5"/>
    <x v="0"/>
    <n v="3"/>
    <x v="0"/>
    <n v="0"/>
    <n v="0"/>
    <x v="0"/>
    <n v="345775"/>
    <n v="9.5"/>
    <x v="1"/>
  </r>
  <r>
    <n v="1147"/>
    <s v=" Mr. George William Mackay"/>
    <x v="0"/>
    <m/>
    <x v="3"/>
    <n v="3"/>
    <x v="0"/>
    <n v="0"/>
    <n v="0"/>
    <x v="0"/>
    <s v="C.A. 42795"/>
    <n v="7.55"/>
    <x v="1"/>
  </r>
  <r>
    <n v="1148"/>
    <s v=" Mr. John Mahon"/>
    <x v="0"/>
    <m/>
    <x v="3"/>
    <n v="3"/>
    <x v="0"/>
    <n v="0"/>
    <n v="0"/>
    <x v="0"/>
    <s v="AQ/4 3130"/>
    <n v="7.75"/>
    <x v="0"/>
  </r>
  <r>
    <n v="1149"/>
    <s v=" Mr. Samuel Niklasson"/>
    <x v="0"/>
    <n v="28"/>
    <x v="0"/>
    <n v="3"/>
    <x v="0"/>
    <n v="0"/>
    <n v="0"/>
    <x v="0"/>
    <n v="363611"/>
    <n v="8.0500000000000007"/>
    <x v="1"/>
  </r>
  <r>
    <n v="1150"/>
    <s v=" Miss. Lilian W Bentham"/>
    <x v="1"/>
    <n v="19"/>
    <x v="3"/>
    <n v="2"/>
    <x v="1"/>
    <n v="0"/>
    <n v="0"/>
    <x v="1"/>
    <n v="28404"/>
    <n v="13"/>
    <x v="1"/>
  </r>
  <r>
    <n v="1151"/>
    <s v=" Mr. Karl Albert Midtsjo"/>
    <x v="0"/>
    <n v="21"/>
    <x v="0"/>
    <n v="3"/>
    <x v="0"/>
    <n v="0"/>
    <n v="0"/>
    <x v="0"/>
    <n v="345501"/>
    <n v="7.7750000000000004"/>
    <x v="1"/>
  </r>
  <r>
    <n v="1152"/>
    <s v=" Mr. Guillaume Joseph De Messemaeker"/>
    <x v="0"/>
    <n v="36.5"/>
    <x v="0"/>
    <n v="3"/>
    <x v="0"/>
    <n v="1"/>
    <n v="0"/>
    <x v="0"/>
    <n v="345572"/>
    <n v="17.399999999999999"/>
    <x v="1"/>
  </r>
  <r>
    <n v="1153"/>
    <s v=" Mr. August Ferdinand Nilsson"/>
    <x v="0"/>
    <n v="21"/>
    <x v="0"/>
    <n v="3"/>
    <x v="0"/>
    <n v="0"/>
    <n v="0"/>
    <x v="0"/>
    <n v="350410"/>
    <n v="7.8541999999999996"/>
    <x v="1"/>
  </r>
  <r>
    <n v="1154"/>
    <s v=" Mrs. Arthur Henry (Addie&quot; Dart Trevaskis)&quot; Wells"/>
    <x v="1"/>
    <n v="29"/>
    <x v="0"/>
    <n v="2"/>
    <x v="1"/>
    <n v="0"/>
    <n v="2"/>
    <x v="1"/>
    <n v="29103"/>
    <n v="23"/>
    <x v="1"/>
  </r>
  <r>
    <n v="1155"/>
    <s v=" Miss. Gertrud Emilia Klasen"/>
    <x v="1"/>
    <n v="1"/>
    <x v="3"/>
    <n v="3"/>
    <x v="0"/>
    <n v="1"/>
    <n v="1"/>
    <x v="1"/>
    <n v="350405"/>
    <n v="12.183299999999999"/>
    <x v="1"/>
  </r>
  <r>
    <n v="1156"/>
    <s v=" Mr. Emilio Ilario Giuseppe Portaluppi"/>
    <x v="0"/>
    <n v="30"/>
    <x v="0"/>
    <n v="2"/>
    <x v="1"/>
    <n v="0"/>
    <n v="0"/>
    <x v="0"/>
    <s v="C.A. 34644"/>
    <n v="12.737500000000001"/>
    <x v="2"/>
  </r>
  <r>
    <n v="1157"/>
    <s v=" Mr. Stanko Lyntakoff"/>
    <x v="0"/>
    <m/>
    <x v="3"/>
    <n v="3"/>
    <x v="0"/>
    <n v="0"/>
    <n v="0"/>
    <x v="0"/>
    <n v="349235"/>
    <n v="7.8958000000000004"/>
    <x v="1"/>
  </r>
  <r>
    <n v="1158"/>
    <s v=" Mr. Roderick Robert Crispin Chisholm"/>
    <x v="0"/>
    <m/>
    <x v="3"/>
    <n v="1"/>
    <x v="2"/>
    <n v="0"/>
    <n v="0"/>
    <x v="0"/>
    <n v="112051"/>
    <n v="0"/>
    <x v="1"/>
  </r>
  <r>
    <n v="1159"/>
    <s v=" Mr. Charles William Warren"/>
    <x v="0"/>
    <m/>
    <x v="3"/>
    <n v="3"/>
    <x v="0"/>
    <n v="0"/>
    <n v="0"/>
    <x v="0"/>
    <s v="C.A. 49867"/>
    <n v="7.55"/>
    <x v="1"/>
  </r>
  <r>
    <n v="1160"/>
    <s v=" Miss. May Elizabeth Howard"/>
    <x v="1"/>
    <m/>
    <x v="3"/>
    <n v="3"/>
    <x v="0"/>
    <n v="0"/>
    <n v="0"/>
    <x v="1"/>
    <s v="A. 2. 39186"/>
    <n v="8.0500000000000007"/>
    <x v="1"/>
  </r>
  <r>
    <n v="1161"/>
    <s v=" Mr. Mate Pokrnic"/>
    <x v="0"/>
    <n v="17"/>
    <x v="3"/>
    <n v="3"/>
    <x v="0"/>
    <n v="0"/>
    <n v="0"/>
    <x v="0"/>
    <n v="315095"/>
    <n v="8.6624999999999996"/>
    <x v="1"/>
  </r>
  <r>
    <n v="1162"/>
    <s v=" Mr. Thomas Francis Mccaffry"/>
    <x v="0"/>
    <n v="46"/>
    <x v="1"/>
    <n v="1"/>
    <x v="2"/>
    <n v="0"/>
    <n v="0"/>
    <x v="0"/>
    <n v="13050"/>
    <n v="75.241699999999994"/>
    <x v="2"/>
  </r>
  <r>
    <n v="1163"/>
    <s v=" Mr. Patrick Fox"/>
    <x v="0"/>
    <m/>
    <x v="3"/>
    <n v="3"/>
    <x v="0"/>
    <n v="0"/>
    <n v="0"/>
    <x v="0"/>
    <n v="368573"/>
    <n v="7.75"/>
    <x v="0"/>
  </r>
  <r>
    <n v="1164"/>
    <s v=" Mrs. Walter Miller (Virginia McDowell) Clark"/>
    <x v="1"/>
    <n v="26"/>
    <x v="0"/>
    <n v="1"/>
    <x v="2"/>
    <n v="1"/>
    <n v="0"/>
    <x v="1"/>
    <n v="13508"/>
    <n v="136.7792"/>
    <x v="2"/>
  </r>
  <r>
    <n v="1165"/>
    <s v=" Miss. Mary Lennon"/>
    <x v="1"/>
    <m/>
    <x v="3"/>
    <n v="3"/>
    <x v="0"/>
    <n v="1"/>
    <n v="0"/>
    <x v="1"/>
    <n v="370371"/>
    <n v="15.5"/>
    <x v="0"/>
  </r>
  <r>
    <n v="1166"/>
    <s v=" Mr. Jean Nassr Saade"/>
    <x v="0"/>
    <m/>
    <x v="3"/>
    <n v="3"/>
    <x v="0"/>
    <n v="0"/>
    <n v="0"/>
    <x v="0"/>
    <n v="2676"/>
    <n v="7.2249999999999996"/>
    <x v="2"/>
  </r>
  <r>
    <n v="1167"/>
    <s v=" Miss. Dagmar Jenny Ingeborg  Bryhl"/>
    <x v="1"/>
    <n v="20"/>
    <x v="0"/>
    <n v="2"/>
    <x v="1"/>
    <n v="1"/>
    <n v="0"/>
    <x v="1"/>
    <n v="236853"/>
    <n v="26"/>
    <x v="1"/>
  </r>
  <r>
    <n v="1168"/>
    <s v=" Mr. Clifford Richard Parker"/>
    <x v="0"/>
    <n v="28"/>
    <x v="0"/>
    <n v="2"/>
    <x v="1"/>
    <n v="0"/>
    <n v="0"/>
    <x v="0"/>
    <s v="SC 14888"/>
    <n v="10.5"/>
    <x v="1"/>
  </r>
  <r>
    <n v="1169"/>
    <s v=" Mr. Harry Faunthorpe"/>
    <x v="0"/>
    <n v="40"/>
    <x v="1"/>
    <n v="2"/>
    <x v="1"/>
    <n v="1"/>
    <n v="0"/>
    <x v="0"/>
    <n v="2926"/>
    <n v="26"/>
    <x v="1"/>
  </r>
  <r>
    <n v="1170"/>
    <s v=" Mr. John James Ware"/>
    <x v="0"/>
    <n v="30"/>
    <x v="0"/>
    <n v="2"/>
    <x v="1"/>
    <n v="1"/>
    <n v="0"/>
    <x v="0"/>
    <s v="CA 31352"/>
    <n v="21"/>
    <x v="1"/>
  </r>
  <r>
    <n v="1171"/>
    <s v=" Mr. Percy Thomas Oxenham"/>
    <x v="0"/>
    <n v="22"/>
    <x v="0"/>
    <n v="2"/>
    <x v="1"/>
    <n v="0"/>
    <n v="0"/>
    <x v="0"/>
    <s v="W./C. 14260"/>
    <n v="10.5"/>
    <x v="1"/>
  </r>
  <r>
    <n v="1172"/>
    <s v=" Miss. Jelka Oreskovic"/>
    <x v="1"/>
    <n v="23"/>
    <x v="0"/>
    <n v="3"/>
    <x v="0"/>
    <n v="0"/>
    <n v="0"/>
    <x v="1"/>
    <n v="315085"/>
    <n v="8.6624999999999996"/>
    <x v="1"/>
  </r>
  <r>
    <n v="1173"/>
    <s v=" Master. Alfred Edward Peacock"/>
    <x v="0"/>
    <n v="0.75"/>
    <x v="3"/>
    <n v="3"/>
    <x v="0"/>
    <n v="1"/>
    <n v="1"/>
    <x v="0"/>
    <s v="SOTON/O.Q. 3101315"/>
    <n v="13.775"/>
    <x v="1"/>
  </r>
  <r>
    <n v="1174"/>
    <s v=" Miss. Honora Fleming"/>
    <x v="1"/>
    <m/>
    <x v="3"/>
    <n v="3"/>
    <x v="0"/>
    <n v="0"/>
    <n v="0"/>
    <x v="1"/>
    <n v="364859"/>
    <n v="7.75"/>
    <x v="0"/>
  </r>
  <r>
    <n v="1175"/>
    <s v=" Miss. Maria Youssef Touma"/>
    <x v="1"/>
    <n v="9"/>
    <x v="3"/>
    <n v="3"/>
    <x v="0"/>
    <n v="1"/>
    <n v="1"/>
    <x v="1"/>
    <n v="2650"/>
    <n v="15.245799999999999"/>
    <x v="2"/>
  </r>
  <r>
    <n v="1176"/>
    <s v=" Miss. Salli Helena Rosblom"/>
    <x v="1"/>
    <n v="2"/>
    <x v="3"/>
    <n v="3"/>
    <x v="0"/>
    <n v="1"/>
    <n v="1"/>
    <x v="1"/>
    <n v="370129"/>
    <n v="20.212499999999999"/>
    <x v="1"/>
  </r>
  <r>
    <n v="1177"/>
    <s v=" Mr. William Dennis"/>
    <x v="0"/>
    <n v="36"/>
    <x v="0"/>
    <n v="3"/>
    <x v="0"/>
    <n v="0"/>
    <n v="0"/>
    <x v="0"/>
    <s v="A/5 21175"/>
    <n v="7.25"/>
    <x v="1"/>
  </r>
  <r>
    <n v="1178"/>
    <s v=" Mr. Charles (Charles Fardon) Franklin"/>
    <x v="0"/>
    <m/>
    <x v="3"/>
    <n v="3"/>
    <x v="0"/>
    <n v="0"/>
    <n v="0"/>
    <x v="0"/>
    <s v="SOTON/O.Q. 3101314"/>
    <n v="7.25"/>
    <x v="1"/>
  </r>
  <r>
    <n v="1179"/>
    <s v=" Mr. John Pillsbury Snyder"/>
    <x v="0"/>
    <n v="24"/>
    <x v="0"/>
    <n v="1"/>
    <x v="2"/>
    <n v="1"/>
    <n v="0"/>
    <x v="0"/>
    <n v="21228"/>
    <n v="82.2667"/>
    <x v="1"/>
  </r>
  <r>
    <n v="1180"/>
    <s v=" Mr. Sarkis Mardirosian"/>
    <x v="0"/>
    <m/>
    <x v="3"/>
    <n v="3"/>
    <x v="0"/>
    <n v="0"/>
    <n v="0"/>
    <x v="0"/>
    <n v="2655"/>
    <n v="7.2291999999999996"/>
    <x v="2"/>
  </r>
  <r>
    <n v="1181"/>
    <s v=" Mr. Arthur Ford"/>
    <x v="0"/>
    <m/>
    <x v="3"/>
    <n v="3"/>
    <x v="0"/>
    <n v="0"/>
    <n v="0"/>
    <x v="0"/>
    <s v="A/5 1478"/>
    <n v="8.0500000000000007"/>
    <x v="1"/>
  </r>
  <r>
    <n v="1182"/>
    <s v=" Mr. George Alexander Lucien Rheims"/>
    <x v="0"/>
    <m/>
    <x v="3"/>
    <n v="1"/>
    <x v="2"/>
    <n v="0"/>
    <n v="0"/>
    <x v="0"/>
    <s v="PC 17607"/>
    <n v="39.6"/>
    <x v="1"/>
  </r>
  <r>
    <n v="1183"/>
    <s v=" Miss. Margaret Marcella Maggie&quot;&quot; Daly"/>
    <x v="1"/>
    <n v="30"/>
    <x v="0"/>
    <n v="3"/>
    <x v="0"/>
    <n v="0"/>
    <n v="0"/>
    <x v="1"/>
    <n v="382650"/>
    <n v="6.95"/>
    <x v="0"/>
  </r>
  <r>
    <n v="1184"/>
    <s v=" Mr. Mustafa Nasr"/>
    <x v="0"/>
    <m/>
    <x v="3"/>
    <n v="3"/>
    <x v="0"/>
    <n v="0"/>
    <n v="0"/>
    <x v="0"/>
    <n v="2652"/>
    <n v="7.2291999999999996"/>
    <x v="2"/>
  </r>
  <r>
    <n v="1185"/>
    <s v=" Dr. Washington Dodge"/>
    <x v="0"/>
    <n v="53"/>
    <x v="1"/>
    <n v="1"/>
    <x v="2"/>
    <n v="1"/>
    <n v="1"/>
    <x v="0"/>
    <n v="33638"/>
    <n v="81.8583"/>
    <x v="1"/>
  </r>
  <r>
    <n v="1186"/>
    <s v=" Mr. Camille Wittevrongel"/>
    <x v="0"/>
    <n v="36"/>
    <x v="0"/>
    <n v="3"/>
    <x v="0"/>
    <n v="0"/>
    <n v="0"/>
    <x v="0"/>
    <n v="345771"/>
    <n v="9.5"/>
    <x v="1"/>
  </r>
  <r>
    <n v="1187"/>
    <s v=" Mr. Minko Angheloff"/>
    <x v="0"/>
    <n v="26"/>
    <x v="0"/>
    <n v="3"/>
    <x v="0"/>
    <n v="0"/>
    <n v="0"/>
    <x v="0"/>
    <n v="349202"/>
    <n v="7.8958000000000004"/>
    <x v="1"/>
  </r>
  <r>
    <n v="1188"/>
    <s v=" Miss. Louise Laroche"/>
    <x v="1"/>
    <n v="1"/>
    <x v="3"/>
    <n v="2"/>
    <x v="1"/>
    <n v="1"/>
    <n v="2"/>
    <x v="1"/>
    <s v="SC/Paris 2123"/>
    <n v="41.5792"/>
    <x v="2"/>
  </r>
  <r>
    <n v="1189"/>
    <s v=" Mr. Hanna Samaan"/>
    <x v="0"/>
    <m/>
    <x v="3"/>
    <n v="3"/>
    <x v="0"/>
    <n v="2"/>
    <n v="0"/>
    <x v="0"/>
    <n v="2662"/>
    <n v="21.679200000000002"/>
    <x v="2"/>
  </r>
  <r>
    <n v="1190"/>
    <s v=" Mr. Joseph Holland Loring"/>
    <x v="0"/>
    <n v="30"/>
    <x v="0"/>
    <n v="1"/>
    <x v="2"/>
    <n v="0"/>
    <n v="0"/>
    <x v="0"/>
    <n v="113801"/>
    <n v="45.5"/>
    <x v="1"/>
  </r>
  <r>
    <n v="1191"/>
    <s v=" Mr. Nils Johansson"/>
    <x v="0"/>
    <n v="29"/>
    <x v="0"/>
    <n v="3"/>
    <x v="0"/>
    <n v="0"/>
    <n v="0"/>
    <x v="0"/>
    <n v="347467"/>
    <n v="7.8541999999999996"/>
    <x v="1"/>
  </r>
  <r>
    <n v="1192"/>
    <s v=" Mr. Oscar Wilhelm Olsson"/>
    <x v="0"/>
    <n v="32"/>
    <x v="0"/>
    <n v="3"/>
    <x v="0"/>
    <n v="0"/>
    <n v="0"/>
    <x v="0"/>
    <n v="347079"/>
    <n v="7.7750000000000004"/>
    <x v="1"/>
  </r>
  <r>
    <n v="1193"/>
    <s v=" Mr. Noel Malachard"/>
    <x v="0"/>
    <m/>
    <x v="3"/>
    <n v="2"/>
    <x v="1"/>
    <n v="0"/>
    <n v="0"/>
    <x v="0"/>
    <n v="237735"/>
    <n v="15.0458"/>
    <x v="2"/>
  </r>
  <r>
    <n v="1194"/>
    <s v=" Mr. Escott Robert Phillips"/>
    <x v="0"/>
    <n v="43"/>
    <x v="1"/>
    <n v="2"/>
    <x v="1"/>
    <n v="0"/>
    <n v="1"/>
    <x v="0"/>
    <s v="S.O./P.P. 2"/>
    <n v="21"/>
    <x v="1"/>
  </r>
  <r>
    <n v="1195"/>
    <s v=" Mr. Tome Pokrnic"/>
    <x v="0"/>
    <n v="24"/>
    <x v="0"/>
    <n v="3"/>
    <x v="0"/>
    <n v="0"/>
    <n v="0"/>
    <x v="0"/>
    <n v="315092"/>
    <n v="8.6624999999999996"/>
    <x v="1"/>
  </r>
  <r>
    <n v="1196"/>
    <s v=" Miss. Catherine Katie&quot;&quot; Mccarthy"/>
    <x v="1"/>
    <m/>
    <x v="3"/>
    <n v="3"/>
    <x v="0"/>
    <n v="0"/>
    <n v="0"/>
    <x v="1"/>
    <n v="383123"/>
    <n v="7.75"/>
    <x v="0"/>
  </r>
  <r>
    <n v="1197"/>
    <s v=" Mrs. Edward Gifford (Catherine Elizabeth Halstead) Crosby"/>
    <x v="1"/>
    <n v="64"/>
    <x v="2"/>
    <n v="1"/>
    <x v="2"/>
    <n v="1"/>
    <n v="1"/>
    <x v="1"/>
    <n v="112901"/>
    <n v="26.55"/>
    <x v="1"/>
  </r>
  <r>
    <n v="1198"/>
    <s v=" Mr. Hudson Joshua Creighton Allison"/>
    <x v="0"/>
    <n v="30"/>
    <x v="0"/>
    <n v="1"/>
    <x v="2"/>
    <n v="1"/>
    <n v="2"/>
    <x v="0"/>
    <n v="113781"/>
    <n v="151.55000000000001"/>
    <x v="1"/>
  </r>
  <r>
    <n v="1199"/>
    <s v=" Master. Philip Frank Aks"/>
    <x v="0"/>
    <n v="0.83"/>
    <x v="3"/>
    <n v="3"/>
    <x v="0"/>
    <n v="0"/>
    <n v="1"/>
    <x v="0"/>
    <n v="392091"/>
    <n v="9.35"/>
    <x v="1"/>
  </r>
  <r>
    <n v="1200"/>
    <s v=" Mr. Charles Melville Hays"/>
    <x v="0"/>
    <n v="55"/>
    <x v="1"/>
    <n v="1"/>
    <x v="2"/>
    <n v="1"/>
    <n v="1"/>
    <x v="0"/>
    <n v="12749"/>
    <n v="93.5"/>
    <x v="1"/>
  </r>
  <r>
    <n v="1201"/>
    <s v=" Mrs. Claus Peter (Jennie L Howard) Hansen"/>
    <x v="1"/>
    <n v="45"/>
    <x v="1"/>
    <n v="3"/>
    <x v="0"/>
    <n v="1"/>
    <n v="0"/>
    <x v="1"/>
    <n v="350026"/>
    <n v="14.1083"/>
    <x v="1"/>
  </r>
  <r>
    <n v="1202"/>
    <s v=" Mr. Jego Grga Cacic"/>
    <x v="0"/>
    <n v="18"/>
    <x v="3"/>
    <n v="3"/>
    <x v="0"/>
    <n v="0"/>
    <n v="0"/>
    <x v="0"/>
    <n v="315091"/>
    <n v="8.6624999999999996"/>
    <x v="1"/>
  </r>
  <r>
    <n v="1203"/>
    <s v=" Mr. David Vartanian"/>
    <x v="0"/>
    <n v="22"/>
    <x v="0"/>
    <n v="3"/>
    <x v="0"/>
    <n v="0"/>
    <n v="0"/>
    <x v="0"/>
    <n v="2658"/>
    <n v="7.2249999999999996"/>
    <x v="2"/>
  </r>
  <r>
    <n v="1204"/>
    <s v=" Mr. Harry Sadowitz"/>
    <x v="0"/>
    <m/>
    <x v="3"/>
    <n v="3"/>
    <x v="0"/>
    <n v="0"/>
    <n v="0"/>
    <x v="0"/>
    <s v="LP 1588"/>
    <n v="7.5750000000000002"/>
    <x v="1"/>
  </r>
  <r>
    <n v="1205"/>
    <s v=" Miss. Jeannie Carr"/>
    <x v="1"/>
    <n v="37"/>
    <x v="0"/>
    <n v="3"/>
    <x v="0"/>
    <n v="0"/>
    <n v="0"/>
    <x v="1"/>
    <n v="368364"/>
    <n v="7.75"/>
    <x v="0"/>
  </r>
  <r>
    <n v="1206"/>
    <s v=" Mrs. John Stuart (Ella Holmes) White"/>
    <x v="1"/>
    <n v="55"/>
    <x v="1"/>
    <n v="1"/>
    <x v="2"/>
    <n v="0"/>
    <n v="0"/>
    <x v="1"/>
    <s v="PC 17760"/>
    <n v="135.63329999999999"/>
    <x v="2"/>
  </r>
  <r>
    <n v="1207"/>
    <s v=" Miss. Kate Hagardon"/>
    <x v="1"/>
    <n v="17"/>
    <x v="3"/>
    <n v="3"/>
    <x v="0"/>
    <n v="0"/>
    <n v="0"/>
    <x v="1"/>
    <s v="AQ/3. 30631"/>
    <n v="7.7332999999999998"/>
    <x v="0"/>
  </r>
  <r>
    <n v="1208"/>
    <s v=" Mr. William Augustus Spencer"/>
    <x v="0"/>
    <n v="57"/>
    <x v="1"/>
    <n v="1"/>
    <x v="2"/>
    <n v="1"/>
    <n v="0"/>
    <x v="0"/>
    <s v="PC 17569"/>
    <n v="146.52080000000001"/>
    <x v="2"/>
  </r>
  <r>
    <n v="1209"/>
    <s v=" Mr. Reginald Harry Rogers"/>
    <x v="0"/>
    <n v="19"/>
    <x v="3"/>
    <n v="2"/>
    <x v="1"/>
    <n v="0"/>
    <n v="0"/>
    <x v="0"/>
    <n v="28004"/>
    <n v="10.5"/>
    <x v="1"/>
  </r>
  <r>
    <n v="1210"/>
    <s v=" Mr. Nils Hilding Jonsson"/>
    <x v="0"/>
    <n v="27"/>
    <x v="0"/>
    <n v="3"/>
    <x v="0"/>
    <n v="0"/>
    <n v="0"/>
    <x v="0"/>
    <n v="350408"/>
    <n v="7.8541999999999996"/>
    <x v="1"/>
  </r>
  <r>
    <n v="1211"/>
    <s v=" Mr. Ernest Wilfred Jefferys"/>
    <x v="0"/>
    <n v="22"/>
    <x v="0"/>
    <n v="2"/>
    <x v="1"/>
    <n v="2"/>
    <n v="0"/>
    <x v="0"/>
    <s v="C.A. 31029"/>
    <n v="31.5"/>
    <x v="1"/>
  </r>
  <r>
    <n v="1212"/>
    <s v=" Mr. Johan Samuel Andersson"/>
    <x v="0"/>
    <n v="26"/>
    <x v="0"/>
    <n v="3"/>
    <x v="0"/>
    <n v="0"/>
    <n v="0"/>
    <x v="0"/>
    <n v="347075"/>
    <n v="7.7750000000000004"/>
    <x v="1"/>
  </r>
  <r>
    <n v="1213"/>
    <s v=" Mr. Neshan Krekorian"/>
    <x v="0"/>
    <n v="25"/>
    <x v="0"/>
    <n v="3"/>
    <x v="0"/>
    <n v="0"/>
    <n v="0"/>
    <x v="0"/>
    <n v="2654"/>
    <n v="7.2291999999999996"/>
    <x v="2"/>
  </r>
  <r>
    <n v="1214"/>
    <s v=" Mr. Israel Nesson"/>
    <x v="0"/>
    <n v="26"/>
    <x v="0"/>
    <n v="2"/>
    <x v="1"/>
    <n v="0"/>
    <n v="0"/>
    <x v="0"/>
    <n v="244368"/>
    <n v="13"/>
    <x v="1"/>
  </r>
  <r>
    <n v="1215"/>
    <s v=" Mr. Alfred G Rowe"/>
    <x v="0"/>
    <n v="33"/>
    <x v="0"/>
    <n v="1"/>
    <x v="2"/>
    <n v="0"/>
    <n v="0"/>
    <x v="0"/>
    <n v="113790"/>
    <n v="26.55"/>
    <x v="1"/>
  </r>
  <r>
    <n v="1216"/>
    <s v=" Miss. Emilie Kreuchen"/>
    <x v="1"/>
    <n v="39"/>
    <x v="0"/>
    <n v="1"/>
    <x v="2"/>
    <n v="0"/>
    <n v="0"/>
    <x v="1"/>
    <n v="24160"/>
    <n v="211.33750000000001"/>
    <x v="1"/>
  </r>
  <r>
    <n v="1217"/>
    <s v=" Mr. Ali Assam"/>
    <x v="0"/>
    <n v="23"/>
    <x v="0"/>
    <n v="3"/>
    <x v="0"/>
    <n v="0"/>
    <n v="0"/>
    <x v="0"/>
    <s v="SOTON/O.Q. 3101309"/>
    <n v="7.05"/>
    <x v="1"/>
  </r>
  <r>
    <n v="1218"/>
    <s v=" Miss. Ruth Elizabeth Becker"/>
    <x v="1"/>
    <n v="12"/>
    <x v="3"/>
    <n v="2"/>
    <x v="1"/>
    <n v="2"/>
    <n v="1"/>
    <x v="1"/>
    <n v="230136"/>
    <n v="39"/>
    <x v="1"/>
  </r>
  <r>
    <n v="1219"/>
    <s v=" Mr. George (Mr George Thorne&quot;)&quot; Rosenshine"/>
    <x v="0"/>
    <n v="46"/>
    <x v="1"/>
    <n v="1"/>
    <x v="2"/>
    <n v="0"/>
    <n v="0"/>
    <x v="0"/>
    <s v="PC 17585"/>
    <n v="79.2"/>
    <x v="2"/>
  </r>
  <r>
    <n v="1220"/>
    <s v=" Mr. Charles Valentine Clarke"/>
    <x v="0"/>
    <n v="29"/>
    <x v="0"/>
    <n v="2"/>
    <x v="1"/>
    <n v="1"/>
    <n v="0"/>
    <x v="0"/>
    <n v="2003"/>
    <n v="26"/>
    <x v="1"/>
  </r>
  <r>
    <n v="1221"/>
    <s v=" Mr. Ingvar Enander"/>
    <x v="0"/>
    <n v="21"/>
    <x v="0"/>
    <n v="2"/>
    <x v="1"/>
    <n v="0"/>
    <n v="0"/>
    <x v="0"/>
    <n v="236854"/>
    <n v="13"/>
    <x v="1"/>
  </r>
  <r>
    <n v="1222"/>
    <s v=" Mrs. John Morgan (Elizabeth Agnes Mary White)  Davies"/>
    <x v="1"/>
    <n v="48"/>
    <x v="1"/>
    <n v="2"/>
    <x v="1"/>
    <n v="0"/>
    <n v="2"/>
    <x v="1"/>
    <s v="C.A. 33112"/>
    <n v="36.75"/>
    <x v="1"/>
  </r>
  <r>
    <n v="1223"/>
    <s v=" Mr. William Crothers Dulles"/>
    <x v="0"/>
    <n v="39"/>
    <x v="0"/>
    <n v="1"/>
    <x v="2"/>
    <n v="0"/>
    <n v="0"/>
    <x v="0"/>
    <s v="PC 17580"/>
    <n v="29.7"/>
    <x v="2"/>
  </r>
  <r>
    <n v="1224"/>
    <s v=" Mr. Tannous Thomas"/>
    <x v="0"/>
    <m/>
    <x v="3"/>
    <n v="3"/>
    <x v="0"/>
    <n v="0"/>
    <n v="0"/>
    <x v="0"/>
    <n v="2684"/>
    <n v="7.2249999999999996"/>
    <x v="2"/>
  </r>
  <r>
    <n v="1225"/>
    <s v=" Mrs. Said (Waika Mary&quot; Mowad)&quot; Nakid"/>
    <x v="1"/>
    <n v="19"/>
    <x v="3"/>
    <n v="3"/>
    <x v="0"/>
    <n v="1"/>
    <n v="1"/>
    <x v="1"/>
    <n v="2653"/>
    <n v="15.7417"/>
    <x v="2"/>
  </r>
  <r>
    <n v="1226"/>
    <s v=" Mr. Ivan Cor"/>
    <x v="0"/>
    <n v="27"/>
    <x v="0"/>
    <n v="3"/>
    <x v="0"/>
    <n v="0"/>
    <n v="0"/>
    <x v="0"/>
    <n v="349229"/>
    <n v="7.8958000000000004"/>
    <x v="1"/>
  </r>
  <r>
    <n v="1227"/>
    <s v=" Mr. John Edward Maguire"/>
    <x v="0"/>
    <n v="30"/>
    <x v="0"/>
    <n v="1"/>
    <x v="2"/>
    <n v="0"/>
    <n v="0"/>
    <x v="0"/>
    <n v="110469"/>
    <n v="26"/>
    <x v="1"/>
  </r>
  <r>
    <n v="1228"/>
    <s v=" Mr. Jose Joaquim De Brito"/>
    <x v="0"/>
    <n v="32"/>
    <x v="0"/>
    <n v="2"/>
    <x v="1"/>
    <n v="0"/>
    <n v="0"/>
    <x v="0"/>
    <n v="244360"/>
    <n v="13"/>
    <x v="1"/>
  </r>
  <r>
    <n v="1229"/>
    <s v=" Mr. Joseph Elias"/>
    <x v="0"/>
    <n v="39"/>
    <x v="0"/>
    <n v="3"/>
    <x v="0"/>
    <n v="0"/>
    <n v="2"/>
    <x v="0"/>
    <n v="2675"/>
    <n v="7.2291999999999996"/>
    <x v="2"/>
  </r>
  <r>
    <n v="1230"/>
    <s v=" Mr. Herbert Denbury"/>
    <x v="0"/>
    <n v="25"/>
    <x v="0"/>
    <n v="2"/>
    <x v="1"/>
    <n v="0"/>
    <n v="0"/>
    <x v="0"/>
    <s v="C.A. 31029"/>
    <n v="31.5"/>
    <x v="1"/>
  </r>
  <r>
    <n v="1231"/>
    <s v=" Master. Seman Betros"/>
    <x v="0"/>
    <m/>
    <x v="3"/>
    <n v="3"/>
    <x v="0"/>
    <n v="0"/>
    <n v="0"/>
    <x v="0"/>
    <n v="2622"/>
    <n v="7.2291999999999996"/>
    <x v="2"/>
  </r>
  <r>
    <n v="1232"/>
    <s v=" Mr. Joseph Charles Fillbrook"/>
    <x v="0"/>
    <n v="18"/>
    <x v="3"/>
    <n v="2"/>
    <x v="1"/>
    <n v="0"/>
    <n v="0"/>
    <x v="0"/>
    <s v="C.A. 15185"/>
    <n v="10.5"/>
    <x v="1"/>
  </r>
  <r>
    <n v="1233"/>
    <s v=" Mr. Thure Edvin Lundstrom"/>
    <x v="0"/>
    <n v="32"/>
    <x v="0"/>
    <n v="3"/>
    <x v="0"/>
    <n v="0"/>
    <n v="0"/>
    <x v="0"/>
    <n v="350403"/>
    <n v="7.5792000000000002"/>
    <x v="1"/>
  </r>
  <r>
    <n v="1234"/>
    <s v=" Mr. John George Sage"/>
    <x v="0"/>
    <m/>
    <x v="3"/>
    <n v="3"/>
    <x v="0"/>
    <n v="1"/>
    <n v="9"/>
    <x v="0"/>
    <s v="CA. 2343"/>
    <n v="69.55"/>
    <x v="1"/>
  </r>
  <r>
    <n v="1235"/>
    <s v=" Mrs. James Warburton Martinez (Charlotte Wardle Drake) Cardeza"/>
    <x v="1"/>
    <n v="58"/>
    <x v="1"/>
    <n v="1"/>
    <x v="2"/>
    <n v="0"/>
    <n v="1"/>
    <x v="1"/>
    <s v="PC 17755"/>
    <n v="512.32920000000001"/>
    <x v="2"/>
  </r>
  <r>
    <n v="1236"/>
    <s v=" Master. James William Van Billiard"/>
    <x v="0"/>
    <m/>
    <x v="3"/>
    <n v="3"/>
    <x v="0"/>
    <n v="1"/>
    <n v="1"/>
    <x v="0"/>
    <s v="A/5. 851"/>
    <n v="14.5"/>
    <x v="1"/>
  </r>
  <r>
    <n v="1237"/>
    <s v=" Miss. Karen Marie Abelseth"/>
    <x v="1"/>
    <n v="16"/>
    <x v="3"/>
    <n v="3"/>
    <x v="0"/>
    <n v="0"/>
    <n v="0"/>
    <x v="1"/>
    <n v="348125"/>
    <n v="7.65"/>
    <x v="1"/>
  </r>
  <r>
    <n v="1238"/>
    <s v=" Mr. William Hull Botsford"/>
    <x v="0"/>
    <n v="26"/>
    <x v="0"/>
    <n v="2"/>
    <x v="1"/>
    <n v="0"/>
    <n v="0"/>
    <x v="0"/>
    <n v="237670"/>
    <n v="13"/>
    <x v="1"/>
  </r>
  <r>
    <n v="1239"/>
    <s v=" Mrs. George Joseph (Shawneene Abi-Saab) Whabee"/>
    <x v="1"/>
    <n v="38"/>
    <x v="0"/>
    <n v="3"/>
    <x v="0"/>
    <n v="0"/>
    <n v="0"/>
    <x v="1"/>
    <n v="2688"/>
    <n v="7.2291999999999996"/>
    <x v="2"/>
  </r>
  <r>
    <n v="1240"/>
    <s v=" Mr. Ralph Giles"/>
    <x v="0"/>
    <n v="24"/>
    <x v="0"/>
    <n v="2"/>
    <x v="1"/>
    <n v="0"/>
    <n v="0"/>
    <x v="0"/>
    <n v="248726"/>
    <n v="13.5"/>
    <x v="1"/>
  </r>
  <r>
    <n v="1241"/>
    <s v=" Miss. Nellie Walcroft"/>
    <x v="1"/>
    <n v="31"/>
    <x v="0"/>
    <n v="2"/>
    <x v="1"/>
    <n v="0"/>
    <n v="0"/>
    <x v="1"/>
    <s v="F.C.C. 13528"/>
    <n v="21"/>
    <x v="1"/>
  </r>
  <r>
    <n v="1242"/>
    <s v=" Mrs. Leo David (Blanche Strouse) Greenfield"/>
    <x v="1"/>
    <n v="45"/>
    <x v="1"/>
    <n v="1"/>
    <x v="2"/>
    <n v="0"/>
    <n v="1"/>
    <x v="1"/>
    <s v="PC 17759"/>
    <n v="63.3583"/>
    <x v="2"/>
  </r>
  <r>
    <n v="1243"/>
    <s v=" Mr. Philip Joseph Stokes"/>
    <x v="0"/>
    <n v="25"/>
    <x v="0"/>
    <n v="2"/>
    <x v="1"/>
    <n v="0"/>
    <n v="0"/>
    <x v="0"/>
    <s v="F.C.C. 13540"/>
    <n v="10.5"/>
    <x v="1"/>
  </r>
  <r>
    <n v="1244"/>
    <s v=" Mr. William Dibden"/>
    <x v="0"/>
    <n v="18"/>
    <x v="3"/>
    <n v="2"/>
    <x v="1"/>
    <n v="0"/>
    <n v="0"/>
    <x v="0"/>
    <s v="S.O.C. 14879"/>
    <n v="73.5"/>
    <x v="1"/>
  </r>
  <r>
    <n v="1245"/>
    <s v=" Mr. Samuel Herman"/>
    <x v="0"/>
    <n v="49"/>
    <x v="1"/>
    <n v="2"/>
    <x v="1"/>
    <n v="1"/>
    <n v="2"/>
    <x v="0"/>
    <n v="220845"/>
    <n v="65"/>
    <x v="1"/>
  </r>
  <r>
    <n v="1246"/>
    <s v=" Miss. Elizabeth Gladys Millvina&quot;&quot; Dean"/>
    <x v="1"/>
    <n v="0.17"/>
    <x v="3"/>
    <n v="3"/>
    <x v="0"/>
    <n v="1"/>
    <n v="2"/>
    <x v="1"/>
    <s v="C.A. 2315"/>
    <n v="20.574999999999999"/>
    <x v="1"/>
  </r>
  <r>
    <n v="1247"/>
    <s v=" Mr. Henry Forbes Julian"/>
    <x v="0"/>
    <n v="50"/>
    <x v="1"/>
    <n v="1"/>
    <x v="2"/>
    <n v="0"/>
    <n v="0"/>
    <x v="0"/>
    <n v="113044"/>
    <n v="26"/>
    <x v="1"/>
  </r>
  <r>
    <n v="1248"/>
    <s v=" Mrs. John Murray (Caroline Lane Lamson) Brown"/>
    <x v="1"/>
    <n v="59"/>
    <x v="1"/>
    <n v="1"/>
    <x v="2"/>
    <n v="2"/>
    <n v="0"/>
    <x v="1"/>
    <n v="11769"/>
    <n v="51.479199999999999"/>
    <x v="1"/>
  </r>
  <r>
    <n v="1249"/>
    <s v=" Mr. Edward Lockyer"/>
    <x v="0"/>
    <m/>
    <x v="3"/>
    <n v="3"/>
    <x v="0"/>
    <n v="0"/>
    <n v="0"/>
    <x v="0"/>
    <n v="1222"/>
    <n v="7.8792"/>
    <x v="1"/>
  </r>
  <r>
    <n v="1250"/>
    <s v=" Mr. Patrick O'Keefe"/>
    <x v="0"/>
    <m/>
    <x v="3"/>
    <n v="3"/>
    <x v="0"/>
    <n v="0"/>
    <n v="0"/>
    <x v="0"/>
    <n v="368402"/>
    <n v="7.75"/>
    <x v="0"/>
  </r>
  <r>
    <n v="1251"/>
    <s v=" Mrs. Edvard Bengtsson (Elin Gerda Persson) Lindell"/>
    <x v="1"/>
    <n v="30"/>
    <x v="0"/>
    <n v="3"/>
    <x v="0"/>
    <n v="1"/>
    <n v="0"/>
    <x v="1"/>
    <n v="349910"/>
    <n v="15.55"/>
    <x v="1"/>
  </r>
  <r>
    <n v="1252"/>
    <s v=" Master. William Henry Sage"/>
    <x v="0"/>
    <n v="14.5"/>
    <x v="3"/>
    <n v="3"/>
    <x v="0"/>
    <n v="8"/>
    <n v="2"/>
    <x v="0"/>
    <s v="CA. 2343"/>
    <n v="69.55"/>
    <x v="1"/>
  </r>
  <r>
    <n v="1253"/>
    <s v=" Mrs. Albert (Antoinette Magnin) Mallet"/>
    <x v="1"/>
    <n v="24"/>
    <x v="0"/>
    <n v="2"/>
    <x v="1"/>
    <n v="1"/>
    <n v="1"/>
    <x v="1"/>
    <s v="S.C./PARIS 2079"/>
    <n v="37.004199999999997"/>
    <x v="2"/>
  </r>
  <r>
    <n v="1254"/>
    <s v=" Mrs. John James (Florence Louise Long) Ware"/>
    <x v="1"/>
    <n v="31"/>
    <x v="0"/>
    <n v="2"/>
    <x v="1"/>
    <n v="0"/>
    <n v="0"/>
    <x v="1"/>
    <s v="CA 31352"/>
    <n v="21"/>
    <x v="1"/>
  </r>
  <r>
    <n v="1255"/>
    <s v=" Mr. Ivan Strilic"/>
    <x v="0"/>
    <n v="27"/>
    <x v="0"/>
    <n v="3"/>
    <x v="0"/>
    <n v="0"/>
    <n v="0"/>
    <x v="0"/>
    <n v="315083"/>
    <n v="8.6624999999999996"/>
    <x v="1"/>
  </r>
  <r>
    <n v="1256"/>
    <s v=" Mrs. George Achilles (Dorothy Annan) Harder"/>
    <x v="1"/>
    <n v="25"/>
    <x v="0"/>
    <n v="1"/>
    <x v="2"/>
    <n v="1"/>
    <n v="0"/>
    <x v="1"/>
    <n v="11765"/>
    <n v="55.441699999999997"/>
    <x v="2"/>
  </r>
  <r>
    <n v="1257"/>
    <s v=" Mrs. John (Annie Bullen) Sage"/>
    <x v="1"/>
    <m/>
    <x v="3"/>
    <n v="3"/>
    <x v="0"/>
    <n v="1"/>
    <n v="9"/>
    <x v="1"/>
    <s v="CA. 2343"/>
    <n v="69.55"/>
    <x v="1"/>
  </r>
  <r>
    <n v="1258"/>
    <s v=" Mr. Joseph Caram"/>
    <x v="0"/>
    <m/>
    <x v="3"/>
    <n v="3"/>
    <x v="0"/>
    <n v="1"/>
    <n v="0"/>
    <x v="0"/>
    <n v="2689"/>
    <n v="14.458299999999999"/>
    <x v="2"/>
  </r>
  <r>
    <n v="1259"/>
    <s v=" Miss. Susanna Juhantytar Sanni&quot;&quot; Riihivouri"/>
    <x v="1"/>
    <n v="22"/>
    <x v="0"/>
    <n v="3"/>
    <x v="0"/>
    <n v="0"/>
    <n v="0"/>
    <x v="1"/>
    <n v="3101295"/>
    <n v="39.6875"/>
    <x v="1"/>
  </r>
  <r>
    <n v="1260"/>
    <s v=" Mrs. Leonard (Pauline C Boeson) Gibson"/>
    <x v="1"/>
    <n v="45"/>
    <x v="1"/>
    <n v="1"/>
    <x v="2"/>
    <n v="0"/>
    <n v="1"/>
    <x v="1"/>
    <n v="112378"/>
    <n v="59.4"/>
    <x v="2"/>
  </r>
  <r>
    <n v="1261"/>
    <s v=" Mr. Emilio Pallas Y Castello"/>
    <x v="0"/>
    <n v="29"/>
    <x v="0"/>
    <n v="2"/>
    <x v="1"/>
    <n v="0"/>
    <n v="0"/>
    <x v="0"/>
    <s v="SC/PARIS 2147"/>
    <n v="13.8583"/>
    <x v="2"/>
  </r>
  <r>
    <n v="1262"/>
    <s v=" Mr. Edgar Giles"/>
    <x v="0"/>
    <n v="21"/>
    <x v="0"/>
    <n v="2"/>
    <x v="1"/>
    <n v="1"/>
    <n v="0"/>
    <x v="0"/>
    <n v="28133"/>
    <n v="11.5"/>
    <x v="1"/>
  </r>
  <r>
    <n v="1263"/>
    <s v=" Miss. Helen Alice Wilson"/>
    <x v="1"/>
    <n v="31"/>
    <x v="0"/>
    <n v="1"/>
    <x v="2"/>
    <n v="0"/>
    <n v="0"/>
    <x v="1"/>
    <n v="16966"/>
    <n v="134.5"/>
    <x v="2"/>
  </r>
  <r>
    <n v="1264"/>
    <s v=" Mr. Joseph Bruce Ismay"/>
    <x v="0"/>
    <n v="49"/>
    <x v="1"/>
    <n v="1"/>
    <x v="2"/>
    <n v="0"/>
    <n v="0"/>
    <x v="0"/>
    <n v="112058"/>
    <n v="0"/>
    <x v="1"/>
  </r>
  <r>
    <n v="1265"/>
    <s v=" Mr. William H Harbeck"/>
    <x v="0"/>
    <n v="44"/>
    <x v="1"/>
    <n v="2"/>
    <x v="1"/>
    <n v="0"/>
    <n v="0"/>
    <x v="0"/>
    <n v="248746"/>
    <n v="13"/>
    <x v="1"/>
  </r>
  <r>
    <n v="1266"/>
    <s v=" Mrs. Washington (Ruth Vidaver) Dodge"/>
    <x v="1"/>
    <n v="54"/>
    <x v="1"/>
    <n v="1"/>
    <x v="2"/>
    <n v="1"/>
    <n v="1"/>
    <x v="1"/>
    <n v="33638"/>
    <n v="81.8583"/>
    <x v="1"/>
  </r>
  <r>
    <n v="1267"/>
    <s v=" Miss. Grace Scott Bowen"/>
    <x v="1"/>
    <n v="45"/>
    <x v="1"/>
    <n v="1"/>
    <x v="2"/>
    <n v="0"/>
    <n v="0"/>
    <x v="1"/>
    <s v="PC 17608"/>
    <n v="262.375"/>
    <x v="2"/>
  </r>
  <r>
    <n v="1268"/>
    <s v=" Miss. Maria Kink"/>
    <x v="1"/>
    <n v="22"/>
    <x v="0"/>
    <n v="3"/>
    <x v="0"/>
    <n v="2"/>
    <n v="0"/>
    <x v="1"/>
    <n v="315152"/>
    <n v="8.6624999999999996"/>
    <x v="1"/>
  </r>
  <r>
    <n v="1269"/>
    <s v=" Mr. Henry Harry&quot;&quot; Cotterill"/>
    <x v="0"/>
    <n v="21"/>
    <x v="0"/>
    <n v="2"/>
    <x v="1"/>
    <n v="0"/>
    <n v="0"/>
    <x v="0"/>
    <n v="29107"/>
    <n v="11.5"/>
    <x v="1"/>
  </r>
  <r>
    <n v="1270"/>
    <s v=" Mr. William Edward Hipkins"/>
    <x v="0"/>
    <n v="55"/>
    <x v="1"/>
    <n v="1"/>
    <x v="2"/>
    <n v="0"/>
    <n v="0"/>
    <x v="0"/>
    <n v="680"/>
    <n v="50"/>
    <x v="1"/>
  </r>
  <r>
    <n v="1271"/>
    <s v=" Master. Carl Edgar Asplund"/>
    <x v="0"/>
    <n v="5"/>
    <x v="3"/>
    <n v="3"/>
    <x v="0"/>
    <n v="4"/>
    <n v="2"/>
    <x v="0"/>
    <n v="347077"/>
    <n v="31.387499999999999"/>
    <x v="1"/>
  </r>
  <r>
    <n v="1272"/>
    <s v=" Mr. Patrick O'Connor"/>
    <x v="0"/>
    <m/>
    <x v="3"/>
    <n v="3"/>
    <x v="0"/>
    <n v="0"/>
    <n v="0"/>
    <x v="0"/>
    <n v="366713"/>
    <n v="7.75"/>
    <x v="0"/>
  </r>
  <r>
    <n v="1273"/>
    <s v=" Mr. Joseph Foley"/>
    <x v="0"/>
    <n v="26"/>
    <x v="0"/>
    <n v="3"/>
    <x v="0"/>
    <n v="0"/>
    <n v="0"/>
    <x v="0"/>
    <n v="330910"/>
    <n v="7.8792"/>
    <x v="0"/>
  </r>
  <r>
    <n v="1274"/>
    <s v=" Mrs. Samuel (Emma) Risien"/>
    <x v="1"/>
    <m/>
    <x v="3"/>
    <n v="3"/>
    <x v="0"/>
    <n v="0"/>
    <n v="0"/>
    <x v="1"/>
    <n v="364498"/>
    <n v="14.5"/>
    <x v="1"/>
  </r>
  <r>
    <n v="1275"/>
    <s v=" Mrs. Neal (Eileen O'Leary) Mcnamee"/>
    <x v="1"/>
    <n v="19"/>
    <x v="3"/>
    <n v="3"/>
    <x v="0"/>
    <n v="1"/>
    <n v="0"/>
    <x v="1"/>
    <n v="376566"/>
    <n v="16.100000000000001"/>
    <x v="1"/>
  </r>
  <r>
    <n v="1276"/>
    <s v=" Mr. Edwin Frederick&quot;&quot; Wheeler"/>
    <x v="0"/>
    <m/>
    <x v="3"/>
    <n v="2"/>
    <x v="1"/>
    <n v="0"/>
    <n v="0"/>
    <x v="0"/>
    <s v="SC/PARIS 2159"/>
    <n v="12.875"/>
    <x v="1"/>
  </r>
  <r>
    <n v="1277"/>
    <s v=" Miss. Kate Herman"/>
    <x v="1"/>
    <n v="24"/>
    <x v="0"/>
    <n v="2"/>
    <x v="1"/>
    <n v="1"/>
    <n v="2"/>
    <x v="1"/>
    <n v="220845"/>
    <n v="65"/>
    <x v="1"/>
  </r>
  <r>
    <n v="1278"/>
    <s v=" Mr. Ernst Axel Algot Aronsson"/>
    <x v="0"/>
    <n v="24"/>
    <x v="0"/>
    <n v="3"/>
    <x v="0"/>
    <n v="0"/>
    <n v="0"/>
    <x v="0"/>
    <n v="349911"/>
    <n v="7.7750000000000004"/>
    <x v="1"/>
  </r>
  <r>
    <n v="1279"/>
    <s v=" Mr. John Ashby"/>
    <x v="0"/>
    <n v="57"/>
    <x v="1"/>
    <n v="2"/>
    <x v="1"/>
    <n v="0"/>
    <n v="0"/>
    <x v="0"/>
    <n v="244346"/>
    <n v="13"/>
    <x v="1"/>
  </r>
  <r>
    <n v="1280"/>
    <s v=" Mr. Patrick Canavan"/>
    <x v="0"/>
    <n v="21"/>
    <x v="0"/>
    <n v="3"/>
    <x v="0"/>
    <n v="0"/>
    <n v="0"/>
    <x v="0"/>
    <n v="364858"/>
    <n v="7.75"/>
    <x v="0"/>
  </r>
  <r>
    <n v="1281"/>
    <s v=" Master. Paul Folke Palsson"/>
    <x v="0"/>
    <n v="6"/>
    <x v="3"/>
    <n v="3"/>
    <x v="0"/>
    <n v="3"/>
    <n v="1"/>
    <x v="0"/>
    <n v="349909"/>
    <n v="21.074999999999999"/>
    <x v="1"/>
  </r>
  <r>
    <n v="1282"/>
    <s v=" Mr. Vivian Ponsonby Payne"/>
    <x v="0"/>
    <n v="23"/>
    <x v="0"/>
    <n v="1"/>
    <x v="2"/>
    <n v="0"/>
    <n v="0"/>
    <x v="0"/>
    <n v="12749"/>
    <n v="93.5"/>
    <x v="1"/>
  </r>
  <r>
    <n v="1283"/>
    <s v=" Mrs. Ernest H (Elizabeth Lindsey James) Lines"/>
    <x v="1"/>
    <n v="51"/>
    <x v="1"/>
    <n v="1"/>
    <x v="2"/>
    <n v="0"/>
    <n v="1"/>
    <x v="1"/>
    <s v="PC 17592"/>
    <n v="39.4"/>
    <x v="1"/>
  </r>
  <r>
    <n v="1284"/>
    <s v=" Master. Eugene Joseph Abbott"/>
    <x v="0"/>
    <n v="13"/>
    <x v="3"/>
    <n v="3"/>
    <x v="0"/>
    <n v="0"/>
    <n v="2"/>
    <x v="0"/>
    <s v="C.A. 2673"/>
    <n v="20.25"/>
    <x v="1"/>
  </r>
  <r>
    <n v="1285"/>
    <s v=" Mr. William Gilbert"/>
    <x v="0"/>
    <n v="47"/>
    <x v="1"/>
    <n v="2"/>
    <x v="1"/>
    <n v="0"/>
    <n v="0"/>
    <x v="0"/>
    <s v="C.A. 30769"/>
    <n v="10.5"/>
    <x v="1"/>
  </r>
  <r>
    <n v="1286"/>
    <s v=" Mr. Anton Kink-Heilmann"/>
    <x v="0"/>
    <n v="29"/>
    <x v="0"/>
    <n v="3"/>
    <x v="0"/>
    <n v="3"/>
    <n v="1"/>
    <x v="0"/>
    <n v="315153"/>
    <n v="22.024999999999999"/>
    <x v="1"/>
  </r>
  <r>
    <n v="1287"/>
    <s v=" Mrs. Lucien Philip (Mary Eloise Hughes) Smith"/>
    <x v="1"/>
    <n v="18"/>
    <x v="3"/>
    <n v="1"/>
    <x v="2"/>
    <n v="1"/>
    <n v="0"/>
    <x v="1"/>
    <n v="13695"/>
    <n v="60"/>
    <x v="1"/>
  </r>
  <r>
    <n v="1288"/>
    <s v=" Mr. Patrick Colbert"/>
    <x v="0"/>
    <n v="24"/>
    <x v="0"/>
    <n v="3"/>
    <x v="0"/>
    <n v="0"/>
    <n v="0"/>
    <x v="0"/>
    <n v="371109"/>
    <n v="7.25"/>
    <x v="0"/>
  </r>
  <r>
    <n v="1289"/>
    <s v=" Mrs. Maxmillian (Margaretha Emerentia Stehli) Frolicher-Stehli"/>
    <x v="1"/>
    <n v="48"/>
    <x v="1"/>
    <n v="1"/>
    <x v="2"/>
    <n v="1"/>
    <n v="1"/>
    <x v="1"/>
    <n v="13567"/>
    <n v="79.2"/>
    <x v="2"/>
  </r>
  <r>
    <n v="1290"/>
    <s v=" Mr. Edvard A Larsson-Rondberg"/>
    <x v="0"/>
    <n v="22"/>
    <x v="0"/>
    <n v="3"/>
    <x v="0"/>
    <n v="0"/>
    <n v="0"/>
    <x v="0"/>
    <n v="347065"/>
    <n v="7.7750000000000004"/>
    <x v="1"/>
  </r>
  <r>
    <n v="1291"/>
    <s v=" Mr. Thomas Henry Conlon"/>
    <x v="0"/>
    <n v="31"/>
    <x v="0"/>
    <n v="3"/>
    <x v="0"/>
    <n v="0"/>
    <n v="0"/>
    <x v="0"/>
    <n v="21332"/>
    <n v="7.7332999999999998"/>
    <x v="0"/>
  </r>
  <r>
    <n v="1292"/>
    <s v=" Miss. Caroline Bonnell"/>
    <x v="1"/>
    <n v="30"/>
    <x v="0"/>
    <n v="1"/>
    <x v="2"/>
    <n v="0"/>
    <n v="0"/>
    <x v="1"/>
    <n v="36928"/>
    <n v="164.86670000000001"/>
    <x v="1"/>
  </r>
  <r>
    <n v="1293"/>
    <s v=" Mr. Harry Gale"/>
    <x v="0"/>
    <n v="38"/>
    <x v="0"/>
    <n v="2"/>
    <x v="1"/>
    <n v="1"/>
    <n v="0"/>
    <x v="0"/>
    <n v="28664"/>
    <n v="21"/>
    <x v="1"/>
  </r>
  <r>
    <n v="1294"/>
    <s v=" Miss. Dorothy Winifred Gibson"/>
    <x v="1"/>
    <n v="22"/>
    <x v="0"/>
    <n v="1"/>
    <x v="2"/>
    <n v="0"/>
    <n v="1"/>
    <x v="1"/>
    <n v="112378"/>
    <n v="59.4"/>
    <x v="2"/>
  </r>
  <r>
    <n v="1295"/>
    <s v=" Mr. Jose Pedro Carrau"/>
    <x v="0"/>
    <n v="17"/>
    <x v="3"/>
    <n v="1"/>
    <x v="2"/>
    <n v="0"/>
    <n v="0"/>
    <x v="0"/>
    <n v="113059"/>
    <n v="47.1"/>
    <x v="1"/>
  </r>
  <r>
    <n v="1296"/>
    <s v=" Mr. Isaac Gerald Frauenthal"/>
    <x v="0"/>
    <n v="43"/>
    <x v="1"/>
    <n v="1"/>
    <x v="2"/>
    <n v="1"/>
    <n v="0"/>
    <x v="0"/>
    <n v="17765"/>
    <n v="27.720800000000001"/>
    <x v="2"/>
  </r>
  <r>
    <n v="1297"/>
    <s v=" Mr. Alfred (Baron von Drachstedt&quot;)&quot; Nourney"/>
    <x v="0"/>
    <n v="20"/>
    <x v="0"/>
    <n v="2"/>
    <x v="1"/>
    <n v="0"/>
    <n v="0"/>
    <x v="0"/>
    <s v="SC/PARIS 2166"/>
    <n v="13.862500000000001"/>
    <x v="2"/>
  </r>
  <r>
    <n v="1298"/>
    <s v=" Mr. William Jeffery Ware"/>
    <x v="0"/>
    <n v="23"/>
    <x v="0"/>
    <n v="2"/>
    <x v="1"/>
    <n v="1"/>
    <n v="0"/>
    <x v="0"/>
    <n v="28666"/>
    <n v="10.5"/>
    <x v="1"/>
  </r>
  <r>
    <n v="1299"/>
    <s v=" Mr. George Dunton Widener"/>
    <x v="0"/>
    <n v="50"/>
    <x v="1"/>
    <n v="1"/>
    <x v="2"/>
    <n v="1"/>
    <n v="1"/>
    <x v="0"/>
    <n v="113503"/>
    <n v="211.5"/>
    <x v="2"/>
  </r>
  <r>
    <n v="1300"/>
    <s v=" Miss. Johanna Hannah&quot;&quot; Riordan"/>
    <x v="1"/>
    <m/>
    <x v="3"/>
    <n v="3"/>
    <x v="0"/>
    <n v="0"/>
    <n v="0"/>
    <x v="1"/>
    <n v="334915"/>
    <n v="7.7207999999999997"/>
    <x v="0"/>
  </r>
  <r>
    <n v="1301"/>
    <s v=" Miss. Treasteall Peacock"/>
    <x v="1"/>
    <n v="3"/>
    <x v="3"/>
    <n v="3"/>
    <x v="0"/>
    <n v="1"/>
    <n v="1"/>
    <x v="1"/>
    <s v="SOTON/O.Q. 3101315"/>
    <n v="13.775"/>
    <x v="1"/>
  </r>
  <r>
    <n v="1302"/>
    <s v=" Miss. Hannah Naughton"/>
    <x v="1"/>
    <m/>
    <x v="3"/>
    <n v="3"/>
    <x v="0"/>
    <n v="0"/>
    <n v="0"/>
    <x v="1"/>
    <n v="365237"/>
    <n v="7.75"/>
    <x v="0"/>
  </r>
  <r>
    <n v="1303"/>
    <s v=" Mrs. William Edward (Lillian E Thorpe) Minahan"/>
    <x v="1"/>
    <n v="37"/>
    <x v="0"/>
    <n v="1"/>
    <x v="2"/>
    <n v="1"/>
    <n v="0"/>
    <x v="1"/>
    <n v="19928"/>
    <n v="90"/>
    <x v="0"/>
  </r>
  <r>
    <n v="1304"/>
    <s v=" Miss. Jenny Lovisa Henriksson"/>
    <x v="1"/>
    <n v="28"/>
    <x v="0"/>
    <n v="3"/>
    <x v="0"/>
    <n v="0"/>
    <n v="0"/>
    <x v="1"/>
    <n v="347086"/>
    <n v="7.7750000000000004"/>
    <x v="1"/>
  </r>
  <r>
    <n v="1305"/>
    <s v=" Mr. Woolf Spector"/>
    <x v="0"/>
    <m/>
    <x v="3"/>
    <n v="3"/>
    <x v="0"/>
    <n v="0"/>
    <n v="0"/>
    <x v="0"/>
    <s v="A.5. 3236"/>
    <n v="8.0500000000000007"/>
    <x v="1"/>
  </r>
  <r>
    <n v="1306"/>
    <s v=" Dona. Fermina Oliva Y Ocana"/>
    <x v="1"/>
    <n v="39"/>
    <x v="0"/>
    <n v="1"/>
    <x v="2"/>
    <n v="0"/>
    <n v="0"/>
    <x v="1"/>
    <s v="PC 17758"/>
    <n v="108.9"/>
    <x v="2"/>
  </r>
  <r>
    <n v="1307"/>
    <s v=" Mr. Simon Sivertsen Saether"/>
    <x v="0"/>
    <n v="38.5"/>
    <x v="0"/>
    <n v="3"/>
    <x v="0"/>
    <n v="0"/>
    <n v="0"/>
    <x v="0"/>
    <s v="SOTON/O.Q. 3101262"/>
    <n v="7.25"/>
    <x v="1"/>
  </r>
  <r>
    <n v="1308"/>
    <s v=" Mr. Frederick Ware"/>
    <x v="0"/>
    <m/>
    <x v="3"/>
    <n v="3"/>
    <x v="0"/>
    <n v="0"/>
    <n v="0"/>
    <x v="0"/>
    <n v="359309"/>
    <n v="8.0500000000000007"/>
    <x v="1"/>
  </r>
  <r>
    <n v="1309"/>
    <s v=" Master. Michael J Peter"/>
    <x v="0"/>
    <m/>
    <x v="3"/>
    <n v="3"/>
    <x v="0"/>
    <n v="1"/>
    <n v="1"/>
    <x v="0"/>
    <n v="2668"/>
    <n v="22.3583"/>
    <x v="2"/>
  </r>
  <r>
    <m/>
    <m/>
    <x v="2"/>
    <m/>
    <x v="4"/>
    <m/>
    <x v="3"/>
    <m/>
    <m/>
    <x v="2"/>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59:F65" firstHeaderRow="1" firstDataRow="2" firstDataCol="1"/>
  <pivotFields count="13">
    <pivotField showAll="0" defaultSubtotal="0"/>
    <pivotField showAll="0"/>
    <pivotField axis="axisRow" showAll="0">
      <items count="4">
        <item x="1"/>
        <item x="0"/>
        <item h="1" x="2"/>
        <item t="default"/>
      </items>
    </pivotField>
    <pivotField showAll="0"/>
    <pivotField axis="axisCol" showAll="0">
      <items count="6">
        <item x="1"/>
        <item x="2"/>
        <item x="3"/>
        <item x="0"/>
        <item h="1" x="4"/>
        <item t="default"/>
      </items>
    </pivotField>
    <pivotField showAll="0"/>
    <pivotField showAll="0">
      <items count="5">
        <item x="2"/>
        <item x="1"/>
        <item x="0"/>
        <item h="1" x="3"/>
        <item t="default"/>
      </items>
    </pivotField>
    <pivotField showAll="0"/>
    <pivotField showAll="0"/>
    <pivotField axis="axisRow" dataField="1" showAll="0">
      <items count="4">
        <item x="0"/>
        <item x="1"/>
        <item h="1" x="2"/>
        <item t="default"/>
      </items>
    </pivotField>
    <pivotField showAll="0"/>
    <pivotField showAll="0"/>
    <pivotField showAll="0">
      <items count="5">
        <item x="2"/>
        <item x="0"/>
        <item x="1"/>
        <item h="1" x="3"/>
        <item t="default"/>
      </items>
    </pivotField>
  </pivotFields>
  <rowFields count="2">
    <field x="2"/>
    <field x="9"/>
  </rowFields>
  <rowItems count="5">
    <i>
      <x/>
    </i>
    <i r="1">
      <x v="1"/>
    </i>
    <i>
      <x v="1"/>
    </i>
    <i r="1">
      <x/>
    </i>
    <i t="grand">
      <x/>
    </i>
  </rowItems>
  <colFields count="1">
    <field x="4"/>
  </colFields>
  <colItems count="5">
    <i>
      <x/>
    </i>
    <i>
      <x v="1"/>
    </i>
    <i>
      <x v="2"/>
    </i>
    <i>
      <x v="3"/>
    </i>
    <i t="grand">
      <x/>
    </i>
  </colItems>
  <dataFields count="1">
    <dataField name="Count of Survived" fld="9" subtotal="count" baseField="2" baseItem="0"/>
  </dataFields>
  <chartFormats count="13">
    <chartFormat chart="7" format="1"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2"/>
          </reference>
        </references>
      </pivotArea>
    </chartFormat>
    <chartFormat chart="9"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2">
          <reference field="4294967294" count="1" selected="0">
            <x v="0"/>
          </reference>
          <reference field="4" count="1" selected="0">
            <x v="2"/>
          </reference>
        </references>
      </pivotArea>
    </chartFormat>
    <chartFormat chart="11" format="7" series="1">
      <pivotArea type="data" outline="0" fieldPosition="0">
        <references count="2">
          <reference field="4294967294" count="1" selected="0">
            <x v="0"/>
          </reference>
          <reference field="4" count="1" selected="0">
            <x v="3"/>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2" format="10" series="1">
      <pivotArea type="data" outline="0" fieldPosition="0">
        <references count="2">
          <reference field="4294967294" count="1" selected="0">
            <x v="0"/>
          </reference>
          <reference field="4" count="1" selected="0">
            <x v="2"/>
          </reference>
        </references>
      </pivotArea>
    </chartFormat>
    <chartFormat chart="1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showAll="0" defaultSubtotal="0"/>
    <pivotField showAll="0"/>
    <pivotField showAll="0">
      <items count="4">
        <item x="1"/>
        <item x="0"/>
        <item h="1" x="2"/>
        <item t="default"/>
      </items>
    </pivotField>
    <pivotField showAll="0"/>
    <pivotField showAll="0">
      <items count="6">
        <item x="1"/>
        <item x="2"/>
        <item x="3"/>
        <item x="0"/>
        <item h="1" x="4"/>
        <item t="default"/>
      </items>
    </pivotField>
    <pivotField showAll="0"/>
    <pivotField showAll="0">
      <items count="5">
        <item x="2"/>
        <item x="1"/>
        <item x="0"/>
        <item x="3"/>
        <item t="default"/>
      </items>
    </pivotField>
    <pivotField showAll="0"/>
    <pivotField showAll="0"/>
    <pivotField axis="axisRow" dataField="1" showAll="0">
      <items count="4">
        <item x="0"/>
        <item x="1"/>
        <item h="1" x="2"/>
        <item t="default"/>
      </items>
    </pivotField>
    <pivotField showAll="0"/>
    <pivotField showAll="0"/>
    <pivotField showAll="0">
      <items count="5">
        <item x="2"/>
        <item x="0"/>
        <item x="1"/>
        <item h="1" x="3"/>
        <item t="default"/>
      </items>
    </pivotField>
  </pivotFields>
  <rowFields count="1">
    <field x="9"/>
  </rowFields>
  <rowItems count="3">
    <i>
      <x/>
    </i>
    <i>
      <x v="1"/>
    </i>
    <i t="grand">
      <x/>
    </i>
  </rowItems>
  <colItems count="1">
    <i/>
  </colItems>
  <dataFields count="1">
    <dataField name="Count of Survived" fld="9" subtotal="count" baseField="0" baseItem="0"/>
  </dataFields>
  <chartFormats count="6">
    <chartFormat chart="0" format="8"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9" count="1" selected="0">
            <x v="0"/>
          </reference>
        </references>
      </pivotArea>
    </chartFormat>
    <chartFormat chart="0" format="10">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2">
          <reference field="4294967294" count="1" selected="0">
            <x v="0"/>
          </reference>
          <reference field="9" count="1" selected="0">
            <x v="0"/>
          </reference>
        </references>
      </pivotArea>
    </chartFormat>
    <chartFormat chart="2"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9:E55" firstHeaderRow="1" firstDataRow="2" firstDataCol="1"/>
  <pivotFields count="13">
    <pivotField showAll="0" defaultSubtotal="0"/>
    <pivotField showAll="0"/>
    <pivotField axis="axisRow" showAll="0">
      <items count="4">
        <item x="1"/>
        <item x="0"/>
        <item h="1" x="2"/>
        <item t="default"/>
      </items>
    </pivotField>
    <pivotField showAll="0"/>
    <pivotField showAll="0"/>
    <pivotField showAll="0"/>
    <pivotField axis="axisCol" showAll="0">
      <items count="5">
        <item x="2"/>
        <item x="1"/>
        <item x="0"/>
        <item x="3"/>
        <item t="default"/>
      </items>
    </pivotField>
    <pivotField showAll="0"/>
    <pivotField showAll="0"/>
    <pivotField axis="axisRow" dataField="1" showAll="0">
      <items count="4">
        <item x="0"/>
        <item x="1"/>
        <item x="2"/>
        <item t="default"/>
      </items>
    </pivotField>
    <pivotField showAll="0"/>
    <pivotField showAll="0"/>
    <pivotField showAll="0"/>
  </pivotFields>
  <rowFields count="2">
    <field x="2"/>
    <field x="9"/>
  </rowFields>
  <rowItems count="5">
    <i>
      <x/>
    </i>
    <i r="1">
      <x v="1"/>
    </i>
    <i>
      <x v="1"/>
    </i>
    <i r="1">
      <x/>
    </i>
    <i t="grand">
      <x/>
    </i>
  </rowItems>
  <colFields count="1">
    <field x="6"/>
  </colFields>
  <colItems count="4">
    <i>
      <x/>
    </i>
    <i>
      <x v="1"/>
    </i>
    <i>
      <x v="2"/>
    </i>
    <i t="grand">
      <x/>
    </i>
  </colItems>
  <dataFields count="1">
    <dataField name="Count of Survived" fld="9" subtotal="count" baseField="2" baseItem="1"/>
  </dataFields>
  <chartFormats count="6">
    <chartFormat chart="8" format="3" series="1">
      <pivotArea type="data" outline="0" fieldPosition="0">
        <references count="2">
          <reference field="4294967294" count="1" selected="0">
            <x v="0"/>
          </reference>
          <reference field="6" count="1" selected="0">
            <x v="0"/>
          </reference>
        </references>
      </pivotArea>
    </chartFormat>
    <chartFormat chart="8" format="4" series="1">
      <pivotArea type="data" outline="0" fieldPosition="0">
        <references count="2">
          <reference field="4294967294" count="1" selected="0">
            <x v="0"/>
          </reference>
          <reference field="6" count="1" selected="0">
            <x v="1"/>
          </reference>
        </references>
      </pivotArea>
    </chartFormat>
    <chartFormat chart="8" format="5" series="1">
      <pivotArea type="data" outline="0" fieldPosition="0">
        <references count="2">
          <reference field="4294967294" count="1" selected="0">
            <x v="0"/>
          </reference>
          <reference field="6" count="1" selected="0">
            <x v="2"/>
          </reference>
        </references>
      </pivotArea>
    </chartFormat>
    <chartFormat chart="10" format="15" series="1">
      <pivotArea type="data" outline="0" fieldPosition="0">
        <references count="2">
          <reference field="4294967294" count="1" selected="0">
            <x v="0"/>
          </reference>
          <reference field="6" count="1" selected="0">
            <x v="2"/>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7:B41" firstHeaderRow="1" firstDataRow="1" firstDataCol="1"/>
  <pivotFields count="13">
    <pivotField showAll="0" defaultSubtotal="0"/>
    <pivotField showAll="0"/>
    <pivotField showAll="0"/>
    <pivotField showAll="0"/>
    <pivotField showAll="0">
      <items count="6">
        <item x="1"/>
        <item x="2"/>
        <item x="3"/>
        <item x="0"/>
        <item h="1" x="4"/>
        <item t="default"/>
      </items>
    </pivotField>
    <pivotField showAll="0"/>
    <pivotField showAll="0">
      <items count="5">
        <item x="2"/>
        <item x="1"/>
        <item x="0"/>
        <item h="1" x="3"/>
        <item t="default"/>
      </items>
    </pivotField>
    <pivotField showAll="0"/>
    <pivotField showAll="0"/>
    <pivotField dataField="1" showAll="0">
      <items count="4">
        <item x="0"/>
        <item x="1"/>
        <item h="1" x="2"/>
        <item t="default"/>
      </items>
    </pivotField>
    <pivotField showAll="0"/>
    <pivotField showAll="0"/>
    <pivotField axis="axisRow" showAll="0">
      <items count="5">
        <item x="2"/>
        <item x="0"/>
        <item x="1"/>
        <item h="1" x="3"/>
        <item t="default"/>
      </items>
    </pivotField>
  </pivotFields>
  <rowFields count="1">
    <field x="12"/>
  </rowFields>
  <rowItems count="4">
    <i>
      <x/>
    </i>
    <i>
      <x v="1"/>
    </i>
    <i>
      <x v="2"/>
    </i>
    <i t="grand">
      <x/>
    </i>
  </rowItems>
  <colItems count="1">
    <i/>
  </colItems>
  <dataFields count="1">
    <dataField name="Count of Survived" fld="9" subtotal="count" baseField="0" baseItem="0"/>
  </dataField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2" count="1" selected="0">
            <x v="2"/>
          </reference>
        </references>
      </pivotArea>
    </chartFormat>
    <chartFormat chart="6"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B31" firstHeaderRow="1" firstDataRow="1" firstDataCol="1"/>
  <pivotFields count="13">
    <pivotField showAll="0" defaultSubtotal="0"/>
    <pivotField showAll="0"/>
    <pivotField showAll="0"/>
    <pivotField showAll="0"/>
    <pivotField axis="axisRow" showAll="0">
      <items count="6">
        <item x="1"/>
        <item x="2"/>
        <item x="3"/>
        <item x="0"/>
        <item h="1" x="4"/>
        <item t="default"/>
      </items>
    </pivotField>
    <pivotField showAll="0"/>
    <pivotField showAll="0">
      <items count="5">
        <item x="2"/>
        <item x="1"/>
        <item x="0"/>
        <item h="1" x="3"/>
        <item t="default"/>
      </items>
    </pivotField>
    <pivotField showAll="0"/>
    <pivotField showAll="0"/>
    <pivotField dataField="1" showAll="0">
      <items count="4">
        <item x="0"/>
        <item x="1"/>
        <item h="1" x="2"/>
        <item t="default"/>
      </items>
    </pivotField>
    <pivotField showAll="0"/>
    <pivotField showAll="0"/>
    <pivotField showAll="0">
      <items count="5">
        <item x="2"/>
        <item x="0"/>
        <item x="1"/>
        <item h="1" x="3"/>
        <item t="default"/>
      </items>
    </pivotField>
  </pivotFields>
  <rowFields count="1">
    <field x="4"/>
  </rowFields>
  <rowItems count="5">
    <i>
      <x/>
    </i>
    <i>
      <x v="1"/>
    </i>
    <i>
      <x v="2"/>
    </i>
    <i>
      <x v="3"/>
    </i>
    <i t="grand">
      <x/>
    </i>
  </rowItems>
  <colItems count="1">
    <i/>
  </colItems>
  <dataFields count="1">
    <dataField name="Count of Survived" fld="9" subtotal="count"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B18" firstHeaderRow="1" firstDataRow="1" firstDataCol="1"/>
  <pivotFields count="13">
    <pivotField showAll="0" defaultSubtotal="0"/>
    <pivotField showAll="0"/>
    <pivotField showAll="0"/>
    <pivotField showAll="0"/>
    <pivotField showAll="0">
      <items count="6">
        <item x="1"/>
        <item x="2"/>
        <item x="3"/>
        <item x="0"/>
        <item h="1" x="4"/>
        <item t="default"/>
      </items>
    </pivotField>
    <pivotField showAll="0"/>
    <pivotField axis="axisRow" showAll="0">
      <items count="5">
        <item x="2"/>
        <item x="1"/>
        <item x="0"/>
        <item h="1" x="3"/>
        <item t="default"/>
      </items>
    </pivotField>
    <pivotField showAll="0"/>
    <pivotField showAll="0"/>
    <pivotField dataField="1" showAll="0">
      <items count="4">
        <item x="0"/>
        <item x="1"/>
        <item h="1" x="2"/>
        <item t="default"/>
      </items>
    </pivotField>
    <pivotField showAll="0"/>
    <pivotField showAll="0"/>
    <pivotField showAll="0">
      <items count="5">
        <item x="2"/>
        <item x="0"/>
        <item x="1"/>
        <item h="1" x="3"/>
        <item t="default"/>
      </items>
    </pivotField>
  </pivotFields>
  <rowFields count="1">
    <field x="6"/>
  </rowFields>
  <rowItems count="4">
    <i>
      <x/>
    </i>
    <i>
      <x v="1"/>
    </i>
    <i>
      <x v="2"/>
    </i>
    <i t="grand">
      <x/>
    </i>
  </rowItems>
  <colItems count="1">
    <i/>
  </colItems>
  <dataFields count="1">
    <dataField name="Count of Survived" fld="9" subtotal="count"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3:D77" firstHeaderRow="1" firstDataRow="2" firstDataCol="1"/>
  <pivotFields count="13">
    <pivotField showAll="0" defaultSubtotal="0"/>
    <pivotField showAll="0"/>
    <pivotField axis="axisRow" showAll="0">
      <items count="4">
        <item x="1"/>
        <item x="0"/>
        <item h="1" x="2"/>
        <item t="default"/>
      </items>
    </pivotField>
    <pivotField showAll="0"/>
    <pivotField showAll="0">
      <items count="6">
        <item x="1"/>
        <item x="2"/>
        <item x="3"/>
        <item x="0"/>
        <item h="1" x="4"/>
        <item t="default"/>
      </items>
    </pivotField>
    <pivotField showAll="0"/>
    <pivotField showAll="0">
      <items count="5">
        <item x="2"/>
        <item x="1"/>
        <item x="0"/>
        <item h="1" x="3"/>
        <item t="default"/>
      </items>
    </pivotField>
    <pivotField showAll="0"/>
    <pivotField showAll="0"/>
    <pivotField axis="axisCol" dataField="1" showAll="0">
      <items count="4">
        <item x="0"/>
        <item x="1"/>
        <item h="1" x="2"/>
        <item t="default"/>
      </items>
    </pivotField>
    <pivotField showAll="0"/>
    <pivotField showAll="0"/>
    <pivotField showAll="0">
      <items count="5">
        <item x="2"/>
        <item x="0"/>
        <item x="1"/>
        <item h="1" x="3"/>
        <item t="default"/>
      </items>
    </pivotField>
  </pivotFields>
  <rowFields count="1">
    <field x="2"/>
  </rowFields>
  <rowItems count="3">
    <i>
      <x/>
    </i>
    <i>
      <x v="1"/>
    </i>
    <i t="grand">
      <x/>
    </i>
  </rowItems>
  <colFields count="1">
    <field x="9"/>
  </colFields>
  <colItems count="3">
    <i>
      <x/>
    </i>
    <i>
      <x v="1"/>
    </i>
    <i t="grand">
      <x/>
    </i>
  </colItems>
  <dataFields count="1">
    <dataField name="Count of Survived" fld="9" subtotal="count" baseField="2" baseItem="0"/>
  </dataFields>
  <chartFormats count="3">
    <chartFormat chart="7" format="1"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9" count="1" selected="0">
            <x v="0"/>
          </reference>
        </references>
      </pivotArea>
    </chartFormat>
    <chartFormat chart="1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9" name="PivotTable3"/>
    <pivotTable tabId="9" name="PivotTable4"/>
    <pivotTable tabId="9" name="PivotTable5"/>
    <pivotTable tabId="9" name="PivotTable6"/>
    <pivotTable tabId="9" name="PivotTable8"/>
    <pivotTable tabId="9" name="PivotTable9"/>
  </pivotTables>
  <data>
    <tabular pivotCacheId="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ass_Difference" sourceName="Class Difference">
  <pivotTables>
    <pivotTable tabId="9" name="PivotTable4"/>
    <pivotTable tabId="9" name="PivotTable5"/>
    <pivotTable tabId="9" name="PivotTable6"/>
    <pivotTable tabId="9" name="PivotTable8"/>
    <pivotTable tabId="9" name="PivotTable9"/>
  </pivotTables>
  <data>
    <tabular pivotCacheId="1">
      <items count="4">
        <i x="2" s="1"/>
        <i x="1" s="1"/>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ing" sourceName="Age Grouping">
  <pivotTables>
    <pivotTable tabId="9" name="PivotTable5"/>
    <pivotTable tabId="9" name="PivotTable3"/>
    <pivotTable tabId="9" name="PivotTable4"/>
    <pivotTable tabId="9" name="PivotTable6"/>
    <pivotTable tabId="9" name="PivotTable8"/>
    <pivotTable tabId="9" name="PivotTable9"/>
  </pivotTables>
  <data>
    <tabular pivotCacheId="1">
      <items count="5">
        <i x="1" s="1"/>
        <i x="2" s="1"/>
        <i x="3" s="1"/>
        <i x="0" s="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9" name="PivotTable6"/>
    <pivotTable tabId="9" name="PivotTable3"/>
    <pivotTable tabId="9" name="PivotTable4"/>
    <pivotTable tabId="9" name="PivotTable5"/>
    <pivotTable tabId="9" name="PivotTable8"/>
    <pivotTable tabId="9" name="PivotTable9"/>
  </pivotTables>
  <data>
    <tabular pivotCacheId="1">
      <items count="4">
        <i x="2" s="1"/>
        <i x="0"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rowHeight="241300"/>
  <slicer name="Class Difference" cache="Slicer_Class_Difference" caption="Class Difference" rowHeight="241300"/>
  <slicer name="Age Grouping" cache="Slicer_Age_Grouping" caption="Age Grouping" rowHeight="241300"/>
  <slicer name="Embarked" cache="Slicer_Embarked" caption="Embark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9"/>
  <sheetViews>
    <sheetView workbookViewId="0">
      <selection activeCell="E1" sqref="E1:E104857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892</v>
      </c>
      <c r="B2">
        <v>0</v>
      </c>
      <c r="C2">
        <v>3</v>
      </c>
      <c r="D2" t="s">
        <v>12</v>
      </c>
      <c r="E2" t="s">
        <v>13</v>
      </c>
      <c r="F2">
        <v>34.5</v>
      </c>
      <c r="G2">
        <v>0</v>
      </c>
      <c r="H2">
        <v>0</v>
      </c>
      <c r="I2">
        <v>330911</v>
      </c>
      <c r="J2">
        <v>7.8292000000000002</v>
      </c>
      <c r="L2" t="s">
        <v>14</v>
      </c>
    </row>
    <row r="3" spans="1:12" x14ac:dyDescent="0.25">
      <c r="A3">
        <v>893</v>
      </c>
      <c r="B3">
        <v>1</v>
      </c>
      <c r="C3">
        <v>3</v>
      </c>
      <c r="D3" t="s">
        <v>15</v>
      </c>
      <c r="E3" t="s">
        <v>16</v>
      </c>
      <c r="F3">
        <v>47</v>
      </c>
      <c r="G3">
        <v>1</v>
      </c>
      <c r="H3">
        <v>0</v>
      </c>
      <c r="I3">
        <v>363272</v>
      </c>
      <c r="J3">
        <v>7</v>
      </c>
      <c r="L3" t="s">
        <v>17</v>
      </c>
    </row>
    <row r="4" spans="1:12" x14ac:dyDescent="0.25">
      <c r="A4">
        <v>894</v>
      </c>
      <c r="B4">
        <v>0</v>
      </c>
      <c r="C4">
        <v>2</v>
      </c>
      <c r="D4" t="s">
        <v>18</v>
      </c>
      <c r="E4" t="s">
        <v>13</v>
      </c>
      <c r="F4">
        <v>62</v>
      </c>
      <c r="G4">
        <v>0</v>
      </c>
      <c r="H4">
        <v>0</v>
      </c>
      <c r="I4">
        <v>240276</v>
      </c>
      <c r="J4">
        <v>9.6875</v>
      </c>
      <c r="L4" t="s">
        <v>14</v>
      </c>
    </row>
    <row r="5" spans="1:12" x14ac:dyDescent="0.25">
      <c r="A5">
        <v>895</v>
      </c>
      <c r="B5">
        <v>0</v>
      </c>
      <c r="C5">
        <v>3</v>
      </c>
      <c r="D5" t="s">
        <v>19</v>
      </c>
      <c r="E5" t="s">
        <v>13</v>
      </c>
      <c r="F5">
        <v>27</v>
      </c>
      <c r="G5">
        <v>0</v>
      </c>
      <c r="H5">
        <v>0</v>
      </c>
      <c r="I5">
        <v>315154</v>
      </c>
      <c r="J5">
        <v>8.6624999999999996</v>
      </c>
      <c r="L5" t="s">
        <v>17</v>
      </c>
    </row>
    <row r="6" spans="1:12" x14ac:dyDescent="0.25">
      <c r="A6">
        <v>896</v>
      </c>
      <c r="B6">
        <v>1</v>
      </c>
      <c r="C6">
        <v>3</v>
      </c>
      <c r="D6" t="s">
        <v>20</v>
      </c>
      <c r="E6" t="s">
        <v>16</v>
      </c>
      <c r="F6">
        <v>22</v>
      </c>
      <c r="G6">
        <v>1</v>
      </c>
      <c r="H6">
        <v>1</v>
      </c>
      <c r="I6">
        <v>3101298</v>
      </c>
      <c r="J6">
        <v>12.2875</v>
      </c>
      <c r="L6" t="s">
        <v>17</v>
      </c>
    </row>
    <row r="7" spans="1:12" x14ac:dyDescent="0.25">
      <c r="A7">
        <v>897</v>
      </c>
      <c r="B7">
        <v>0</v>
      </c>
      <c r="C7">
        <v>3</v>
      </c>
      <c r="D7" t="s">
        <v>21</v>
      </c>
      <c r="E7" t="s">
        <v>13</v>
      </c>
      <c r="F7">
        <v>14</v>
      </c>
      <c r="G7">
        <v>0</v>
      </c>
      <c r="H7">
        <v>0</v>
      </c>
      <c r="I7">
        <v>7538</v>
      </c>
      <c r="J7">
        <v>9.2249999999999996</v>
      </c>
      <c r="L7" t="s">
        <v>17</v>
      </c>
    </row>
    <row r="8" spans="1:12" x14ac:dyDescent="0.25">
      <c r="A8">
        <v>898</v>
      </c>
      <c r="B8">
        <v>1</v>
      </c>
      <c r="C8">
        <v>3</v>
      </c>
      <c r="D8" t="s">
        <v>22</v>
      </c>
      <c r="E8" t="s">
        <v>16</v>
      </c>
      <c r="F8">
        <v>30</v>
      </c>
      <c r="G8">
        <v>0</v>
      </c>
      <c r="H8">
        <v>0</v>
      </c>
      <c r="I8">
        <v>330972</v>
      </c>
      <c r="J8">
        <v>7.6292</v>
      </c>
      <c r="L8" t="s">
        <v>14</v>
      </c>
    </row>
    <row r="9" spans="1:12" x14ac:dyDescent="0.25">
      <c r="A9">
        <v>899</v>
      </c>
      <c r="B9">
        <v>0</v>
      </c>
      <c r="C9">
        <v>2</v>
      </c>
      <c r="D9" t="s">
        <v>23</v>
      </c>
      <c r="E9" t="s">
        <v>13</v>
      </c>
      <c r="F9">
        <v>26</v>
      </c>
      <c r="G9">
        <v>1</v>
      </c>
      <c r="H9">
        <v>1</v>
      </c>
      <c r="I9">
        <v>248738</v>
      </c>
      <c r="J9">
        <v>29</v>
      </c>
      <c r="L9" t="s">
        <v>17</v>
      </c>
    </row>
    <row r="10" spans="1:12" x14ac:dyDescent="0.25">
      <c r="A10">
        <v>900</v>
      </c>
      <c r="B10">
        <v>1</v>
      </c>
      <c r="C10">
        <v>3</v>
      </c>
      <c r="D10" t="s">
        <v>24</v>
      </c>
      <c r="E10" t="s">
        <v>16</v>
      </c>
      <c r="F10">
        <v>18</v>
      </c>
      <c r="G10">
        <v>0</v>
      </c>
      <c r="H10">
        <v>0</v>
      </c>
      <c r="I10">
        <v>2657</v>
      </c>
      <c r="J10">
        <v>7.2291999999999996</v>
      </c>
      <c r="L10" t="s">
        <v>25</v>
      </c>
    </row>
    <row r="11" spans="1:12" x14ac:dyDescent="0.25">
      <c r="A11">
        <v>901</v>
      </c>
      <c r="B11">
        <v>0</v>
      </c>
      <c r="C11">
        <v>3</v>
      </c>
      <c r="D11" t="s">
        <v>26</v>
      </c>
      <c r="E11" t="s">
        <v>13</v>
      </c>
      <c r="F11">
        <v>21</v>
      </c>
      <c r="G11">
        <v>2</v>
      </c>
      <c r="H11">
        <v>0</v>
      </c>
      <c r="I11" t="s">
        <v>27</v>
      </c>
      <c r="J11">
        <v>24.15</v>
      </c>
      <c r="L11" t="s">
        <v>17</v>
      </c>
    </row>
    <row r="12" spans="1:12" x14ac:dyDescent="0.25">
      <c r="A12">
        <v>902</v>
      </c>
      <c r="B12">
        <v>0</v>
      </c>
      <c r="C12">
        <v>3</v>
      </c>
      <c r="D12" t="s">
        <v>28</v>
      </c>
      <c r="E12" t="s">
        <v>13</v>
      </c>
      <c r="G12">
        <v>0</v>
      </c>
      <c r="H12">
        <v>0</v>
      </c>
      <c r="I12">
        <v>349220</v>
      </c>
      <c r="J12">
        <v>7.8958000000000004</v>
      </c>
      <c r="L12" t="s">
        <v>17</v>
      </c>
    </row>
    <row r="13" spans="1:12" x14ac:dyDescent="0.25">
      <c r="A13">
        <v>903</v>
      </c>
      <c r="B13">
        <v>0</v>
      </c>
      <c r="C13">
        <v>1</v>
      </c>
      <c r="D13" t="s">
        <v>29</v>
      </c>
      <c r="E13" t="s">
        <v>13</v>
      </c>
      <c r="F13">
        <v>46</v>
      </c>
      <c r="G13">
        <v>0</v>
      </c>
      <c r="H13">
        <v>0</v>
      </c>
      <c r="I13">
        <v>694</v>
      </c>
      <c r="J13">
        <v>26</v>
      </c>
      <c r="L13" t="s">
        <v>17</v>
      </c>
    </row>
    <row r="14" spans="1:12" x14ac:dyDescent="0.25">
      <c r="A14">
        <v>904</v>
      </c>
      <c r="B14">
        <v>1</v>
      </c>
      <c r="C14">
        <v>1</v>
      </c>
      <c r="D14" t="s">
        <v>30</v>
      </c>
      <c r="E14" t="s">
        <v>16</v>
      </c>
      <c r="F14">
        <v>23</v>
      </c>
      <c r="G14">
        <v>1</v>
      </c>
      <c r="H14">
        <v>0</v>
      </c>
      <c r="I14">
        <v>21228</v>
      </c>
      <c r="J14">
        <v>82.2667</v>
      </c>
      <c r="K14" t="s">
        <v>31</v>
      </c>
      <c r="L14" t="s">
        <v>17</v>
      </c>
    </row>
    <row r="15" spans="1:12" x14ac:dyDescent="0.25">
      <c r="A15">
        <v>905</v>
      </c>
      <c r="B15">
        <v>0</v>
      </c>
      <c r="C15">
        <v>2</v>
      </c>
      <c r="D15" t="s">
        <v>32</v>
      </c>
      <c r="E15" t="s">
        <v>13</v>
      </c>
      <c r="F15">
        <v>63</v>
      </c>
      <c r="G15">
        <v>1</v>
      </c>
      <c r="H15">
        <v>0</v>
      </c>
      <c r="I15">
        <v>24065</v>
      </c>
      <c r="J15">
        <v>26</v>
      </c>
      <c r="L15" t="s">
        <v>17</v>
      </c>
    </row>
    <row r="16" spans="1:12" x14ac:dyDescent="0.25">
      <c r="A16">
        <v>906</v>
      </c>
      <c r="B16">
        <v>1</v>
      </c>
      <c r="C16">
        <v>1</v>
      </c>
      <c r="D16" t="s">
        <v>33</v>
      </c>
      <c r="E16" t="s">
        <v>16</v>
      </c>
      <c r="F16">
        <v>47</v>
      </c>
      <c r="G16">
        <v>1</v>
      </c>
      <c r="H16">
        <v>0</v>
      </c>
      <c r="I16" t="s">
        <v>34</v>
      </c>
      <c r="J16">
        <v>61.174999999999997</v>
      </c>
      <c r="K16" t="s">
        <v>35</v>
      </c>
      <c r="L16" t="s">
        <v>17</v>
      </c>
    </row>
    <row r="17" spans="1:12" x14ac:dyDescent="0.25">
      <c r="A17">
        <v>907</v>
      </c>
      <c r="B17">
        <v>1</v>
      </c>
      <c r="C17">
        <v>2</v>
      </c>
      <c r="D17" t="s">
        <v>36</v>
      </c>
      <c r="E17" t="s">
        <v>16</v>
      </c>
      <c r="F17">
        <v>24</v>
      </c>
      <c r="G17">
        <v>1</v>
      </c>
      <c r="H17">
        <v>0</v>
      </c>
      <c r="I17" t="s">
        <v>37</v>
      </c>
      <c r="J17">
        <v>27.720800000000001</v>
      </c>
      <c r="L17" t="s">
        <v>25</v>
      </c>
    </row>
    <row r="18" spans="1:12" x14ac:dyDescent="0.25">
      <c r="A18">
        <v>908</v>
      </c>
      <c r="B18">
        <v>0</v>
      </c>
      <c r="C18">
        <v>2</v>
      </c>
      <c r="D18" t="s">
        <v>38</v>
      </c>
      <c r="E18" t="s">
        <v>13</v>
      </c>
      <c r="F18">
        <v>35</v>
      </c>
      <c r="G18">
        <v>0</v>
      </c>
      <c r="H18">
        <v>0</v>
      </c>
      <c r="I18">
        <v>233734</v>
      </c>
      <c r="J18">
        <v>12.35</v>
      </c>
      <c r="L18" t="s">
        <v>14</v>
      </c>
    </row>
    <row r="19" spans="1:12" x14ac:dyDescent="0.25">
      <c r="A19">
        <v>909</v>
      </c>
      <c r="B19">
        <v>0</v>
      </c>
      <c r="C19">
        <v>3</v>
      </c>
      <c r="D19" t="s">
        <v>39</v>
      </c>
      <c r="E19" t="s">
        <v>13</v>
      </c>
      <c r="F19">
        <v>21</v>
      </c>
      <c r="G19">
        <v>0</v>
      </c>
      <c r="H19">
        <v>0</v>
      </c>
      <c r="I19">
        <v>2692</v>
      </c>
      <c r="J19">
        <v>7.2249999999999996</v>
      </c>
      <c r="L19" t="s">
        <v>25</v>
      </c>
    </row>
    <row r="20" spans="1:12" x14ac:dyDescent="0.25">
      <c r="A20">
        <v>910</v>
      </c>
      <c r="B20">
        <v>1</v>
      </c>
      <c r="C20">
        <v>3</v>
      </c>
      <c r="D20" t="s">
        <v>40</v>
      </c>
      <c r="E20" t="s">
        <v>16</v>
      </c>
      <c r="F20">
        <v>27</v>
      </c>
      <c r="G20">
        <v>1</v>
      </c>
      <c r="H20">
        <v>0</v>
      </c>
      <c r="I20" t="s">
        <v>41</v>
      </c>
      <c r="J20">
        <v>7.9249999999999998</v>
      </c>
      <c r="L20" t="s">
        <v>17</v>
      </c>
    </row>
    <row r="21" spans="1:12" x14ac:dyDescent="0.25">
      <c r="A21">
        <v>911</v>
      </c>
      <c r="B21">
        <v>1</v>
      </c>
      <c r="C21">
        <v>3</v>
      </c>
      <c r="D21" t="s">
        <v>42</v>
      </c>
      <c r="E21" t="s">
        <v>16</v>
      </c>
      <c r="F21">
        <v>45</v>
      </c>
      <c r="G21">
        <v>0</v>
      </c>
      <c r="H21">
        <v>0</v>
      </c>
      <c r="I21">
        <v>2696</v>
      </c>
      <c r="J21">
        <v>7.2249999999999996</v>
      </c>
      <c r="L21" t="s">
        <v>25</v>
      </c>
    </row>
    <row r="22" spans="1:12" x14ac:dyDescent="0.25">
      <c r="A22">
        <v>912</v>
      </c>
      <c r="B22">
        <v>0</v>
      </c>
      <c r="C22">
        <v>1</v>
      </c>
      <c r="D22" t="s">
        <v>43</v>
      </c>
      <c r="E22" t="s">
        <v>13</v>
      </c>
      <c r="F22">
        <v>55</v>
      </c>
      <c r="G22">
        <v>1</v>
      </c>
      <c r="H22">
        <v>0</v>
      </c>
      <c r="I22" t="s">
        <v>44</v>
      </c>
      <c r="J22">
        <v>59.4</v>
      </c>
      <c r="L22" t="s">
        <v>25</v>
      </c>
    </row>
    <row r="23" spans="1:12" x14ac:dyDescent="0.25">
      <c r="A23">
        <v>913</v>
      </c>
      <c r="B23">
        <v>0</v>
      </c>
      <c r="C23">
        <v>3</v>
      </c>
      <c r="D23" t="s">
        <v>45</v>
      </c>
      <c r="E23" t="s">
        <v>13</v>
      </c>
      <c r="F23">
        <v>9</v>
      </c>
      <c r="G23">
        <v>0</v>
      </c>
      <c r="H23">
        <v>1</v>
      </c>
      <c r="I23" t="s">
        <v>46</v>
      </c>
      <c r="J23">
        <v>3.1707999999999998</v>
      </c>
      <c r="L23" t="s">
        <v>17</v>
      </c>
    </row>
    <row r="24" spans="1:12" x14ac:dyDescent="0.25">
      <c r="A24">
        <v>914</v>
      </c>
      <c r="B24">
        <v>1</v>
      </c>
      <c r="C24">
        <v>1</v>
      </c>
      <c r="D24" t="s">
        <v>47</v>
      </c>
      <c r="E24" t="s">
        <v>16</v>
      </c>
      <c r="G24">
        <v>0</v>
      </c>
      <c r="H24">
        <v>0</v>
      </c>
      <c r="I24" t="s">
        <v>48</v>
      </c>
      <c r="J24">
        <v>31.683299999999999</v>
      </c>
      <c r="L24" t="s">
        <v>17</v>
      </c>
    </row>
    <row r="25" spans="1:12" x14ac:dyDescent="0.25">
      <c r="A25">
        <v>915</v>
      </c>
      <c r="B25">
        <v>0</v>
      </c>
      <c r="C25">
        <v>1</v>
      </c>
      <c r="D25" t="s">
        <v>49</v>
      </c>
      <c r="E25" t="s">
        <v>13</v>
      </c>
      <c r="F25">
        <v>21</v>
      </c>
      <c r="G25">
        <v>0</v>
      </c>
      <c r="H25">
        <v>1</v>
      </c>
      <c r="I25" t="s">
        <v>50</v>
      </c>
      <c r="J25">
        <v>61.379199999999997</v>
      </c>
      <c r="L25" t="s">
        <v>25</v>
      </c>
    </row>
    <row r="26" spans="1:12" x14ac:dyDescent="0.25">
      <c r="A26">
        <v>916</v>
      </c>
      <c r="B26">
        <v>1</v>
      </c>
      <c r="C26">
        <v>1</v>
      </c>
      <c r="D26" t="s">
        <v>51</v>
      </c>
      <c r="E26" t="s">
        <v>16</v>
      </c>
      <c r="F26">
        <v>48</v>
      </c>
      <c r="G26">
        <v>1</v>
      </c>
      <c r="H26">
        <v>3</v>
      </c>
      <c r="I26" t="s">
        <v>52</v>
      </c>
      <c r="J26">
        <v>262.375</v>
      </c>
      <c r="K26" t="s">
        <v>53</v>
      </c>
      <c r="L26" t="s">
        <v>25</v>
      </c>
    </row>
    <row r="27" spans="1:12" x14ac:dyDescent="0.25">
      <c r="A27">
        <v>917</v>
      </c>
      <c r="B27">
        <v>0</v>
      </c>
      <c r="C27">
        <v>3</v>
      </c>
      <c r="D27" t="s">
        <v>54</v>
      </c>
      <c r="E27" t="s">
        <v>13</v>
      </c>
      <c r="F27">
        <v>50</v>
      </c>
      <c r="G27">
        <v>1</v>
      </c>
      <c r="H27">
        <v>0</v>
      </c>
      <c r="I27" t="s">
        <v>55</v>
      </c>
      <c r="J27">
        <v>14.5</v>
      </c>
      <c r="L27" t="s">
        <v>17</v>
      </c>
    </row>
    <row r="28" spans="1:12" x14ac:dyDescent="0.25">
      <c r="A28">
        <v>918</v>
      </c>
      <c r="B28">
        <v>1</v>
      </c>
      <c r="C28">
        <v>1</v>
      </c>
      <c r="D28" t="s">
        <v>56</v>
      </c>
      <c r="E28" t="s">
        <v>16</v>
      </c>
      <c r="F28">
        <v>22</v>
      </c>
      <c r="G28">
        <v>0</v>
      </c>
      <c r="H28">
        <v>1</v>
      </c>
      <c r="I28">
        <v>113509</v>
      </c>
      <c r="J28">
        <v>61.979199999999999</v>
      </c>
      <c r="K28" t="s">
        <v>57</v>
      </c>
      <c r="L28" t="s">
        <v>25</v>
      </c>
    </row>
    <row r="29" spans="1:12" x14ac:dyDescent="0.25">
      <c r="A29">
        <v>919</v>
      </c>
      <c r="B29">
        <v>0</v>
      </c>
      <c r="C29">
        <v>3</v>
      </c>
      <c r="D29" t="s">
        <v>58</v>
      </c>
      <c r="E29" t="s">
        <v>13</v>
      </c>
      <c r="F29">
        <v>22.5</v>
      </c>
      <c r="G29">
        <v>0</v>
      </c>
      <c r="H29">
        <v>0</v>
      </c>
      <c r="I29">
        <v>2698</v>
      </c>
      <c r="J29">
        <v>7.2249999999999996</v>
      </c>
      <c r="L29" t="s">
        <v>25</v>
      </c>
    </row>
    <row r="30" spans="1:12" x14ac:dyDescent="0.25">
      <c r="A30">
        <v>920</v>
      </c>
      <c r="B30">
        <v>0</v>
      </c>
      <c r="C30">
        <v>1</v>
      </c>
      <c r="D30" t="s">
        <v>59</v>
      </c>
      <c r="E30" t="s">
        <v>13</v>
      </c>
      <c r="F30">
        <v>41</v>
      </c>
      <c r="G30">
        <v>0</v>
      </c>
      <c r="H30">
        <v>0</v>
      </c>
      <c r="I30">
        <v>113054</v>
      </c>
      <c r="J30">
        <v>30.5</v>
      </c>
      <c r="K30" t="s">
        <v>60</v>
      </c>
      <c r="L30" t="s">
        <v>17</v>
      </c>
    </row>
    <row r="31" spans="1:12" x14ac:dyDescent="0.25">
      <c r="A31">
        <v>921</v>
      </c>
      <c r="B31">
        <v>0</v>
      </c>
      <c r="C31">
        <v>3</v>
      </c>
      <c r="D31" t="s">
        <v>61</v>
      </c>
      <c r="E31" t="s">
        <v>13</v>
      </c>
      <c r="G31">
        <v>2</v>
      </c>
      <c r="H31">
        <v>0</v>
      </c>
      <c r="I31">
        <v>2662</v>
      </c>
      <c r="J31">
        <v>21.679200000000002</v>
      </c>
      <c r="L31" t="s">
        <v>25</v>
      </c>
    </row>
    <row r="32" spans="1:12" x14ac:dyDescent="0.25">
      <c r="A32">
        <v>922</v>
      </c>
      <c r="B32">
        <v>0</v>
      </c>
      <c r="C32">
        <v>2</v>
      </c>
      <c r="D32" t="s">
        <v>62</v>
      </c>
      <c r="E32" t="s">
        <v>13</v>
      </c>
      <c r="F32">
        <v>50</v>
      </c>
      <c r="G32">
        <v>1</v>
      </c>
      <c r="H32">
        <v>0</v>
      </c>
      <c r="I32" t="s">
        <v>63</v>
      </c>
      <c r="J32">
        <v>26</v>
      </c>
      <c r="L32" t="s">
        <v>17</v>
      </c>
    </row>
    <row r="33" spans="1:12" x14ac:dyDescent="0.25">
      <c r="A33">
        <v>923</v>
      </c>
      <c r="B33">
        <v>0</v>
      </c>
      <c r="C33">
        <v>2</v>
      </c>
      <c r="D33" t="s">
        <v>64</v>
      </c>
      <c r="E33" t="s">
        <v>13</v>
      </c>
      <c r="F33">
        <v>24</v>
      </c>
      <c r="G33">
        <v>2</v>
      </c>
      <c r="H33">
        <v>0</v>
      </c>
      <c r="I33" t="s">
        <v>65</v>
      </c>
      <c r="J33">
        <v>31.5</v>
      </c>
      <c r="L33" t="s">
        <v>17</v>
      </c>
    </row>
    <row r="34" spans="1:12" x14ac:dyDescent="0.25">
      <c r="A34">
        <v>924</v>
      </c>
      <c r="B34">
        <v>1</v>
      </c>
      <c r="C34">
        <v>3</v>
      </c>
      <c r="D34" t="s">
        <v>66</v>
      </c>
      <c r="E34" t="s">
        <v>16</v>
      </c>
      <c r="F34">
        <v>33</v>
      </c>
      <c r="G34">
        <v>1</v>
      </c>
      <c r="H34">
        <v>2</v>
      </c>
      <c r="I34" t="s">
        <v>67</v>
      </c>
      <c r="J34">
        <v>20.574999999999999</v>
      </c>
      <c r="L34" t="s">
        <v>17</v>
      </c>
    </row>
    <row r="35" spans="1:12" x14ac:dyDescent="0.25">
      <c r="A35">
        <v>925</v>
      </c>
      <c r="B35">
        <v>1</v>
      </c>
      <c r="C35">
        <v>3</v>
      </c>
      <c r="D35" t="s">
        <v>68</v>
      </c>
      <c r="E35" t="s">
        <v>16</v>
      </c>
      <c r="G35">
        <v>1</v>
      </c>
      <c r="H35">
        <v>2</v>
      </c>
      <c r="I35" t="s">
        <v>69</v>
      </c>
      <c r="J35">
        <v>23.45</v>
      </c>
      <c r="L35" t="s">
        <v>17</v>
      </c>
    </row>
    <row r="36" spans="1:12" x14ac:dyDescent="0.25">
      <c r="A36">
        <v>926</v>
      </c>
      <c r="B36">
        <v>0</v>
      </c>
      <c r="C36">
        <v>1</v>
      </c>
      <c r="D36" t="s">
        <v>70</v>
      </c>
      <c r="E36" t="s">
        <v>13</v>
      </c>
      <c r="F36">
        <v>30</v>
      </c>
      <c r="G36">
        <v>1</v>
      </c>
      <c r="H36">
        <v>0</v>
      </c>
      <c r="I36">
        <v>13236</v>
      </c>
      <c r="J36">
        <v>57.75</v>
      </c>
      <c r="K36" t="s">
        <v>71</v>
      </c>
      <c r="L36" t="s">
        <v>25</v>
      </c>
    </row>
    <row r="37" spans="1:12" x14ac:dyDescent="0.25">
      <c r="A37">
        <v>927</v>
      </c>
      <c r="B37">
        <v>0</v>
      </c>
      <c r="C37">
        <v>3</v>
      </c>
      <c r="D37" t="s">
        <v>72</v>
      </c>
      <c r="E37" t="s">
        <v>13</v>
      </c>
      <c r="F37">
        <v>18.5</v>
      </c>
      <c r="G37">
        <v>0</v>
      </c>
      <c r="H37">
        <v>0</v>
      </c>
      <c r="I37">
        <v>2682</v>
      </c>
      <c r="J37">
        <v>7.2291999999999996</v>
      </c>
      <c r="L37" t="s">
        <v>25</v>
      </c>
    </row>
    <row r="38" spans="1:12" x14ac:dyDescent="0.25">
      <c r="A38">
        <v>928</v>
      </c>
      <c r="B38">
        <v>1</v>
      </c>
      <c r="C38">
        <v>3</v>
      </c>
      <c r="D38" t="s">
        <v>73</v>
      </c>
      <c r="E38" t="s">
        <v>16</v>
      </c>
      <c r="G38">
        <v>0</v>
      </c>
      <c r="H38">
        <v>0</v>
      </c>
      <c r="I38">
        <v>342712</v>
      </c>
      <c r="J38">
        <v>8.0500000000000007</v>
      </c>
      <c r="L38" t="s">
        <v>17</v>
      </c>
    </row>
    <row r="39" spans="1:12" x14ac:dyDescent="0.25">
      <c r="A39">
        <v>929</v>
      </c>
      <c r="B39">
        <v>1</v>
      </c>
      <c r="C39">
        <v>3</v>
      </c>
      <c r="D39" t="s">
        <v>74</v>
      </c>
      <c r="E39" t="s">
        <v>16</v>
      </c>
      <c r="F39">
        <v>21</v>
      </c>
      <c r="G39">
        <v>0</v>
      </c>
      <c r="H39">
        <v>0</v>
      </c>
      <c r="I39">
        <v>315087</v>
      </c>
      <c r="J39">
        <v>8.6624999999999996</v>
      </c>
      <c r="L39" t="s">
        <v>17</v>
      </c>
    </row>
    <row r="40" spans="1:12" x14ac:dyDescent="0.25">
      <c r="A40">
        <v>930</v>
      </c>
      <c r="B40">
        <v>0</v>
      </c>
      <c r="C40">
        <v>3</v>
      </c>
      <c r="D40" t="s">
        <v>75</v>
      </c>
      <c r="E40" t="s">
        <v>13</v>
      </c>
      <c r="F40">
        <v>25</v>
      </c>
      <c r="G40">
        <v>0</v>
      </c>
      <c r="H40">
        <v>0</v>
      </c>
      <c r="I40">
        <v>345768</v>
      </c>
      <c r="J40">
        <v>9.5</v>
      </c>
      <c r="L40" t="s">
        <v>17</v>
      </c>
    </row>
    <row r="41" spans="1:12" x14ac:dyDescent="0.25">
      <c r="A41">
        <v>931</v>
      </c>
      <c r="B41">
        <v>0</v>
      </c>
      <c r="C41">
        <v>3</v>
      </c>
      <c r="D41" t="s">
        <v>76</v>
      </c>
      <c r="E41" t="s">
        <v>13</v>
      </c>
      <c r="G41">
        <v>0</v>
      </c>
      <c r="H41">
        <v>0</v>
      </c>
      <c r="I41">
        <v>1601</v>
      </c>
      <c r="J41">
        <v>56.495800000000003</v>
      </c>
      <c r="L41" t="s">
        <v>17</v>
      </c>
    </row>
    <row r="42" spans="1:12" x14ac:dyDescent="0.25">
      <c r="A42">
        <v>932</v>
      </c>
      <c r="B42">
        <v>0</v>
      </c>
      <c r="C42">
        <v>3</v>
      </c>
      <c r="D42" t="s">
        <v>77</v>
      </c>
      <c r="E42" t="s">
        <v>13</v>
      </c>
      <c r="F42">
        <v>39</v>
      </c>
      <c r="G42">
        <v>0</v>
      </c>
      <c r="H42">
        <v>1</v>
      </c>
      <c r="I42">
        <v>349256</v>
      </c>
      <c r="J42">
        <v>13.416700000000001</v>
      </c>
      <c r="L42" t="s">
        <v>25</v>
      </c>
    </row>
    <row r="43" spans="1:12" x14ac:dyDescent="0.25">
      <c r="A43">
        <v>933</v>
      </c>
      <c r="B43">
        <v>0</v>
      </c>
      <c r="C43">
        <v>1</v>
      </c>
      <c r="D43" t="s">
        <v>78</v>
      </c>
      <c r="E43" t="s">
        <v>13</v>
      </c>
      <c r="G43">
        <v>0</v>
      </c>
      <c r="H43">
        <v>0</v>
      </c>
      <c r="I43">
        <v>113778</v>
      </c>
      <c r="J43">
        <v>26.55</v>
      </c>
      <c r="K43" t="s">
        <v>79</v>
      </c>
      <c r="L43" t="s">
        <v>17</v>
      </c>
    </row>
    <row r="44" spans="1:12" x14ac:dyDescent="0.25">
      <c r="A44">
        <v>934</v>
      </c>
      <c r="B44">
        <v>0</v>
      </c>
      <c r="C44">
        <v>3</v>
      </c>
      <c r="D44" t="s">
        <v>80</v>
      </c>
      <c r="E44" t="s">
        <v>13</v>
      </c>
      <c r="F44">
        <v>41</v>
      </c>
      <c r="G44">
        <v>0</v>
      </c>
      <c r="H44">
        <v>0</v>
      </c>
      <c r="I44" t="s">
        <v>81</v>
      </c>
      <c r="J44">
        <v>7.85</v>
      </c>
      <c r="L44" t="s">
        <v>17</v>
      </c>
    </row>
    <row r="45" spans="1:12" x14ac:dyDescent="0.25">
      <c r="A45">
        <v>935</v>
      </c>
      <c r="B45">
        <v>1</v>
      </c>
      <c r="C45">
        <v>2</v>
      </c>
      <c r="D45" t="s">
        <v>82</v>
      </c>
      <c r="E45" t="s">
        <v>16</v>
      </c>
      <c r="F45">
        <v>30</v>
      </c>
      <c r="G45">
        <v>0</v>
      </c>
      <c r="H45">
        <v>0</v>
      </c>
      <c r="I45">
        <v>237249</v>
      </c>
      <c r="J45">
        <v>13</v>
      </c>
      <c r="L45" t="s">
        <v>17</v>
      </c>
    </row>
    <row r="46" spans="1:12" x14ac:dyDescent="0.25">
      <c r="A46">
        <v>936</v>
      </c>
      <c r="B46">
        <v>1</v>
      </c>
      <c r="C46">
        <v>1</v>
      </c>
      <c r="D46" t="s">
        <v>83</v>
      </c>
      <c r="E46" t="s">
        <v>16</v>
      </c>
      <c r="F46">
        <v>45</v>
      </c>
      <c r="G46">
        <v>1</v>
      </c>
      <c r="H46">
        <v>0</v>
      </c>
      <c r="I46">
        <v>11753</v>
      </c>
      <c r="J46">
        <v>52.554200000000002</v>
      </c>
      <c r="K46" t="s">
        <v>84</v>
      </c>
      <c r="L46" t="s">
        <v>17</v>
      </c>
    </row>
    <row r="47" spans="1:12" x14ac:dyDescent="0.25">
      <c r="A47">
        <v>937</v>
      </c>
      <c r="B47">
        <v>0</v>
      </c>
      <c r="C47">
        <v>3</v>
      </c>
      <c r="D47" t="s">
        <v>85</v>
      </c>
      <c r="E47" t="s">
        <v>13</v>
      </c>
      <c r="F47">
        <v>25</v>
      </c>
      <c r="G47">
        <v>0</v>
      </c>
      <c r="H47">
        <v>0</v>
      </c>
      <c r="I47" t="s">
        <v>86</v>
      </c>
      <c r="J47">
        <v>7.9249999999999998</v>
      </c>
      <c r="L47" t="s">
        <v>17</v>
      </c>
    </row>
    <row r="48" spans="1:12" x14ac:dyDescent="0.25">
      <c r="A48">
        <v>938</v>
      </c>
      <c r="B48">
        <v>0</v>
      </c>
      <c r="C48">
        <v>1</v>
      </c>
      <c r="D48" t="s">
        <v>87</v>
      </c>
      <c r="E48" t="s">
        <v>13</v>
      </c>
      <c r="F48">
        <v>45</v>
      </c>
      <c r="G48">
        <v>0</v>
      </c>
      <c r="H48">
        <v>0</v>
      </c>
      <c r="I48" t="s">
        <v>88</v>
      </c>
      <c r="J48">
        <v>29.7</v>
      </c>
      <c r="K48" t="s">
        <v>89</v>
      </c>
      <c r="L48" t="s">
        <v>25</v>
      </c>
    </row>
    <row r="49" spans="1:12" x14ac:dyDescent="0.25">
      <c r="A49">
        <v>939</v>
      </c>
      <c r="B49">
        <v>0</v>
      </c>
      <c r="C49">
        <v>3</v>
      </c>
      <c r="D49" t="s">
        <v>90</v>
      </c>
      <c r="E49" t="s">
        <v>13</v>
      </c>
      <c r="G49">
        <v>0</v>
      </c>
      <c r="H49">
        <v>0</v>
      </c>
      <c r="I49">
        <v>370374</v>
      </c>
      <c r="J49">
        <v>7.75</v>
      </c>
      <c r="L49" t="s">
        <v>14</v>
      </c>
    </row>
    <row r="50" spans="1:12" x14ac:dyDescent="0.25">
      <c r="A50">
        <v>940</v>
      </c>
      <c r="B50">
        <v>1</v>
      </c>
      <c r="C50">
        <v>1</v>
      </c>
      <c r="D50" t="s">
        <v>91</v>
      </c>
      <c r="E50" t="s">
        <v>16</v>
      </c>
      <c r="F50">
        <v>60</v>
      </c>
      <c r="G50">
        <v>0</v>
      </c>
      <c r="H50">
        <v>0</v>
      </c>
      <c r="I50">
        <v>11813</v>
      </c>
      <c r="J50">
        <v>76.291700000000006</v>
      </c>
      <c r="K50" t="s">
        <v>92</v>
      </c>
      <c r="L50" t="s">
        <v>25</v>
      </c>
    </row>
    <row r="51" spans="1:12" x14ac:dyDescent="0.25">
      <c r="A51">
        <v>941</v>
      </c>
      <c r="B51">
        <v>1</v>
      </c>
      <c r="C51">
        <v>3</v>
      </c>
      <c r="D51" t="s">
        <v>93</v>
      </c>
      <c r="E51" t="s">
        <v>16</v>
      </c>
      <c r="F51">
        <v>36</v>
      </c>
      <c r="G51">
        <v>0</v>
      </c>
      <c r="H51">
        <v>2</v>
      </c>
      <c r="I51" t="s">
        <v>94</v>
      </c>
      <c r="J51">
        <v>15.9</v>
      </c>
      <c r="L51" t="s">
        <v>17</v>
      </c>
    </row>
    <row r="52" spans="1:12" x14ac:dyDescent="0.25">
      <c r="A52">
        <v>942</v>
      </c>
      <c r="B52">
        <v>0</v>
      </c>
      <c r="C52">
        <v>1</v>
      </c>
      <c r="D52" t="s">
        <v>95</v>
      </c>
      <c r="E52" t="s">
        <v>13</v>
      </c>
      <c r="F52">
        <v>24</v>
      </c>
      <c r="G52">
        <v>1</v>
      </c>
      <c r="H52">
        <v>0</v>
      </c>
      <c r="I52">
        <v>13695</v>
      </c>
      <c r="J52">
        <v>60</v>
      </c>
      <c r="K52" t="s">
        <v>96</v>
      </c>
      <c r="L52" t="s">
        <v>17</v>
      </c>
    </row>
    <row r="53" spans="1:12" x14ac:dyDescent="0.25">
      <c r="A53">
        <v>943</v>
      </c>
      <c r="B53">
        <v>0</v>
      </c>
      <c r="C53">
        <v>2</v>
      </c>
      <c r="D53" t="s">
        <v>97</v>
      </c>
      <c r="E53" t="s">
        <v>13</v>
      </c>
      <c r="F53">
        <v>27</v>
      </c>
      <c r="G53">
        <v>0</v>
      </c>
      <c r="H53">
        <v>0</v>
      </c>
      <c r="I53" t="s">
        <v>98</v>
      </c>
      <c r="J53">
        <v>15.033300000000001</v>
      </c>
      <c r="L53" t="s">
        <v>25</v>
      </c>
    </row>
    <row r="54" spans="1:12" x14ac:dyDescent="0.25">
      <c r="A54">
        <v>944</v>
      </c>
      <c r="B54">
        <v>1</v>
      </c>
      <c r="C54">
        <v>2</v>
      </c>
      <c r="D54" t="s">
        <v>99</v>
      </c>
      <c r="E54" t="s">
        <v>16</v>
      </c>
      <c r="F54">
        <v>20</v>
      </c>
      <c r="G54">
        <v>2</v>
      </c>
      <c r="H54">
        <v>1</v>
      </c>
      <c r="I54">
        <v>29105</v>
      </c>
      <c r="J54">
        <v>23</v>
      </c>
      <c r="L54" t="s">
        <v>17</v>
      </c>
    </row>
    <row r="55" spans="1:12" x14ac:dyDescent="0.25">
      <c r="A55">
        <v>945</v>
      </c>
      <c r="B55">
        <v>1</v>
      </c>
      <c r="C55">
        <v>1</v>
      </c>
      <c r="D55" t="s">
        <v>100</v>
      </c>
      <c r="E55" t="s">
        <v>16</v>
      </c>
      <c r="F55">
        <v>28</v>
      </c>
      <c r="G55">
        <v>3</v>
      </c>
      <c r="H55">
        <v>2</v>
      </c>
      <c r="I55">
        <v>19950</v>
      </c>
      <c r="J55">
        <v>263</v>
      </c>
      <c r="K55" t="s">
        <v>101</v>
      </c>
      <c r="L55" t="s">
        <v>17</v>
      </c>
    </row>
    <row r="56" spans="1:12" x14ac:dyDescent="0.25">
      <c r="A56">
        <v>946</v>
      </c>
      <c r="B56">
        <v>0</v>
      </c>
      <c r="C56">
        <v>2</v>
      </c>
      <c r="D56" t="s">
        <v>102</v>
      </c>
      <c r="E56" t="s">
        <v>13</v>
      </c>
      <c r="G56">
        <v>0</v>
      </c>
      <c r="H56">
        <v>0</v>
      </c>
      <c r="I56" t="s">
        <v>103</v>
      </c>
      <c r="J56">
        <v>15.5792</v>
      </c>
      <c r="L56" t="s">
        <v>25</v>
      </c>
    </row>
    <row r="57" spans="1:12" x14ac:dyDescent="0.25">
      <c r="A57">
        <v>947</v>
      </c>
      <c r="B57">
        <v>0</v>
      </c>
      <c r="C57">
        <v>3</v>
      </c>
      <c r="D57" t="s">
        <v>104</v>
      </c>
      <c r="E57" t="s">
        <v>13</v>
      </c>
      <c r="F57">
        <v>10</v>
      </c>
      <c r="G57">
        <v>4</v>
      </c>
      <c r="H57">
        <v>1</v>
      </c>
      <c r="I57">
        <v>382652</v>
      </c>
      <c r="J57">
        <v>29.125</v>
      </c>
      <c r="L57" t="s">
        <v>14</v>
      </c>
    </row>
    <row r="58" spans="1:12" x14ac:dyDescent="0.25">
      <c r="A58">
        <v>948</v>
      </c>
      <c r="B58">
        <v>0</v>
      </c>
      <c r="C58">
        <v>3</v>
      </c>
      <c r="D58" t="s">
        <v>105</v>
      </c>
      <c r="E58" t="s">
        <v>13</v>
      </c>
      <c r="F58">
        <v>35</v>
      </c>
      <c r="G58">
        <v>0</v>
      </c>
      <c r="H58">
        <v>0</v>
      </c>
      <c r="I58">
        <v>349230</v>
      </c>
      <c r="J58">
        <v>7.8958000000000004</v>
      </c>
      <c r="L58" t="s">
        <v>17</v>
      </c>
    </row>
    <row r="59" spans="1:12" x14ac:dyDescent="0.25">
      <c r="A59">
        <v>949</v>
      </c>
      <c r="B59">
        <v>0</v>
      </c>
      <c r="C59">
        <v>3</v>
      </c>
      <c r="D59" t="s">
        <v>106</v>
      </c>
      <c r="E59" t="s">
        <v>13</v>
      </c>
      <c r="F59">
        <v>25</v>
      </c>
      <c r="G59">
        <v>0</v>
      </c>
      <c r="H59">
        <v>0</v>
      </c>
      <c r="I59">
        <v>348122</v>
      </c>
      <c r="J59">
        <v>7.65</v>
      </c>
      <c r="K59" t="s">
        <v>107</v>
      </c>
      <c r="L59" t="s">
        <v>17</v>
      </c>
    </row>
    <row r="60" spans="1:12" x14ac:dyDescent="0.25">
      <c r="A60">
        <v>950</v>
      </c>
      <c r="B60">
        <v>0</v>
      </c>
      <c r="C60">
        <v>3</v>
      </c>
      <c r="D60" t="s">
        <v>108</v>
      </c>
      <c r="E60" t="s">
        <v>13</v>
      </c>
      <c r="G60">
        <v>1</v>
      </c>
      <c r="H60">
        <v>0</v>
      </c>
      <c r="I60">
        <v>386525</v>
      </c>
      <c r="J60">
        <v>16.100000000000001</v>
      </c>
      <c r="L60" t="s">
        <v>17</v>
      </c>
    </row>
    <row r="61" spans="1:12" x14ac:dyDescent="0.25">
      <c r="A61">
        <v>951</v>
      </c>
      <c r="B61">
        <v>1</v>
      </c>
      <c r="C61">
        <v>1</v>
      </c>
      <c r="D61" t="s">
        <v>109</v>
      </c>
      <c r="E61" t="s">
        <v>16</v>
      </c>
      <c r="F61">
        <v>36</v>
      </c>
      <c r="G61">
        <v>0</v>
      </c>
      <c r="H61">
        <v>0</v>
      </c>
      <c r="I61" t="s">
        <v>52</v>
      </c>
      <c r="J61">
        <v>262.375</v>
      </c>
      <c r="K61" t="s">
        <v>110</v>
      </c>
      <c r="L61" t="s">
        <v>25</v>
      </c>
    </row>
    <row r="62" spans="1:12" x14ac:dyDescent="0.25">
      <c r="A62">
        <v>952</v>
      </c>
      <c r="B62">
        <v>0</v>
      </c>
      <c r="C62">
        <v>3</v>
      </c>
      <c r="D62" t="s">
        <v>111</v>
      </c>
      <c r="E62" t="s">
        <v>13</v>
      </c>
      <c r="F62">
        <v>17</v>
      </c>
      <c r="G62">
        <v>0</v>
      </c>
      <c r="H62">
        <v>0</v>
      </c>
      <c r="I62">
        <v>349232</v>
      </c>
      <c r="J62">
        <v>7.8958000000000004</v>
      </c>
      <c r="L62" t="s">
        <v>17</v>
      </c>
    </row>
    <row r="63" spans="1:12" x14ac:dyDescent="0.25">
      <c r="A63">
        <v>953</v>
      </c>
      <c r="B63">
        <v>0</v>
      </c>
      <c r="C63">
        <v>2</v>
      </c>
      <c r="D63" t="s">
        <v>112</v>
      </c>
      <c r="E63" t="s">
        <v>13</v>
      </c>
      <c r="F63">
        <v>32</v>
      </c>
      <c r="G63">
        <v>0</v>
      </c>
      <c r="H63">
        <v>0</v>
      </c>
      <c r="I63">
        <v>237216</v>
      </c>
      <c r="J63">
        <v>13.5</v>
      </c>
      <c r="L63" t="s">
        <v>17</v>
      </c>
    </row>
    <row r="64" spans="1:12" x14ac:dyDescent="0.25">
      <c r="A64">
        <v>954</v>
      </c>
      <c r="B64">
        <v>0</v>
      </c>
      <c r="C64">
        <v>3</v>
      </c>
      <c r="D64" t="s">
        <v>113</v>
      </c>
      <c r="E64" t="s">
        <v>13</v>
      </c>
      <c r="F64">
        <v>18</v>
      </c>
      <c r="G64">
        <v>0</v>
      </c>
      <c r="H64">
        <v>0</v>
      </c>
      <c r="I64">
        <v>347090</v>
      </c>
      <c r="J64">
        <v>7.75</v>
      </c>
      <c r="L64" t="s">
        <v>17</v>
      </c>
    </row>
    <row r="65" spans="1:12" x14ac:dyDescent="0.25">
      <c r="A65">
        <v>955</v>
      </c>
      <c r="B65">
        <v>1</v>
      </c>
      <c r="C65">
        <v>3</v>
      </c>
      <c r="D65" t="s">
        <v>114</v>
      </c>
      <c r="E65" t="s">
        <v>16</v>
      </c>
      <c r="F65">
        <v>22</v>
      </c>
      <c r="G65">
        <v>0</v>
      </c>
      <c r="H65">
        <v>0</v>
      </c>
      <c r="I65">
        <v>334914</v>
      </c>
      <c r="J65">
        <v>7.7249999999999996</v>
      </c>
      <c r="L65" t="s">
        <v>14</v>
      </c>
    </row>
    <row r="66" spans="1:12" x14ac:dyDescent="0.25">
      <c r="A66">
        <v>956</v>
      </c>
      <c r="B66">
        <v>0</v>
      </c>
      <c r="C66">
        <v>1</v>
      </c>
      <c r="D66" t="s">
        <v>115</v>
      </c>
      <c r="E66" t="s">
        <v>13</v>
      </c>
      <c r="F66">
        <v>13</v>
      </c>
      <c r="G66">
        <v>2</v>
      </c>
      <c r="H66">
        <v>2</v>
      </c>
      <c r="I66" t="s">
        <v>52</v>
      </c>
      <c r="J66">
        <v>262.375</v>
      </c>
      <c r="K66" t="s">
        <v>53</v>
      </c>
      <c r="L66" t="s">
        <v>25</v>
      </c>
    </row>
    <row r="67" spans="1:12" x14ac:dyDescent="0.25">
      <c r="A67">
        <v>957</v>
      </c>
      <c r="B67">
        <v>1</v>
      </c>
      <c r="C67">
        <v>2</v>
      </c>
      <c r="D67" t="s">
        <v>116</v>
      </c>
      <c r="E67" t="s">
        <v>16</v>
      </c>
      <c r="G67">
        <v>0</v>
      </c>
      <c r="H67">
        <v>0</v>
      </c>
      <c r="I67" t="s">
        <v>117</v>
      </c>
      <c r="J67">
        <v>21</v>
      </c>
      <c r="L67" t="s">
        <v>17</v>
      </c>
    </row>
    <row r="68" spans="1:12" x14ac:dyDescent="0.25">
      <c r="A68">
        <v>958</v>
      </c>
      <c r="B68">
        <v>1</v>
      </c>
      <c r="C68">
        <v>3</v>
      </c>
      <c r="D68" t="s">
        <v>118</v>
      </c>
      <c r="E68" t="s">
        <v>16</v>
      </c>
      <c r="F68">
        <v>18</v>
      </c>
      <c r="G68">
        <v>0</v>
      </c>
      <c r="H68">
        <v>0</v>
      </c>
      <c r="I68">
        <v>330963</v>
      </c>
      <c r="J68">
        <v>7.8792</v>
      </c>
      <c r="L68" t="s">
        <v>14</v>
      </c>
    </row>
    <row r="69" spans="1:12" x14ac:dyDescent="0.25">
      <c r="A69">
        <v>959</v>
      </c>
      <c r="B69">
        <v>0</v>
      </c>
      <c r="C69">
        <v>1</v>
      </c>
      <c r="D69" t="s">
        <v>119</v>
      </c>
      <c r="E69" t="s">
        <v>13</v>
      </c>
      <c r="F69">
        <v>47</v>
      </c>
      <c r="G69">
        <v>0</v>
      </c>
      <c r="H69">
        <v>0</v>
      </c>
      <c r="I69">
        <v>113796</v>
      </c>
      <c r="J69">
        <v>42.4</v>
      </c>
      <c r="L69" t="s">
        <v>17</v>
      </c>
    </row>
    <row r="70" spans="1:12" x14ac:dyDescent="0.25">
      <c r="A70">
        <v>960</v>
      </c>
      <c r="B70">
        <v>0</v>
      </c>
      <c r="C70">
        <v>1</v>
      </c>
      <c r="D70" t="s">
        <v>120</v>
      </c>
      <c r="E70" t="s">
        <v>13</v>
      </c>
      <c r="F70">
        <v>31</v>
      </c>
      <c r="G70">
        <v>0</v>
      </c>
      <c r="H70">
        <v>0</v>
      </c>
      <c r="I70">
        <v>2543</v>
      </c>
      <c r="J70">
        <v>28.537500000000001</v>
      </c>
      <c r="K70" t="s">
        <v>121</v>
      </c>
      <c r="L70" t="s">
        <v>25</v>
      </c>
    </row>
    <row r="71" spans="1:12" x14ac:dyDescent="0.25">
      <c r="A71">
        <v>961</v>
      </c>
      <c r="B71">
        <v>1</v>
      </c>
      <c r="C71">
        <v>1</v>
      </c>
      <c r="D71" t="s">
        <v>122</v>
      </c>
      <c r="E71" t="s">
        <v>16</v>
      </c>
      <c r="F71">
        <v>60</v>
      </c>
      <c r="G71">
        <v>1</v>
      </c>
      <c r="H71">
        <v>4</v>
      </c>
      <c r="I71">
        <v>19950</v>
      </c>
      <c r="J71">
        <v>263</v>
      </c>
      <c r="K71" t="s">
        <v>101</v>
      </c>
      <c r="L71" t="s">
        <v>17</v>
      </c>
    </row>
    <row r="72" spans="1:12" x14ac:dyDescent="0.25">
      <c r="A72">
        <v>962</v>
      </c>
      <c r="B72">
        <v>1</v>
      </c>
      <c r="C72">
        <v>3</v>
      </c>
      <c r="D72" t="s">
        <v>123</v>
      </c>
      <c r="E72" t="s">
        <v>16</v>
      </c>
      <c r="F72">
        <v>24</v>
      </c>
      <c r="G72">
        <v>0</v>
      </c>
      <c r="H72">
        <v>0</v>
      </c>
      <c r="I72">
        <v>382653</v>
      </c>
      <c r="J72">
        <v>7.75</v>
      </c>
      <c r="L72" t="s">
        <v>14</v>
      </c>
    </row>
    <row r="73" spans="1:12" x14ac:dyDescent="0.25">
      <c r="A73">
        <v>963</v>
      </c>
      <c r="B73">
        <v>0</v>
      </c>
      <c r="C73">
        <v>3</v>
      </c>
      <c r="D73" t="s">
        <v>124</v>
      </c>
      <c r="E73" t="s">
        <v>13</v>
      </c>
      <c r="F73">
        <v>21</v>
      </c>
      <c r="G73">
        <v>0</v>
      </c>
      <c r="H73">
        <v>0</v>
      </c>
      <c r="I73">
        <v>349211</v>
      </c>
      <c r="J73">
        <v>7.8958000000000004</v>
      </c>
      <c r="L73" t="s">
        <v>17</v>
      </c>
    </row>
    <row r="74" spans="1:12" x14ac:dyDescent="0.25">
      <c r="A74">
        <v>964</v>
      </c>
      <c r="B74">
        <v>1</v>
      </c>
      <c r="C74">
        <v>3</v>
      </c>
      <c r="D74" t="s">
        <v>125</v>
      </c>
      <c r="E74" t="s">
        <v>16</v>
      </c>
      <c r="F74">
        <v>29</v>
      </c>
      <c r="G74">
        <v>0</v>
      </c>
      <c r="H74">
        <v>0</v>
      </c>
      <c r="I74">
        <v>3101297</v>
      </c>
      <c r="J74">
        <v>7.9249999999999998</v>
      </c>
      <c r="L74" t="s">
        <v>17</v>
      </c>
    </row>
    <row r="75" spans="1:12" x14ac:dyDescent="0.25">
      <c r="A75">
        <v>965</v>
      </c>
      <c r="B75">
        <v>0</v>
      </c>
      <c r="C75">
        <v>1</v>
      </c>
      <c r="D75" t="s">
        <v>126</v>
      </c>
      <c r="E75" t="s">
        <v>13</v>
      </c>
      <c r="F75">
        <v>28.5</v>
      </c>
      <c r="G75">
        <v>0</v>
      </c>
      <c r="H75">
        <v>0</v>
      </c>
      <c r="I75" t="s">
        <v>127</v>
      </c>
      <c r="J75">
        <v>27.720800000000001</v>
      </c>
      <c r="K75" t="s">
        <v>128</v>
      </c>
      <c r="L75" t="s">
        <v>25</v>
      </c>
    </row>
    <row r="76" spans="1:12" x14ac:dyDescent="0.25">
      <c r="A76">
        <v>966</v>
      </c>
      <c r="B76">
        <v>1</v>
      </c>
      <c r="C76">
        <v>1</v>
      </c>
      <c r="D76" t="s">
        <v>129</v>
      </c>
      <c r="E76" t="s">
        <v>16</v>
      </c>
      <c r="F76">
        <v>35</v>
      </c>
      <c r="G76">
        <v>0</v>
      </c>
      <c r="H76">
        <v>0</v>
      </c>
      <c r="I76">
        <v>113503</v>
      </c>
      <c r="J76">
        <v>211.5</v>
      </c>
      <c r="K76" t="s">
        <v>130</v>
      </c>
      <c r="L76" t="s">
        <v>25</v>
      </c>
    </row>
    <row r="77" spans="1:12" x14ac:dyDescent="0.25">
      <c r="A77">
        <v>967</v>
      </c>
      <c r="B77">
        <v>0</v>
      </c>
      <c r="C77">
        <v>1</v>
      </c>
      <c r="D77" t="s">
        <v>131</v>
      </c>
      <c r="E77" t="s">
        <v>13</v>
      </c>
      <c r="F77">
        <v>32.5</v>
      </c>
      <c r="G77">
        <v>0</v>
      </c>
      <c r="H77">
        <v>0</v>
      </c>
      <c r="I77">
        <v>113503</v>
      </c>
      <c r="J77">
        <v>211.5</v>
      </c>
      <c r="K77" t="s">
        <v>132</v>
      </c>
      <c r="L77" t="s">
        <v>25</v>
      </c>
    </row>
    <row r="78" spans="1:12" x14ac:dyDescent="0.25">
      <c r="A78">
        <v>968</v>
      </c>
      <c r="B78">
        <v>0</v>
      </c>
      <c r="C78">
        <v>3</v>
      </c>
      <c r="D78" t="s">
        <v>133</v>
      </c>
      <c r="E78" t="s">
        <v>13</v>
      </c>
      <c r="G78">
        <v>0</v>
      </c>
      <c r="H78">
        <v>0</v>
      </c>
      <c r="I78">
        <v>359306</v>
      </c>
      <c r="J78">
        <v>8.0500000000000007</v>
      </c>
      <c r="L78" t="s">
        <v>17</v>
      </c>
    </row>
    <row r="79" spans="1:12" x14ac:dyDescent="0.25">
      <c r="A79">
        <v>969</v>
      </c>
      <c r="B79">
        <v>1</v>
      </c>
      <c r="C79">
        <v>1</v>
      </c>
      <c r="D79" t="s">
        <v>134</v>
      </c>
      <c r="E79" t="s">
        <v>16</v>
      </c>
      <c r="F79">
        <v>55</v>
      </c>
      <c r="G79">
        <v>2</v>
      </c>
      <c r="H79">
        <v>0</v>
      </c>
      <c r="I79">
        <v>11770</v>
      </c>
      <c r="J79">
        <v>25.7</v>
      </c>
      <c r="K79" t="s">
        <v>135</v>
      </c>
      <c r="L79" t="s">
        <v>17</v>
      </c>
    </row>
    <row r="80" spans="1:12" x14ac:dyDescent="0.25">
      <c r="A80">
        <v>970</v>
      </c>
      <c r="B80">
        <v>0</v>
      </c>
      <c r="C80">
        <v>2</v>
      </c>
      <c r="D80" t="s">
        <v>136</v>
      </c>
      <c r="E80" t="s">
        <v>13</v>
      </c>
      <c r="F80">
        <v>30</v>
      </c>
      <c r="G80">
        <v>0</v>
      </c>
      <c r="H80">
        <v>0</v>
      </c>
      <c r="I80">
        <v>248744</v>
      </c>
      <c r="J80">
        <v>13</v>
      </c>
      <c r="L80" t="s">
        <v>17</v>
      </c>
    </row>
    <row r="81" spans="1:12" x14ac:dyDescent="0.25">
      <c r="A81">
        <v>971</v>
      </c>
      <c r="B81">
        <v>1</v>
      </c>
      <c r="C81">
        <v>3</v>
      </c>
      <c r="D81" t="s">
        <v>137</v>
      </c>
      <c r="E81" t="s">
        <v>16</v>
      </c>
      <c r="F81">
        <v>24</v>
      </c>
      <c r="G81">
        <v>0</v>
      </c>
      <c r="H81">
        <v>0</v>
      </c>
      <c r="I81">
        <v>368702</v>
      </c>
      <c r="J81">
        <v>7.75</v>
      </c>
      <c r="L81" t="s">
        <v>14</v>
      </c>
    </row>
    <row r="82" spans="1:12" x14ac:dyDescent="0.25">
      <c r="A82">
        <v>972</v>
      </c>
      <c r="B82">
        <v>0</v>
      </c>
      <c r="C82">
        <v>3</v>
      </c>
      <c r="D82" t="s">
        <v>138</v>
      </c>
      <c r="E82" t="s">
        <v>13</v>
      </c>
      <c r="F82">
        <v>6</v>
      </c>
      <c r="G82">
        <v>1</v>
      </c>
      <c r="H82">
        <v>1</v>
      </c>
      <c r="I82">
        <v>2678</v>
      </c>
      <c r="J82">
        <v>15.245799999999999</v>
      </c>
      <c r="L82" t="s">
        <v>25</v>
      </c>
    </row>
    <row r="83" spans="1:12" x14ac:dyDescent="0.25">
      <c r="A83">
        <v>973</v>
      </c>
      <c r="B83">
        <v>0</v>
      </c>
      <c r="C83">
        <v>1</v>
      </c>
      <c r="D83" t="s">
        <v>139</v>
      </c>
      <c r="E83" t="s">
        <v>13</v>
      </c>
      <c r="F83">
        <v>67</v>
      </c>
      <c r="G83">
        <v>1</v>
      </c>
      <c r="H83">
        <v>0</v>
      </c>
      <c r="I83" t="s">
        <v>140</v>
      </c>
      <c r="J83">
        <v>221.7792</v>
      </c>
      <c r="K83" t="s">
        <v>141</v>
      </c>
      <c r="L83" t="s">
        <v>17</v>
      </c>
    </row>
    <row r="84" spans="1:12" x14ac:dyDescent="0.25">
      <c r="A84">
        <v>974</v>
      </c>
      <c r="B84">
        <v>0</v>
      </c>
      <c r="C84">
        <v>1</v>
      </c>
      <c r="D84" t="s">
        <v>142</v>
      </c>
      <c r="E84" t="s">
        <v>13</v>
      </c>
      <c r="F84">
        <v>49</v>
      </c>
      <c r="G84">
        <v>0</v>
      </c>
      <c r="H84">
        <v>0</v>
      </c>
      <c r="I84">
        <v>19924</v>
      </c>
      <c r="J84">
        <v>26</v>
      </c>
      <c r="L84" t="s">
        <v>17</v>
      </c>
    </row>
    <row r="85" spans="1:12" x14ac:dyDescent="0.25">
      <c r="A85">
        <v>975</v>
      </c>
      <c r="B85">
        <v>0</v>
      </c>
      <c r="C85">
        <v>3</v>
      </c>
      <c r="D85" t="s">
        <v>143</v>
      </c>
      <c r="E85" t="s">
        <v>13</v>
      </c>
      <c r="G85">
        <v>0</v>
      </c>
      <c r="H85">
        <v>0</v>
      </c>
      <c r="I85">
        <v>349238</v>
      </c>
      <c r="J85">
        <v>7.8958000000000004</v>
      </c>
      <c r="L85" t="s">
        <v>17</v>
      </c>
    </row>
    <row r="86" spans="1:12" x14ac:dyDescent="0.25">
      <c r="A86">
        <v>976</v>
      </c>
      <c r="B86">
        <v>0</v>
      </c>
      <c r="C86">
        <v>2</v>
      </c>
      <c r="D86" t="s">
        <v>144</v>
      </c>
      <c r="E86" t="s">
        <v>13</v>
      </c>
      <c r="G86">
        <v>0</v>
      </c>
      <c r="H86">
        <v>0</v>
      </c>
      <c r="I86">
        <v>240261</v>
      </c>
      <c r="J86">
        <v>10.708299999999999</v>
      </c>
      <c r="L86" t="s">
        <v>14</v>
      </c>
    </row>
    <row r="87" spans="1:12" x14ac:dyDescent="0.25">
      <c r="A87">
        <v>977</v>
      </c>
      <c r="B87">
        <v>0</v>
      </c>
      <c r="C87">
        <v>3</v>
      </c>
      <c r="D87" t="s">
        <v>145</v>
      </c>
      <c r="E87" t="s">
        <v>13</v>
      </c>
      <c r="G87">
        <v>1</v>
      </c>
      <c r="H87">
        <v>0</v>
      </c>
      <c r="I87">
        <v>2660</v>
      </c>
      <c r="J87">
        <v>14.4542</v>
      </c>
      <c r="L87" t="s">
        <v>25</v>
      </c>
    </row>
    <row r="88" spans="1:12" x14ac:dyDescent="0.25">
      <c r="A88">
        <v>978</v>
      </c>
      <c r="B88">
        <v>1</v>
      </c>
      <c r="C88">
        <v>3</v>
      </c>
      <c r="D88" t="s">
        <v>146</v>
      </c>
      <c r="E88" t="s">
        <v>16</v>
      </c>
      <c r="F88">
        <v>27</v>
      </c>
      <c r="G88">
        <v>0</v>
      </c>
      <c r="H88">
        <v>0</v>
      </c>
      <c r="I88">
        <v>330844</v>
      </c>
      <c r="J88">
        <v>7.8792</v>
      </c>
      <c r="L88" t="s">
        <v>14</v>
      </c>
    </row>
    <row r="89" spans="1:12" x14ac:dyDescent="0.25">
      <c r="A89">
        <v>979</v>
      </c>
      <c r="B89">
        <v>1</v>
      </c>
      <c r="C89">
        <v>3</v>
      </c>
      <c r="D89" t="s">
        <v>147</v>
      </c>
      <c r="E89" t="s">
        <v>16</v>
      </c>
      <c r="F89">
        <v>18</v>
      </c>
      <c r="G89">
        <v>0</v>
      </c>
      <c r="H89">
        <v>0</v>
      </c>
      <c r="I89" t="s">
        <v>148</v>
      </c>
      <c r="J89">
        <v>8.0500000000000007</v>
      </c>
      <c r="L89" t="s">
        <v>17</v>
      </c>
    </row>
    <row r="90" spans="1:12" x14ac:dyDescent="0.25">
      <c r="A90">
        <v>980</v>
      </c>
      <c r="B90">
        <v>1</v>
      </c>
      <c r="C90">
        <v>3</v>
      </c>
      <c r="D90" t="s">
        <v>149</v>
      </c>
      <c r="E90" t="s">
        <v>16</v>
      </c>
      <c r="G90">
        <v>0</v>
      </c>
      <c r="H90">
        <v>0</v>
      </c>
      <c r="I90">
        <v>364856</v>
      </c>
      <c r="J90">
        <v>7.75</v>
      </c>
      <c r="L90" t="s">
        <v>14</v>
      </c>
    </row>
    <row r="91" spans="1:12" x14ac:dyDescent="0.25">
      <c r="A91">
        <v>981</v>
      </c>
      <c r="B91">
        <v>0</v>
      </c>
      <c r="C91">
        <v>2</v>
      </c>
      <c r="D91" t="s">
        <v>150</v>
      </c>
      <c r="E91" t="s">
        <v>13</v>
      </c>
      <c r="F91">
        <v>2</v>
      </c>
      <c r="G91">
        <v>1</v>
      </c>
      <c r="H91">
        <v>1</v>
      </c>
      <c r="I91">
        <v>29103</v>
      </c>
      <c r="J91">
        <v>23</v>
      </c>
      <c r="L91" t="s">
        <v>17</v>
      </c>
    </row>
    <row r="92" spans="1:12" x14ac:dyDescent="0.25">
      <c r="A92">
        <v>982</v>
      </c>
      <c r="B92">
        <v>1</v>
      </c>
      <c r="C92">
        <v>3</v>
      </c>
      <c r="D92" t="s">
        <v>151</v>
      </c>
      <c r="E92" t="s">
        <v>16</v>
      </c>
      <c r="F92">
        <v>22</v>
      </c>
      <c r="G92">
        <v>1</v>
      </c>
      <c r="H92">
        <v>0</v>
      </c>
      <c r="I92">
        <v>347072</v>
      </c>
      <c r="J92">
        <v>13.9</v>
      </c>
      <c r="L92" t="s">
        <v>17</v>
      </c>
    </row>
    <row r="93" spans="1:12" x14ac:dyDescent="0.25">
      <c r="A93">
        <v>983</v>
      </c>
      <c r="B93">
        <v>0</v>
      </c>
      <c r="C93">
        <v>3</v>
      </c>
      <c r="D93" t="s">
        <v>152</v>
      </c>
      <c r="E93" t="s">
        <v>13</v>
      </c>
      <c r="G93">
        <v>0</v>
      </c>
      <c r="H93">
        <v>0</v>
      </c>
      <c r="I93">
        <v>345498</v>
      </c>
      <c r="J93">
        <v>7.7750000000000004</v>
      </c>
      <c r="L93" t="s">
        <v>17</v>
      </c>
    </row>
    <row r="94" spans="1:12" x14ac:dyDescent="0.25">
      <c r="A94">
        <v>984</v>
      </c>
      <c r="B94">
        <v>1</v>
      </c>
      <c r="C94">
        <v>1</v>
      </c>
      <c r="D94" t="s">
        <v>153</v>
      </c>
      <c r="E94" t="s">
        <v>16</v>
      </c>
      <c r="F94">
        <v>27</v>
      </c>
      <c r="G94">
        <v>1</v>
      </c>
      <c r="H94">
        <v>2</v>
      </c>
      <c r="I94" t="s">
        <v>154</v>
      </c>
      <c r="J94">
        <v>52</v>
      </c>
      <c r="K94" t="s">
        <v>155</v>
      </c>
      <c r="L94" t="s">
        <v>17</v>
      </c>
    </row>
    <row r="95" spans="1:12" x14ac:dyDescent="0.25">
      <c r="A95">
        <v>985</v>
      </c>
      <c r="B95">
        <v>0</v>
      </c>
      <c r="C95">
        <v>3</v>
      </c>
      <c r="D95" t="s">
        <v>156</v>
      </c>
      <c r="E95" t="s">
        <v>13</v>
      </c>
      <c r="G95">
        <v>0</v>
      </c>
      <c r="H95">
        <v>0</v>
      </c>
      <c r="I95">
        <v>376563</v>
      </c>
      <c r="J95">
        <v>8.0500000000000007</v>
      </c>
      <c r="L95" t="s">
        <v>17</v>
      </c>
    </row>
    <row r="96" spans="1:12" x14ac:dyDescent="0.25">
      <c r="A96">
        <v>986</v>
      </c>
      <c r="B96">
        <v>0</v>
      </c>
      <c r="C96">
        <v>1</v>
      </c>
      <c r="D96" t="s">
        <v>157</v>
      </c>
      <c r="E96" t="s">
        <v>13</v>
      </c>
      <c r="F96">
        <v>25</v>
      </c>
      <c r="G96">
        <v>0</v>
      </c>
      <c r="H96">
        <v>0</v>
      </c>
      <c r="I96">
        <v>13905</v>
      </c>
      <c r="J96">
        <v>26</v>
      </c>
      <c r="L96" t="s">
        <v>25</v>
      </c>
    </row>
    <row r="97" spans="1:12" x14ac:dyDescent="0.25">
      <c r="A97">
        <v>987</v>
      </c>
      <c r="B97">
        <v>0</v>
      </c>
      <c r="C97">
        <v>3</v>
      </c>
      <c r="D97" t="s">
        <v>158</v>
      </c>
      <c r="E97" t="s">
        <v>13</v>
      </c>
      <c r="F97">
        <v>25</v>
      </c>
      <c r="G97">
        <v>0</v>
      </c>
      <c r="H97">
        <v>0</v>
      </c>
      <c r="I97">
        <v>350033</v>
      </c>
      <c r="J97">
        <v>7.7957999999999998</v>
      </c>
      <c r="L97" t="s">
        <v>17</v>
      </c>
    </row>
    <row r="98" spans="1:12" x14ac:dyDescent="0.25">
      <c r="A98">
        <v>988</v>
      </c>
      <c r="B98">
        <v>1</v>
      </c>
      <c r="C98">
        <v>1</v>
      </c>
      <c r="D98" t="s">
        <v>159</v>
      </c>
      <c r="E98" t="s">
        <v>16</v>
      </c>
      <c r="F98">
        <v>76</v>
      </c>
      <c r="G98">
        <v>1</v>
      </c>
      <c r="H98">
        <v>0</v>
      </c>
      <c r="I98">
        <v>19877</v>
      </c>
      <c r="J98">
        <v>78.849999999999994</v>
      </c>
      <c r="K98" t="s">
        <v>160</v>
      </c>
      <c r="L98" t="s">
        <v>17</v>
      </c>
    </row>
    <row r="99" spans="1:12" x14ac:dyDescent="0.25">
      <c r="A99">
        <v>989</v>
      </c>
      <c r="B99">
        <v>0</v>
      </c>
      <c r="C99">
        <v>3</v>
      </c>
      <c r="D99" t="s">
        <v>161</v>
      </c>
      <c r="E99" t="s">
        <v>13</v>
      </c>
      <c r="F99">
        <v>29</v>
      </c>
      <c r="G99">
        <v>0</v>
      </c>
      <c r="H99">
        <v>0</v>
      </c>
      <c r="I99" t="s">
        <v>162</v>
      </c>
      <c r="J99">
        <v>7.9249999999999998</v>
      </c>
      <c r="L99" t="s">
        <v>17</v>
      </c>
    </row>
    <row r="100" spans="1:12" x14ac:dyDescent="0.25">
      <c r="A100">
        <v>990</v>
      </c>
      <c r="B100">
        <v>1</v>
      </c>
      <c r="C100">
        <v>3</v>
      </c>
      <c r="D100" t="s">
        <v>163</v>
      </c>
      <c r="E100" t="s">
        <v>16</v>
      </c>
      <c r="F100">
        <v>20</v>
      </c>
      <c r="G100">
        <v>0</v>
      </c>
      <c r="H100">
        <v>0</v>
      </c>
      <c r="I100">
        <v>347471</v>
      </c>
      <c r="J100">
        <v>7.8541999999999996</v>
      </c>
      <c r="L100" t="s">
        <v>17</v>
      </c>
    </row>
    <row r="101" spans="1:12" x14ac:dyDescent="0.25">
      <c r="A101">
        <v>991</v>
      </c>
      <c r="B101">
        <v>0</v>
      </c>
      <c r="C101">
        <v>3</v>
      </c>
      <c r="D101" t="s">
        <v>164</v>
      </c>
      <c r="E101" t="s">
        <v>13</v>
      </c>
      <c r="F101">
        <v>33</v>
      </c>
      <c r="G101">
        <v>0</v>
      </c>
      <c r="H101">
        <v>0</v>
      </c>
      <c r="I101" t="s">
        <v>165</v>
      </c>
      <c r="J101">
        <v>8.0500000000000007</v>
      </c>
      <c r="L101" t="s">
        <v>17</v>
      </c>
    </row>
    <row r="102" spans="1:12" x14ac:dyDescent="0.25">
      <c r="A102">
        <v>992</v>
      </c>
      <c r="B102">
        <v>1</v>
      </c>
      <c r="C102">
        <v>1</v>
      </c>
      <c r="D102" t="s">
        <v>166</v>
      </c>
      <c r="E102" t="s">
        <v>16</v>
      </c>
      <c r="F102">
        <v>43</v>
      </c>
      <c r="G102">
        <v>1</v>
      </c>
      <c r="H102">
        <v>0</v>
      </c>
      <c r="I102">
        <v>11778</v>
      </c>
      <c r="J102">
        <v>55.441699999999997</v>
      </c>
      <c r="K102" t="s">
        <v>167</v>
      </c>
      <c r="L102" t="s">
        <v>25</v>
      </c>
    </row>
    <row r="103" spans="1:12" x14ac:dyDescent="0.25">
      <c r="A103">
        <v>993</v>
      </c>
      <c r="B103">
        <v>0</v>
      </c>
      <c r="C103">
        <v>2</v>
      </c>
      <c r="D103" t="s">
        <v>168</v>
      </c>
      <c r="E103" t="s">
        <v>13</v>
      </c>
      <c r="F103">
        <v>27</v>
      </c>
      <c r="G103">
        <v>1</v>
      </c>
      <c r="H103">
        <v>0</v>
      </c>
      <c r="I103">
        <v>228414</v>
      </c>
      <c r="J103">
        <v>26</v>
      </c>
      <c r="L103" t="s">
        <v>17</v>
      </c>
    </row>
    <row r="104" spans="1:12" x14ac:dyDescent="0.25">
      <c r="A104">
        <v>994</v>
      </c>
      <c r="B104">
        <v>0</v>
      </c>
      <c r="C104">
        <v>3</v>
      </c>
      <c r="D104" t="s">
        <v>169</v>
      </c>
      <c r="E104" t="s">
        <v>13</v>
      </c>
      <c r="G104">
        <v>0</v>
      </c>
      <c r="H104">
        <v>0</v>
      </c>
      <c r="I104">
        <v>365235</v>
      </c>
      <c r="J104">
        <v>7.75</v>
      </c>
      <c r="L104" t="s">
        <v>14</v>
      </c>
    </row>
    <row r="105" spans="1:12" x14ac:dyDescent="0.25">
      <c r="A105">
        <v>995</v>
      </c>
      <c r="B105">
        <v>0</v>
      </c>
      <c r="C105">
        <v>3</v>
      </c>
      <c r="D105" t="s">
        <v>170</v>
      </c>
      <c r="E105" t="s">
        <v>13</v>
      </c>
      <c r="F105">
        <v>26</v>
      </c>
      <c r="G105">
        <v>0</v>
      </c>
      <c r="H105">
        <v>0</v>
      </c>
      <c r="I105">
        <v>347070</v>
      </c>
      <c r="J105">
        <v>7.7750000000000004</v>
      </c>
      <c r="L105" t="s">
        <v>17</v>
      </c>
    </row>
    <row r="106" spans="1:12" x14ac:dyDescent="0.25">
      <c r="A106">
        <v>996</v>
      </c>
      <c r="B106">
        <v>1</v>
      </c>
      <c r="C106">
        <v>3</v>
      </c>
      <c r="D106" t="s">
        <v>171</v>
      </c>
      <c r="E106" t="s">
        <v>16</v>
      </c>
      <c r="F106">
        <v>16</v>
      </c>
      <c r="G106">
        <v>1</v>
      </c>
      <c r="H106">
        <v>1</v>
      </c>
      <c r="I106">
        <v>2625</v>
      </c>
      <c r="J106">
        <v>8.5167000000000002</v>
      </c>
      <c r="L106" t="s">
        <v>25</v>
      </c>
    </row>
    <row r="107" spans="1:12" x14ac:dyDescent="0.25">
      <c r="A107">
        <v>997</v>
      </c>
      <c r="B107">
        <v>0</v>
      </c>
      <c r="C107">
        <v>3</v>
      </c>
      <c r="D107" t="s">
        <v>172</v>
      </c>
      <c r="E107" t="s">
        <v>13</v>
      </c>
      <c r="F107">
        <v>28</v>
      </c>
      <c r="G107">
        <v>0</v>
      </c>
      <c r="H107">
        <v>0</v>
      </c>
      <c r="I107" t="s">
        <v>173</v>
      </c>
      <c r="J107">
        <v>22.524999999999999</v>
      </c>
      <c r="L107" t="s">
        <v>17</v>
      </c>
    </row>
    <row r="108" spans="1:12" x14ac:dyDescent="0.25">
      <c r="A108">
        <v>998</v>
      </c>
      <c r="B108">
        <v>0</v>
      </c>
      <c r="C108">
        <v>3</v>
      </c>
      <c r="D108" t="s">
        <v>174</v>
      </c>
      <c r="E108" t="s">
        <v>13</v>
      </c>
      <c r="F108">
        <v>21</v>
      </c>
      <c r="G108">
        <v>0</v>
      </c>
      <c r="H108">
        <v>0</v>
      </c>
      <c r="I108">
        <v>330920</v>
      </c>
      <c r="J108">
        <v>7.8208000000000002</v>
      </c>
      <c r="L108" t="s">
        <v>14</v>
      </c>
    </row>
    <row r="109" spans="1:12" x14ac:dyDescent="0.25">
      <c r="A109">
        <v>999</v>
      </c>
      <c r="B109">
        <v>0</v>
      </c>
      <c r="C109">
        <v>3</v>
      </c>
      <c r="D109" t="s">
        <v>175</v>
      </c>
      <c r="E109" t="s">
        <v>13</v>
      </c>
      <c r="G109">
        <v>0</v>
      </c>
      <c r="H109">
        <v>0</v>
      </c>
      <c r="I109">
        <v>383162</v>
      </c>
      <c r="J109">
        <v>7.75</v>
      </c>
      <c r="L109" t="s">
        <v>14</v>
      </c>
    </row>
    <row r="110" spans="1:12" x14ac:dyDescent="0.25">
      <c r="A110">
        <v>1000</v>
      </c>
      <c r="B110">
        <v>0</v>
      </c>
      <c r="C110">
        <v>3</v>
      </c>
      <c r="D110" t="s">
        <v>176</v>
      </c>
      <c r="E110" t="s">
        <v>13</v>
      </c>
      <c r="G110">
        <v>0</v>
      </c>
      <c r="H110">
        <v>0</v>
      </c>
      <c r="I110">
        <v>3410</v>
      </c>
      <c r="J110">
        <v>8.7125000000000004</v>
      </c>
      <c r="L110" t="s">
        <v>17</v>
      </c>
    </row>
    <row r="111" spans="1:12" x14ac:dyDescent="0.25">
      <c r="A111">
        <v>1001</v>
      </c>
      <c r="B111">
        <v>0</v>
      </c>
      <c r="C111">
        <v>2</v>
      </c>
      <c r="D111" t="s">
        <v>177</v>
      </c>
      <c r="E111" t="s">
        <v>13</v>
      </c>
      <c r="F111">
        <v>18.5</v>
      </c>
      <c r="G111">
        <v>0</v>
      </c>
      <c r="H111">
        <v>0</v>
      </c>
      <c r="I111">
        <v>248734</v>
      </c>
      <c r="J111">
        <v>13</v>
      </c>
      <c r="K111" t="s">
        <v>178</v>
      </c>
      <c r="L111" t="s">
        <v>17</v>
      </c>
    </row>
    <row r="112" spans="1:12" x14ac:dyDescent="0.25">
      <c r="A112">
        <v>1002</v>
      </c>
      <c r="B112">
        <v>0</v>
      </c>
      <c r="C112">
        <v>2</v>
      </c>
      <c r="D112" t="s">
        <v>179</v>
      </c>
      <c r="E112" t="s">
        <v>13</v>
      </c>
      <c r="F112">
        <v>41</v>
      </c>
      <c r="G112">
        <v>0</v>
      </c>
      <c r="H112">
        <v>0</v>
      </c>
      <c r="I112">
        <v>237734</v>
      </c>
      <c r="J112">
        <v>15.0458</v>
      </c>
      <c r="L112" t="s">
        <v>25</v>
      </c>
    </row>
    <row r="113" spans="1:12" x14ac:dyDescent="0.25">
      <c r="A113">
        <v>1003</v>
      </c>
      <c r="B113">
        <v>1</v>
      </c>
      <c r="C113">
        <v>3</v>
      </c>
      <c r="D113" t="s">
        <v>180</v>
      </c>
      <c r="E113" t="s">
        <v>16</v>
      </c>
      <c r="G113">
        <v>0</v>
      </c>
      <c r="H113">
        <v>0</v>
      </c>
      <c r="I113">
        <v>330968</v>
      </c>
      <c r="J113">
        <v>7.7792000000000003</v>
      </c>
      <c r="L113" t="s">
        <v>14</v>
      </c>
    </row>
    <row r="114" spans="1:12" x14ac:dyDescent="0.25">
      <c r="A114">
        <v>1004</v>
      </c>
      <c r="B114">
        <v>1</v>
      </c>
      <c r="C114">
        <v>1</v>
      </c>
      <c r="D114" t="s">
        <v>181</v>
      </c>
      <c r="E114" t="s">
        <v>16</v>
      </c>
      <c r="F114">
        <v>36</v>
      </c>
      <c r="G114">
        <v>0</v>
      </c>
      <c r="H114">
        <v>0</v>
      </c>
      <c r="I114" t="s">
        <v>182</v>
      </c>
      <c r="J114">
        <v>31.679200000000002</v>
      </c>
      <c r="K114" t="s">
        <v>183</v>
      </c>
      <c r="L114" t="s">
        <v>25</v>
      </c>
    </row>
    <row r="115" spans="1:12" x14ac:dyDescent="0.25">
      <c r="A115">
        <v>1005</v>
      </c>
      <c r="B115">
        <v>1</v>
      </c>
      <c r="C115">
        <v>3</v>
      </c>
      <c r="D115" t="s">
        <v>184</v>
      </c>
      <c r="E115" t="s">
        <v>16</v>
      </c>
      <c r="F115">
        <v>18.5</v>
      </c>
      <c r="G115">
        <v>0</v>
      </c>
      <c r="H115">
        <v>0</v>
      </c>
      <c r="I115">
        <v>329944</v>
      </c>
      <c r="J115">
        <v>7.2832999999999997</v>
      </c>
      <c r="L115" t="s">
        <v>14</v>
      </c>
    </row>
    <row r="116" spans="1:12" x14ac:dyDescent="0.25">
      <c r="A116">
        <v>1006</v>
      </c>
      <c r="B116">
        <v>1</v>
      </c>
      <c r="C116">
        <v>1</v>
      </c>
      <c r="D116" t="s">
        <v>185</v>
      </c>
      <c r="E116" t="s">
        <v>16</v>
      </c>
      <c r="F116">
        <v>63</v>
      </c>
      <c r="G116">
        <v>1</v>
      </c>
      <c r="H116">
        <v>0</v>
      </c>
      <c r="I116" t="s">
        <v>140</v>
      </c>
      <c r="J116">
        <v>221.7792</v>
      </c>
      <c r="K116" t="s">
        <v>141</v>
      </c>
      <c r="L116" t="s">
        <v>17</v>
      </c>
    </row>
    <row r="117" spans="1:12" x14ac:dyDescent="0.25">
      <c r="A117">
        <v>1007</v>
      </c>
      <c r="B117">
        <v>0</v>
      </c>
      <c r="C117">
        <v>3</v>
      </c>
      <c r="D117" t="s">
        <v>186</v>
      </c>
      <c r="E117" t="s">
        <v>13</v>
      </c>
      <c r="F117">
        <v>18</v>
      </c>
      <c r="G117">
        <v>1</v>
      </c>
      <c r="H117">
        <v>0</v>
      </c>
      <c r="I117">
        <v>2680</v>
      </c>
      <c r="J117">
        <v>14.4542</v>
      </c>
      <c r="L117" t="s">
        <v>25</v>
      </c>
    </row>
    <row r="118" spans="1:12" x14ac:dyDescent="0.25">
      <c r="A118">
        <v>1008</v>
      </c>
      <c r="B118">
        <v>0</v>
      </c>
      <c r="C118">
        <v>3</v>
      </c>
      <c r="D118" t="s">
        <v>187</v>
      </c>
      <c r="E118" t="s">
        <v>13</v>
      </c>
      <c r="G118">
        <v>0</v>
      </c>
      <c r="H118">
        <v>0</v>
      </c>
      <c r="I118">
        <v>2681</v>
      </c>
      <c r="J118">
        <v>6.4375</v>
      </c>
      <c r="L118" t="s">
        <v>25</v>
      </c>
    </row>
    <row r="119" spans="1:12" x14ac:dyDescent="0.25">
      <c r="A119">
        <v>1009</v>
      </c>
      <c r="B119">
        <v>1</v>
      </c>
      <c r="C119">
        <v>3</v>
      </c>
      <c r="D119" t="s">
        <v>188</v>
      </c>
      <c r="E119" t="s">
        <v>16</v>
      </c>
      <c r="F119">
        <v>1</v>
      </c>
      <c r="G119">
        <v>1</v>
      </c>
      <c r="H119">
        <v>1</v>
      </c>
      <c r="I119" t="s">
        <v>189</v>
      </c>
      <c r="J119">
        <v>16.7</v>
      </c>
      <c r="K119" t="s">
        <v>190</v>
      </c>
      <c r="L119" t="s">
        <v>17</v>
      </c>
    </row>
    <row r="120" spans="1:12" x14ac:dyDescent="0.25">
      <c r="A120">
        <v>1010</v>
      </c>
      <c r="B120">
        <v>0</v>
      </c>
      <c r="C120">
        <v>1</v>
      </c>
      <c r="D120" t="s">
        <v>191</v>
      </c>
      <c r="E120" t="s">
        <v>13</v>
      </c>
      <c r="F120">
        <v>36</v>
      </c>
      <c r="G120">
        <v>0</v>
      </c>
      <c r="H120">
        <v>0</v>
      </c>
      <c r="I120">
        <v>13050</v>
      </c>
      <c r="J120">
        <v>75.241699999999994</v>
      </c>
      <c r="K120" t="s">
        <v>192</v>
      </c>
      <c r="L120" t="s">
        <v>25</v>
      </c>
    </row>
    <row r="121" spans="1:12" x14ac:dyDescent="0.25">
      <c r="A121">
        <v>1011</v>
      </c>
      <c r="B121">
        <v>1</v>
      </c>
      <c r="C121">
        <v>2</v>
      </c>
      <c r="D121" t="s">
        <v>193</v>
      </c>
      <c r="E121" t="s">
        <v>16</v>
      </c>
      <c r="F121">
        <v>29</v>
      </c>
      <c r="G121">
        <v>1</v>
      </c>
      <c r="H121">
        <v>0</v>
      </c>
      <c r="I121" t="s">
        <v>194</v>
      </c>
      <c r="J121">
        <v>26</v>
      </c>
      <c r="L121" t="s">
        <v>17</v>
      </c>
    </row>
    <row r="122" spans="1:12" x14ac:dyDescent="0.25">
      <c r="A122">
        <v>1012</v>
      </c>
      <c r="B122">
        <v>1</v>
      </c>
      <c r="C122">
        <v>2</v>
      </c>
      <c r="D122" t="s">
        <v>195</v>
      </c>
      <c r="E122" t="s">
        <v>16</v>
      </c>
      <c r="F122">
        <v>12</v>
      </c>
      <c r="G122">
        <v>0</v>
      </c>
      <c r="H122">
        <v>0</v>
      </c>
      <c r="I122" t="s">
        <v>196</v>
      </c>
      <c r="J122">
        <v>15.75</v>
      </c>
      <c r="L122" t="s">
        <v>17</v>
      </c>
    </row>
    <row r="123" spans="1:12" x14ac:dyDescent="0.25">
      <c r="A123">
        <v>1013</v>
      </c>
      <c r="B123">
        <v>0</v>
      </c>
      <c r="C123">
        <v>3</v>
      </c>
      <c r="D123" t="s">
        <v>197</v>
      </c>
      <c r="E123" t="s">
        <v>13</v>
      </c>
      <c r="G123">
        <v>1</v>
      </c>
      <c r="H123">
        <v>0</v>
      </c>
      <c r="I123">
        <v>367227</v>
      </c>
      <c r="J123">
        <v>7.75</v>
      </c>
      <c r="L123" t="s">
        <v>14</v>
      </c>
    </row>
    <row r="124" spans="1:12" x14ac:dyDescent="0.25">
      <c r="A124">
        <v>1014</v>
      </c>
      <c r="B124">
        <v>1</v>
      </c>
      <c r="C124">
        <v>1</v>
      </c>
      <c r="D124" t="s">
        <v>198</v>
      </c>
      <c r="E124" t="s">
        <v>16</v>
      </c>
      <c r="F124">
        <v>35</v>
      </c>
      <c r="G124">
        <v>1</v>
      </c>
      <c r="H124">
        <v>0</v>
      </c>
      <c r="I124">
        <v>13236</v>
      </c>
      <c r="J124">
        <v>57.75</v>
      </c>
      <c r="K124" t="s">
        <v>199</v>
      </c>
      <c r="L124" t="s">
        <v>25</v>
      </c>
    </row>
    <row r="125" spans="1:12" x14ac:dyDescent="0.25">
      <c r="A125">
        <v>1015</v>
      </c>
      <c r="B125">
        <v>0</v>
      </c>
      <c r="C125">
        <v>3</v>
      </c>
      <c r="D125" t="s">
        <v>200</v>
      </c>
      <c r="E125" t="s">
        <v>13</v>
      </c>
      <c r="F125">
        <v>28</v>
      </c>
      <c r="G125">
        <v>0</v>
      </c>
      <c r="H125">
        <v>0</v>
      </c>
      <c r="I125">
        <v>392095</v>
      </c>
      <c r="J125">
        <v>7.25</v>
      </c>
      <c r="L125" t="s">
        <v>17</v>
      </c>
    </row>
    <row r="126" spans="1:12" x14ac:dyDescent="0.25">
      <c r="A126">
        <v>1016</v>
      </c>
      <c r="B126">
        <v>0</v>
      </c>
      <c r="C126">
        <v>3</v>
      </c>
      <c r="D126" t="s">
        <v>201</v>
      </c>
      <c r="E126" t="s">
        <v>13</v>
      </c>
      <c r="G126">
        <v>0</v>
      </c>
      <c r="H126">
        <v>0</v>
      </c>
      <c r="I126">
        <v>368783</v>
      </c>
      <c r="J126">
        <v>7.75</v>
      </c>
      <c r="L126" t="s">
        <v>14</v>
      </c>
    </row>
    <row r="127" spans="1:12" x14ac:dyDescent="0.25">
      <c r="A127">
        <v>1017</v>
      </c>
      <c r="B127">
        <v>1</v>
      </c>
      <c r="C127">
        <v>3</v>
      </c>
      <c r="D127" t="s">
        <v>202</v>
      </c>
      <c r="E127" t="s">
        <v>16</v>
      </c>
      <c r="F127">
        <v>17</v>
      </c>
      <c r="G127">
        <v>0</v>
      </c>
      <c r="H127">
        <v>1</v>
      </c>
      <c r="I127">
        <v>371362</v>
      </c>
      <c r="J127">
        <v>16.100000000000001</v>
      </c>
      <c r="L127" t="s">
        <v>17</v>
      </c>
    </row>
    <row r="128" spans="1:12" x14ac:dyDescent="0.25">
      <c r="A128">
        <v>1018</v>
      </c>
      <c r="B128">
        <v>0</v>
      </c>
      <c r="C128">
        <v>3</v>
      </c>
      <c r="D128" t="s">
        <v>203</v>
      </c>
      <c r="E128" t="s">
        <v>13</v>
      </c>
      <c r="F128">
        <v>22</v>
      </c>
      <c r="G128">
        <v>0</v>
      </c>
      <c r="H128">
        <v>0</v>
      </c>
      <c r="I128">
        <v>350045</v>
      </c>
      <c r="J128">
        <v>7.7957999999999998</v>
      </c>
      <c r="L128" t="s">
        <v>17</v>
      </c>
    </row>
    <row r="129" spans="1:12" x14ac:dyDescent="0.25">
      <c r="A129">
        <v>1019</v>
      </c>
      <c r="B129">
        <v>1</v>
      </c>
      <c r="C129">
        <v>3</v>
      </c>
      <c r="D129" t="s">
        <v>204</v>
      </c>
      <c r="E129" t="s">
        <v>16</v>
      </c>
      <c r="G129">
        <v>2</v>
      </c>
      <c r="H129">
        <v>0</v>
      </c>
      <c r="I129">
        <v>367226</v>
      </c>
      <c r="J129">
        <v>23.25</v>
      </c>
      <c r="L129" t="s">
        <v>14</v>
      </c>
    </row>
    <row r="130" spans="1:12" x14ac:dyDescent="0.25">
      <c r="A130">
        <v>1020</v>
      </c>
      <c r="B130">
        <v>0</v>
      </c>
      <c r="C130">
        <v>2</v>
      </c>
      <c r="D130" t="s">
        <v>205</v>
      </c>
      <c r="E130" t="s">
        <v>13</v>
      </c>
      <c r="F130">
        <v>42</v>
      </c>
      <c r="G130">
        <v>0</v>
      </c>
      <c r="H130">
        <v>0</v>
      </c>
      <c r="I130">
        <v>211535</v>
      </c>
      <c r="J130">
        <v>13</v>
      </c>
      <c r="L130" t="s">
        <v>17</v>
      </c>
    </row>
    <row r="131" spans="1:12" x14ac:dyDescent="0.25">
      <c r="A131">
        <v>1021</v>
      </c>
      <c r="B131">
        <v>0</v>
      </c>
      <c r="C131">
        <v>3</v>
      </c>
      <c r="D131" t="s">
        <v>206</v>
      </c>
      <c r="E131" t="s">
        <v>13</v>
      </c>
      <c r="F131">
        <v>24</v>
      </c>
      <c r="G131">
        <v>0</v>
      </c>
      <c r="H131">
        <v>0</v>
      </c>
      <c r="I131">
        <v>342441</v>
      </c>
      <c r="J131">
        <v>8.0500000000000007</v>
      </c>
      <c r="L131" t="s">
        <v>17</v>
      </c>
    </row>
    <row r="132" spans="1:12" x14ac:dyDescent="0.25">
      <c r="A132">
        <v>1022</v>
      </c>
      <c r="B132">
        <v>0</v>
      </c>
      <c r="C132">
        <v>3</v>
      </c>
      <c r="D132" t="s">
        <v>207</v>
      </c>
      <c r="E132" t="s">
        <v>13</v>
      </c>
      <c r="F132">
        <v>32</v>
      </c>
      <c r="G132">
        <v>0</v>
      </c>
      <c r="H132">
        <v>0</v>
      </c>
      <c r="I132" t="s">
        <v>208</v>
      </c>
      <c r="J132">
        <v>8.0500000000000007</v>
      </c>
      <c r="L132" t="s">
        <v>17</v>
      </c>
    </row>
    <row r="133" spans="1:12" x14ac:dyDescent="0.25">
      <c r="A133">
        <v>1023</v>
      </c>
      <c r="B133">
        <v>0</v>
      </c>
      <c r="C133">
        <v>1</v>
      </c>
      <c r="D133" t="s">
        <v>209</v>
      </c>
      <c r="E133" t="s">
        <v>13</v>
      </c>
      <c r="F133">
        <v>53</v>
      </c>
      <c r="G133">
        <v>0</v>
      </c>
      <c r="H133">
        <v>0</v>
      </c>
      <c r="I133">
        <v>113780</v>
      </c>
      <c r="J133">
        <v>28.5</v>
      </c>
      <c r="K133" t="s">
        <v>210</v>
      </c>
      <c r="L133" t="s">
        <v>25</v>
      </c>
    </row>
    <row r="134" spans="1:12" x14ac:dyDescent="0.25">
      <c r="A134">
        <v>1024</v>
      </c>
      <c r="B134">
        <v>1</v>
      </c>
      <c r="C134">
        <v>3</v>
      </c>
      <c r="D134" t="s">
        <v>211</v>
      </c>
      <c r="E134" t="s">
        <v>16</v>
      </c>
      <c r="G134">
        <v>0</v>
      </c>
      <c r="H134">
        <v>4</v>
      </c>
      <c r="I134">
        <v>4133</v>
      </c>
      <c r="J134">
        <v>25.466699999999999</v>
      </c>
      <c r="L134" t="s">
        <v>17</v>
      </c>
    </row>
    <row r="135" spans="1:12" x14ac:dyDescent="0.25">
      <c r="A135">
        <v>1025</v>
      </c>
      <c r="B135">
        <v>0</v>
      </c>
      <c r="C135">
        <v>3</v>
      </c>
      <c r="D135" t="s">
        <v>212</v>
      </c>
      <c r="E135" t="s">
        <v>13</v>
      </c>
      <c r="G135">
        <v>1</v>
      </c>
      <c r="H135">
        <v>0</v>
      </c>
      <c r="I135">
        <v>2621</v>
      </c>
      <c r="J135">
        <v>6.4375</v>
      </c>
      <c r="L135" t="s">
        <v>25</v>
      </c>
    </row>
    <row r="136" spans="1:12" x14ac:dyDescent="0.25">
      <c r="A136">
        <v>1026</v>
      </c>
      <c r="B136">
        <v>0</v>
      </c>
      <c r="C136">
        <v>3</v>
      </c>
      <c r="D136" t="s">
        <v>213</v>
      </c>
      <c r="E136" t="s">
        <v>13</v>
      </c>
      <c r="F136">
        <v>43</v>
      </c>
      <c r="G136">
        <v>0</v>
      </c>
      <c r="H136">
        <v>0</v>
      </c>
      <c r="I136">
        <v>349226</v>
      </c>
      <c r="J136">
        <v>7.8958000000000004</v>
      </c>
      <c r="L136" t="s">
        <v>17</v>
      </c>
    </row>
    <row r="137" spans="1:12" x14ac:dyDescent="0.25">
      <c r="A137">
        <v>1027</v>
      </c>
      <c r="B137">
        <v>0</v>
      </c>
      <c r="C137">
        <v>3</v>
      </c>
      <c r="D137" t="s">
        <v>214</v>
      </c>
      <c r="E137" t="s">
        <v>13</v>
      </c>
      <c r="F137">
        <v>24</v>
      </c>
      <c r="G137">
        <v>0</v>
      </c>
      <c r="H137">
        <v>0</v>
      </c>
      <c r="I137">
        <v>350409</v>
      </c>
      <c r="J137">
        <v>7.8541999999999996</v>
      </c>
      <c r="L137" t="s">
        <v>17</v>
      </c>
    </row>
    <row r="138" spans="1:12" x14ac:dyDescent="0.25">
      <c r="A138">
        <v>1028</v>
      </c>
      <c r="B138">
        <v>0</v>
      </c>
      <c r="C138">
        <v>3</v>
      </c>
      <c r="D138" t="s">
        <v>215</v>
      </c>
      <c r="E138" t="s">
        <v>13</v>
      </c>
      <c r="F138">
        <v>26.5</v>
      </c>
      <c r="G138">
        <v>0</v>
      </c>
      <c r="H138">
        <v>0</v>
      </c>
      <c r="I138">
        <v>2656</v>
      </c>
      <c r="J138">
        <v>7.2249999999999996</v>
      </c>
      <c r="L138" t="s">
        <v>25</v>
      </c>
    </row>
    <row r="139" spans="1:12" x14ac:dyDescent="0.25">
      <c r="A139">
        <v>1029</v>
      </c>
      <c r="B139">
        <v>0</v>
      </c>
      <c r="C139">
        <v>2</v>
      </c>
      <c r="D139" t="s">
        <v>216</v>
      </c>
      <c r="E139" t="s">
        <v>13</v>
      </c>
      <c r="F139">
        <v>26</v>
      </c>
      <c r="G139">
        <v>0</v>
      </c>
      <c r="H139">
        <v>0</v>
      </c>
      <c r="I139">
        <v>248659</v>
      </c>
      <c r="J139">
        <v>13</v>
      </c>
      <c r="L139" t="s">
        <v>17</v>
      </c>
    </row>
    <row r="140" spans="1:12" x14ac:dyDescent="0.25">
      <c r="A140">
        <v>1030</v>
      </c>
      <c r="B140">
        <v>1</v>
      </c>
      <c r="C140">
        <v>3</v>
      </c>
      <c r="D140" t="s">
        <v>217</v>
      </c>
      <c r="E140" t="s">
        <v>16</v>
      </c>
      <c r="F140">
        <v>23</v>
      </c>
      <c r="G140">
        <v>0</v>
      </c>
      <c r="H140">
        <v>0</v>
      </c>
      <c r="I140" t="s">
        <v>218</v>
      </c>
      <c r="J140">
        <v>8.0500000000000007</v>
      </c>
      <c r="L140" t="s">
        <v>17</v>
      </c>
    </row>
    <row r="141" spans="1:12" x14ac:dyDescent="0.25">
      <c r="A141">
        <v>1031</v>
      </c>
      <c r="B141">
        <v>0</v>
      </c>
      <c r="C141">
        <v>3</v>
      </c>
      <c r="D141" t="s">
        <v>219</v>
      </c>
      <c r="E141" t="s">
        <v>13</v>
      </c>
      <c r="F141">
        <v>40</v>
      </c>
      <c r="G141">
        <v>1</v>
      </c>
      <c r="H141">
        <v>6</v>
      </c>
      <c r="I141" t="s">
        <v>220</v>
      </c>
      <c r="J141">
        <v>46.9</v>
      </c>
      <c r="L141" t="s">
        <v>17</v>
      </c>
    </row>
    <row r="142" spans="1:12" x14ac:dyDescent="0.25">
      <c r="A142">
        <v>1032</v>
      </c>
      <c r="B142">
        <v>1</v>
      </c>
      <c r="C142">
        <v>3</v>
      </c>
      <c r="D142" t="s">
        <v>221</v>
      </c>
      <c r="E142" t="s">
        <v>16</v>
      </c>
      <c r="F142">
        <v>10</v>
      </c>
      <c r="G142">
        <v>5</v>
      </c>
      <c r="H142">
        <v>2</v>
      </c>
      <c r="I142" t="s">
        <v>220</v>
      </c>
      <c r="J142">
        <v>46.9</v>
      </c>
      <c r="L142" t="s">
        <v>17</v>
      </c>
    </row>
    <row r="143" spans="1:12" x14ac:dyDescent="0.25">
      <c r="A143">
        <v>1033</v>
      </c>
      <c r="B143">
        <v>1</v>
      </c>
      <c r="C143">
        <v>1</v>
      </c>
      <c r="D143" t="s">
        <v>222</v>
      </c>
      <c r="E143" t="s">
        <v>16</v>
      </c>
      <c r="F143">
        <v>33</v>
      </c>
      <c r="G143">
        <v>0</v>
      </c>
      <c r="H143">
        <v>0</v>
      </c>
      <c r="I143">
        <v>113781</v>
      </c>
      <c r="J143">
        <v>151.55000000000001</v>
      </c>
      <c r="L143" t="s">
        <v>17</v>
      </c>
    </row>
    <row r="144" spans="1:12" x14ac:dyDescent="0.25">
      <c r="A144">
        <v>1034</v>
      </c>
      <c r="B144">
        <v>0</v>
      </c>
      <c r="C144">
        <v>1</v>
      </c>
      <c r="D144" t="s">
        <v>223</v>
      </c>
      <c r="E144" t="s">
        <v>13</v>
      </c>
      <c r="F144">
        <v>61</v>
      </c>
      <c r="G144">
        <v>1</v>
      </c>
      <c r="H144">
        <v>3</v>
      </c>
      <c r="I144" t="s">
        <v>52</v>
      </c>
      <c r="J144">
        <v>262.375</v>
      </c>
      <c r="K144" t="s">
        <v>53</v>
      </c>
      <c r="L144" t="s">
        <v>25</v>
      </c>
    </row>
    <row r="145" spans="1:12" x14ac:dyDescent="0.25">
      <c r="A145">
        <v>1035</v>
      </c>
      <c r="B145">
        <v>0</v>
      </c>
      <c r="C145">
        <v>2</v>
      </c>
      <c r="D145" t="s">
        <v>224</v>
      </c>
      <c r="E145" t="s">
        <v>13</v>
      </c>
      <c r="F145">
        <v>28</v>
      </c>
      <c r="G145">
        <v>0</v>
      </c>
      <c r="H145">
        <v>0</v>
      </c>
      <c r="I145">
        <v>244358</v>
      </c>
      <c r="J145">
        <v>26</v>
      </c>
      <c r="L145" t="s">
        <v>17</v>
      </c>
    </row>
    <row r="146" spans="1:12" x14ac:dyDescent="0.25">
      <c r="A146">
        <v>1036</v>
      </c>
      <c r="B146">
        <v>0</v>
      </c>
      <c r="C146">
        <v>1</v>
      </c>
      <c r="D146" t="s">
        <v>225</v>
      </c>
      <c r="E146" t="s">
        <v>13</v>
      </c>
      <c r="F146">
        <v>42</v>
      </c>
      <c r="G146">
        <v>0</v>
      </c>
      <c r="H146">
        <v>0</v>
      </c>
      <c r="I146">
        <v>17475</v>
      </c>
      <c r="J146">
        <v>26.55</v>
      </c>
      <c r="L146" t="s">
        <v>17</v>
      </c>
    </row>
    <row r="147" spans="1:12" x14ac:dyDescent="0.25">
      <c r="A147">
        <v>1037</v>
      </c>
      <c r="B147">
        <v>0</v>
      </c>
      <c r="C147">
        <v>3</v>
      </c>
      <c r="D147" t="s">
        <v>226</v>
      </c>
      <c r="E147" t="s">
        <v>13</v>
      </c>
      <c r="F147">
        <v>31</v>
      </c>
      <c r="G147">
        <v>3</v>
      </c>
      <c r="H147">
        <v>0</v>
      </c>
      <c r="I147">
        <v>345763</v>
      </c>
      <c r="J147">
        <v>18</v>
      </c>
      <c r="L147" t="s">
        <v>17</v>
      </c>
    </row>
    <row r="148" spans="1:12" x14ac:dyDescent="0.25">
      <c r="A148">
        <v>1038</v>
      </c>
      <c r="B148">
        <v>0</v>
      </c>
      <c r="C148">
        <v>1</v>
      </c>
      <c r="D148" t="s">
        <v>227</v>
      </c>
      <c r="E148" t="s">
        <v>13</v>
      </c>
      <c r="G148">
        <v>0</v>
      </c>
      <c r="H148">
        <v>0</v>
      </c>
      <c r="I148">
        <v>17463</v>
      </c>
      <c r="J148">
        <v>51.862499999999997</v>
      </c>
      <c r="K148" t="s">
        <v>228</v>
      </c>
      <c r="L148" t="s">
        <v>17</v>
      </c>
    </row>
    <row r="149" spans="1:12" x14ac:dyDescent="0.25">
      <c r="A149">
        <v>1039</v>
      </c>
      <c r="B149">
        <v>0</v>
      </c>
      <c r="C149">
        <v>3</v>
      </c>
      <c r="D149" t="s">
        <v>229</v>
      </c>
      <c r="E149" t="s">
        <v>13</v>
      </c>
      <c r="F149">
        <v>22</v>
      </c>
      <c r="G149">
        <v>0</v>
      </c>
      <c r="H149">
        <v>0</v>
      </c>
      <c r="I149" t="s">
        <v>230</v>
      </c>
      <c r="J149">
        <v>8.0500000000000007</v>
      </c>
      <c r="L149" t="s">
        <v>17</v>
      </c>
    </row>
    <row r="150" spans="1:12" x14ac:dyDescent="0.25">
      <c r="A150">
        <v>1040</v>
      </c>
      <c r="B150">
        <v>0</v>
      </c>
      <c r="C150">
        <v>1</v>
      </c>
      <c r="D150" t="s">
        <v>231</v>
      </c>
      <c r="E150" t="s">
        <v>13</v>
      </c>
      <c r="G150">
        <v>0</v>
      </c>
      <c r="H150">
        <v>0</v>
      </c>
      <c r="I150">
        <v>113791</v>
      </c>
      <c r="J150">
        <v>26.55</v>
      </c>
      <c r="L150" t="s">
        <v>17</v>
      </c>
    </row>
    <row r="151" spans="1:12" x14ac:dyDescent="0.25">
      <c r="A151">
        <v>1041</v>
      </c>
      <c r="B151">
        <v>0</v>
      </c>
      <c r="C151">
        <v>2</v>
      </c>
      <c r="D151" t="s">
        <v>232</v>
      </c>
      <c r="E151" t="s">
        <v>13</v>
      </c>
      <c r="F151">
        <v>30</v>
      </c>
      <c r="G151">
        <v>1</v>
      </c>
      <c r="H151">
        <v>1</v>
      </c>
      <c r="I151">
        <v>250651</v>
      </c>
      <c r="J151">
        <v>26</v>
      </c>
      <c r="L151" t="s">
        <v>17</v>
      </c>
    </row>
    <row r="152" spans="1:12" x14ac:dyDescent="0.25">
      <c r="A152">
        <v>1042</v>
      </c>
      <c r="B152">
        <v>1</v>
      </c>
      <c r="C152">
        <v>1</v>
      </c>
      <c r="D152" t="s">
        <v>233</v>
      </c>
      <c r="E152" t="s">
        <v>16</v>
      </c>
      <c r="F152">
        <v>23</v>
      </c>
      <c r="G152">
        <v>0</v>
      </c>
      <c r="H152">
        <v>1</v>
      </c>
      <c r="I152">
        <v>11767</v>
      </c>
      <c r="J152">
        <v>83.158299999999997</v>
      </c>
      <c r="K152" t="s">
        <v>234</v>
      </c>
      <c r="L152" t="s">
        <v>25</v>
      </c>
    </row>
    <row r="153" spans="1:12" x14ac:dyDescent="0.25">
      <c r="A153">
        <v>1043</v>
      </c>
      <c r="B153">
        <v>0</v>
      </c>
      <c r="C153">
        <v>3</v>
      </c>
      <c r="D153" t="s">
        <v>235</v>
      </c>
      <c r="E153" t="s">
        <v>13</v>
      </c>
      <c r="G153">
        <v>0</v>
      </c>
      <c r="H153">
        <v>0</v>
      </c>
      <c r="I153">
        <v>349255</v>
      </c>
      <c r="J153">
        <v>7.8958000000000004</v>
      </c>
      <c r="L153" t="s">
        <v>25</v>
      </c>
    </row>
    <row r="154" spans="1:12" x14ac:dyDescent="0.25">
      <c r="A154">
        <v>1044</v>
      </c>
      <c r="B154">
        <v>0</v>
      </c>
      <c r="C154">
        <v>3</v>
      </c>
      <c r="D154" t="s">
        <v>236</v>
      </c>
      <c r="E154" t="s">
        <v>13</v>
      </c>
      <c r="F154">
        <v>60.5</v>
      </c>
      <c r="G154">
        <v>0</v>
      </c>
      <c r="H154">
        <v>0</v>
      </c>
      <c r="I154">
        <v>3701</v>
      </c>
      <c r="L154" t="s">
        <v>17</v>
      </c>
    </row>
    <row r="155" spans="1:12" x14ac:dyDescent="0.25">
      <c r="A155">
        <v>1045</v>
      </c>
      <c r="B155">
        <v>1</v>
      </c>
      <c r="C155">
        <v>3</v>
      </c>
      <c r="D155" t="s">
        <v>237</v>
      </c>
      <c r="E155" t="s">
        <v>16</v>
      </c>
      <c r="F155">
        <v>36</v>
      </c>
      <c r="G155">
        <v>0</v>
      </c>
      <c r="H155">
        <v>2</v>
      </c>
      <c r="I155">
        <v>350405</v>
      </c>
      <c r="J155">
        <v>12.183299999999999</v>
      </c>
      <c r="L155" t="s">
        <v>17</v>
      </c>
    </row>
    <row r="156" spans="1:12" x14ac:dyDescent="0.25">
      <c r="A156">
        <v>1046</v>
      </c>
      <c r="B156">
        <v>0</v>
      </c>
      <c r="C156">
        <v>3</v>
      </c>
      <c r="D156" t="s">
        <v>238</v>
      </c>
      <c r="E156" t="s">
        <v>13</v>
      </c>
      <c r="F156">
        <v>13</v>
      </c>
      <c r="G156">
        <v>4</v>
      </c>
      <c r="H156">
        <v>2</v>
      </c>
      <c r="I156">
        <v>347077</v>
      </c>
      <c r="J156">
        <v>31.387499999999999</v>
      </c>
      <c r="L156" t="s">
        <v>17</v>
      </c>
    </row>
    <row r="157" spans="1:12" x14ac:dyDescent="0.25">
      <c r="A157">
        <v>1047</v>
      </c>
      <c r="B157">
        <v>0</v>
      </c>
      <c r="C157">
        <v>3</v>
      </c>
      <c r="D157" t="s">
        <v>239</v>
      </c>
      <c r="E157" t="s">
        <v>13</v>
      </c>
      <c r="F157">
        <v>24</v>
      </c>
      <c r="G157">
        <v>0</v>
      </c>
      <c r="H157">
        <v>0</v>
      </c>
      <c r="I157" t="s">
        <v>240</v>
      </c>
      <c r="J157">
        <v>7.55</v>
      </c>
      <c r="L157" t="s">
        <v>17</v>
      </c>
    </row>
    <row r="158" spans="1:12" x14ac:dyDescent="0.25">
      <c r="A158">
        <v>1048</v>
      </c>
      <c r="B158">
        <v>1</v>
      </c>
      <c r="C158">
        <v>1</v>
      </c>
      <c r="D158" t="s">
        <v>241</v>
      </c>
      <c r="E158" t="s">
        <v>16</v>
      </c>
      <c r="F158">
        <v>29</v>
      </c>
      <c r="G158">
        <v>0</v>
      </c>
      <c r="H158">
        <v>0</v>
      </c>
      <c r="I158" t="s">
        <v>140</v>
      </c>
      <c r="J158">
        <v>221.7792</v>
      </c>
      <c r="K158" t="s">
        <v>242</v>
      </c>
      <c r="L158" t="s">
        <v>17</v>
      </c>
    </row>
    <row r="159" spans="1:12" x14ac:dyDescent="0.25">
      <c r="A159">
        <v>1049</v>
      </c>
      <c r="B159">
        <v>1</v>
      </c>
      <c r="C159">
        <v>3</v>
      </c>
      <c r="D159" t="s">
        <v>243</v>
      </c>
      <c r="E159" t="s">
        <v>16</v>
      </c>
      <c r="F159">
        <v>23</v>
      </c>
      <c r="G159">
        <v>0</v>
      </c>
      <c r="H159">
        <v>0</v>
      </c>
      <c r="I159">
        <v>347469</v>
      </c>
      <c r="J159">
        <v>7.8541999999999996</v>
      </c>
      <c r="L159" t="s">
        <v>17</v>
      </c>
    </row>
    <row r="160" spans="1:12" x14ac:dyDescent="0.25">
      <c r="A160">
        <v>1050</v>
      </c>
      <c r="B160">
        <v>0</v>
      </c>
      <c r="C160">
        <v>1</v>
      </c>
      <c r="D160" t="s">
        <v>244</v>
      </c>
      <c r="E160" t="s">
        <v>13</v>
      </c>
      <c r="F160">
        <v>42</v>
      </c>
      <c r="G160">
        <v>0</v>
      </c>
      <c r="H160">
        <v>0</v>
      </c>
      <c r="I160">
        <v>110489</v>
      </c>
      <c r="J160">
        <v>26.55</v>
      </c>
      <c r="K160" t="s">
        <v>245</v>
      </c>
      <c r="L160" t="s">
        <v>17</v>
      </c>
    </row>
    <row r="161" spans="1:12" x14ac:dyDescent="0.25">
      <c r="A161">
        <v>1051</v>
      </c>
      <c r="B161">
        <v>1</v>
      </c>
      <c r="C161">
        <v>3</v>
      </c>
      <c r="D161" t="s">
        <v>246</v>
      </c>
      <c r="E161" t="s">
        <v>16</v>
      </c>
      <c r="F161">
        <v>26</v>
      </c>
      <c r="G161">
        <v>0</v>
      </c>
      <c r="H161">
        <v>2</v>
      </c>
      <c r="I161" t="s">
        <v>247</v>
      </c>
      <c r="J161">
        <v>13.775</v>
      </c>
      <c r="L161" t="s">
        <v>17</v>
      </c>
    </row>
    <row r="162" spans="1:12" x14ac:dyDescent="0.25">
      <c r="A162">
        <v>1052</v>
      </c>
      <c r="B162">
        <v>1</v>
      </c>
      <c r="C162">
        <v>3</v>
      </c>
      <c r="D162" t="s">
        <v>248</v>
      </c>
      <c r="E162" t="s">
        <v>16</v>
      </c>
      <c r="G162">
        <v>0</v>
      </c>
      <c r="H162">
        <v>0</v>
      </c>
      <c r="I162">
        <v>335432</v>
      </c>
      <c r="J162">
        <v>7.7332999999999998</v>
      </c>
      <c r="L162" t="s">
        <v>14</v>
      </c>
    </row>
    <row r="163" spans="1:12" x14ac:dyDescent="0.25">
      <c r="A163">
        <v>1053</v>
      </c>
      <c r="B163">
        <v>0</v>
      </c>
      <c r="C163">
        <v>3</v>
      </c>
      <c r="D163" t="s">
        <v>249</v>
      </c>
      <c r="E163" t="s">
        <v>13</v>
      </c>
      <c r="F163">
        <v>7</v>
      </c>
      <c r="G163">
        <v>1</v>
      </c>
      <c r="H163">
        <v>1</v>
      </c>
      <c r="I163">
        <v>2650</v>
      </c>
      <c r="J163">
        <v>15.245799999999999</v>
      </c>
      <c r="L163" t="s">
        <v>25</v>
      </c>
    </row>
    <row r="164" spans="1:12" x14ac:dyDescent="0.25">
      <c r="A164">
        <v>1054</v>
      </c>
      <c r="B164">
        <v>1</v>
      </c>
      <c r="C164">
        <v>2</v>
      </c>
      <c r="D164" t="s">
        <v>250</v>
      </c>
      <c r="E164" t="s">
        <v>16</v>
      </c>
      <c r="F164">
        <v>26</v>
      </c>
      <c r="G164">
        <v>0</v>
      </c>
      <c r="H164">
        <v>0</v>
      </c>
      <c r="I164">
        <v>220844</v>
      </c>
      <c r="J164">
        <v>13.5</v>
      </c>
      <c r="L164" t="s">
        <v>17</v>
      </c>
    </row>
    <row r="165" spans="1:12" x14ac:dyDescent="0.25">
      <c r="A165">
        <v>1055</v>
      </c>
      <c r="B165">
        <v>0</v>
      </c>
      <c r="C165">
        <v>3</v>
      </c>
      <c r="D165" t="s">
        <v>251</v>
      </c>
      <c r="E165" t="s">
        <v>13</v>
      </c>
      <c r="G165">
        <v>0</v>
      </c>
      <c r="H165">
        <v>0</v>
      </c>
      <c r="I165">
        <v>343271</v>
      </c>
      <c r="J165">
        <v>7</v>
      </c>
      <c r="L165" t="s">
        <v>17</v>
      </c>
    </row>
    <row r="166" spans="1:12" x14ac:dyDescent="0.25">
      <c r="A166">
        <v>1056</v>
      </c>
      <c r="B166">
        <v>0</v>
      </c>
      <c r="C166">
        <v>2</v>
      </c>
      <c r="D166" t="s">
        <v>252</v>
      </c>
      <c r="E166" t="s">
        <v>13</v>
      </c>
      <c r="F166">
        <v>41</v>
      </c>
      <c r="G166">
        <v>0</v>
      </c>
      <c r="H166">
        <v>0</v>
      </c>
      <c r="I166">
        <v>237393</v>
      </c>
      <c r="J166">
        <v>13</v>
      </c>
      <c r="L166" t="s">
        <v>17</v>
      </c>
    </row>
    <row r="167" spans="1:12" x14ac:dyDescent="0.25">
      <c r="A167">
        <v>1057</v>
      </c>
      <c r="B167">
        <v>1</v>
      </c>
      <c r="C167">
        <v>3</v>
      </c>
      <c r="D167" t="s">
        <v>253</v>
      </c>
      <c r="E167" t="s">
        <v>16</v>
      </c>
      <c r="F167">
        <v>26</v>
      </c>
      <c r="G167">
        <v>1</v>
      </c>
      <c r="H167">
        <v>1</v>
      </c>
      <c r="I167">
        <v>315153</v>
      </c>
      <c r="J167">
        <v>22.024999999999999</v>
      </c>
      <c r="L167" t="s">
        <v>17</v>
      </c>
    </row>
    <row r="168" spans="1:12" x14ac:dyDescent="0.25">
      <c r="A168">
        <v>1058</v>
      </c>
      <c r="B168">
        <v>0</v>
      </c>
      <c r="C168">
        <v>1</v>
      </c>
      <c r="D168" t="s">
        <v>254</v>
      </c>
      <c r="E168" t="s">
        <v>13</v>
      </c>
      <c r="F168">
        <v>48</v>
      </c>
      <c r="G168">
        <v>0</v>
      </c>
      <c r="H168">
        <v>0</v>
      </c>
      <c r="I168" t="s">
        <v>255</v>
      </c>
      <c r="J168">
        <v>50.495800000000003</v>
      </c>
      <c r="K168" t="s">
        <v>256</v>
      </c>
      <c r="L168" t="s">
        <v>25</v>
      </c>
    </row>
    <row r="169" spans="1:12" x14ac:dyDescent="0.25">
      <c r="A169">
        <v>1059</v>
      </c>
      <c r="B169">
        <v>0</v>
      </c>
      <c r="C169">
        <v>3</v>
      </c>
      <c r="D169" t="s">
        <v>257</v>
      </c>
      <c r="E169" t="s">
        <v>13</v>
      </c>
      <c r="F169">
        <v>18</v>
      </c>
      <c r="G169">
        <v>2</v>
      </c>
      <c r="H169">
        <v>2</v>
      </c>
      <c r="I169" t="s">
        <v>258</v>
      </c>
      <c r="J169">
        <v>34.375</v>
      </c>
      <c r="L169" t="s">
        <v>17</v>
      </c>
    </row>
    <row r="170" spans="1:12" x14ac:dyDescent="0.25">
      <c r="A170">
        <v>1060</v>
      </c>
      <c r="B170">
        <v>1</v>
      </c>
      <c r="C170">
        <v>1</v>
      </c>
      <c r="D170" t="s">
        <v>259</v>
      </c>
      <c r="E170" t="s">
        <v>16</v>
      </c>
      <c r="G170">
        <v>0</v>
      </c>
      <c r="H170">
        <v>0</v>
      </c>
      <c r="I170">
        <v>17770</v>
      </c>
      <c r="J170">
        <v>27.720800000000001</v>
      </c>
      <c r="L170" t="s">
        <v>25</v>
      </c>
    </row>
    <row r="171" spans="1:12" x14ac:dyDescent="0.25">
      <c r="A171">
        <v>1061</v>
      </c>
      <c r="B171">
        <v>1</v>
      </c>
      <c r="C171">
        <v>3</v>
      </c>
      <c r="D171" t="s">
        <v>260</v>
      </c>
      <c r="E171" t="s">
        <v>16</v>
      </c>
      <c r="F171">
        <v>22</v>
      </c>
      <c r="G171">
        <v>0</v>
      </c>
      <c r="H171">
        <v>0</v>
      </c>
      <c r="I171">
        <v>7548</v>
      </c>
      <c r="J171">
        <v>8.9625000000000004</v>
      </c>
      <c r="L171" t="s">
        <v>17</v>
      </c>
    </row>
    <row r="172" spans="1:12" x14ac:dyDescent="0.25">
      <c r="A172">
        <v>1062</v>
      </c>
      <c r="B172">
        <v>0</v>
      </c>
      <c r="C172">
        <v>3</v>
      </c>
      <c r="D172" t="s">
        <v>261</v>
      </c>
      <c r="E172" t="s">
        <v>13</v>
      </c>
      <c r="G172">
        <v>0</v>
      </c>
      <c r="H172">
        <v>0</v>
      </c>
      <c r="I172" t="s">
        <v>262</v>
      </c>
      <c r="J172">
        <v>7.55</v>
      </c>
      <c r="L172" t="s">
        <v>17</v>
      </c>
    </row>
    <row r="173" spans="1:12" x14ac:dyDescent="0.25">
      <c r="A173">
        <v>1063</v>
      </c>
      <c r="B173">
        <v>0</v>
      </c>
      <c r="C173">
        <v>3</v>
      </c>
      <c r="D173" t="s">
        <v>263</v>
      </c>
      <c r="E173" t="s">
        <v>13</v>
      </c>
      <c r="F173">
        <v>27</v>
      </c>
      <c r="G173">
        <v>0</v>
      </c>
      <c r="H173">
        <v>0</v>
      </c>
      <c r="I173">
        <v>2670</v>
      </c>
      <c r="J173">
        <v>7.2249999999999996</v>
      </c>
      <c r="L173" t="s">
        <v>25</v>
      </c>
    </row>
    <row r="174" spans="1:12" x14ac:dyDescent="0.25">
      <c r="A174">
        <v>1064</v>
      </c>
      <c r="B174">
        <v>0</v>
      </c>
      <c r="C174">
        <v>3</v>
      </c>
      <c r="D174" t="s">
        <v>264</v>
      </c>
      <c r="E174" t="s">
        <v>13</v>
      </c>
      <c r="F174">
        <v>23</v>
      </c>
      <c r="G174">
        <v>1</v>
      </c>
      <c r="H174">
        <v>0</v>
      </c>
      <c r="I174">
        <v>347072</v>
      </c>
      <c r="J174">
        <v>13.9</v>
      </c>
      <c r="L174" t="s">
        <v>17</v>
      </c>
    </row>
    <row r="175" spans="1:12" x14ac:dyDescent="0.25">
      <c r="A175">
        <v>1065</v>
      </c>
      <c r="B175">
        <v>0</v>
      </c>
      <c r="C175">
        <v>3</v>
      </c>
      <c r="D175" t="s">
        <v>265</v>
      </c>
      <c r="E175" t="s">
        <v>13</v>
      </c>
      <c r="G175">
        <v>0</v>
      </c>
      <c r="H175">
        <v>0</v>
      </c>
      <c r="I175">
        <v>2673</v>
      </c>
      <c r="J175">
        <v>7.2291999999999996</v>
      </c>
      <c r="L175" t="s">
        <v>25</v>
      </c>
    </row>
    <row r="176" spans="1:12" x14ac:dyDescent="0.25">
      <c r="A176">
        <v>1066</v>
      </c>
      <c r="B176">
        <v>0</v>
      </c>
      <c r="C176">
        <v>3</v>
      </c>
      <c r="D176" t="s">
        <v>266</v>
      </c>
      <c r="E176" t="s">
        <v>13</v>
      </c>
      <c r="F176">
        <v>40</v>
      </c>
      <c r="G176">
        <v>1</v>
      </c>
      <c r="H176">
        <v>5</v>
      </c>
      <c r="I176">
        <v>347077</v>
      </c>
      <c r="J176">
        <v>31.387499999999999</v>
      </c>
      <c r="L176" t="s">
        <v>17</v>
      </c>
    </row>
    <row r="177" spans="1:12" x14ac:dyDescent="0.25">
      <c r="A177">
        <v>1067</v>
      </c>
      <c r="B177">
        <v>1</v>
      </c>
      <c r="C177">
        <v>2</v>
      </c>
      <c r="D177" t="s">
        <v>267</v>
      </c>
      <c r="E177" t="s">
        <v>16</v>
      </c>
      <c r="F177">
        <v>15</v>
      </c>
      <c r="G177">
        <v>0</v>
      </c>
      <c r="H177">
        <v>2</v>
      </c>
      <c r="I177">
        <v>29750</v>
      </c>
      <c r="J177">
        <v>39</v>
      </c>
      <c r="L177" t="s">
        <v>17</v>
      </c>
    </row>
    <row r="178" spans="1:12" x14ac:dyDescent="0.25">
      <c r="A178">
        <v>1068</v>
      </c>
      <c r="B178">
        <v>1</v>
      </c>
      <c r="C178">
        <v>2</v>
      </c>
      <c r="D178" t="s">
        <v>268</v>
      </c>
      <c r="E178" t="s">
        <v>16</v>
      </c>
      <c r="F178">
        <v>20</v>
      </c>
      <c r="G178">
        <v>0</v>
      </c>
      <c r="H178">
        <v>0</v>
      </c>
      <c r="I178" t="s">
        <v>269</v>
      </c>
      <c r="J178">
        <v>36.75</v>
      </c>
      <c r="L178" t="s">
        <v>17</v>
      </c>
    </row>
    <row r="179" spans="1:12" x14ac:dyDescent="0.25">
      <c r="A179">
        <v>1069</v>
      </c>
      <c r="B179">
        <v>0</v>
      </c>
      <c r="C179">
        <v>1</v>
      </c>
      <c r="D179" t="s">
        <v>270</v>
      </c>
      <c r="E179" t="s">
        <v>13</v>
      </c>
      <c r="F179">
        <v>54</v>
      </c>
      <c r="G179">
        <v>1</v>
      </c>
      <c r="H179">
        <v>0</v>
      </c>
      <c r="I179">
        <v>11778</v>
      </c>
      <c r="J179">
        <v>55.441699999999997</v>
      </c>
      <c r="K179" t="s">
        <v>167</v>
      </c>
      <c r="L179" t="s">
        <v>25</v>
      </c>
    </row>
    <row r="180" spans="1:12" x14ac:dyDescent="0.25">
      <c r="A180">
        <v>1070</v>
      </c>
      <c r="B180">
        <v>1</v>
      </c>
      <c r="C180">
        <v>2</v>
      </c>
      <c r="D180" t="s">
        <v>271</v>
      </c>
      <c r="E180" t="s">
        <v>16</v>
      </c>
      <c r="F180">
        <v>36</v>
      </c>
      <c r="G180">
        <v>0</v>
      </c>
      <c r="H180">
        <v>3</v>
      </c>
      <c r="I180">
        <v>230136</v>
      </c>
      <c r="J180">
        <v>39</v>
      </c>
      <c r="K180" t="s">
        <v>272</v>
      </c>
      <c r="L180" t="s">
        <v>17</v>
      </c>
    </row>
    <row r="181" spans="1:12" x14ac:dyDescent="0.25">
      <c r="A181">
        <v>1071</v>
      </c>
      <c r="B181">
        <v>1</v>
      </c>
      <c r="C181">
        <v>1</v>
      </c>
      <c r="D181" t="s">
        <v>273</v>
      </c>
      <c r="E181" t="s">
        <v>16</v>
      </c>
      <c r="F181">
        <v>64</v>
      </c>
      <c r="G181">
        <v>0</v>
      </c>
      <c r="H181">
        <v>2</v>
      </c>
      <c r="I181" t="s">
        <v>274</v>
      </c>
      <c r="J181">
        <v>83.158299999999997</v>
      </c>
      <c r="K181" t="s">
        <v>275</v>
      </c>
      <c r="L181" t="s">
        <v>25</v>
      </c>
    </row>
    <row r="182" spans="1:12" x14ac:dyDescent="0.25">
      <c r="A182">
        <v>1072</v>
      </c>
      <c r="B182">
        <v>0</v>
      </c>
      <c r="C182">
        <v>2</v>
      </c>
      <c r="D182" t="s">
        <v>276</v>
      </c>
      <c r="E182" t="s">
        <v>13</v>
      </c>
      <c r="F182">
        <v>30</v>
      </c>
      <c r="G182">
        <v>0</v>
      </c>
      <c r="H182">
        <v>0</v>
      </c>
      <c r="I182">
        <v>233478</v>
      </c>
      <c r="J182">
        <v>13</v>
      </c>
      <c r="L182" t="s">
        <v>17</v>
      </c>
    </row>
    <row r="183" spans="1:12" x14ac:dyDescent="0.25">
      <c r="A183">
        <v>1073</v>
      </c>
      <c r="B183">
        <v>0</v>
      </c>
      <c r="C183">
        <v>1</v>
      </c>
      <c r="D183" t="s">
        <v>277</v>
      </c>
      <c r="E183" t="s">
        <v>13</v>
      </c>
      <c r="F183">
        <v>37</v>
      </c>
      <c r="G183">
        <v>1</v>
      </c>
      <c r="H183">
        <v>1</v>
      </c>
      <c r="I183" t="s">
        <v>274</v>
      </c>
      <c r="J183">
        <v>83.158299999999997</v>
      </c>
      <c r="K183" t="s">
        <v>278</v>
      </c>
      <c r="L183" t="s">
        <v>25</v>
      </c>
    </row>
    <row r="184" spans="1:12" x14ac:dyDescent="0.25">
      <c r="A184">
        <v>1074</v>
      </c>
      <c r="B184">
        <v>1</v>
      </c>
      <c r="C184">
        <v>1</v>
      </c>
      <c r="D184" t="s">
        <v>279</v>
      </c>
      <c r="E184" t="s">
        <v>16</v>
      </c>
      <c r="F184">
        <v>18</v>
      </c>
      <c r="G184">
        <v>1</v>
      </c>
      <c r="H184">
        <v>0</v>
      </c>
      <c r="I184">
        <v>113773</v>
      </c>
      <c r="J184">
        <v>53.1</v>
      </c>
      <c r="K184" t="s">
        <v>280</v>
      </c>
      <c r="L184" t="s">
        <v>17</v>
      </c>
    </row>
    <row r="185" spans="1:12" x14ac:dyDescent="0.25">
      <c r="A185">
        <v>1075</v>
      </c>
      <c r="B185">
        <v>0</v>
      </c>
      <c r="C185">
        <v>3</v>
      </c>
      <c r="D185" t="s">
        <v>281</v>
      </c>
      <c r="E185" t="s">
        <v>13</v>
      </c>
      <c r="G185">
        <v>0</v>
      </c>
      <c r="H185">
        <v>0</v>
      </c>
      <c r="I185">
        <v>7935</v>
      </c>
      <c r="J185">
        <v>7.75</v>
      </c>
      <c r="L185" t="s">
        <v>14</v>
      </c>
    </row>
    <row r="186" spans="1:12" x14ac:dyDescent="0.25">
      <c r="A186">
        <v>1076</v>
      </c>
      <c r="B186">
        <v>1</v>
      </c>
      <c r="C186">
        <v>1</v>
      </c>
      <c r="D186" t="s">
        <v>282</v>
      </c>
      <c r="E186" t="s">
        <v>16</v>
      </c>
      <c r="F186">
        <v>27</v>
      </c>
      <c r="G186">
        <v>1</v>
      </c>
      <c r="H186">
        <v>1</v>
      </c>
      <c r="I186" t="s">
        <v>283</v>
      </c>
      <c r="J186">
        <v>247.52080000000001</v>
      </c>
      <c r="K186" t="s">
        <v>284</v>
      </c>
      <c r="L186" t="s">
        <v>25</v>
      </c>
    </row>
    <row r="187" spans="1:12" x14ac:dyDescent="0.25">
      <c r="A187">
        <v>1077</v>
      </c>
      <c r="B187">
        <v>0</v>
      </c>
      <c r="C187">
        <v>2</v>
      </c>
      <c r="D187" t="s">
        <v>285</v>
      </c>
      <c r="E187" t="s">
        <v>13</v>
      </c>
      <c r="F187">
        <v>40</v>
      </c>
      <c r="G187">
        <v>0</v>
      </c>
      <c r="H187">
        <v>0</v>
      </c>
      <c r="I187">
        <v>239059</v>
      </c>
      <c r="J187">
        <v>16</v>
      </c>
      <c r="L187" t="s">
        <v>17</v>
      </c>
    </row>
    <row r="188" spans="1:12" x14ac:dyDescent="0.25">
      <c r="A188">
        <v>1078</v>
      </c>
      <c r="B188">
        <v>1</v>
      </c>
      <c r="C188">
        <v>2</v>
      </c>
      <c r="D188" t="s">
        <v>286</v>
      </c>
      <c r="E188" t="s">
        <v>16</v>
      </c>
      <c r="F188">
        <v>21</v>
      </c>
      <c r="G188">
        <v>0</v>
      </c>
      <c r="H188">
        <v>1</v>
      </c>
      <c r="I188" t="s">
        <v>287</v>
      </c>
      <c r="J188">
        <v>21</v>
      </c>
      <c r="L188" t="s">
        <v>17</v>
      </c>
    </row>
    <row r="189" spans="1:12" x14ac:dyDescent="0.25">
      <c r="A189">
        <v>1079</v>
      </c>
      <c r="B189">
        <v>0</v>
      </c>
      <c r="C189">
        <v>3</v>
      </c>
      <c r="D189" t="s">
        <v>288</v>
      </c>
      <c r="E189" t="s">
        <v>13</v>
      </c>
      <c r="F189">
        <v>17</v>
      </c>
      <c r="G189">
        <v>2</v>
      </c>
      <c r="H189">
        <v>0</v>
      </c>
      <c r="I189" t="s">
        <v>289</v>
      </c>
      <c r="J189">
        <v>8.0500000000000007</v>
      </c>
      <c r="L189" t="s">
        <v>17</v>
      </c>
    </row>
    <row r="190" spans="1:12" x14ac:dyDescent="0.25">
      <c r="A190">
        <v>1080</v>
      </c>
      <c r="B190">
        <v>1</v>
      </c>
      <c r="C190">
        <v>3</v>
      </c>
      <c r="D190" t="s">
        <v>290</v>
      </c>
      <c r="E190" t="s">
        <v>16</v>
      </c>
      <c r="G190">
        <v>8</v>
      </c>
      <c r="H190">
        <v>2</v>
      </c>
      <c r="I190" t="s">
        <v>291</v>
      </c>
      <c r="J190">
        <v>69.55</v>
      </c>
      <c r="L190" t="s">
        <v>17</v>
      </c>
    </row>
    <row r="191" spans="1:12" x14ac:dyDescent="0.25">
      <c r="A191">
        <v>1081</v>
      </c>
      <c r="B191">
        <v>0</v>
      </c>
      <c r="C191">
        <v>2</v>
      </c>
      <c r="D191" t="s">
        <v>292</v>
      </c>
      <c r="E191" t="s">
        <v>13</v>
      </c>
      <c r="F191">
        <v>40</v>
      </c>
      <c r="G191">
        <v>0</v>
      </c>
      <c r="H191">
        <v>0</v>
      </c>
      <c r="I191">
        <v>28221</v>
      </c>
      <c r="J191">
        <v>13</v>
      </c>
      <c r="L191" t="s">
        <v>17</v>
      </c>
    </row>
    <row r="192" spans="1:12" x14ac:dyDescent="0.25">
      <c r="A192">
        <v>1082</v>
      </c>
      <c r="B192">
        <v>0</v>
      </c>
      <c r="C192">
        <v>2</v>
      </c>
      <c r="D192" t="s">
        <v>293</v>
      </c>
      <c r="E192" t="s">
        <v>13</v>
      </c>
      <c r="F192">
        <v>34</v>
      </c>
      <c r="G192">
        <v>1</v>
      </c>
      <c r="H192">
        <v>0</v>
      </c>
      <c r="I192">
        <v>226875</v>
      </c>
      <c r="J192">
        <v>26</v>
      </c>
      <c r="L192" t="s">
        <v>17</v>
      </c>
    </row>
    <row r="193" spans="1:12" x14ac:dyDescent="0.25">
      <c r="A193">
        <v>1083</v>
      </c>
      <c r="B193">
        <v>0</v>
      </c>
      <c r="C193">
        <v>1</v>
      </c>
      <c r="D193" t="s">
        <v>294</v>
      </c>
      <c r="E193" t="s">
        <v>13</v>
      </c>
      <c r="G193">
        <v>0</v>
      </c>
      <c r="H193">
        <v>0</v>
      </c>
      <c r="I193">
        <v>111163</v>
      </c>
      <c r="J193">
        <v>26</v>
      </c>
      <c r="L193" t="s">
        <v>17</v>
      </c>
    </row>
    <row r="194" spans="1:12" x14ac:dyDescent="0.25">
      <c r="A194">
        <v>1084</v>
      </c>
      <c r="B194">
        <v>0</v>
      </c>
      <c r="C194">
        <v>3</v>
      </c>
      <c r="D194" t="s">
        <v>295</v>
      </c>
      <c r="E194" t="s">
        <v>13</v>
      </c>
      <c r="F194">
        <v>11.5</v>
      </c>
      <c r="G194">
        <v>1</v>
      </c>
      <c r="H194">
        <v>1</v>
      </c>
      <c r="I194" t="s">
        <v>296</v>
      </c>
      <c r="J194">
        <v>14.5</v>
      </c>
      <c r="L194" t="s">
        <v>17</v>
      </c>
    </row>
    <row r="195" spans="1:12" x14ac:dyDescent="0.25">
      <c r="A195">
        <v>1085</v>
      </c>
      <c r="B195">
        <v>0</v>
      </c>
      <c r="C195">
        <v>2</v>
      </c>
      <c r="D195" t="s">
        <v>297</v>
      </c>
      <c r="E195" t="s">
        <v>13</v>
      </c>
      <c r="F195">
        <v>61</v>
      </c>
      <c r="G195">
        <v>0</v>
      </c>
      <c r="H195">
        <v>0</v>
      </c>
      <c r="I195">
        <v>235509</v>
      </c>
      <c r="J195">
        <v>12.35</v>
      </c>
      <c r="L195" t="s">
        <v>14</v>
      </c>
    </row>
    <row r="196" spans="1:12" x14ac:dyDescent="0.25">
      <c r="A196">
        <v>1086</v>
      </c>
      <c r="B196">
        <v>0</v>
      </c>
      <c r="C196">
        <v>2</v>
      </c>
      <c r="D196" t="s">
        <v>298</v>
      </c>
      <c r="E196" t="s">
        <v>13</v>
      </c>
      <c r="F196">
        <v>8</v>
      </c>
      <c r="G196">
        <v>0</v>
      </c>
      <c r="H196">
        <v>2</v>
      </c>
      <c r="I196">
        <v>28220</v>
      </c>
      <c r="J196">
        <v>32.5</v>
      </c>
      <c r="L196" t="s">
        <v>17</v>
      </c>
    </row>
    <row r="197" spans="1:12" x14ac:dyDescent="0.25">
      <c r="A197">
        <v>1087</v>
      </c>
      <c r="B197">
        <v>0</v>
      </c>
      <c r="C197">
        <v>3</v>
      </c>
      <c r="D197" t="s">
        <v>299</v>
      </c>
      <c r="E197" t="s">
        <v>13</v>
      </c>
      <c r="F197">
        <v>33</v>
      </c>
      <c r="G197">
        <v>0</v>
      </c>
      <c r="H197">
        <v>0</v>
      </c>
      <c r="I197">
        <v>347465</v>
      </c>
      <c r="J197">
        <v>7.8541999999999996</v>
      </c>
      <c r="L197" t="s">
        <v>17</v>
      </c>
    </row>
    <row r="198" spans="1:12" x14ac:dyDescent="0.25">
      <c r="A198">
        <v>1088</v>
      </c>
      <c r="B198">
        <v>0</v>
      </c>
      <c r="C198">
        <v>1</v>
      </c>
      <c r="D198" t="s">
        <v>300</v>
      </c>
      <c r="E198" t="s">
        <v>13</v>
      </c>
      <c r="F198">
        <v>6</v>
      </c>
      <c r="G198">
        <v>0</v>
      </c>
      <c r="H198">
        <v>2</v>
      </c>
      <c r="I198">
        <v>16966</v>
      </c>
      <c r="J198">
        <v>134.5</v>
      </c>
      <c r="K198" t="s">
        <v>301</v>
      </c>
      <c r="L198" t="s">
        <v>25</v>
      </c>
    </row>
    <row r="199" spans="1:12" x14ac:dyDescent="0.25">
      <c r="A199">
        <v>1089</v>
      </c>
      <c r="B199">
        <v>1</v>
      </c>
      <c r="C199">
        <v>3</v>
      </c>
      <c r="D199" t="s">
        <v>302</v>
      </c>
      <c r="E199" t="s">
        <v>16</v>
      </c>
      <c r="F199">
        <v>18</v>
      </c>
      <c r="G199">
        <v>0</v>
      </c>
      <c r="H199">
        <v>0</v>
      </c>
      <c r="I199">
        <v>347066</v>
      </c>
      <c r="J199">
        <v>7.7750000000000004</v>
      </c>
      <c r="L199" t="s">
        <v>17</v>
      </c>
    </row>
    <row r="200" spans="1:12" x14ac:dyDescent="0.25">
      <c r="A200">
        <v>1090</v>
      </c>
      <c r="B200">
        <v>0</v>
      </c>
      <c r="C200">
        <v>2</v>
      </c>
      <c r="D200" t="s">
        <v>303</v>
      </c>
      <c r="E200" t="s">
        <v>13</v>
      </c>
      <c r="F200">
        <v>23</v>
      </c>
      <c r="G200">
        <v>0</v>
      </c>
      <c r="H200">
        <v>0</v>
      </c>
      <c r="I200" t="s">
        <v>304</v>
      </c>
      <c r="J200">
        <v>10.5</v>
      </c>
      <c r="L200" t="s">
        <v>17</v>
      </c>
    </row>
    <row r="201" spans="1:12" x14ac:dyDescent="0.25">
      <c r="A201">
        <v>1091</v>
      </c>
      <c r="B201">
        <v>1</v>
      </c>
      <c r="C201">
        <v>3</v>
      </c>
      <c r="D201" t="s">
        <v>305</v>
      </c>
      <c r="E201" t="s">
        <v>16</v>
      </c>
      <c r="G201">
        <v>0</v>
      </c>
      <c r="H201">
        <v>0</v>
      </c>
      <c r="I201">
        <v>65305</v>
      </c>
      <c r="J201">
        <v>8.1125000000000007</v>
      </c>
      <c r="L201" t="s">
        <v>17</v>
      </c>
    </row>
    <row r="202" spans="1:12" x14ac:dyDescent="0.25">
      <c r="A202">
        <v>1092</v>
      </c>
      <c r="B202">
        <v>1</v>
      </c>
      <c r="C202">
        <v>3</v>
      </c>
      <c r="D202" t="s">
        <v>306</v>
      </c>
      <c r="E202" t="s">
        <v>16</v>
      </c>
      <c r="G202">
        <v>0</v>
      </c>
      <c r="H202">
        <v>0</v>
      </c>
      <c r="I202">
        <v>36568</v>
      </c>
      <c r="J202">
        <v>15.5</v>
      </c>
      <c r="L202" t="s">
        <v>14</v>
      </c>
    </row>
    <row r="203" spans="1:12" x14ac:dyDescent="0.25">
      <c r="A203">
        <v>1093</v>
      </c>
      <c r="B203">
        <v>0</v>
      </c>
      <c r="C203">
        <v>3</v>
      </c>
      <c r="D203" t="s">
        <v>307</v>
      </c>
      <c r="E203" t="s">
        <v>13</v>
      </c>
      <c r="F203">
        <v>0.33</v>
      </c>
      <c r="G203">
        <v>0</v>
      </c>
      <c r="H203">
        <v>2</v>
      </c>
      <c r="I203">
        <v>347080</v>
      </c>
      <c r="J203">
        <v>14.4</v>
      </c>
      <c r="L203" t="s">
        <v>17</v>
      </c>
    </row>
    <row r="204" spans="1:12" x14ac:dyDescent="0.25">
      <c r="A204">
        <v>1094</v>
      </c>
      <c r="B204">
        <v>0</v>
      </c>
      <c r="C204">
        <v>1</v>
      </c>
      <c r="D204" t="s">
        <v>308</v>
      </c>
      <c r="E204" t="s">
        <v>13</v>
      </c>
      <c r="F204">
        <v>47</v>
      </c>
      <c r="G204">
        <v>1</v>
      </c>
      <c r="H204">
        <v>0</v>
      </c>
      <c r="I204" t="s">
        <v>309</v>
      </c>
      <c r="J204">
        <v>227.52500000000001</v>
      </c>
      <c r="K204" t="s">
        <v>310</v>
      </c>
      <c r="L204" t="s">
        <v>25</v>
      </c>
    </row>
    <row r="205" spans="1:12" x14ac:dyDescent="0.25">
      <c r="A205">
        <v>1095</v>
      </c>
      <c r="B205">
        <v>1</v>
      </c>
      <c r="C205">
        <v>2</v>
      </c>
      <c r="D205" t="s">
        <v>311</v>
      </c>
      <c r="E205" t="s">
        <v>16</v>
      </c>
      <c r="F205">
        <v>8</v>
      </c>
      <c r="G205">
        <v>1</v>
      </c>
      <c r="H205">
        <v>1</v>
      </c>
      <c r="I205">
        <v>26360</v>
      </c>
      <c r="J205">
        <v>26</v>
      </c>
      <c r="L205" t="s">
        <v>17</v>
      </c>
    </row>
    <row r="206" spans="1:12" x14ac:dyDescent="0.25">
      <c r="A206">
        <v>1096</v>
      </c>
      <c r="B206">
        <v>0</v>
      </c>
      <c r="C206">
        <v>2</v>
      </c>
      <c r="D206" t="s">
        <v>312</v>
      </c>
      <c r="E206" t="s">
        <v>13</v>
      </c>
      <c r="F206">
        <v>25</v>
      </c>
      <c r="G206">
        <v>0</v>
      </c>
      <c r="H206">
        <v>0</v>
      </c>
      <c r="I206" t="s">
        <v>313</v>
      </c>
      <c r="J206">
        <v>10.5</v>
      </c>
      <c r="L206" t="s">
        <v>17</v>
      </c>
    </row>
    <row r="207" spans="1:12" x14ac:dyDescent="0.25">
      <c r="A207">
        <v>1097</v>
      </c>
      <c r="B207">
        <v>0</v>
      </c>
      <c r="C207">
        <v>1</v>
      </c>
      <c r="D207" t="s">
        <v>314</v>
      </c>
      <c r="E207" t="s">
        <v>13</v>
      </c>
      <c r="G207">
        <v>0</v>
      </c>
      <c r="H207">
        <v>0</v>
      </c>
      <c r="I207" t="s">
        <v>315</v>
      </c>
      <c r="J207">
        <v>25.741700000000002</v>
      </c>
      <c r="L207" t="s">
        <v>25</v>
      </c>
    </row>
    <row r="208" spans="1:12" x14ac:dyDescent="0.25">
      <c r="A208">
        <v>1098</v>
      </c>
      <c r="B208">
        <v>1</v>
      </c>
      <c r="C208">
        <v>3</v>
      </c>
      <c r="D208" t="s">
        <v>316</v>
      </c>
      <c r="E208" t="s">
        <v>16</v>
      </c>
      <c r="F208">
        <v>35</v>
      </c>
      <c r="G208">
        <v>0</v>
      </c>
      <c r="H208">
        <v>0</v>
      </c>
      <c r="I208">
        <v>9232</v>
      </c>
      <c r="J208">
        <v>7.75</v>
      </c>
      <c r="L208" t="s">
        <v>14</v>
      </c>
    </row>
    <row r="209" spans="1:12" x14ac:dyDescent="0.25">
      <c r="A209">
        <v>1099</v>
      </c>
      <c r="B209">
        <v>0</v>
      </c>
      <c r="C209">
        <v>2</v>
      </c>
      <c r="D209" t="s">
        <v>317</v>
      </c>
      <c r="E209" t="s">
        <v>13</v>
      </c>
      <c r="F209">
        <v>24</v>
      </c>
      <c r="G209">
        <v>0</v>
      </c>
      <c r="H209">
        <v>0</v>
      </c>
      <c r="I209">
        <v>28034</v>
      </c>
      <c r="J209">
        <v>10.5</v>
      </c>
      <c r="L209" t="s">
        <v>17</v>
      </c>
    </row>
    <row r="210" spans="1:12" x14ac:dyDescent="0.25">
      <c r="A210">
        <v>1100</v>
      </c>
      <c r="B210">
        <v>1</v>
      </c>
      <c r="C210">
        <v>1</v>
      </c>
      <c r="D210" t="s">
        <v>318</v>
      </c>
      <c r="E210" t="s">
        <v>16</v>
      </c>
      <c r="F210">
        <v>33</v>
      </c>
      <c r="G210">
        <v>0</v>
      </c>
      <c r="H210">
        <v>0</v>
      </c>
      <c r="I210" t="s">
        <v>319</v>
      </c>
      <c r="J210">
        <v>27.720800000000001</v>
      </c>
      <c r="K210" t="s">
        <v>320</v>
      </c>
      <c r="L210" t="s">
        <v>25</v>
      </c>
    </row>
    <row r="211" spans="1:12" x14ac:dyDescent="0.25">
      <c r="A211">
        <v>1101</v>
      </c>
      <c r="B211">
        <v>0</v>
      </c>
      <c r="C211">
        <v>3</v>
      </c>
      <c r="D211" t="s">
        <v>321</v>
      </c>
      <c r="E211" t="s">
        <v>13</v>
      </c>
      <c r="F211">
        <v>25</v>
      </c>
      <c r="G211">
        <v>0</v>
      </c>
      <c r="H211">
        <v>0</v>
      </c>
      <c r="I211">
        <v>349250</v>
      </c>
      <c r="J211">
        <v>7.8958000000000004</v>
      </c>
      <c r="L211" t="s">
        <v>17</v>
      </c>
    </row>
    <row r="212" spans="1:12" x14ac:dyDescent="0.25">
      <c r="A212">
        <v>1102</v>
      </c>
      <c r="B212">
        <v>0</v>
      </c>
      <c r="C212">
        <v>3</v>
      </c>
      <c r="D212" t="s">
        <v>322</v>
      </c>
      <c r="E212" t="s">
        <v>13</v>
      </c>
      <c r="F212">
        <v>32</v>
      </c>
      <c r="G212">
        <v>0</v>
      </c>
      <c r="H212">
        <v>0</v>
      </c>
      <c r="I212" t="s">
        <v>173</v>
      </c>
      <c r="J212">
        <v>22.524999999999999</v>
      </c>
      <c r="L212" t="s">
        <v>17</v>
      </c>
    </row>
    <row r="213" spans="1:12" x14ac:dyDescent="0.25">
      <c r="A213">
        <v>1103</v>
      </c>
      <c r="B213">
        <v>0</v>
      </c>
      <c r="C213">
        <v>3</v>
      </c>
      <c r="D213" t="s">
        <v>323</v>
      </c>
      <c r="E213" t="s">
        <v>13</v>
      </c>
      <c r="G213">
        <v>0</v>
      </c>
      <c r="H213">
        <v>0</v>
      </c>
      <c r="I213" t="s">
        <v>324</v>
      </c>
      <c r="J213">
        <v>7.05</v>
      </c>
      <c r="L213" t="s">
        <v>17</v>
      </c>
    </row>
    <row r="214" spans="1:12" x14ac:dyDescent="0.25">
      <c r="A214">
        <v>1104</v>
      </c>
      <c r="B214">
        <v>0</v>
      </c>
      <c r="C214">
        <v>2</v>
      </c>
      <c r="D214" t="s">
        <v>325</v>
      </c>
      <c r="E214" t="s">
        <v>13</v>
      </c>
      <c r="F214">
        <v>17</v>
      </c>
      <c r="G214">
        <v>0</v>
      </c>
      <c r="H214">
        <v>0</v>
      </c>
      <c r="I214" t="s">
        <v>326</v>
      </c>
      <c r="J214">
        <v>73.5</v>
      </c>
      <c r="L214" t="s">
        <v>17</v>
      </c>
    </row>
    <row r="215" spans="1:12" x14ac:dyDescent="0.25">
      <c r="A215">
        <v>1105</v>
      </c>
      <c r="B215">
        <v>1</v>
      </c>
      <c r="C215">
        <v>2</v>
      </c>
      <c r="D215" t="s">
        <v>327</v>
      </c>
      <c r="E215" t="s">
        <v>16</v>
      </c>
      <c r="F215">
        <v>60</v>
      </c>
      <c r="G215">
        <v>1</v>
      </c>
      <c r="H215">
        <v>0</v>
      </c>
      <c r="I215">
        <v>24065</v>
      </c>
      <c r="J215">
        <v>26</v>
      </c>
      <c r="L215" t="s">
        <v>17</v>
      </c>
    </row>
    <row r="216" spans="1:12" x14ac:dyDescent="0.25">
      <c r="A216">
        <v>1106</v>
      </c>
      <c r="B216">
        <v>1</v>
      </c>
      <c r="C216">
        <v>3</v>
      </c>
      <c r="D216" t="s">
        <v>328</v>
      </c>
      <c r="E216" t="s">
        <v>16</v>
      </c>
      <c r="F216">
        <v>38</v>
      </c>
      <c r="G216">
        <v>4</v>
      </c>
      <c r="H216">
        <v>2</v>
      </c>
      <c r="I216">
        <v>347091</v>
      </c>
      <c r="J216">
        <v>7.7750000000000004</v>
      </c>
      <c r="L216" t="s">
        <v>17</v>
      </c>
    </row>
    <row r="217" spans="1:12" x14ac:dyDescent="0.25">
      <c r="A217">
        <v>1107</v>
      </c>
      <c r="B217">
        <v>0</v>
      </c>
      <c r="C217">
        <v>1</v>
      </c>
      <c r="D217" t="s">
        <v>329</v>
      </c>
      <c r="E217" t="s">
        <v>13</v>
      </c>
      <c r="F217">
        <v>42</v>
      </c>
      <c r="G217">
        <v>0</v>
      </c>
      <c r="H217">
        <v>0</v>
      </c>
      <c r="I217">
        <v>113038</v>
      </c>
      <c r="J217">
        <v>42.5</v>
      </c>
      <c r="K217" t="s">
        <v>330</v>
      </c>
      <c r="L217" t="s">
        <v>17</v>
      </c>
    </row>
    <row r="218" spans="1:12" x14ac:dyDescent="0.25">
      <c r="A218">
        <v>1108</v>
      </c>
      <c r="B218">
        <v>1</v>
      </c>
      <c r="C218">
        <v>3</v>
      </c>
      <c r="D218" t="s">
        <v>331</v>
      </c>
      <c r="E218" t="s">
        <v>16</v>
      </c>
      <c r="G218">
        <v>0</v>
      </c>
      <c r="H218">
        <v>0</v>
      </c>
      <c r="I218">
        <v>330924</v>
      </c>
      <c r="J218">
        <v>7.8792</v>
      </c>
      <c r="L218" t="s">
        <v>14</v>
      </c>
    </row>
    <row r="219" spans="1:12" x14ac:dyDescent="0.25">
      <c r="A219">
        <v>1109</v>
      </c>
      <c r="B219">
        <v>0</v>
      </c>
      <c r="C219">
        <v>1</v>
      </c>
      <c r="D219" t="s">
        <v>332</v>
      </c>
      <c r="E219" t="s">
        <v>13</v>
      </c>
      <c r="F219">
        <v>57</v>
      </c>
      <c r="G219">
        <v>1</v>
      </c>
      <c r="H219">
        <v>1</v>
      </c>
      <c r="I219">
        <v>36928</v>
      </c>
      <c r="J219">
        <v>164.86670000000001</v>
      </c>
      <c r="L219" t="s">
        <v>17</v>
      </c>
    </row>
    <row r="220" spans="1:12" x14ac:dyDescent="0.25">
      <c r="A220">
        <v>1110</v>
      </c>
      <c r="B220">
        <v>1</v>
      </c>
      <c r="C220">
        <v>1</v>
      </c>
      <c r="D220" t="s">
        <v>333</v>
      </c>
      <c r="E220" t="s">
        <v>16</v>
      </c>
      <c r="F220">
        <v>50</v>
      </c>
      <c r="G220">
        <v>1</v>
      </c>
      <c r="H220">
        <v>1</v>
      </c>
      <c r="I220">
        <v>113503</v>
      </c>
      <c r="J220">
        <v>211.5</v>
      </c>
      <c r="K220" t="s">
        <v>334</v>
      </c>
      <c r="L220" t="s">
        <v>25</v>
      </c>
    </row>
    <row r="221" spans="1:12" x14ac:dyDescent="0.25">
      <c r="A221">
        <v>1111</v>
      </c>
      <c r="B221">
        <v>0</v>
      </c>
      <c r="C221">
        <v>3</v>
      </c>
      <c r="D221" t="s">
        <v>335</v>
      </c>
      <c r="E221" t="s">
        <v>13</v>
      </c>
      <c r="G221">
        <v>0</v>
      </c>
      <c r="H221">
        <v>0</v>
      </c>
      <c r="I221">
        <v>32302</v>
      </c>
      <c r="J221">
        <v>8.0500000000000007</v>
      </c>
      <c r="L221" t="s">
        <v>17</v>
      </c>
    </row>
    <row r="222" spans="1:12" x14ac:dyDescent="0.25">
      <c r="A222">
        <v>1112</v>
      </c>
      <c r="B222">
        <v>1</v>
      </c>
      <c r="C222">
        <v>2</v>
      </c>
      <c r="D222" t="s">
        <v>336</v>
      </c>
      <c r="E222" t="s">
        <v>16</v>
      </c>
      <c r="F222">
        <v>30</v>
      </c>
      <c r="G222">
        <v>1</v>
      </c>
      <c r="H222">
        <v>0</v>
      </c>
      <c r="I222" t="s">
        <v>337</v>
      </c>
      <c r="J222">
        <v>13.8583</v>
      </c>
      <c r="L222" t="s">
        <v>25</v>
      </c>
    </row>
    <row r="223" spans="1:12" x14ac:dyDescent="0.25">
      <c r="A223">
        <v>1113</v>
      </c>
      <c r="B223">
        <v>0</v>
      </c>
      <c r="C223">
        <v>3</v>
      </c>
      <c r="D223" t="s">
        <v>338</v>
      </c>
      <c r="E223" t="s">
        <v>13</v>
      </c>
      <c r="F223">
        <v>21</v>
      </c>
      <c r="G223">
        <v>0</v>
      </c>
      <c r="H223">
        <v>0</v>
      </c>
      <c r="I223">
        <v>342684</v>
      </c>
      <c r="J223">
        <v>8.0500000000000007</v>
      </c>
      <c r="L223" t="s">
        <v>17</v>
      </c>
    </row>
    <row r="224" spans="1:12" x14ac:dyDescent="0.25">
      <c r="A224">
        <v>1114</v>
      </c>
      <c r="B224">
        <v>1</v>
      </c>
      <c r="C224">
        <v>2</v>
      </c>
      <c r="D224" t="s">
        <v>339</v>
      </c>
      <c r="E224" t="s">
        <v>16</v>
      </c>
      <c r="F224">
        <v>22</v>
      </c>
      <c r="G224">
        <v>0</v>
      </c>
      <c r="H224">
        <v>0</v>
      </c>
      <c r="I224" t="s">
        <v>340</v>
      </c>
      <c r="J224">
        <v>10.5</v>
      </c>
      <c r="K224" t="s">
        <v>341</v>
      </c>
      <c r="L224" t="s">
        <v>17</v>
      </c>
    </row>
    <row r="225" spans="1:12" x14ac:dyDescent="0.25">
      <c r="A225">
        <v>1115</v>
      </c>
      <c r="B225">
        <v>0</v>
      </c>
      <c r="C225">
        <v>3</v>
      </c>
      <c r="D225" t="s">
        <v>342</v>
      </c>
      <c r="E225" t="s">
        <v>13</v>
      </c>
      <c r="F225">
        <v>21</v>
      </c>
      <c r="G225">
        <v>0</v>
      </c>
      <c r="H225">
        <v>0</v>
      </c>
      <c r="I225">
        <v>350053</v>
      </c>
      <c r="J225">
        <v>7.7957999999999998</v>
      </c>
      <c r="L225" t="s">
        <v>17</v>
      </c>
    </row>
    <row r="226" spans="1:12" x14ac:dyDescent="0.25">
      <c r="A226">
        <v>1116</v>
      </c>
      <c r="B226">
        <v>1</v>
      </c>
      <c r="C226">
        <v>1</v>
      </c>
      <c r="D226" t="s">
        <v>343</v>
      </c>
      <c r="E226" t="s">
        <v>16</v>
      </c>
      <c r="F226">
        <v>53</v>
      </c>
      <c r="G226">
        <v>0</v>
      </c>
      <c r="H226">
        <v>0</v>
      </c>
      <c r="I226" t="s">
        <v>344</v>
      </c>
      <c r="J226">
        <v>27.445799999999998</v>
      </c>
      <c r="L226" t="s">
        <v>25</v>
      </c>
    </row>
    <row r="227" spans="1:12" x14ac:dyDescent="0.25">
      <c r="A227">
        <v>1117</v>
      </c>
      <c r="B227">
        <v>1</v>
      </c>
      <c r="C227">
        <v>3</v>
      </c>
      <c r="D227" t="s">
        <v>345</v>
      </c>
      <c r="E227" t="s">
        <v>16</v>
      </c>
      <c r="G227">
        <v>0</v>
      </c>
      <c r="H227">
        <v>2</v>
      </c>
      <c r="I227">
        <v>2661</v>
      </c>
      <c r="J227">
        <v>15.245799999999999</v>
      </c>
      <c r="L227" t="s">
        <v>25</v>
      </c>
    </row>
    <row r="228" spans="1:12" x14ac:dyDescent="0.25">
      <c r="A228">
        <v>1118</v>
      </c>
      <c r="B228">
        <v>0</v>
      </c>
      <c r="C228">
        <v>3</v>
      </c>
      <c r="D228" t="s">
        <v>346</v>
      </c>
      <c r="E228" t="s">
        <v>13</v>
      </c>
      <c r="F228">
        <v>23</v>
      </c>
      <c r="G228">
        <v>0</v>
      </c>
      <c r="H228">
        <v>0</v>
      </c>
      <c r="I228">
        <v>350054</v>
      </c>
      <c r="J228">
        <v>7.7957999999999998</v>
      </c>
      <c r="L228" t="s">
        <v>17</v>
      </c>
    </row>
    <row r="229" spans="1:12" x14ac:dyDescent="0.25">
      <c r="A229">
        <v>1119</v>
      </c>
      <c r="B229">
        <v>1</v>
      </c>
      <c r="C229">
        <v>3</v>
      </c>
      <c r="D229" t="s">
        <v>347</v>
      </c>
      <c r="E229" t="s">
        <v>16</v>
      </c>
      <c r="G229">
        <v>0</v>
      </c>
      <c r="H229">
        <v>0</v>
      </c>
      <c r="I229">
        <v>370368</v>
      </c>
      <c r="J229">
        <v>7.75</v>
      </c>
      <c r="L229" t="s">
        <v>14</v>
      </c>
    </row>
    <row r="230" spans="1:12" x14ac:dyDescent="0.25">
      <c r="A230">
        <v>1120</v>
      </c>
      <c r="B230">
        <v>0</v>
      </c>
      <c r="C230">
        <v>3</v>
      </c>
      <c r="D230" t="s">
        <v>348</v>
      </c>
      <c r="E230" t="s">
        <v>13</v>
      </c>
      <c r="F230">
        <v>40.5</v>
      </c>
      <c r="G230">
        <v>0</v>
      </c>
      <c r="H230">
        <v>0</v>
      </c>
      <c r="I230" t="s">
        <v>349</v>
      </c>
      <c r="J230">
        <v>15.1</v>
      </c>
      <c r="L230" t="s">
        <v>17</v>
      </c>
    </row>
    <row r="231" spans="1:12" x14ac:dyDescent="0.25">
      <c r="A231">
        <v>1121</v>
      </c>
      <c r="B231">
        <v>0</v>
      </c>
      <c r="C231">
        <v>2</v>
      </c>
      <c r="D231" t="s">
        <v>350</v>
      </c>
      <c r="E231" t="s">
        <v>13</v>
      </c>
      <c r="F231">
        <v>36</v>
      </c>
      <c r="G231">
        <v>0</v>
      </c>
      <c r="H231">
        <v>0</v>
      </c>
      <c r="I231">
        <v>242963</v>
      </c>
      <c r="J231">
        <v>13</v>
      </c>
      <c r="L231" t="s">
        <v>17</v>
      </c>
    </row>
    <row r="232" spans="1:12" x14ac:dyDescent="0.25">
      <c r="A232">
        <v>1122</v>
      </c>
      <c r="B232">
        <v>0</v>
      </c>
      <c r="C232">
        <v>2</v>
      </c>
      <c r="D232" t="s">
        <v>351</v>
      </c>
      <c r="E232" t="s">
        <v>13</v>
      </c>
      <c r="F232">
        <v>14</v>
      </c>
      <c r="G232">
        <v>0</v>
      </c>
      <c r="H232">
        <v>0</v>
      </c>
      <c r="I232">
        <v>220845</v>
      </c>
      <c r="J232">
        <v>65</v>
      </c>
      <c r="L232" t="s">
        <v>17</v>
      </c>
    </row>
    <row r="233" spans="1:12" x14ac:dyDescent="0.25">
      <c r="A233">
        <v>1123</v>
      </c>
      <c r="B233">
        <v>1</v>
      </c>
      <c r="C233">
        <v>1</v>
      </c>
      <c r="D233" t="s">
        <v>352</v>
      </c>
      <c r="E233" t="s">
        <v>16</v>
      </c>
      <c r="F233">
        <v>21</v>
      </c>
      <c r="G233">
        <v>0</v>
      </c>
      <c r="H233">
        <v>0</v>
      </c>
      <c r="I233">
        <v>113795</v>
      </c>
      <c r="J233">
        <v>26.55</v>
      </c>
      <c r="L233" t="s">
        <v>17</v>
      </c>
    </row>
    <row r="234" spans="1:12" x14ac:dyDescent="0.25">
      <c r="A234">
        <v>1124</v>
      </c>
      <c r="B234">
        <v>0</v>
      </c>
      <c r="C234">
        <v>3</v>
      </c>
      <c r="D234" t="s">
        <v>353</v>
      </c>
      <c r="E234" t="s">
        <v>13</v>
      </c>
      <c r="F234">
        <v>21</v>
      </c>
      <c r="G234">
        <v>1</v>
      </c>
      <c r="H234">
        <v>0</v>
      </c>
      <c r="I234">
        <v>3101266</v>
      </c>
      <c r="J234">
        <v>6.4958</v>
      </c>
      <c r="L234" t="s">
        <v>17</v>
      </c>
    </row>
    <row r="235" spans="1:12" x14ac:dyDescent="0.25">
      <c r="A235">
        <v>1125</v>
      </c>
      <c r="B235">
        <v>0</v>
      </c>
      <c r="C235">
        <v>3</v>
      </c>
      <c r="D235" t="s">
        <v>354</v>
      </c>
      <c r="E235" t="s">
        <v>13</v>
      </c>
      <c r="G235">
        <v>0</v>
      </c>
      <c r="H235">
        <v>0</v>
      </c>
      <c r="I235">
        <v>330971</v>
      </c>
      <c r="J235">
        <v>7.8792</v>
      </c>
      <c r="L235" t="s">
        <v>14</v>
      </c>
    </row>
    <row r="236" spans="1:12" x14ac:dyDescent="0.25">
      <c r="A236">
        <v>1126</v>
      </c>
      <c r="B236">
        <v>0</v>
      </c>
      <c r="C236">
        <v>1</v>
      </c>
      <c r="D236" t="s">
        <v>355</v>
      </c>
      <c r="E236" t="s">
        <v>13</v>
      </c>
      <c r="F236">
        <v>39</v>
      </c>
      <c r="G236">
        <v>1</v>
      </c>
      <c r="H236">
        <v>0</v>
      </c>
      <c r="I236" t="s">
        <v>356</v>
      </c>
      <c r="J236">
        <v>71.283299999999997</v>
      </c>
      <c r="K236" t="s">
        <v>357</v>
      </c>
      <c r="L236" t="s">
        <v>25</v>
      </c>
    </row>
    <row r="237" spans="1:12" x14ac:dyDescent="0.25">
      <c r="A237">
        <v>1127</v>
      </c>
      <c r="B237">
        <v>0</v>
      </c>
      <c r="C237">
        <v>3</v>
      </c>
      <c r="D237" t="s">
        <v>358</v>
      </c>
      <c r="E237" t="s">
        <v>13</v>
      </c>
      <c r="F237">
        <v>20</v>
      </c>
      <c r="G237">
        <v>0</v>
      </c>
      <c r="H237">
        <v>0</v>
      </c>
      <c r="I237">
        <v>350416</v>
      </c>
      <c r="J237">
        <v>7.8541999999999996</v>
      </c>
      <c r="L237" t="s">
        <v>17</v>
      </c>
    </row>
    <row r="238" spans="1:12" x14ac:dyDescent="0.25">
      <c r="A238">
        <v>1128</v>
      </c>
      <c r="B238">
        <v>0</v>
      </c>
      <c r="C238">
        <v>1</v>
      </c>
      <c r="D238" t="s">
        <v>359</v>
      </c>
      <c r="E238" t="s">
        <v>13</v>
      </c>
      <c r="F238">
        <v>64</v>
      </c>
      <c r="G238">
        <v>1</v>
      </c>
      <c r="H238">
        <v>0</v>
      </c>
      <c r="I238">
        <v>110813</v>
      </c>
      <c r="J238">
        <v>75.25</v>
      </c>
      <c r="K238" t="s">
        <v>360</v>
      </c>
      <c r="L238" t="s">
        <v>25</v>
      </c>
    </row>
    <row r="239" spans="1:12" x14ac:dyDescent="0.25">
      <c r="A239">
        <v>1129</v>
      </c>
      <c r="B239">
        <v>0</v>
      </c>
      <c r="C239">
        <v>3</v>
      </c>
      <c r="D239" t="s">
        <v>361</v>
      </c>
      <c r="E239" t="s">
        <v>13</v>
      </c>
      <c r="F239">
        <v>20</v>
      </c>
      <c r="G239">
        <v>0</v>
      </c>
      <c r="H239">
        <v>0</v>
      </c>
      <c r="I239">
        <v>2679</v>
      </c>
      <c r="J239">
        <v>7.2249999999999996</v>
      </c>
      <c r="L239" t="s">
        <v>25</v>
      </c>
    </row>
    <row r="240" spans="1:12" x14ac:dyDescent="0.25">
      <c r="A240">
        <v>1130</v>
      </c>
      <c r="B240">
        <v>1</v>
      </c>
      <c r="C240">
        <v>2</v>
      </c>
      <c r="D240" t="s">
        <v>362</v>
      </c>
      <c r="E240" t="s">
        <v>16</v>
      </c>
      <c r="F240">
        <v>18</v>
      </c>
      <c r="G240">
        <v>1</v>
      </c>
      <c r="H240">
        <v>1</v>
      </c>
      <c r="I240">
        <v>250650</v>
      </c>
      <c r="J240">
        <v>13</v>
      </c>
      <c r="L240" t="s">
        <v>17</v>
      </c>
    </row>
    <row r="241" spans="1:12" x14ac:dyDescent="0.25">
      <c r="A241">
        <v>1131</v>
      </c>
      <c r="B241">
        <v>1</v>
      </c>
      <c r="C241">
        <v>1</v>
      </c>
      <c r="D241" t="s">
        <v>363</v>
      </c>
      <c r="E241" t="s">
        <v>16</v>
      </c>
      <c r="F241">
        <v>48</v>
      </c>
      <c r="G241">
        <v>1</v>
      </c>
      <c r="H241">
        <v>0</v>
      </c>
      <c r="I241" t="s">
        <v>364</v>
      </c>
      <c r="J241">
        <v>106.425</v>
      </c>
      <c r="K241" t="s">
        <v>365</v>
      </c>
      <c r="L241" t="s">
        <v>25</v>
      </c>
    </row>
    <row r="242" spans="1:12" x14ac:dyDescent="0.25">
      <c r="A242">
        <v>1132</v>
      </c>
      <c r="B242">
        <v>1</v>
      </c>
      <c r="C242">
        <v>1</v>
      </c>
      <c r="D242" t="s">
        <v>366</v>
      </c>
      <c r="E242" t="s">
        <v>16</v>
      </c>
      <c r="F242">
        <v>55</v>
      </c>
      <c r="G242">
        <v>0</v>
      </c>
      <c r="H242">
        <v>0</v>
      </c>
      <c r="I242">
        <v>112377</v>
      </c>
      <c r="J242">
        <v>27.720800000000001</v>
      </c>
      <c r="L242" t="s">
        <v>25</v>
      </c>
    </row>
    <row r="243" spans="1:12" x14ac:dyDescent="0.25">
      <c r="A243">
        <v>1133</v>
      </c>
      <c r="B243">
        <v>1</v>
      </c>
      <c r="C243">
        <v>2</v>
      </c>
      <c r="D243" t="s">
        <v>367</v>
      </c>
      <c r="E243" t="s">
        <v>16</v>
      </c>
      <c r="F243">
        <v>45</v>
      </c>
      <c r="G243">
        <v>0</v>
      </c>
      <c r="H243">
        <v>2</v>
      </c>
      <c r="I243">
        <v>237789</v>
      </c>
      <c r="J243">
        <v>30</v>
      </c>
      <c r="L243" t="s">
        <v>17</v>
      </c>
    </row>
    <row r="244" spans="1:12" x14ac:dyDescent="0.25">
      <c r="A244">
        <v>1134</v>
      </c>
      <c r="B244">
        <v>0</v>
      </c>
      <c r="C244">
        <v>1</v>
      </c>
      <c r="D244" t="s">
        <v>368</v>
      </c>
      <c r="E244" t="s">
        <v>13</v>
      </c>
      <c r="F244">
        <v>45</v>
      </c>
      <c r="G244">
        <v>1</v>
      </c>
      <c r="H244">
        <v>1</v>
      </c>
      <c r="I244">
        <v>16966</v>
      </c>
      <c r="J244">
        <v>134.5</v>
      </c>
      <c r="K244" t="s">
        <v>301</v>
      </c>
      <c r="L244" t="s">
        <v>25</v>
      </c>
    </row>
    <row r="245" spans="1:12" x14ac:dyDescent="0.25">
      <c r="A245">
        <v>1135</v>
      </c>
      <c r="B245">
        <v>0</v>
      </c>
      <c r="C245">
        <v>3</v>
      </c>
      <c r="D245" t="s">
        <v>369</v>
      </c>
      <c r="E245" t="s">
        <v>13</v>
      </c>
      <c r="G245">
        <v>0</v>
      </c>
      <c r="H245">
        <v>0</v>
      </c>
      <c r="I245">
        <v>3470</v>
      </c>
      <c r="J245">
        <v>7.8875000000000002</v>
      </c>
      <c r="L245" t="s">
        <v>17</v>
      </c>
    </row>
    <row r="246" spans="1:12" x14ac:dyDescent="0.25">
      <c r="A246">
        <v>1136</v>
      </c>
      <c r="B246">
        <v>0</v>
      </c>
      <c r="C246">
        <v>3</v>
      </c>
      <c r="D246" t="s">
        <v>370</v>
      </c>
      <c r="E246" t="s">
        <v>13</v>
      </c>
      <c r="G246">
        <v>1</v>
      </c>
      <c r="H246">
        <v>2</v>
      </c>
      <c r="I246" t="s">
        <v>69</v>
      </c>
      <c r="J246">
        <v>23.45</v>
      </c>
      <c r="L246" t="s">
        <v>17</v>
      </c>
    </row>
    <row r="247" spans="1:12" x14ac:dyDescent="0.25">
      <c r="A247">
        <v>1137</v>
      </c>
      <c r="B247">
        <v>0</v>
      </c>
      <c r="C247">
        <v>1</v>
      </c>
      <c r="D247" t="s">
        <v>371</v>
      </c>
      <c r="E247" t="s">
        <v>13</v>
      </c>
      <c r="F247">
        <v>41</v>
      </c>
      <c r="G247">
        <v>1</v>
      </c>
      <c r="H247">
        <v>0</v>
      </c>
      <c r="I247">
        <v>17464</v>
      </c>
      <c r="J247">
        <v>51.862499999999997</v>
      </c>
      <c r="K247" t="s">
        <v>372</v>
      </c>
      <c r="L247" t="s">
        <v>17</v>
      </c>
    </row>
    <row r="248" spans="1:12" x14ac:dyDescent="0.25">
      <c r="A248">
        <v>1138</v>
      </c>
      <c r="B248">
        <v>1</v>
      </c>
      <c r="C248">
        <v>2</v>
      </c>
      <c r="D248" t="s">
        <v>373</v>
      </c>
      <c r="E248" t="s">
        <v>16</v>
      </c>
      <c r="F248">
        <v>22</v>
      </c>
      <c r="G248">
        <v>0</v>
      </c>
      <c r="H248">
        <v>0</v>
      </c>
      <c r="I248" t="s">
        <v>117</v>
      </c>
      <c r="J248">
        <v>21</v>
      </c>
      <c r="L248" t="s">
        <v>17</v>
      </c>
    </row>
    <row r="249" spans="1:12" x14ac:dyDescent="0.25">
      <c r="A249">
        <v>1139</v>
      </c>
      <c r="B249">
        <v>0</v>
      </c>
      <c r="C249">
        <v>2</v>
      </c>
      <c r="D249" t="s">
        <v>374</v>
      </c>
      <c r="E249" t="s">
        <v>13</v>
      </c>
      <c r="F249">
        <v>42</v>
      </c>
      <c r="G249">
        <v>1</v>
      </c>
      <c r="H249">
        <v>1</v>
      </c>
      <c r="I249">
        <v>28220</v>
      </c>
      <c r="J249">
        <v>32.5</v>
      </c>
      <c r="L249" t="s">
        <v>17</v>
      </c>
    </row>
    <row r="250" spans="1:12" x14ac:dyDescent="0.25">
      <c r="A250">
        <v>1140</v>
      </c>
      <c r="B250">
        <v>1</v>
      </c>
      <c r="C250">
        <v>2</v>
      </c>
      <c r="D250" t="s">
        <v>375</v>
      </c>
      <c r="E250" t="s">
        <v>16</v>
      </c>
      <c r="F250">
        <v>29</v>
      </c>
      <c r="G250">
        <v>1</v>
      </c>
      <c r="H250">
        <v>0</v>
      </c>
      <c r="I250">
        <v>26707</v>
      </c>
      <c r="J250">
        <v>26</v>
      </c>
      <c r="L250" t="s">
        <v>17</v>
      </c>
    </row>
    <row r="251" spans="1:12" x14ac:dyDescent="0.25">
      <c r="A251">
        <v>1141</v>
      </c>
      <c r="B251">
        <v>1</v>
      </c>
      <c r="C251">
        <v>3</v>
      </c>
      <c r="D251" t="s">
        <v>376</v>
      </c>
      <c r="E251" t="s">
        <v>16</v>
      </c>
      <c r="G251">
        <v>1</v>
      </c>
      <c r="H251">
        <v>0</v>
      </c>
      <c r="I251">
        <v>2660</v>
      </c>
      <c r="J251">
        <v>14.4542</v>
      </c>
      <c r="L251" t="s">
        <v>25</v>
      </c>
    </row>
    <row r="252" spans="1:12" x14ac:dyDescent="0.25">
      <c r="A252">
        <v>1142</v>
      </c>
      <c r="B252">
        <v>1</v>
      </c>
      <c r="C252">
        <v>2</v>
      </c>
      <c r="D252" t="s">
        <v>377</v>
      </c>
      <c r="E252" t="s">
        <v>16</v>
      </c>
      <c r="F252">
        <v>0.92</v>
      </c>
      <c r="G252">
        <v>1</v>
      </c>
      <c r="H252">
        <v>2</v>
      </c>
      <c r="I252" t="s">
        <v>378</v>
      </c>
      <c r="J252">
        <v>27.75</v>
      </c>
      <c r="L252" t="s">
        <v>17</v>
      </c>
    </row>
    <row r="253" spans="1:12" x14ac:dyDescent="0.25">
      <c r="A253">
        <v>1143</v>
      </c>
      <c r="B253">
        <v>0</v>
      </c>
      <c r="C253">
        <v>3</v>
      </c>
      <c r="D253" t="s">
        <v>379</v>
      </c>
      <c r="E253" t="s">
        <v>13</v>
      </c>
      <c r="F253">
        <v>20</v>
      </c>
      <c r="G253">
        <v>0</v>
      </c>
      <c r="H253">
        <v>0</v>
      </c>
      <c r="I253" t="s">
        <v>380</v>
      </c>
      <c r="J253">
        <v>7.9249999999999998</v>
      </c>
      <c r="L253" t="s">
        <v>17</v>
      </c>
    </row>
    <row r="254" spans="1:12" x14ac:dyDescent="0.25">
      <c r="A254">
        <v>1144</v>
      </c>
      <c r="B254">
        <v>0</v>
      </c>
      <c r="C254">
        <v>1</v>
      </c>
      <c r="D254" t="s">
        <v>381</v>
      </c>
      <c r="E254" t="s">
        <v>13</v>
      </c>
      <c r="F254">
        <v>27</v>
      </c>
      <c r="G254">
        <v>1</v>
      </c>
      <c r="H254">
        <v>0</v>
      </c>
      <c r="I254">
        <v>13508</v>
      </c>
      <c r="J254">
        <v>136.7792</v>
      </c>
      <c r="K254" t="s">
        <v>382</v>
      </c>
      <c r="L254" t="s">
        <v>25</v>
      </c>
    </row>
    <row r="255" spans="1:12" x14ac:dyDescent="0.25">
      <c r="A255">
        <v>1145</v>
      </c>
      <c r="B255">
        <v>0</v>
      </c>
      <c r="C255">
        <v>3</v>
      </c>
      <c r="D255" t="s">
        <v>383</v>
      </c>
      <c r="E255" t="s">
        <v>13</v>
      </c>
      <c r="F255">
        <v>24</v>
      </c>
      <c r="G255">
        <v>0</v>
      </c>
      <c r="H255">
        <v>0</v>
      </c>
      <c r="I255">
        <v>7266</v>
      </c>
      <c r="J255">
        <v>9.3249999999999993</v>
      </c>
      <c r="L255" t="s">
        <v>17</v>
      </c>
    </row>
    <row r="256" spans="1:12" x14ac:dyDescent="0.25">
      <c r="A256">
        <v>1146</v>
      </c>
      <c r="B256">
        <v>0</v>
      </c>
      <c r="C256">
        <v>3</v>
      </c>
      <c r="D256" t="s">
        <v>384</v>
      </c>
      <c r="E256" t="s">
        <v>13</v>
      </c>
      <c r="F256">
        <v>32.5</v>
      </c>
      <c r="G256">
        <v>0</v>
      </c>
      <c r="H256">
        <v>0</v>
      </c>
      <c r="I256">
        <v>345775</v>
      </c>
      <c r="J256">
        <v>9.5</v>
      </c>
      <c r="L256" t="s">
        <v>17</v>
      </c>
    </row>
    <row r="257" spans="1:12" x14ac:dyDescent="0.25">
      <c r="A257">
        <v>1147</v>
      </c>
      <c r="B257">
        <v>0</v>
      </c>
      <c r="C257">
        <v>3</v>
      </c>
      <c r="D257" t="s">
        <v>385</v>
      </c>
      <c r="E257" t="s">
        <v>13</v>
      </c>
      <c r="G257">
        <v>0</v>
      </c>
      <c r="H257">
        <v>0</v>
      </c>
      <c r="I257" t="s">
        <v>386</v>
      </c>
      <c r="J257">
        <v>7.55</v>
      </c>
      <c r="L257" t="s">
        <v>17</v>
      </c>
    </row>
    <row r="258" spans="1:12" x14ac:dyDescent="0.25">
      <c r="A258">
        <v>1148</v>
      </c>
      <c r="B258">
        <v>0</v>
      </c>
      <c r="C258">
        <v>3</v>
      </c>
      <c r="D258" t="s">
        <v>387</v>
      </c>
      <c r="E258" t="s">
        <v>13</v>
      </c>
      <c r="G258">
        <v>0</v>
      </c>
      <c r="H258">
        <v>0</v>
      </c>
      <c r="I258" t="s">
        <v>388</v>
      </c>
      <c r="J258">
        <v>7.75</v>
      </c>
      <c r="L258" t="s">
        <v>14</v>
      </c>
    </row>
    <row r="259" spans="1:12" x14ac:dyDescent="0.25">
      <c r="A259">
        <v>1149</v>
      </c>
      <c r="B259">
        <v>0</v>
      </c>
      <c r="C259">
        <v>3</v>
      </c>
      <c r="D259" t="s">
        <v>389</v>
      </c>
      <c r="E259" t="s">
        <v>13</v>
      </c>
      <c r="F259">
        <v>28</v>
      </c>
      <c r="G259">
        <v>0</v>
      </c>
      <c r="H259">
        <v>0</v>
      </c>
      <c r="I259">
        <v>363611</v>
      </c>
      <c r="J259">
        <v>8.0500000000000007</v>
      </c>
      <c r="L259" t="s">
        <v>17</v>
      </c>
    </row>
    <row r="260" spans="1:12" x14ac:dyDescent="0.25">
      <c r="A260">
        <v>1150</v>
      </c>
      <c r="B260">
        <v>1</v>
      </c>
      <c r="C260">
        <v>2</v>
      </c>
      <c r="D260" t="s">
        <v>390</v>
      </c>
      <c r="E260" t="s">
        <v>16</v>
      </c>
      <c r="F260">
        <v>19</v>
      </c>
      <c r="G260">
        <v>0</v>
      </c>
      <c r="H260">
        <v>0</v>
      </c>
      <c r="I260">
        <v>28404</v>
      </c>
      <c r="J260">
        <v>13</v>
      </c>
      <c r="L260" t="s">
        <v>17</v>
      </c>
    </row>
    <row r="261" spans="1:12" x14ac:dyDescent="0.25">
      <c r="A261">
        <v>1151</v>
      </c>
      <c r="B261">
        <v>0</v>
      </c>
      <c r="C261">
        <v>3</v>
      </c>
      <c r="D261" t="s">
        <v>391</v>
      </c>
      <c r="E261" t="s">
        <v>13</v>
      </c>
      <c r="F261">
        <v>21</v>
      </c>
      <c r="G261">
        <v>0</v>
      </c>
      <c r="H261">
        <v>0</v>
      </c>
      <c r="I261">
        <v>345501</v>
      </c>
      <c r="J261">
        <v>7.7750000000000004</v>
      </c>
      <c r="L261" t="s">
        <v>17</v>
      </c>
    </row>
    <row r="262" spans="1:12" x14ac:dyDescent="0.25">
      <c r="A262">
        <v>1152</v>
      </c>
      <c r="B262">
        <v>0</v>
      </c>
      <c r="C262">
        <v>3</v>
      </c>
      <c r="D262" t="s">
        <v>392</v>
      </c>
      <c r="E262" t="s">
        <v>13</v>
      </c>
      <c r="F262">
        <v>36.5</v>
      </c>
      <c r="G262">
        <v>1</v>
      </c>
      <c r="H262">
        <v>0</v>
      </c>
      <c r="I262">
        <v>345572</v>
      </c>
      <c r="J262">
        <v>17.399999999999999</v>
      </c>
      <c r="L262" t="s">
        <v>17</v>
      </c>
    </row>
    <row r="263" spans="1:12" x14ac:dyDescent="0.25">
      <c r="A263">
        <v>1153</v>
      </c>
      <c r="B263">
        <v>0</v>
      </c>
      <c r="C263">
        <v>3</v>
      </c>
      <c r="D263" t="s">
        <v>393</v>
      </c>
      <c r="E263" t="s">
        <v>13</v>
      </c>
      <c r="F263">
        <v>21</v>
      </c>
      <c r="G263">
        <v>0</v>
      </c>
      <c r="H263">
        <v>0</v>
      </c>
      <c r="I263">
        <v>350410</v>
      </c>
      <c r="J263">
        <v>7.8541999999999996</v>
      </c>
      <c r="L263" t="s">
        <v>17</v>
      </c>
    </row>
    <row r="264" spans="1:12" x14ac:dyDescent="0.25">
      <c r="A264">
        <v>1154</v>
      </c>
      <c r="B264">
        <v>1</v>
      </c>
      <c r="C264">
        <v>2</v>
      </c>
      <c r="D264" t="s">
        <v>394</v>
      </c>
      <c r="E264" t="s">
        <v>16</v>
      </c>
      <c r="F264">
        <v>29</v>
      </c>
      <c r="G264">
        <v>0</v>
      </c>
      <c r="H264">
        <v>2</v>
      </c>
      <c r="I264">
        <v>29103</v>
      </c>
      <c r="J264">
        <v>23</v>
      </c>
      <c r="L264" t="s">
        <v>17</v>
      </c>
    </row>
    <row r="265" spans="1:12" x14ac:dyDescent="0.25">
      <c r="A265">
        <v>1155</v>
      </c>
      <c r="B265">
        <v>1</v>
      </c>
      <c r="C265">
        <v>3</v>
      </c>
      <c r="D265" t="s">
        <v>395</v>
      </c>
      <c r="E265" t="s">
        <v>16</v>
      </c>
      <c r="F265">
        <v>1</v>
      </c>
      <c r="G265">
        <v>1</v>
      </c>
      <c r="H265">
        <v>1</v>
      </c>
      <c r="I265">
        <v>350405</v>
      </c>
      <c r="J265">
        <v>12.183299999999999</v>
      </c>
      <c r="L265" t="s">
        <v>17</v>
      </c>
    </row>
    <row r="266" spans="1:12" x14ac:dyDescent="0.25">
      <c r="A266">
        <v>1156</v>
      </c>
      <c r="B266">
        <v>0</v>
      </c>
      <c r="C266">
        <v>2</v>
      </c>
      <c r="D266" t="s">
        <v>396</v>
      </c>
      <c r="E266" t="s">
        <v>13</v>
      </c>
      <c r="F266">
        <v>30</v>
      </c>
      <c r="G266">
        <v>0</v>
      </c>
      <c r="H266">
        <v>0</v>
      </c>
      <c r="I266" t="s">
        <v>397</v>
      </c>
      <c r="J266">
        <v>12.737500000000001</v>
      </c>
      <c r="L266" t="s">
        <v>25</v>
      </c>
    </row>
    <row r="267" spans="1:12" x14ac:dyDescent="0.25">
      <c r="A267">
        <v>1157</v>
      </c>
      <c r="B267">
        <v>0</v>
      </c>
      <c r="C267">
        <v>3</v>
      </c>
      <c r="D267" t="s">
        <v>398</v>
      </c>
      <c r="E267" t="s">
        <v>13</v>
      </c>
      <c r="G267">
        <v>0</v>
      </c>
      <c r="H267">
        <v>0</v>
      </c>
      <c r="I267">
        <v>349235</v>
      </c>
      <c r="J267">
        <v>7.8958000000000004</v>
      </c>
      <c r="L267" t="s">
        <v>17</v>
      </c>
    </row>
    <row r="268" spans="1:12" x14ac:dyDescent="0.25">
      <c r="A268">
        <v>1158</v>
      </c>
      <c r="B268">
        <v>0</v>
      </c>
      <c r="C268">
        <v>1</v>
      </c>
      <c r="D268" t="s">
        <v>399</v>
      </c>
      <c r="E268" t="s">
        <v>13</v>
      </c>
      <c r="G268">
        <v>0</v>
      </c>
      <c r="H268">
        <v>0</v>
      </c>
      <c r="I268">
        <v>112051</v>
      </c>
      <c r="J268">
        <v>0</v>
      </c>
      <c r="L268" t="s">
        <v>17</v>
      </c>
    </row>
    <row r="269" spans="1:12" x14ac:dyDescent="0.25">
      <c r="A269">
        <v>1159</v>
      </c>
      <c r="B269">
        <v>0</v>
      </c>
      <c r="C269">
        <v>3</v>
      </c>
      <c r="D269" t="s">
        <v>400</v>
      </c>
      <c r="E269" t="s">
        <v>13</v>
      </c>
      <c r="G269">
        <v>0</v>
      </c>
      <c r="H269">
        <v>0</v>
      </c>
      <c r="I269" t="s">
        <v>401</v>
      </c>
      <c r="J269">
        <v>7.55</v>
      </c>
      <c r="L269" t="s">
        <v>17</v>
      </c>
    </row>
    <row r="270" spans="1:12" x14ac:dyDescent="0.25">
      <c r="A270">
        <v>1160</v>
      </c>
      <c r="B270">
        <v>1</v>
      </c>
      <c r="C270">
        <v>3</v>
      </c>
      <c r="D270" t="s">
        <v>402</v>
      </c>
      <c r="E270" t="s">
        <v>16</v>
      </c>
      <c r="G270">
        <v>0</v>
      </c>
      <c r="H270">
        <v>0</v>
      </c>
      <c r="I270" t="s">
        <v>403</v>
      </c>
      <c r="J270">
        <v>8.0500000000000007</v>
      </c>
      <c r="L270" t="s">
        <v>17</v>
      </c>
    </row>
    <row r="271" spans="1:12" x14ac:dyDescent="0.25">
      <c r="A271">
        <v>1161</v>
      </c>
      <c r="B271">
        <v>0</v>
      </c>
      <c r="C271">
        <v>3</v>
      </c>
      <c r="D271" t="s">
        <v>404</v>
      </c>
      <c r="E271" t="s">
        <v>13</v>
      </c>
      <c r="F271">
        <v>17</v>
      </c>
      <c r="G271">
        <v>0</v>
      </c>
      <c r="H271">
        <v>0</v>
      </c>
      <c r="I271">
        <v>315095</v>
      </c>
      <c r="J271">
        <v>8.6624999999999996</v>
      </c>
      <c r="L271" t="s">
        <v>17</v>
      </c>
    </row>
    <row r="272" spans="1:12" x14ac:dyDescent="0.25">
      <c r="A272">
        <v>1162</v>
      </c>
      <c r="B272">
        <v>0</v>
      </c>
      <c r="C272">
        <v>1</v>
      </c>
      <c r="D272" t="s">
        <v>405</v>
      </c>
      <c r="E272" t="s">
        <v>13</v>
      </c>
      <c r="F272">
        <v>46</v>
      </c>
      <c r="G272">
        <v>0</v>
      </c>
      <c r="H272">
        <v>0</v>
      </c>
      <c r="I272">
        <v>13050</v>
      </c>
      <c r="J272">
        <v>75.241699999999994</v>
      </c>
      <c r="K272" t="s">
        <v>192</v>
      </c>
      <c r="L272" t="s">
        <v>25</v>
      </c>
    </row>
    <row r="273" spans="1:12" x14ac:dyDescent="0.25">
      <c r="A273">
        <v>1163</v>
      </c>
      <c r="B273">
        <v>0</v>
      </c>
      <c r="C273">
        <v>3</v>
      </c>
      <c r="D273" t="s">
        <v>406</v>
      </c>
      <c r="E273" t="s">
        <v>13</v>
      </c>
      <c r="G273">
        <v>0</v>
      </c>
      <c r="H273">
        <v>0</v>
      </c>
      <c r="I273">
        <v>368573</v>
      </c>
      <c r="J273">
        <v>7.75</v>
      </c>
      <c r="L273" t="s">
        <v>14</v>
      </c>
    </row>
    <row r="274" spans="1:12" x14ac:dyDescent="0.25">
      <c r="A274">
        <v>1164</v>
      </c>
      <c r="B274">
        <v>1</v>
      </c>
      <c r="C274">
        <v>1</v>
      </c>
      <c r="D274" t="s">
        <v>407</v>
      </c>
      <c r="E274" t="s">
        <v>16</v>
      </c>
      <c r="F274">
        <v>26</v>
      </c>
      <c r="G274">
        <v>1</v>
      </c>
      <c r="H274">
        <v>0</v>
      </c>
      <c r="I274">
        <v>13508</v>
      </c>
      <c r="J274">
        <v>136.7792</v>
      </c>
      <c r="K274" t="s">
        <v>382</v>
      </c>
      <c r="L274" t="s">
        <v>25</v>
      </c>
    </row>
    <row r="275" spans="1:12" x14ac:dyDescent="0.25">
      <c r="A275">
        <v>1165</v>
      </c>
      <c r="B275">
        <v>1</v>
      </c>
      <c r="C275">
        <v>3</v>
      </c>
      <c r="D275" t="s">
        <v>408</v>
      </c>
      <c r="E275" t="s">
        <v>16</v>
      </c>
      <c r="G275">
        <v>1</v>
      </c>
      <c r="H275">
        <v>0</v>
      </c>
      <c r="I275">
        <v>370371</v>
      </c>
      <c r="J275">
        <v>15.5</v>
      </c>
      <c r="L275" t="s">
        <v>14</v>
      </c>
    </row>
    <row r="276" spans="1:12" x14ac:dyDescent="0.25">
      <c r="A276">
        <v>1166</v>
      </c>
      <c r="B276">
        <v>0</v>
      </c>
      <c r="C276">
        <v>3</v>
      </c>
      <c r="D276" t="s">
        <v>409</v>
      </c>
      <c r="E276" t="s">
        <v>13</v>
      </c>
      <c r="G276">
        <v>0</v>
      </c>
      <c r="H276">
        <v>0</v>
      </c>
      <c r="I276">
        <v>2676</v>
      </c>
      <c r="J276">
        <v>7.2249999999999996</v>
      </c>
      <c r="L276" t="s">
        <v>25</v>
      </c>
    </row>
    <row r="277" spans="1:12" x14ac:dyDescent="0.25">
      <c r="A277">
        <v>1167</v>
      </c>
      <c r="B277">
        <v>1</v>
      </c>
      <c r="C277">
        <v>2</v>
      </c>
      <c r="D277" t="s">
        <v>410</v>
      </c>
      <c r="E277" t="s">
        <v>16</v>
      </c>
      <c r="F277">
        <v>20</v>
      </c>
      <c r="G277">
        <v>1</v>
      </c>
      <c r="H277">
        <v>0</v>
      </c>
      <c r="I277">
        <v>236853</v>
      </c>
      <c r="J277">
        <v>26</v>
      </c>
      <c r="L277" t="s">
        <v>17</v>
      </c>
    </row>
    <row r="278" spans="1:12" x14ac:dyDescent="0.25">
      <c r="A278">
        <v>1168</v>
      </c>
      <c r="B278">
        <v>0</v>
      </c>
      <c r="C278">
        <v>2</v>
      </c>
      <c r="D278" t="s">
        <v>411</v>
      </c>
      <c r="E278" t="s">
        <v>13</v>
      </c>
      <c r="F278">
        <v>28</v>
      </c>
      <c r="G278">
        <v>0</v>
      </c>
      <c r="H278">
        <v>0</v>
      </c>
      <c r="I278" t="s">
        <v>412</v>
      </c>
      <c r="J278">
        <v>10.5</v>
      </c>
      <c r="L278" t="s">
        <v>17</v>
      </c>
    </row>
    <row r="279" spans="1:12" x14ac:dyDescent="0.25">
      <c r="A279">
        <v>1169</v>
      </c>
      <c r="B279">
        <v>0</v>
      </c>
      <c r="C279">
        <v>2</v>
      </c>
      <c r="D279" t="s">
        <v>413</v>
      </c>
      <c r="E279" t="s">
        <v>13</v>
      </c>
      <c r="F279">
        <v>40</v>
      </c>
      <c r="G279">
        <v>1</v>
      </c>
      <c r="H279">
        <v>0</v>
      </c>
      <c r="I279">
        <v>2926</v>
      </c>
      <c r="J279">
        <v>26</v>
      </c>
      <c r="L279" t="s">
        <v>17</v>
      </c>
    </row>
    <row r="280" spans="1:12" x14ac:dyDescent="0.25">
      <c r="A280">
        <v>1170</v>
      </c>
      <c r="B280">
        <v>0</v>
      </c>
      <c r="C280">
        <v>2</v>
      </c>
      <c r="D280" t="s">
        <v>414</v>
      </c>
      <c r="E280" t="s">
        <v>13</v>
      </c>
      <c r="F280">
        <v>30</v>
      </c>
      <c r="G280">
        <v>1</v>
      </c>
      <c r="H280">
        <v>0</v>
      </c>
      <c r="I280" t="s">
        <v>415</v>
      </c>
      <c r="J280">
        <v>21</v>
      </c>
      <c r="L280" t="s">
        <v>17</v>
      </c>
    </row>
    <row r="281" spans="1:12" x14ac:dyDescent="0.25">
      <c r="A281">
        <v>1171</v>
      </c>
      <c r="B281">
        <v>0</v>
      </c>
      <c r="C281">
        <v>2</v>
      </c>
      <c r="D281" t="s">
        <v>416</v>
      </c>
      <c r="E281" t="s">
        <v>13</v>
      </c>
      <c r="F281">
        <v>22</v>
      </c>
      <c r="G281">
        <v>0</v>
      </c>
      <c r="H281">
        <v>0</v>
      </c>
      <c r="I281" t="s">
        <v>417</v>
      </c>
      <c r="J281">
        <v>10.5</v>
      </c>
      <c r="L281" t="s">
        <v>17</v>
      </c>
    </row>
    <row r="282" spans="1:12" x14ac:dyDescent="0.25">
      <c r="A282">
        <v>1172</v>
      </c>
      <c r="B282">
        <v>1</v>
      </c>
      <c r="C282">
        <v>3</v>
      </c>
      <c r="D282" t="s">
        <v>418</v>
      </c>
      <c r="E282" t="s">
        <v>16</v>
      </c>
      <c r="F282">
        <v>23</v>
      </c>
      <c r="G282">
        <v>0</v>
      </c>
      <c r="H282">
        <v>0</v>
      </c>
      <c r="I282">
        <v>315085</v>
      </c>
      <c r="J282">
        <v>8.6624999999999996</v>
      </c>
      <c r="L282" t="s">
        <v>17</v>
      </c>
    </row>
    <row r="283" spans="1:12" x14ac:dyDescent="0.25">
      <c r="A283">
        <v>1173</v>
      </c>
      <c r="B283">
        <v>0</v>
      </c>
      <c r="C283">
        <v>3</v>
      </c>
      <c r="D283" t="s">
        <v>419</v>
      </c>
      <c r="E283" t="s">
        <v>13</v>
      </c>
      <c r="F283">
        <v>0.75</v>
      </c>
      <c r="G283">
        <v>1</v>
      </c>
      <c r="H283">
        <v>1</v>
      </c>
      <c r="I283" t="s">
        <v>247</v>
      </c>
      <c r="J283">
        <v>13.775</v>
      </c>
      <c r="L283" t="s">
        <v>17</v>
      </c>
    </row>
    <row r="284" spans="1:12" x14ac:dyDescent="0.25">
      <c r="A284">
        <v>1174</v>
      </c>
      <c r="B284">
        <v>1</v>
      </c>
      <c r="C284">
        <v>3</v>
      </c>
      <c r="D284" t="s">
        <v>420</v>
      </c>
      <c r="E284" t="s">
        <v>16</v>
      </c>
      <c r="G284">
        <v>0</v>
      </c>
      <c r="H284">
        <v>0</v>
      </c>
      <c r="I284">
        <v>364859</v>
      </c>
      <c r="J284">
        <v>7.75</v>
      </c>
      <c r="L284" t="s">
        <v>14</v>
      </c>
    </row>
    <row r="285" spans="1:12" x14ac:dyDescent="0.25">
      <c r="A285">
        <v>1175</v>
      </c>
      <c r="B285">
        <v>1</v>
      </c>
      <c r="C285">
        <v>3</v>
      </c>
      <c r="D285" t="s">
        <v>421</v>
      </c>
      <c r="E285" t="s">
        <v>16</v>
      </c>
      <c r="F285">
        <v>9</v>
      </c>
      <c r="G285">
        <v>1</v>
      </c>
      <c r="H285">
        <v>1</v>
      </c>
      <c r="I285">
        <v>2650</v>
      </c>
      <c r="J285">
        <v>15.245799999999999</v>
      </c>
      <c r="L285" t="s">
        <v>25</v>
      </c>
    </row>
    <row r="286" spans="1:12" x14ac:dyDescent="0.25">
      <c r="A286">
        <v>1176</v>
      </c>
      <c r="B286">
        <v>1</v>
      </c>
      <c r="C286">
        <v>3</v>
      </c>
      <c r="D286" t="s">
        <v>422</v>
      </c>
      <c r="E286" t="s">
        <v>16</v>
      </c>
      <c r="F286">
        <v>2</v>
      </c>
      <c r="G286">
        <v>1</v>
      </c>
      <c r="H286">
        <v>1</v>
      </c>
      <c r="I286">
        <v>370129</v>
      </c>
      <c r="J286">
        <v>20.212499999999999</v>
      </c>
      <c r="L286" t="s">
        <v>17</v>
      </c>
    </row>
    <row r="287" spans="1:12" x14ac:dyDescent="0.25">
      <c r="A287">
        <v>1177</v>
      </c>
      <c r="B287">
        <v>0</v>
      </c>
      <c r="C287">
        <v>3</v>
      </c>
      <c r="D287" t="s">
        <v>423</v>
      </c>
      <c r="E287" t="s">
        <v>13</v>
      </c>
      <c r="F287">
        <v>36</v>
      </c>
      <c r="G287">
        <v>0</v>
      </c>
      <c r="H287">
        <v>0</v>
      </c>
      <c r="I287" t="s">
        <v>424</v>
      </c>
      <c r="J287">
        <v>7.25</v>
      </c>
      <c r="L287" t="s">
        <v>17</v>
      </c>
    </row>
    <row r="288" spans="1:12" x14ac:dyDescent="0.25">
      <c r="A288">
        <v>1178</v>
      </c>
      <c r="B288">
        <v>0</v>
      </c>
      <c r="C288">
        <v>3</v>
      </c>
      <c r="D288" t="s">
        <v>425</v>
      </c>
      <c r="E288" t="s">
        <v>13</v>
      </c>
      <c r="G288">
        <v>0</v>
      </c>
      <c r="H288">
        <v>0</v>
      </c>
      <c r="I288" t="s">
        <v>426</v>
      </c>
      <c r="J288">
        <v>7.25</v>
      </c>
      <c r="L288" t="s">
        <v>17</v>
      </c>
    </row>
    <row r="289" spans="1:12" x14ac:dyDescent="0.25">
      <c r="A289">
        <v>1179</v>
      </c>
      <c r="B289">
        <v>0</v>
      </c>
      <c r="C289">
        <v>1</v>
      </c>
      <c r="D289" t="s">
        <v>427</v>
      </c>
      <c r="E289" t="s">
        <v>13</v>
      </c>
      <c r="F289">
        <v>24</v>
      </c>
      <c r="G289">
        <v>1</v>
      </c>
      <c r="H289">
        <v>0</v>
      </c>
      <c r="I289">
        <v>21228</v>
      </c>
      <c r="J289">
        <v>82.2667</v>
      </c>
      <c r="K289" t="s">
        <v>31</v>
      </c>
      <c r="L289" t="s">
        <v>17</v>
      </c>
    </row>
    <row r="290" spans="1:12" x14ac:dyDescent="0.25">
      <c r="A290">
        <v>1180</v>
      </c>
      <c r="B290">
        <v>0</v>
      </c>
      <c r="C290">
        <v>3</v>
      </c>
      <c r="D290" t="s">
        <v>428</v>
      </c>
      <c r="E290" t="s">
        <v>13</v>
      </c>
      <c r="G290">
        <v>0</v>
      </c>
      <c r="H290">
        <v>0</v>
      </c>
      <c r="I290">
        <v>2655</v>
      </c>
      <c r="J290">
        <v>7.2291999999999996</v>
      </c>
      <c r="K290" t="s">
        <v>429</v>
      </c>
      <c r="L290" t="s">
        <v>25</v>
      </c>
    </row>
    <row r="291" spans="1:12" x14ac:dyDescent="0.25">
      <c r="A291">
        <v>1181</v>
      </c>
      <c r="B291">
        <v>0</v>
      </c>
      <c r="C291">
        <v>3</v>
      </c>
      <c r="D291" t="s">
        <v>430</v>
      </c>
      <c r="E291" t="s">
        <v>13</v>
      </c>
      <c r="G291">
        <v>0</v>
      </c>
      <c r="H291">
        <v>0</v>
      </c>
      <c r="I291" t="s">
        <v>431</v>
      </c>
      <c r="J291">
        <v>8.0500000000000007</v>
      </c>
      <c r="L291" t="s">
        <v>17</v>
      </c>
    </row>
    <row r="292" spans="1:12" x14ac:dyDescent="0.25">
      <c r="A292">
        <v>1182</v>
      </c>
      <c r="B292">
        <v>0</v>
      </c>
      <c r="C292">
        <v>1</v>
      </c>
      <c r="D292" t="s">
        <v>432</v>
      </c>
      <c r="E292" t="s">
        <v>13</v>
      </c>
      <c r="G292">
        <v>0</v>
      </c>
      <c r="H292">
        <v>0</v>
      </c>
      <c r="I292" t="s">
        <v>433</v>
      </c>
      <c r="J292">
        <v>39.6</v>
      </c>
      <c r="L292" t="s">
        <v>17</v>
      </c>
    </row>
    <row r="293" spans="1:12" x14ac:dyDescent="0.25">
      <c r="A293">
        <v>1183</v>
      </c>
      <c r="B293">
        <v>1</v>
      </c>
      <c r="C293">
        <v>3</v>
      </c>
      <c r="D293" t="s">
        <v>434</v>
      </c>
      <c r="E293" t="s">
        <v>16</v>
      </c>
      <c r="F293">
        <v>30</v>
      </c>
      <c r="G293">
        <v>0</v>
      </c>
      <c r="H293">
        <v>0</v>
      </c>
      <c r="I293">
        <v>382650</v>
      </c>
      <c r="J293">
        <v>6.95</v>
      </c>
      <c r="L293" t="s">
        <v>14</v>
      </c>
    </row>
    <row r="294" spans="1:12" x14ac:dyDescent="0.25">
      <c r="A294">
        <v>1184</v>
      </c>
      <c r="B294">
        <v>0</v>
      </c>
      <c r="C294">
        <v>3</v>
      </c>
      <c r="D294" t="s">
        <v>435</v>
      </c>
      <c r="E294" t="s">
        <v>13</v>
      </c>
      <c r="G294">
        <v>0</v>
      </c>
      <c r="H294">
        <v>0</v>
      </c>
      <c r="I294">
        <v>2652</v>
      </c>
      <c r="J294">
        <v>7.2291999999999996</v>
      </c>
      <c r="L294" t="s">
        <v>25</v>
      </c>
    </row>
    <row r="295" spans="1:12" x14ac:dyDescent="0.25">
      <c r="A295">
        <v>1185</v>
      </c>
      <c r="B295">
        <v>0</v>
      </c>
      <c r="C295">
        <v>1</v>
      </c>
      <c r="D295" t="s">
        <v>436</v>
      </c>
      <c r="E295" t="s">
        <v>13</v>
      </c>
      <c r="F295">
        <v>53</v>
      </c>
      <c r="G295">
        <v>1</v>
      </c>
      <c r="H295">
        <v>1</v>
      </c>
      <c r="I295">
        <v>33638</v>
      </c>
      <c r="J295">
        <v>81.8583</v>
      </c>
      <c r="K295" t="s">
        <v>437</v>
      </c>
      <c r="L295" t="s">
        <v>17</v>
      </c>
    </row>
    <row r="296" spans="1:12" x14ac:dyDescent="0.25">
      <c r="A296">
        <v>1186</v>
      </c>
      <c r="B296">
        <v>0</v>
      </c>
      <c r="C296">
        <v>3</v>
      </c>
      <c r="D296" t="s">
        <v>438</v>
      </c>
      <c r="E296" t="s">
        <v>13</v>
      </c>
      <c r="F296">
        <v>36</v>
      </c>
      <c r="G296">
        <v>0</v>
      </c>
      <c r="H296">
        <v>0</v>
      </c>
      <c r="I296">
        <v>345771</v>
      </c>
      <c r="J296">
        <v>9.5</v>
      </c>
      <c r="L296" t="s">
        <v>17</v>
      </c>
    </row>
    <row r="297" spans="1:12" x14ac:dyDescent="0.25">
      <c r="A297">
        <v>1187</v>
      </c>
      <c r="B297">
        <v>0</v>
      </c>
      <c r="C297">
        <v>3</v>
      </c>
      <c r="D297" t="s">
        <v>439</v>
      </c>
      <c r="E297" t="s">
        <v>13</v>
      </c>
      <c r="F297">
        <v>26</v>
      </c>
      <c r="G297">
        <v>0</v>
      </c>
      <c r="H297">
        <v>0</v>
      </c>
      <c r="I297">
        <v>349202</v>
      </c>
      <c r="J297">
        <v>7.8958000000000004</v>
      </c>
      <c r="L297" t="s">
        <v>17</v>
      </c>
    </row>
    <row r="298" spans="1:12" x14ac:dyDescent="0.25">
      <c r="A298">
        <v>1188</v>
      </c>
      <c r="B298">
        <v>1</v>
      </c>
      <c r="C298">
        <v>2</v>
      </c>
      <c r="D298" t="s">
        <v>440</v>
      </c>
      <c r="E298" t="s">
        <v>16</v>
      </c>
      <c r="F298">
        <v>1</v>
      </c>
      <c r="G298">
        <v>1</v>
      </c>
      <c r="H298">
        <v>2</v>
      </c>
      <c r="I298" t="s">
        <v>441</v>
      </c>
      <c r="J298">
        <v>41.5792</v>
      </c>
      <c r="L298" t="s">
        <v>25</v>
      </c>
    </row>
    <row r="299" spans="1:12" x14ac:dyDescent="0.25">
      <c r="A299">
        <v>1189</v>
      </c>
      <c r="B299">
        <v>0</v>
      </c>
      <c r="C299">
        <v>3</v>
      </c>
      <c r="D299" t="s">
        <v>442</v>
      </c>
      <c r="E299" t="s">
        <v>13</v>
      </c>
      <c r="G299">
        <v>2</v>
      </c>
      <c r="H299">
        <v>0</v>
      </c>
      <c r="I299">
        <v>2662</v>
      </c>
      <c r="J299">
        <v>21.679200000000002</v>
      </c>
      <c r="L299" t="s">
        <v>25</v>
      </c>
    </row>
    <row r="300" spans="1:12" x14ac:dyDescent="0.25">
      <c r="A300">
        <v>1190</v>
      </c>
      <c r="B300">
        <v>0</v>
      </c>
      <c r="C300">
        <v>1</v>
      </c>
      <c r="D300" t="s">
        <v>443</v>
      </c>
      <c r="E300" t="s">
        <v>13</v>
      </c>
      <c r="F300">
        <v>30</v>
      </c>
      <c r="G300">
        <v>0</v>
      </c>
      <c r="H300">
        <v>0</v>
      </c>
      <c r="I300">
        <v>113801</v>
      </c>
      <c r="J300">
        <v>45.5</v>
      </c>
      <c r="L300" t="s">
        <v>17</v>
      </c>
    </row>
    <row r="301" spans="1:12" x14ac:dyDescent="0.25">
      <c r="A301">
        <v>1191</v>
      </c>
      <c r="B301">
        <v>0</v>
      </c>
      <c r="C301">
        <v>3</v>
      </c>
      <c r="D301" t="s">
        <v>444</v>
      </c>
      <c r="E301" t="s">
        <v>13</v>
      </c>
      <c r="F301">
        <v>29</v>
      </c>
      <c r="G301">
        <v>0</v>
      </c>
      <c r="H301">
        <v>0</v>
      </c>
      <c r="I301">
        <v>347467</v>
      </c>
      <c r="J301">
        <v>7.8541999999999996</v>
      </c>
      <c r="L301" t="s">
        <v>17</v>
      </c>
    </row>
    <row r="302" spans="1:12" x14ac:dyDescent="0.25">
      <c r="A302">
        <v>1192</v>
      </c>
      <c r="B302">
        <v>0</v>
      </c>
      <c r="C302">
        <v>3</v>
      </c>
      <c r="D302" t="s">
        <v>445</v>
      </c>
      <c r="E302" t="s">
        <v>13</v>
      </c>
      <c r="F302">
        <v>32</v>
      </c>
      <c r="G302">
        <v>0</v>
      </c>
      <c r="H302">
        <v>0</v>
      </c>
      <c r="I302">
        <v>347079</v>
      </c>
      <c r="J302">
        <v>7.7750000000000004</v>
      </c>
      <c r="L302" t="s">
        <v>17</v>
      </c>
    </row>
    <row r="303" spans="1:12" x14ac:dyDescent="0.25">
      <c r="A303">
        <v>1193</v>
      </c>
      <c r="B303">
        <v>0</v>
      </c>
      <c r="C303">
        <v>2</v>
      </c>
      <c r="D303" t="s">
        <v>446</v>
      </c>
      <c r="E303" t="s">
        <v>13</v>
      </c>
      <c r="G303">
        <v>0</v>
      </c>
      <c r="H303">
        <v>0</v>
      </c>
      <c r="I303">
        <v>237735</v>
      </c>
      <c r="J303">
        <v>15.0458</v>
      </c>
      <c r="K303" t="s">
        <v>447</v>
      </c>
      <c r="L303" t="s">
        <v>25</v>
      </c>
    </row>
    <row r="304" spans="1:12" x14ac:dyDescent="0.25">
      <c r="A304">
        <v>1194</v>
      </c>
      <c r="B304">
        <v>0</v>
      </c>
      <c r="C304">
        <v>2</v>
      </c>
      <c r="D304" t="s">
        <v>448</v>
      </c>
      <c r="E304" t="s">
        <v>13</v>
      </c>
      <c r="F304">
        <v>43</v>
      </c>
      <c r="G304">
        <v>0</v>
      </c>
      <c r="H304">
        <v>1</v>
      </c>
      <c r="I304" t="s">
        <v>287</v>
      </c>
      <c r="J304">
        <v>21</v>
      </c>
      <c r="L304" t="s">
        <v>17</v>
      </c>
    </row>
    <row r="305" spans="1:12" x14ac:dyDescent="0.25">
      <c r="A305">
        <v>1195</v>
      </c>
      <c r="B305">
        <v>0</v>
      </c>
      <c r="C305">
        <v>3</v>
      </c>
      <c r="D305" t="s">
        <v>449</v>
      </c>
      <c r="E305" t="s">
        <v>13</v>
      </c>
      <c r="F305">
        <v>24</v>
      </c>
      <c r="G305">
        <v>0</v>
      </c>
      <c r="H305">
        <v>0</v>
      </c>
      <c r="I305">
        <v>315092</v>
      </c>
      <c r="J305">
        <v>8.6624999999999996</v>
      </c>
      <c r="L305" t="s">
        <v>17</v>
      </c>
    </row>
    <row r="306" spans="1:12" x14ac:dyDescent="0.25">
      <c r="A306">
        <v>1196</v>
      </c>
      <c r="B306">
        <v>1</v>
      </c>
      <c r="C306">
        <v>3</v>
      </c>
      <c r="D306" t="s">
        <v>450</v>
      </c>
      <c r="E306" t="s">
        <v>16</v>
      </c>
      <c r="G306">
        <v>0</v>
      </c>
      <c r="H306">
        <v>0</v>
      </c>
      <c r="I306">
        <v>383123</v>
      </c>
      <c r="J306">
        <v>7.75</v>
      </c>
      <c r="L306" t="s">
        <v>14</v>
      </c>
    </row>
    <row r="307" spans="1:12" x14ac:dyDescent="0.25">
      <c r="A307">
        <v>1197</v>
      </c>
      <c r="B307">
        <v>1</v>
      </c>
      <c r="C307">
        <v>1</v>
      </c>
      <c r="D307" t="s">
        <v>451</v>
      </c>
      <c r="E307" t="s">
        <v>16</v>
      </c>
      <c r="F307">
        <v>64</v>
      </c>
      <c r="G307">
        <v>1</v>
      </c>
      <c r="H307">
        <v>1</v>
      </c>
      <c r="I307">
        <v>112901</v>
      </c>
      <c r="J307">
        <v>26.55</v>
      </c>
      <c r="K307" t="s">
        <v>452</v>
      </c>
      <c r="L307" t="s">
        <v>17</v>
      </c>
    </row>
    <row r="308" spans="1:12" x14ac:dyDescent="0.25">
      <c r="A308">
        <v>1198</v>
      </c>
      <c r="B308">
        <v>0</v>
      </c>
      <c r="C308">
        <v>1</v>
      </c>
      <c r="D308" t="s">
        <v>453</v>
      </c>
      <c r="E308" t="s">
        <v>13</v>
      </c>
      <c r="F308">
        <v>30</v>
      </c>
      <c r="G308">
        <v>1</v>
      </c>
      <c r="H308">
        <v>2</v>
      </c>
      <c r="I308">
        <v>113781</v>
      </c>
      <c r="J308">
        <v>151.55000000000001</v>
      </c>
      <c r="K308" t="s">
        <v>454</v>
      </c>
      <c r="L308" t="s">
        <v>17</v>
      </c>
    </row>
    <row r="309" spans="1:12" x14ac:dyDescent="0.25">
      <c r="A309">
        <v>1199</v>
      </c>
      <c r="B309">
        <v>0</v>
      </c>
      <c r="C309">
        <v>3</v>
      </c>
      <c r="D309" t="s">
        <v>455</v>
      </c>
      <c r="E309" t="s">
        <v>13</v>
      </c>
      <c r="F309">
        <v>0.83</v>
      </c>
      <c r="G309">
        <v>0</v>
      </c>
      <c r="H309">
        <v>1</v>
      </c>
      <c r="I309">
        <v>392091</v>
      </c>
      <c r="J309">
        <v>9.35</v>
      </c>
      <c r="L309" t="s">
        <v>17</v>
      </c>
    </row>
    <row r="310" spans="1:12" x14ac:dyDescent="0.25">
      <c r="A310">
        <v>1200</v>
      </c>
      <c r="B310">
        <v>0</v>
      </c>
      <c r="C310">
        <v>1</v>
      </c>
      <c r="D310" t="s">
        <v>456</v>
      </c>
      <c r="E310" t="s">
        <v>13</v>
      </c>
      <c r="F310">
        <v>55</v>
      </c>
      <c r="G310">
        <v>1</v>
      </c>
      <c r="H310">
        <v>1</v>
      </c>
      <c r="I310">
        <v>12749</v>
      </c>
      <c r="J310">
        <v>93.5</v>
      </c>
      <c r="K310" t="s">
        <v>457</v>
      </c>
      <c r="L310" t="s">
        <v>17</v>
      </c>
    </row>
    <row r="311" spans="1:12" x14ac:dyDescent="0.25">
      <c r="A311">
        <v>1201</v>
      </c>
      <c r="B311">
        <v>1</v>
      </c>
      <c r="C311">
        <v>3</v>
      </c>
      <c r="D311" t="s">
        <v>458</v>
      </c>
      <c r="E311" t="s">
        <v>16</v>
      </c>
      <c r="F311">
        <v>45</v>
      </c>
      <c r="G311">
        <v>1</v>
      </c>
      <c r="H311">
        <v>0</v>
      </c>
      <c r="I311">
        <v>350026</v>
      </c>
      <c r="J311">
        <v>14.1083</v>
      </c>
      <c r="L311" t="s">
        <v>17</v>
      </c>
    </row>
    <row r="312" spans="1:12" x14ac:dyDescent="0.25">
      <c r="A312">
        <v>1202</v>
      </c>
      <c r="B312">
        <v>0</v>
      </c>
      <c r="C312">
        <v>3</v>
      </c>
      <c r="D312" t="s">
        <v>459</v>
      </c>
      <c r="E312" t="s">
        <v>13</v>
      </c>
      <c r="F312">
        <v>18</v>
      </c>
      <c r="G312">
        <v>0</v>
      </c>
      <c r="H312">
        <v>0</v>
      </c>
      <c r="I312">
        <v>315091</v>
      </c>
      <c r="J312">
        <v>8.6624999999999996</v>
      </c>
      <c r="L312" t="s">
        <v>17</v>
      </c>
    </row>
    <row r="313" spans="1:12" x14ac:dyDescent="0.25">
      <c r="A313">
        <v>1203</v>
      </c>
      <c r="B313">
        <v>0</v>
      </c>
      <c r="C313">
        <v>3</v>
      </c>
      <c r="D313" t="s">
        <v>460</v>
      </c>
      <c r="E313" t="s">
        <v>13</v>
      </c>
      <c r="F313">
        <v>22</v>
      </c>
      <c r="G313">
        <v>0</v>
      </c>
      <c r="H313">
        <v>0</v>
      </c>
      <c r="I313">
        <v>2658</v>
      </c>
      <c r="J313">
        <v>7.2249999999999996</v>
      </c>
      <c r="L313" t="s">
        <v>25</v>
      </c>
    </row>
    <row r="314" spans="1:12" x14ac:dyDescent="0.25">
      <c r="A314">
        <v>1204</v>
      </c>
      <c r="B314">
        <v>0</v>
      </c>
      <c r="C314">
        <v>3</v>
      </c>
      <c r="D314" t="s">
        <v>461</v>
      </c>
      <c r="E314" t="s">
        <v>13</v>
      </c>
      <c r="G314">
        <v>0</v>
      </c>
      <c r="H314">
        <v>0</v>
      </c>
      <c r="I314" t="s">
        <v>462</v>
      </c>
      <c r="J314">
        <v>7.5750000000000002</v>
      </c>
      <c r="L314" t="s">
        <v>17</v>
      </c>
    </row>
    <row r="315" spans="1:12" x14ac:dyDescent="0.25">
      <c r="A315">
        <v>1205</v>
      </c>
      <c r="B315">
        <v>1</v>
      </c>
      <c r="C315">
        <v>3</v>
      </c>
      <c r="D315" t="s">
        <v>463</v>
      </c>
      <c r="E315" t="s">
        <v>16</v>
      </c>
      <c r="F315">
        <v>37</v>
      </c>
      <c r="G315">
        <v>0</v>
      </c>
      <c r="H315">
        <v>0</v>
      </c>
      <c r="I315">
        <v>368364</v>
      </c>
      <c r="J315">
        <v>7.75</v>
      </c>
      <c r="L315" t="s">
        <v>14</v>
      </c>
    </row>
    <row r="316" spans="1:12" x14ac:dyDescent="0.25">
      <c r="A316">
        <v>1206</v>
      </c>
      <c r="B316">
        <v>1</v>
      </c>
      <c r="C316">
        <v>1</v>
      </c>
      <c r="D316" t="s">
        <v>464</v>
      </c>
      <c r="E316" t="s">
        <v>16</v>
      </c>
      <c r="F316">
        <v>55</v>
      </c>
      <c r="G316">
        <v>0</v>
      </c>
      <c r="H316">
        <v>0</v>
      </c>
      <c r="I316" t="s">
        <v>465</v>
      </c>
      <c r="J316">
        <v>135.63329999999999</v>
      </c>
      <c r="K316" t="s">
        <v>466</v>
      </c>
      <c r="L316" t="s">
        <v>25</v>
      </c>
    </row>
    <row r="317" spans="1:12" x14ac:dyDescent="0.25">
      <c r="A317">
        <v>1207</v>
      </c>
      <c r="B317">
        <v>1</v>
      </c>
      <c r="C317">
        <v>3</v>
      </c>
      <c r="D317" t="s">
        <v>467</v>
      </c>
      <c r="E317" t="s">
        <v>16</v>
      </c>
      <c r="F317">
        <v>17</v>
      </c>
      <c r="G317">
        <v>0</v>
      </c>
      <c r="H317">
        <v>0</v>
      </c>
      <c r="I317" t="s">
        <v>468</v>
      </c>
      <c r="J317">
        <v>7.7332999999999998</v>
      </c>
      <c r="L317" t="s">
        <v>14</v>
      </c>
    </row>
    <row r="318" spans="1:12" x14ac:dyDescent="0.25">
      <c r="A318">
        <v>1208</v>
      </c>
      <c r="B318">
        <v>0</v>
      </c>
      <c r="C318">
        <v>1</v>
      </c>
      <c r="D318" t="s">
        <v>469</v>
      </c>
      <c r="E318" t="s">
        <v>13</v>
      </c>
      <c r="F318">
        <v>57</v>
      </c>
      <c r="G318">
        <v>1</v>
      </c>
      <c r="H318">
        <v>0</v>
      </c>
      <c r="I318" t="s">
        <v>470</v>
      </c>
      <c r="J318">
        <v>146.52080000000001</v>
      </c>
      <c r="K318" t="s">
        <v>471</v>
      </c>
      <c r="L318" t="s">
        <v>25</v>
      </c>
    </row>
    <row r="319" spans="1:12" x14ac:dyDescent="0.25">
      <c r="A319">
        <v>1209</v>
      </c>
      <c r="B319">
        <v>0</v>
      </c>
      <c r="C319">
        <v>2</v>
      </c>
      <c r="D319" t="s">
        <v>472</v>
      </c>
      <c r="E319" t="s">
        <v>13</v>
      </c>
      <c r="F319">
        <v>19</v>
      </c>
      <c r="G319">
        <v>0</v>
      </c>
      <c r="H319">
        <v>0</v>
      </c>
      <c r="I319">
        <v>28004</v>
      </c>
      <c r="J319">
        <v>10.5</v>
      </c>
      <c r="L319" t="s">
        <v>17</v>
      </c>
    </row>
    <row r="320" spans="1:12" x14ac:dyDescent="0.25">
      <c r="A320">
        <v>1210</v>
      </c>
      <c r="B320">
        <v>0</v>
      </c>
      <c r="C320">
        <v>3</v>
      </c>
      <c r="D320" t="s">
        <v>473</v>
      </c>
      <c r="E320" t="s">
        <v>13</v>
      </c>
      <c r="F320">
        <v>27</v>
      </c>
      <c r="G320">
        <v>0</v>
      </c>
      <c r="H320">
        <v>0</v>
      </c>
      <c r="I320">
        <v>350408</v>
      </c>
      <c r="J320">
        <v>7.8541999999999996</v>
      </c>
      <c r="L320" t="s">
        <v>17</v>
      </c>
    </row>
    <row r="321" spans="1:12" x14ac:dyDescent="0.25">
      <c r="A321">
        <v>1211</v>
      </c>
      <c r="B321">
        <v>0</v>
      </c>
      <c r="C321">
        <v>2</v>
      </c>
      <c r="D321" t="s">
        <v>474</v>
      </c>
      <c r="E321" t="s">
        <v>13</v>
      </c>
      <c r="F321">
        <v>22</v>
      </c>
      <c r="G321">
        <v>2</v>
      </c>
      <c r="H321">
        <v>0</v>
      </c>
      <c r="I321" t="s">
        <v>65</v>
      </c>
      <c r="J321">
        <v>31.5</v>
      </c>
      <c r="L321" t="s">
        <v>17</v>
      </c>
    </row>
    <row r="322" spans="1:12" x14ac:dyDescent="0.25">
      <c r="A322">
        <v>1212</v>
      </c>
      <c r="B322">
        <v>0</v>
      </c>
      <c r="C322">
        <v>3</v>
      </c>
      <c r="D322" t="s">
        <v>475</v>
      </c>
      <c r="E322" t="s">
        <v>13</v>
      </c>
      <c r="F322">
        <v>26</v>
      </c>
      <c r="G322">
        <v>0</v>
      </c>
      <c r="H322">
        <v>0</v>
      </c>
      <c r="I322">
        <v>347075</v>
      </c>
      <c r="J322">
        <v>7.7750000000000004</v>
      </c>
      <c r="L322" t="s">
        <v>17</v>
      </c>
    </row>
    <row r="323" spans="1:12" x14ac:dyDescent="0.25">
      <c r="A323">
        <v>1213</v>
      </c>
      <c r="B323">
        <v>0</v>
      </c>
      <c r="C323">
        <v>3</v>
      </c>
      <c r="D323" t="s">
        <v>476</v>
      </c>
      <c r="E323" t="s">
        <v>13</v>
      </c>
      <c r="F323">
        <v>25</v>
      </c>
      <c r="G323">
        <v>0</v>
      </c>
      <c r="H323">
        <v>0</v>
      </c>
      <c r="I323">
        <v>2654</v>
      </c>
      <c r="J323">
        <v>7.2291999999999996</v>
      </c>
      <c r="K323" t="s">
        <v>477</v>
      </c>
      <c r="L323" t="s">
        <v>25</v>
      </c>
    </row>
    <row r="324" spans="1:12" x14ac:dyDescent="0.25">
      <c r="A324">
        <v>1214</v>
      </c>
      <c r="B324">
        <v>0</v>
      </c>
      <c r="C324">
        <v>2</v>
      </c>
      <c r="D324" t="s">
        <v>478</v>
      </c>
      <c r="E324" t="s">
        <v>13</v>
      </c>
      <c r="F324">
        <v>26</v>
      </c>
      <c r="G324">
        <v>0</v>
      </c>
      <c r="H324">
        <v>0</v>
      </c>
      <c r="I324">
        <v>244368</v>
      </c>
      <c r="J324">
        <v>13</v>
      </c>
      <c r="K324" t="s">
        <v>479</v>
      </c>
      <c r="L324" t="s">
        <v>17</v>
      </c>
    </row>
    <row r="325" spans="1:12" x14ac:dyDescent="0.25">
      <c r="A325">
        <v>1215</v>
      </c>
      <c r="B325">
        <v>0</v>
      </c>
      <c r="C325">
        <v>1</v>
      </c>
      <c r="D325" t="s">
        <v>480</v>
      </c>
      <c r="E325" t="s">
        <v>13</v>
      </c>
      <c r="F325">
        <v>33</v>
      </c>
      <c r="G325">
        <v>0</v>
      </c>
      <c r="H325">
        <v>0</v>
      </c>
      <c r="I325">
        <v>113790</v>
      </c>
      <c r="J325">
        <v>26.55</v>
      </c>
      <c r="L325" t="s">
        <v>17</v>
      </c>
    </row>
    <row r="326" spans="1:12" x14ac:dyDescent="0.25">
      <c r="A326">
        <v>1216</v>
      </c>
      <c r="B326">
        <v>1</v>
      </c>
      <c r="C326">
        <v>1</v>
      </c>
      <c r="D326" t="s">
        <v>481</v>
      </c>
      <c r="E326" t="s">
        <v>16</v>
      </c>
      <c r="F326">
        <v>39</v>
      </c>
      <c r="G326">
        <v>0</v>
      </c>
      <c r="H326">
        <v>0</v>
      </c>
      <c r="I326">
        <v>24160</v>
      </c>
      <c r="J326">
        <v>211.33750000000001</v>
      </c>
      <c r="L326" t="s">
        <v>17</v>
      </c>
    </row>
    <row r="327" spans="1:12" x14ac:dyDescent="0.25">
      <c r="A327">
        <v>1217</v>
      </c>
      <c r="B327">
        <v>0</v>
      </c>
      <c r="C327">
        <v>3</v>
      </c>
      <c r="D327" t="s">
        <v>482</v>
      </c>
      <c r="E327" t="s">
        <v>13</v>
      </c>
      <c r="F327">
        <v>23</v>
      </c>
      <c r="G327">
        <v>0</v>
      </c>
      <c r="H327">
        <v>0</v>
      </c>
      <c r="I327" t="s">
        <v>483</v>
      </c>
      <c r="J327">
        <v>7.05</v>
      </c>
      <c r="L327" t="s">
        <v>17</v>
      </c>
    </row>
    <row r="328" spans="1:12" x14ac:dyDescent="0.25">
      <c r="A328">
        <v>1218</v>
      </c>
      <c r="B328">
        <v>1</v>
      </c>
      <c r="C328">
        <v>2</v>
      </c>
      <c r="D328" t="s">
        <v>484</v>
      </c>
      <c r="E328" t="s">
        <v>16</v>
      </c>
      <c r="F328">
        <v>12</v>
      </c>
      <c r="G328">
        <v>2</v>
      </c>
      <c r="H328">
        <v>1</v>
      </c>
      <c r="I328">
        <v>230136</v>
      </c>
      <c r="J328">
        <v>39</v>
      </c>
      <c r="K328" t="s">
        <v>272</v>
      </c>
      <c r="L328" t="s">
        <v>17</v>
      </c>
    </row>
    <row r="329" spans="1:12" x14ac:dyDescent="0.25">
      <c r="A329">
        <v>1219</v>
      </c>
      <c r="B329">
        <v>0</v>
      </c>
      <c r="C329">
        <v>1</v>
      </c>
      <c r="D329" t="s">
        <v>485</v>
      </c>
      <c r="E329" t="s">
        <v>13</v>
      </c>
      <c r="F329">
        <v>46</v>
      </c>
      <c r="G329">
        <v>0</v>
      </c>
      <c r="H329">
        <v>0</v>
      </c>
      <c r="I329" t="s">
        <v>486</v>
      </c>
      <c r="J329">
        <v>79.2</v>
      </c>
      <c r="L329" t="s">
        <v>25</v>
      </c>
    </row>
    <row r="330" spans="1:12" x14ac:dyDescent="0.25">
      <c r="A330">
        <v>1220</v>
      </c>
      <c r="B330">
        <v>0</v>
      </c>
      <c r="C330">
        <v>2</v>
      </c>
      <c r="D330" t="s">
        <v>487</v>
      </c>
      <c r="E330" t="s">
        <v>13</v>
      </c>
      <c r="F330">
        <v>29</v>
      </c>
      <c r="G330">
        <v>1</v>
      </c>
      <c r="H330">
        <v>0</v>
      </c>
      <c r="I330">
        <v>2003</v>
      </c>
      <c r="J330">
        <v>26</v>
      </c>
      <c r="L330" t="s">
        <v>17</v>
      </c>
    </row>
    <row r="331" spans="1:12" x14ac:dyDescent="0.25">
      <c r="A331">
        <v>1221</v>
      </c>
      <c r="B331">
        <v>0</v>
      </c>
      <c r="C331">
        <v>2</v>
      </c>
      <c r="D331" t="s">
        <v>488</v>
      </c>
      <c r="E331" t="s">
        <v>13</v>
      </c>
      <c r="F331">
        <v>21</v>
      </c>
      <c r="G331">
        <v>0</v>
      </c>
      <c r="H331">
        <v>0</v>
      </c>
      <c r="I331">
        <v>236854</v>
      </c>
      <c r="J331">
        <v>13</v>
      </c>
      <c r="L331" t="s">
        <v>17</v>
      </c>
    </row>
    <row r="332" spans="1:12" x14ac:dyDescent="0.25">
      <c r="A332">
        <v>1222</v>
      </c>
      <c r="B332">
        <v>1</v>
      </c>
      <c r="C332">
        <v>2</v>
      </c>
      <c r="D332" t="s">
        <v>489</v>
      </c>
      <c r="E332" t="s">
        <v>16</v>
      </c>
      <c r="F332">
        <v>48</v>
      </c>
      <c r="G332">
        <v>0</v>
      </c>
      <c r="H332">
        <v>2</v>
      </c>
      <c r="I332" t="s">
        <v>269</v>
      </c>
      <c r="J332">
        <v>36.75</v>
      </c>
      <c r="L332" t="s">
        <v>17</v>
      </c>
    </row>
    <row r="333" spans="1:12" x14ac:dyDescent="0.25">
      <c r="A333">
        <v>1223</v>
      </c>
      <c r="B333">
        <v>0</v>
      </c>
      <c r="C333">
        <v>1</v>
      </c>
      <c r="D333" t="s">
        <v>490</v>
      </c>
      <c r="E333" t="s">
        <v>13</v>
      </c>
      <c r="F333">
        <v>39</v>
      </c>
      <c r="G333">
        <v>0</v>
      </c>
      <c r="H333">
        <v>0</v>
      </c>
      <c r="I333" t="s">
        <v>491</v>
      </c>
      <c r="J333">
        <v>29.7</v>
      </c>
      <c r="K333" t="s">
        <v>492</v>
      </c>
      <c r="L333" t="s">
        <v>25</v>
      </c>
    </row>
    <row r="334" spans="1:12" x14ac:dyDescent="0.25">
      <c r="A334">
        <v>1224</v>
      </c>
      <c r="B334">
        <v>0</v>
      </c>
      <c r="C334">
        <v>3</v>
      </c>
      <c r="D334" t="s">
        <v>493</v>
      </c>
      <c r="E334" t="s">
        <v>13</v>
      </c>
      <c r="G334">
        <v>0</v>
      </c>
      <c r="H334">
        <v>0</v>
      </c>
      <c r="I334">
        <v>2684</v>
      </c>
      <c r="J334">
        <v>7.2249999999999996</v>
      </c>
      <c r="L334" t="s">
        <v>25</v>
      </c>
    </row>
    <row r="335" spans="1:12" x14ac:dyDescent="0.25">
      <c r="A335">
        <v>1225</v>
      </c>
      <c r="B335">
        <v>1</v>
      </c>
      <c r="C335">
        <v>3</v>
      </c>
      <c r="D335" t="s">
        <v>494</v>
      </c>
      <c r="E335" t="s">
        <v>16</v>
      </c>
      <c r="F335">
        <v>19</v>
      </c>
      <c r="G335">
        <v>1</v>
      </c>
      <c r="H335">
        <v>1</v>
      </c>
      <c r="I335">
        <v>2653</v>
      </c>
      <c r="J335">
        <v>15.7417</v>
      </c>
      <c r="L335" t="s">
        <v>25</v>
      </c>
    </row>
    <row r="336" spans="1:12" x14ac:dyDescent="0.25">
      <c r="A336">
        <v>1226</v>
      </c>
      <c r="B336">
        <v>0</v>
      </c>
      <c r="C336">
        <v>3</v>
      </c>
      <c r="D336" t="s">
        <v>495</v>
      </c>
      <c r="E336" t="s">
        <v>13</v>
      </c>
      <c r="F336">
        <v>27</v>
      </c>
      <c r="G336">
        <v>0</v>
      </c>
      <c r="H336">
        <v>0</v>
      </c>
      <c r="I336">
        <v>349229</v>
      </c>
      <c r="J336">
        <v>7.8958000000000004</v>
      </c>
      <c r="L336" t="s">
        <v>17</v>
      </c>
    </row>
    <row r="337" spans="1:12" x14ac:dyDescent="0.25">
      <c r="A337">
        <v>1227</v>
      </c>
      <c r="B337">
        <v>0</v>
      </c>
      <c r="C337">
        <v>1</v>
      </c>
      <c r="D337" t="s">
        <v>496</v>
      </c>
      <c r="E337" t="s">
        <v>13</v>
      </c>
      <c r="F337">
        <v>30</v>
      </c>
      <c r="G337">
        <v>0</v>
      </c>
      <c r="H337">
        <v>0</v>
      </c>
      <c r="I337">
        <v>110469</v>
      </c>
      <c r="J337">
        <v>26</v>
      </c>
      <c r="K337" t="s">
        <v>497</v>
      </c>
      <c r="L337" t="s">
        <v>17</v>
      </c>
    </row>
    <row r="338" spans="1:12" x14ac:dyDescent="0.25">
      <c r="A338">
        <v>1228</v>
      </c>
      <c r="B338">
        <v>0</v>
      </c>
      <c r="C338">
        <v>2</v>
      </c>
      <c r="D338" t="s">
        <v>498</v>
      </c>
      <c r="E338" t="s">
        <v>13</v>
      </c>
      <c r="F338">
        <v>32</v>
      </c>
      <c r="G338">
        <v>0</v>
      </c>
      <c r="H338">
        <v>0</v>
      </c>
      <c r="I338">
        <v>244360</v>
      </c>
      <c r="J338">
        <v>13</v>
      </c>
      <c r="L338" t="s">
        <v>17</v>
      </c>
    </row>
    <row r="339" spans="1:12" x14ac:dyDescent="0.25">
      <c r="A339">
        <v>1229</v>
      </c>
      <c r="B339">
        <v>0</v>
      </c>
      <c r="C339">
        <v>3</v>
      </c>
      <c r="D339" t="s">
        <v>499</v>
      </c>
      <c r="E339" t="s">
        <v>13</v>
      </c>
      <c r="F339">
        <v>39</v>
      </c>
      <c r="G339">
        <v>0</v>
      </c>
      <c r="H339">
        <v>2</v>
      </c>
      <c r="I339">
        <v>2675</v>
      </c>
      <c r="J339">
        <v>7.2291999999999996</v>
      </c>
      <c r="L339" t="s">
        <v>25</v>
      </c>
    </row>
    <row r="340" spans="1:12" x14ac:dyDescent="0.25">
      <c r="A340">
        <v>1230</v>
      </c>
      <c r="B340">
        <v>0</v>
      </c>
      <c r="C340">
        <v>2</v>
      </c>
      <c r="D340" t="s">
        <v>500</v>
      </c>
      <c r="E340" t="s">
        <v>13</v>
      </c>
      <c r="F340">
        <v>25</v>
      </c>
      <c r="G340">
        <v>0</v>
      </c>
      <c r="H340">
        <v>0</v>
      </c>
      <c r="I340" t="s">
        <v>65</v>
      </c>
      <c r="J340">
        <v>31.5</v>
      </c>
      <c r="L340" t="s">
        <v>17</v>
      </c>
    </row>
    <row r="341" spans="1:12" x14ac:dyDescent="0.25">
      <c r="A341">
        <v>1231</v>
      </c>
      <c r="B341">
        <v>0</v>
      </c>
      <c r="C341">
        <v>3</v>
      </c>
      <c r="D341" t="s">
        <v>501</v>
      </c>
      <c r="E341" t="s">
        <v>13</v>
      </c>
      <c r="G341">
        <v>0</v>
      </c>
      <c r="H341">
        <v>0</v>
      </c>
      <c r="I341">
        <v>2622</v>
      </c>
      <c r="J341">
        <v>7.2291999999999996</v>
      </c>
      <c r="L341" t="s">
        <v>25</v>
      </c>
    </row>
    <row r="342" spans="1:12" x14ac:dyDescent="0.25">
      <c r="A342">
        <v>1232</v>
      </c>
      <c r="B342">
        <v>0</v>
      </c>
      <c r="C342">
        <v>2</v>
      </c>
      <c r="D342" t="s">
        <v>502</v>
      </c>
      <c r="E342" t="s">
        <v>13</v>
      </c>
      <c r="F342">
        <v>18</v>
      </c>
      <c r="G342">
        <v>0</v>
      </c>
      <c r="H342">
        <v>0</v>
      </c>
      <c r="I342" t="s">
        <v>503</v>
      </c>
      <c r="J342">
        <v>10.5</v>
      </c>
      <c r="L342" t="s">
        <v>17</v>
      </c>
    </row>
    <row r="343" spans="1:12" x14ac:dyDescent="0.25">
      <c r="A343">
        <v>1233</v>
      </c>
      <c r="B343">
        <v>0</v>
      </c>
      <c r="C343">
        <v>3</v>
      </c>
      <c r="D343" t="s">
        <v>504</v>
      </c>
      <c r="E343" t="s">
        <v>13</v>
      </c>
      <c r="F343">
        <v>32</v>
      </c>
      <c r="G343">
        <v>0</v>
      </c>
      <c r="H343">
        <v>0</v>
      </c>
      <c r="I343">
        <v>350403</v>
      </c>
      <c r="J343">
        <v>7.5792000000000002</v>
      </c>
      <c r="L343" t="s">
        <v>17</v>
      </c>
    </row>
    <row r="344" spans="1:12" x14ac:dyDescent="0.25">
      <c r="A344">
        <v>1234</v>
      </c>
      <c r="B344">
        <v>0</v>
      </c>
      <c r="C344">
        <v>3</v>
      </c>
      <c r="D344" t="s">
        <v>505</v>
      </c>
      <c r="E344" t="s">
        <v>13</v>
      </c>
      <c r="G344">
        <v>1</v>
      </c>
      <c r="H344">
        <v>9</v>
      </c>
      <c r="I344" t="s">
        <v>291</v>
      </c>
      <c r="J344">
        <v>69.55</v>
      </c>
      <c r="L344" t="s">
        <v>17</v>
      </c>
    </row>
    <row r="345" spans="1:12" x14ac:dyDescent="0.25">
      <c r="A345">
        <v>1235</v>
      </c>
      <c r="B345">
        <v>1</v>
      </c>
      <c r="C345">
        <v>1</v>
      </c>
      <c r="D345" t="s">
        <v>506</v>
      </c>
      <c r="E345" t="s">
        <v>16</v>
      </c>
      <c r="F345">
        <v>58</v>
      </c>
      <c r="G345">
        <v>0</v>
      </c>
      <c r="H345">
        <v>1</v>
      </c>
      <c r="I345" t="s">
        <v>507</v>
      </c>
      <c r="J345">
        <v>512.32920000000001</v>
      </c>
      <c r="K345" t="s">
        <v>508</v>
      </c>
      <c r="L345" t="s">
        <v>25</v>
      </c>
    </row>
    <row r="346" spans="1:12" x14ac:dyDescent="0.25">
      <c r="A346">
        <v>1236</v>
      </c>
      <c r="B346">
        <v>0</v>
      </c>
      <c r="C346">
        <v>3</v>
      </c>
      <c r="D346" t="s">
        <v>509</v>
      </c>
      <c r="E346" t="s">
        <v>13</v>
      </c>
      <c r="G346">
        <v>1</v>
      </c>
      <c r="H346">
        <v>1</v>
      </c>
      <c r="I346" t="s">
        <v>296</v>
      </c>
      <c r="J346">
        <v>14.5</v>
      </c>
      <c r="L346" t="s">
        <v>17</v>
      </c>
    </row>
    <row r="347" spans="1:12" x14ac:dyDescent="0.25">
      <c r="A347">
        <v>1237</v>
      </c>
      <c r="B347">
        <v>1</v>
      </c>
      <c r="C347">
        <v>3</v>
      </c>
      <c r="D347" t="s">
        <v>510</v>
      </c>
      <c r="E347" t="s">
        <v>16</v>
      </c>
      <c r="F347">
        <v>16</v>
      </c>
      <c r="G347">
        <v>0</v>
      </c>
      <c r="H347">
        <v>0</v>
      </c>
      <c r="I347">
        <v>348125</v>
      </c>
      <c r="J347">
        <v>7.65</v>
      </c>
      <c r="L347" t="s">
        <v>17</v>
      </c>
    </row>
    <row r="348" spans="1:12" x14ac:dyDescent="0.25">
      <c r="A348">
        <v>1238</v>
      </c>
      <c r="B348">
        <v>0</v>
      </c>
      <c r="C348">
        <v>2</v>
      </c>
      <c r="D348" t="s">
        <v>511</v>
      </c>
      <c r="E348" t="s">
        <v>13</v>
      </c>
      <c r="F348">
        <v>26</v>
      </c>
      <c r="G348">
        <v>0</v>
      </c>
      <c r="H348">
        <v>0</v>
      </c>
      <c r="I348">
        <v>237670</v>
      </c>
      <c r="J348">
        <v>13</v>
      </c>
      <c r="L348" t="s">
        <v>17</v>
      </c>
    </row>
    <row r="349" spans="1:12" x14ac:dyDescent="0.25">
      <c r="A349">
        <v>1239</v>
      </c>
      <c r="B349">
        <v>1</v>
      </c>
      <c r="C349">
        <v>3</v>
      </c>
      <c r="D349" t="s">
        <v>512</v>
      </c>
      <c r="E349" t="s">
        <v>16</v>
      </c>
      <c r="F349">
        <v>38</v>
      </c>
      <c r="G349">
        <v>0</v>
      </c>
      <c r="H349">
        <v>0</v>
      </c>
      <c r="I349">
        <v>2688</v>
      </c>
      <c r="J349">
        <v>7.2291999999999996</v>
      </c>
      <c r="L349" t="s">
        <v>25</v>
      </c>
    </row>
    <row r="350" spans="1:12" x14ac:dyDescent="0.25">
      <c r="A350">
        <v>1240</v>
      </c>
      <c r="B350">
        <v>0</v>
      </c>
      <c r="C350">
        <v>2</v>
      </c>
      <c r="D350" t="s">
        <v>513</v>
      </c>
      <c r="E350" t="s">
        <v>13</v>
      </c>
      <c r="F350">
        <v>24</v>
      </c>
      <c r="G350">
        <v>0</v>
      </c>
      <c r="H350">
        <v>0</v>
      </c>
      <c r="I350">
        <v>248726</v>
      </c>
      <c r="J350">
        <v>13.5</v>
      </c>
      <c r="L350" t="s">
        <v>17</v>
      </c>
    </row>
    <row r="351" spans="1:12" x14ac:dyDescent="0.25">
      <c r="A351">
        <v>1241</v>
      </c>
      <c r="B351">
        <v>1</v>
      </c>
      <c r="C351">
        <v>2</v>
      </c>
      <c r="D351" t="s">
        <v>514</v>
      </c>
      <c r="E351" t="s">
        <v>16</v>
      </c>
      <c r="F351">
        <v>31</v>
      </c>
      <c r="G351">
        <v>0</v>
      </c>
      <c r="H351">
        <v>0</v>
      </c>
      <c r="I351" t="s">
        <v>515</v>
      </c>
      <c r="J351">
        <v>21</v>
      </c>
      <c r="L351" t="s">
        <v>17</v>
      </c>
    </row>
    <row r="352" spans="1:12" x14ac:dyDescent="0.25">
      <c r="A352">
        <v>1242</v>
      </c>
      <c r="B352">
        <v>1</v>
      </c>
      <c r="C352">
        <v>1</v>
      </c>
      <c r="D352" t="s">
        <v>516</v>
      </c>
      <c r="E352" t="s">
        <v>16</v>
      </c>
      <c r="F352">
        <v>45</v>
      </c>
      <c r="G352">
        <v>0</v>
      </c>
      <c r="H352">
        <v>1</v>
      </c>
      <c r="I352" t="s">
        <v>517</v>
      </c>
      <c r="J352">
        <v>63.3583</v>
      </c>
      <c r="K352" t="s">
        <v>518</v>
      </c>
      <c r="L352" t="s">
        <v>25</v>
      </c>
    </row>
    <row r="353" spans="1:12" x14ac:dyDescent="0.25">
      <c r="A353">
        <v>1243</v>
      </c>
      <c r="B353">
        <v>0</v>
      </c>
      <c r="C353">
        <v>2</v>
      </c>
      <c r="D353" t="s">
        <v>519</v>
      </c>
      <c r="E353" t="s">
        <v>13</v>
      </c>
      <c r="F353">
        <v>25</v>
      </c>
      <c r="G353">
        <v>0</v>
      </c>
      <c r="H353">
        <v>0</v>
      </c>
      <c r="I353" t="s">
        <v>520</v>
      </c>
      <c r="J353">
        <v>10.5</v>
      </c>
      <c r="L353" t="s">
        <v>17</v>
      </c>
    </row>
    <row r="354" spans="1:12" x14ac:dyDescent="0.25">
      <c r="A354">
        <v>1244</v>
      </c>
      <c r="B354">
        <v>0</v>
      </c>
      <c r="C354">
        <v>2</v>
      </c>
      <c r="D354" t="s">
        <v>521</v>
      </c>
      <c r="E354" t="s">
        <v>13</v>
      </c>
      <c r="F354">
        <v>18</v>
      </c>
      <c r="G354">
        <v>0</v>
      </c>
      <c r="H354">
        <v>0</v>
      </c>
      <c r="I354" t="s">
        <v>326</v>
      </c>
      <c r="J354">
        <v>73.5</v>
      </c>
      <c r="L354" t="s">
        <v>17</v>
      </c>
    </row>
    <row r="355" spans="1:12" x14ac:dyDescent="0.25">
      <c r="A355">
        <v>1245</v>
      </c>
      <c r="B355">
        <v>0</v>
      </c>
      <c r="C355">
        <v>2</v>
      </c>
      <c r="D355" t="s">
        <v>522</v>
      </c>
      <c r="E355" t="s">
        <v>13</v>
      </c>
      <c r="F355">
        <v>49</v>
      </c>
      <c r="G355">
        <v>1</v>
      </c>
      <c r="H355">
        <v>2</v>
      </c>
      <c r="I355">
        <v>220845</v>
      </c>
      <c r="J355">
        <v>65</v>
      </c>
      <c r="L355" t="s">
        <v>17</v>
      </c>
    </row>
    <row r="356" spans="1:12" x14ac:dyDescent="0.25">
      <c r="A356">
        <v>1246</v>
      </c>
      <c r="B356">
        <v>1</v>
      </c>
      <c r="C356">
        <v>3</v>
      </c>
      <c r="D356" t="s">
        <v>523</v>
      </c>
      <c r="E356" t="s">
        <v>16</v>
      </c>
      <c r="F356">
        <v>0.17</v>
      </c>
      <c r="G356">
        <v>1</v>
      </c>
      <c r="H356">
        <v>2</v>
      </c>
      <c r="I356" t="s">
        <v>67</v>
      </c>
      <c r="J356">
        <v>20.574999999999999</v>
      </c>
      <c r="L356" t="s">
        <v>17</v>
      </c>
    </row>
    <row r="357" spans="1:12" x14ac:dyDescent="0.25">
      <c r="A357">
        <v>1247</v>
      </c>
      <c r="B357">
        <v>0</v>
      </c>
      <c r="C357">
        <v>1</v>
      </c>
      <c r="D357" t="s">
        <v>524</v>
      </c>
      <c r="E357" t="s">
        <v>13</v>
      </c>
      <c r="F357">
        <v>50</v>
      </c>
      <c r="G357">
        <v>0</v>
      </c>
      <c r="H357">
        <v>0</v>
      </c>
      <c r="I357">
        <v>113044</v>
      </c>
      <c r="J357">
        <v>26</v>
      </c>
      <c r="K357" t="s">
        <v>525</v>
      </c>
      <c r="L357" t="s">
        <v>17</v>
      </c>
    </row>
    <row r="358" spans="1:12" x14ac:dyDescent="0.25">
      <c r="A358">
        <v>1248</v>
      </c>
      <c r="B358">
        <v>1</v>
      </c>
      <c r="C358">
        <v>1</v>
      </c>
      <c r="D358" t="s">
        <v>526</v>
      </c>
      <c r="E358" t="s">
        <v>16</v>
      </c>
      <c r="F358">
        <v>59</v>
      </c>
      <c r="G358">
        <v>2</v>
      </c>
      <c r="H358">
        <v>0</v>
      </c>
      <c r="I358">
        <v>11769</v>
      </c>
      <c r="J358">
        <v>51.479199999999999</v>
      </c>
      <c r="K358" t="s">
        <v>135</v>
      </c>
      <c r="L358" t="s">
        <v>17</v>
      </c>
    </row>
    <row r="359" spans="1:12" x14ac:dyDescent="0.25">
      <c r="A359">
        <v>1249</v>
      </c>
      <c r="B359">
        <v>0</v>
      </c>
      <c r="C359">
        <v>3</v>
      </c>
      <c r="D359" t="s">
        <v>527</v>
      </c>
      <c r="E359" t="s">
        <v>13</v>
      </c>
      <c r="G359">
        <v>0</v>
      </c>
      <c r="H359">
        <v>0</v>
      </c>
      <c r="I359">
        <v>1222</v>
      </c>
      <c r="J359">
        <v>7.8792</v>
      </c>
      <c r="L359" t="s">
        <v>17</v>
      </c>
    </row>
    <row r="360" spans="1:12" x14ac:dyDescent="0.25">
      <c r="A360">
        <v>1250</v>
      </c>
      <c r="B360">
        <v>0</v>
      </c>
      <c r="C360">
        <v>3</v>
      </c>
      <c r="D360" t="s">
        <v>528</v>
      </c>
      <c r="E360" t="s">
        <v>13</v>
      </c>
      <c r="G360">
        <v>0</v>
      </c>
      <c r="H360">
        <v>0</v>
      </c>
      <c r="I360">
        <v>368402</v>
      </c>
      <c r="J360">
        <v>7.75</v>
      </c>
      <c r="L360" t="s">
        <v>14</v>
      </c>
    </row>
    <row r="361" spans="1:12" x14ac:dyDescent="0.25">
      <c r="A361">
        <v>1251</v>
      </c>
      <c r="B361">
        <v>1</v>
      </c>
      <c r="C361">
        <v>3</v>
      </c>
      <c r="D361" t="s">
        <v>529</v>
      </c>
      <c r="E361" t="s">
        <v>16</v>
      </c>
      <c r="F361">
        <v>30</v>
      </c>
      <c r="G361">
        <v>1</v>
      </c>
      <c r="H361">
        <v>0</v>
      </c>
      <c r="I361">
        <v>349910</v>
      </c>
      <c r="J361">
        <v>15.55</v>
      </c>
      <c r="L361" t="s">
        <v>17</v>
      </c>
    </row>
    <row r="362" spans="1:12" x14ac:dyDescent="0.25">
      <c r="A362">
        <v>1252</v>
      </c>
      <c r="B362">
        <v>0</v>
      </c>
      <c r="C362">
        <v>3</v>
      </c>
      <c r="D362" t="s">
        <v>530</v>
      </c>
      <c r="E362" t="s">
        <v>13</v>
      </c>
      <c r="F362">
        <v>14.5</v>
      </c>
      <c r="G362">
        <v>8</v>
      </c>
      <c r="H362">
        <v>2</v>
      </c>
      <c r="I362" t="s">
        <v>291</v>
      </c>
      <c r="J362">
        <v>69.55</v>
      </c>
      <c r="L362" t="s">
        <v>17</v>
      </c>
    </row>
    <row r="363" spans="1:12" x14ac:dyDescent="0.25">
      <c r="A363">
        <v>1253</v>
      </c>
      <c r="B363">
        <v>1</v>
      </c>
      <c r="C363">
        <v>2</v>
      </c>
      <c r="D363" t="s">
        <v>531</v>
      </c>
      <c r="E363" t="s">
        <v>16</v>
      </c>
      <c r="F363">
        <v>24</v>
      </c>
      <c r="G363">
        <v>1</v>
      </c>
      <c r="H363">
        <v>1</v>
      </c>
      <c r="I363" t="s">
        <v>532</v>
      </c>
      <c r="J363">
        <v>37.004199999999997</v>
      </c>
      <c r="L363" t="s">
        <v>25</v>
      </c>
    </row>
    <row r="364" spans="1:12" x14ac:dyDescent="0.25">
      <c r="A364">
        <v>1254</v>
      </c>
      <c r="B364">
        <v>1</v>
      </c>
      <c r="C364">
        <v>2</v>
      </c>
      <c r="D364" t="s">
        <v>533</v>
      </c>
      <c r="E364" t="s">
        <v>16</v>
      </c>
      <c r="F364">
        <v>31</v>
      </c>
      <c r="G364">
        <v>0</v>
      </c>
      <c r="H364">
        <v>0</v>
      </c>
      <c r="I364" t="s">
        <v>415</v>
      </c>
      <c r="J364">
        <v>21</v>
      </c>
      <c r="L364" t="s">
        <v>17</v>
      </c>
    </row>
    <row r="365" spans="1:12" x14ac:dyDescent="0.25">
      <c r="A365">
        <v>1255</v>
      </c>
      <c r="B365">
        <v>0</v>
      </c>
      <c r="C365">
        <v>3</v>
      </c>
      <c r="D365" t="s">
        <v>534</v>
      </c>
      <c r="E365" t="s">
        <v>13</v>
      </c>
      <c r="F365">
        <v>27</v>
      </c>
      <c r="G365">
        <v>0</v>
      </c>
      <c r="H365">
        <v>0</v>
      </c>
      <c r="I365">
        <v>315083</v>
      </c>
      <c r="J365">
        <v>8.6624999999999996</v>
      </c>
      <c r="L365" t="s">
        <v>17</v>
      </c>
    </row>
    <row r="366" spans="1:12" x14ac:dyDescent="0.25">
      <c r="A366">
        <v>1256</v>
      </c>
      <c r="B366">
        <v>1</v>
      </c>
      <c r="C366">
        <v>1</v>
      </c>
      <c r="D366" t="s">
        <v>535</v>
      </c>
      <c r="E366" t="s">
        <v>16</v>
      </c>
      <c r="F366">
        <v>25</v>
      </c>
      <c r="G366">
        <v>1</v>
      </c>
      <c r="H366">
        <v>0</v>
      </c>
      <c r="I366">
        <v>11765</v>
      </c>
      <c r="J366">
        <v>55.441699999999997</v>
      </c>
      <c r="K366" t="s">
        <v>536</v>
      </c>
      <c r="L366" t="s">
        <v>25</v>
      </c>
    </row>
    <row r="367" spans="1:12" x14ac:dyDescent="0.25">
      <c r="A367">
        <v>1257</v>
      </c>
      <c r="B367">
        <v>1</v>
      </c>
      <c r="C367">
        <v>3</v>
      </c>
      <c r="D367" t="s">
        <v>537</v>
      </c>
      <c r="E367" t="s">
        <v>16</v>
      </c>
      <c r="G367">
        <v>1</v>
      </c>
      <c r="H367">
        <v>9</v>
      </c>
      <c r="I367" t="s">
        <v>291</v>
      </c>
      <c r="J367">
        <v>69.55</v>
      </c>
      <c r="L367" t="s">
        <v>17</v>
      </c>
    </row>
    <row r="368" spans="1:12" x14ac:dyDescent="0.25">
      <c r="A368">
        <v>1258</v>
      </c>
      <c r="B368">
        <v>0</v>
      </c>
      <c r="C368">
        <v>3</v>
      </c>
      <c r="D368" t="s">
        <v>538</v>
      </c>
      <c r="E368" t="s">
        <v>13</v>
      </c>
      <c r="G368">
        <v>1</v>
      </c>
      <c r="H368">
        <v>0</v>
      </c>
      <c r="I368">
        <v>2689</v>
      </c>
      <c r="J368">
        <v>14.458299999999999</v>
      </c>
      <c r="L368" t="s">
        <v>25</v>
      </c>
    </row>
    <row r="369" spans="1:12" x14ac:dyDescent="0.25">
      <c r="A369">
        <v>1259</v>
      </c>
      <c r="B369">
        <v>1</v>
      </c>
      <c r="C369">
        <v>3</v>
      </c>
      <c r="D369" t="s">
        <v>539</v>
      </c>
      <c r="E369" t="s">
        <v>16</v>
      </c>
      <c r="F369">
        <v>22</v>
      </c>
      <c r="G369">
        <v>0</v>
      </c>
      <c r="H369">
        <v>0</v>
      </c>
      <c r="I369">
        <v>3101295</v>
      </c>
      <c r="J369">
        <v>39.6875</v>
      </c>
      <c r="L369" t="s">
        <v>17</v>
      </c>
    </row>
    <row r="370" spans="1:12" x14ac:dyDescent="0.25">
      <c r="A370">
        <v>1260</v>
      </c>
      <c r="B370">
        <v>1</v>
      </c>
      <c r="C370">
        <v>1</v>
      </c>
      <c r="D370" t="s">
        <v>540</v>
      </c>
      <c r="E370" t="s">
        <v>16</v>
      </c>
      <c r="F370">
        <v>45</v>
      </c>
      <c r="G370">
        <v>0</v>
      </c>
      <c r="H370">
        <v>1</v>
      </c>
      <c r="I370">
        <v>112378</v>
      </c>
      <c r="J370">
        <v>59.4</v>
      </c>
      <c r="L370" t="s">
        <v>25</v>
      </c>
    </row>
    <row r="371" spans="1:12" x14ac:dyDescent="0.25">
      <c r="A371">
        <v>1261</v>
      </c>
      <c r="B371">
        <v>0</v>
      </c>
      <c r="C371">
        <v>2</v>
      </c>
      <c r="D371" t="s">
        <v>541</v>
      </c>
      <c r="E371" t="s">
        <v>13</v>
      </c>
      <c r="F371">
        <v>29</v>
      </c>
      <c r="G371">
        <v>0</v>
      </c>
      <c r="H371">
        <v>0</v>
      </c>
      <c r="I371" t="s">
        <v>542</v>
      </c>
      <c r="J371">
        <v>13.8583</v>
      </c>
      <c r="L371" t="s">
        <v>25</v>
      </c>
    </row>
    <row r="372" spans="1:12" x14ac:dyDescent="0.25">
      <c r="A372">
        <v>1262</v>
      </c>
      <c r="B372">
        <v>0</v>
      </c>
      <c r="C372">
        <v>2</v>
      </c>
      <c r="D372" t="s">
        <v>543</v>
      </c>
      <c r="E372" t="s">
        <v>13</v>
      </c>
      <c r="F372">
        <v>21</v>
      </c>
      <c r="G372">
        <v>1</v>
      </c>
      <c r="H372">
        <v>0</v>
      </c>
      <c r="I372">
        <v>28133</v>
      </c>
      <c r="J372">
        <v>11.5</v>
      </c>
      <c r="L372" t="s">
        <v>17</v>
      </c>
    </row>
    <row r="373" spans="1:12" x14ac:dyDescent="0.25">
      <c r="A373">
        <v>1263</v>
      </c>
      <c r="B373">
        <v>1</v>
      </c>
      <c r="C373">
        <v>1</v>
      </c>
      <c r="D373" t="s">
        <v>544</v>
      </c>
      <c r="E373" t="s">
        <v>16</v>
      </c>
      <c r="F373">
        <v>31</v>
      </c>
      <c r="G373">
        <v>0</v>
      </c>
      <c r="H373">
        <v>0</v>
      </c>
      <c r="I373">
        <v>16966</v>
      </c>
      <c r="J373">
        <v>134.5</v>
      </c>
      <c r="K373" t="s">
        <v>545</v>
      </c>
      <c r="L373" t="s">
        <v>25</v>
      </c>
    </row>
    <row r="374" spans="1:12" x14ac:dyDescent="0.25">
      <c r="A374">
        <v>1264</v>
      </c>
      <c r="B374">
        <v>0</v>
      </c>
      <c r="C374">
        <v>1</v>
      </c>
      <c r="D374" t="s">
        <v>546</v>
      </c>
      <c r="E374" t="s">
        <v>13</v>
      </c>
      <c r="F374">
        <v>49</v>
      </c>
      <c r="G374">
        <v>0</v>
      </c>
      <c r="H374">
        <v>0</v>
      </c>
      <c r="I374">
        <v>112058</v>
      </c>
      <c r="J374">
        <v>0</v>
      </c>
      <c r="K374" t="s">
        <v>547</v>
      </c>
      <c r="L374" t="s">
        <v>17</v>
      </c>
    </row>
    <row r="375" spans="1:12" x14ac:dyDescent="0.25">
      <c r="A375">
        <v>1265</v>
      </c>
      <c r="B375">
        <v>0</v>
      </c>
      <c r="C375">
        <v>2</v>
      </c>
      <c r="D375" t="s">
        <v>548</v>
      </c>
      <c r="E375" t="s">
        <v>13</v>
      </c>
      <c r="F375">
        <v>44</v>
      </c>
      <c r="G375">
        <v>0</v>
      </c>
      <c r="H375">
        <v>0</v>
      </c>
      <c r="I375">
        <v>248746</v>
      </c>
      <c r="J375">
        <v>13</v>
      </c>
      <c r="L375" t="s">
        <v>17</v>
      </c>
    </row>
    <row r="376" spans="1:12" x14ac:dyDescent="0.25">
      <c r="A376">
        <v>1266</v>
      </c>
      <c r="B376">
        <v>1</v>
      </c>
      <c r="C376">
        <v>1</v>
      </c>
      <c r="D376" t="s">
        <v>549</v>
      </c>
      <c r="E376" t="s">
        <v>16</v>
      </c>
      <c r="F376">
        <v>54</v>
      </c>
      <c r="G376">
        <v>1</v>
      </c>
      <c r="H376">
        <v>1</v>
      </c>
      <c r="I376">
        <v>33638</v>
      </c>
      <c r="J376">
        <v>81.8583</v>
      </c>
      <c r="K376" t="s">
        <v>437</v>
      </c>
      <c r="L376" t="s">
        <v>17</v>
      </c>
    </row>
    <row r="377" spans="1:12" x14ac:dyDescent="0.25">
      <c r="A377">
        <v>1267</v>
      </c>
      <c r="B377">
        <v>1</v>
      </c>
      <c r="C377">
        <v>1</v>
      </c>
      <c r="D377" t="s">
        <v>550</v>
      </c>
      <c r="E377" t="s">
        <v>16</v>
      </c>
      <c r="F377">
        <v>45</v>
      </c>
      <c r="G377">
        <v>0</v>
      </c>
      <c r="H377">
        <v>0</v>
      </c>
      <c r="I377" t="s">
        <v>52</v>
      </c>
      <c r="J377">
        <v>262.375</v>
      </c>
      <c r="L377" t="s">
        <v>25</v>
      </c>
    </row>
    <row r="378" spans="1:12" x14ac:dyDescent="0.25">
      <c r="A378">
        <v>1268</v>
      </c>
      <c r="B378">
        <v>1</v>
      </c>
      <c r="C378">
        <v>3</v>
      </c>
      <c r="D378" t="s">
        <v>551</v>
      </c>
      <c r="E378" t="s">
        <v>16</v>
      </c>
      <c r="F378">
        <v>22</v>
      </c>
      <c r="G378">
        <v>2</v>
      </c>
      <c r="H378">
        <v>0</v>
      </c>
      <c r="I378">
        <v>315152</v>
      </c>
      <c r="J378">
        <v>8.6624999999999996</v>
      </c>
      <c r="L378" t="s">
        <v>17</v>
      </c>
    </row>
    <row r="379" spans="1:12" x14ac:dyDescent="0.25">
      <c r="A379">
        <v>1269</v>
      </c>
      <c r="B379">
        <v>0</v>
      </c>
      <c r="C379">
        <v>2</v>
      </c>
      <c r="D379" t="s">
        <v>552</v>
      </c>
      <c r="E379" t="s">
        <v>13</v>
      </c>
      <c r="F379">
        <v>21</v>
      </c>
      <c r="G379">
        <v>0</v>
      </c>
      <c r="H379">
        <v>0</v>
      </c>
      <c r="I379">
        <v>29107</v>
      </c>
      <c r="J379">
        <v>11.5</v>
      </c>
      <c r="L379" t="s">
        <v>17</v>
      </c>
    </row>
    <row r="380" spans="1:12" x14ac:dyDescent="0.25">
      <c r="A380">
        <v>1270</v>
      </c>
      <c r="B380">
        <v>0</v>
      </c>
      <c r="C380">
        <v>1</v>
      </c>
      <c r="D380" t="s">
        <v>553</v>
      </c>
      <c r="E380" t="s">
        <v>13</v>
      </c>
      <c r="F380">
        <v>55</v>
      </c>
      <c r="G380">
        <v>0</v>
      </c>
      <c r="H380">
        <v>0</v>
      </c>
      <c r="I380">
        <v>680</v>
      </c>
      <c r="J380">
        <v>50</v>
      </c>
      <c r="K380" t="s">
        <v>554</v>
      </c>
      <c r="L380" t="s">
        <v>17</v>
      </c>
    </row>
    <row r="381" spans="1:12" x14ac:dyDescent="0.25">
      <c r="A381">
        <v>1271</v>
      </c>
      <c r="B381">
        <v>0</v>
      </c>
      <c r="C381">
        <v>3</v>
      </c>
      <c r="D381" t="s">
        <v>555</v>
      </c>
      <c r="E381" t="s">
        <v>13</v>
      </c>
      <c r="F381">
        <v>5</v>
      </c>
      <c r="G381">
        <v>4</v>
      </c>
      <c r="H381">
        <v>2</v>
      </c>
      <c r="I381">
        <v>347077</v>
      </c>
      <c r="J381">
        <v>31.387499999999999</v>
      </c>
      <c r="L381" t="s">
        <v>17</v>
      </c>
    </row>
    <row r="382" spans="1:12" x14ac:dyDescent="0.25">
      <c r="A382">
        <v>1272</v>
      </c>
      <c r="B382">
        <v>0</v>
      </c>
      <c r="C382">
        <v>3</v>
      </c>
      <c r="D382" t="s">
        <v>556</v>
      </c>
      <c r="E382" t="s">
        <v>13</v>
      </c>
      <c r="G382">
        <v>0</v>
      </c>
      <c r="H382">
        <v>0</v>
      </c>
      <c r="I382">
        <v>366713</v>
      </c>
      <c r="J382">
        <v>7.75</v>
      </c>
      <c r="L382" t="s">
        <v>14</v>
      </c>
    </row>
    <row r="383" spans="1:12" x14ac:dyDescent="0.25">
      <c r="A383">
        <v>1273</v>
      </c>
      <c r="B383">
        <v>0</v>
      </c>
      <c r="C383">
        <v>3</v>
      </c>
      <c r="D383" t="s">
        <v>557</v>
      </c>
      <c r="E383" t="s">
        <v>13</v>
      </c>
      <c r="F383">
        <v>26</v>
      </c>
      <c r="G383">
        <v>0</v>
      </c>
      <c r="H383">
        <v>0</v>
      </c>
      <c r="I383">
        <v>330910</v>
      </c>
      <c r="J383">
        <v>7.8792</v>
      </c>
      <c r="L383" t="s">
        <v>14</v>
      </c>
    </row>
    <row r="384" spans="1:12" x14ac:dyDescent="0.25">
      <c r="A384">
        <v>1274</v>
      </c>
      <c r="B384">
        <v>1</v>
      </c>
      <c r="C384">
        <v>3</v>
      </c>
      <c r="D384" t="s">
        <v>558</v>
      </c>
      <c r="E384" t="s">
        <v>16</v>
      </c>
      <c r="G384">
        <v>0</v>
      </c>
      <c r="H384">
        <v>0</v>
      </c>
      <c r="I384">
        <v>364498</v>
      </c>
      <c r="J384">
        <v>14.5</v>
      </c>
      <c r="L384" t="s">
        <v>17</v>
      </c>
    </row>
    <row r="385" spans="1:12" x14ac:dyDescent="0.25">
      <c r="A385">
        <v>1275</v>
      </c>
      <c r="B385">
        <v>1</v>
      </c>
      <c r="C385">
        <v>3</v>
      </c>
      <c r="D385" t="s">
        <v>559</v>
      </c>
      <c r="E385" t="s">
        <v>16</v>
      </c>
      <c r="F385">
        <v>19</v>
      </c>
      <c r="G385">
        <v>1</v>
      </c>
      <c r="H385">
        <v>0</v>
      </c>
      <c r="I385">
        <v>376566</v>
      </c>
      <c r="J385">
        <v>16.100000000000001</v>
      </c>
      <c r="L385" t="s">
        <v>17</v>
      </c>
    </row>
    <row r="386" spans="1:12" x14ac:dyDescent="0.25">
      <c r="A386">
        <v>1276</v>
      </c>
      <c r="B386">
        <v>0</v>
      </c>
      <c r="C386">
        <v>2</v>
      </c>
      <c r="D386" t="s">
        <v>560</v>
      </c>
      <c r="E386" t="s">
        <v>13</v>
      </c>
      <c r="G386">
        <v>0</v>
      </c>
      <c r="H386">
        <v>0</v>
      </c>
      <c r="I386" t="s">
        <v>561</v>
      </c>
      <c r="J386">
        <v>12.875</v>
      </c>
      <c r="L386" t="s">
        <v>17</v>
      </c>
    </row>
    <row r="387" spans="1:12" x14ac:dyDescent="0.25">
      <c r="A387">
        <v>1277</v>
      </c>
      <c r="B387">
        <v>1</v>
      </c>
      <c r="C387">
        <v>2</v>
      </c>
      <c r="D387" t="s">
        <v>562</v>
      </c>
      <c r="E387" t="s">
        <v>16</v>
      </c>
      <c r="F387">
        <v>24</v>
      </c>
      <c r="G387">
        <v>1</v>
      </c>
      <c r="H387">
        <v>2</v>
      </c>
      <c r="I387">
        <v>220845</v>
      </c>
      <c r="J387">
        <v>65</v>
      </c>
      <c r="L387" t="s">
        <v>17</v>
      </c>
    </row>
    <row r="388" spans="1:12" x14ac:dyDescent="0.25">
      <c r="A388">
        <v>1278</v>
      </c>
      <c r="B388">
        <v>0</v>
      </c>
      <c r="C388">
        <v>3</v>
      </c>
      <c r="D388" t="s">
        <v>563</v>
      </c>
      <c r="E388" t="s">
        <v>13</v>
      </c>
      <c r="F388">
        <v>24</v>
      </c>
      <c r="G388">
        <v>0</v>
      </c>
      <c r="H388">
        <v>0</v>
      </c>
      <c r="I388">
        <v>349911</v>
      </c>
      <c r="J388">
        <v>7.7750000000000004</v>
      </c>
      <c r="L388" t="s">
        <v>17</v>
      </c>
    </row>
    <row r="389" spans="1:12" x14ac:dyDescent="0.25">
      <c r="A389">
        <v>1279</v>
      </c>
      <c r="B389">
        <v>0</v>
      </c>
      <c r="C389">
        <v>2</v>
      </c>
      <c r="D389" t="s">
        <v>564</v>
      </c>
      <c r="E389" t="s">
        <v>13</v>
      </c>
      <c r="F389">
        <v>57</v>
      </c>
      <c r="G389">
        <v>0</v>
      </c>
      <c r="H389">
        <v>0</v>
      </c>
      <c r="I389">
        <v>244346</v>
      </c>
      <c r="J389">
        <v>13</v>
      </c>
      <c r="L389" t="s">
        <v>17</v>
      </c>
    </row>
    <row r="390" spans="1:12" x14ac:dyDescent="0.25">
      <c r="A390">
        <v>1280</v>
      </c>
      <c r="B390">
        <v>0</v>
      </c>
      <c r="C390">
        <v>3</v>
      </c>
      <c r="D390" t="s">
        <v>565</v>
      </c>
      <c r="E390" t="s">
        <v>13</v>
      </c>
      <c r="F390">
        <v>21</v>
      </c>
      <c r="G390">
        <v>0</v>
      </c>
      <c r="H390">
        <v>0</v>
      </c>
      <c r="I390">
        <v>364858</v>
      </c>
      <c r="J390">
        <v>7.75</v>
      </c>
      <c r="L390" t="s">
        <v>14</v>
      </c>
    </row>
    <row r="391" spans="1:12" x14ac:dyDescent="0.25">
      <c r="A391">
        <v>1281</v>
      </c>
      <c r="B391">
        <v>0</v>
      </c>
      <c r="C391">
        <v>3</v>
      </c>
      <c r="D391" t="s">
        <v>566</v>
      </c>
      <c r="E391" t="s">
        <v>13</v>
      </c>
      <c r="F391">
        <v>6</v>
      </c>
      <c r="G391">
        <v>3</v>
      </c>
      <c r="H391">
        <v>1</v>
      </c>
      <c r="I391">
        <v>349909</v>
      </c>
      <c r="J391">
        <v>21.074999999999999</v>
      </c>
      <c r="L391" t="s">
        <v>17</v>
      </c>
    </row>
    <row r="392" spans="1:12" x14ac:dyDescent="0.25">
      <c r="A392">
        <v>1282</v>
      </c>
      <c r="B392">
        <v>0</v>
      </c>
      <c r="C392">
        <v>1</v>
      </c>
      <c r="D392" t="s">
        <v>567</v>
      </c>
      <c r="E392" t="s">
        <v>13</v>
      </c>
      <c r="F392">
        <v>23</v>
      </c>
      <c r="G392">
        <v>0</v>
      </c>
      <c r="H392">
        <v>0</v>
      </c>
      <c r="I392">
        <v>12749</v>
      </c>
      <c r="J392">
        <v>93.5</v>
      </c>
      <c r="K392" t="s">
        <v>568</v>
      </c>
      <c r="L392" t="s">
        <v>17</v>
      </c>
    </row>
    <row r="393" spans="1:12" x14ac:dyDescent="0.25">
      <c r="A393">
        <v>1283</v>
      </c>
      <c r="B393">
        <v>1</v>
      </c>
      <c r="C393">
        <v>1</v>
      </c>
      <c r="D393" t="s">
        <v>569</v>
      </c>
      <c r="E393" t="s">
        <v>16</v>
      </c>
      <c r="F393">
        <v>51</v>
      </c>
      <c r="G393">
        <v>0</v>
      </c>
      <c r="H393">
        <v>1</v>
      </c>
      <c r="I393" t="s">
        <v>570</v>
      </c>
      <c r="J393">
        <v>39.4</v>
      </c>
      <c r="K393" t="s">
        <v>571</v>
      </c>
      <c r="L393" t="s">
        <v>17</v>
      </c>
    </row>
    <row r="394" spans="1:12" x14ac:dyDescent="0.25">
      <c r="A394">
        <v>1284</v>
      </c>
      <c r="B394">
        <v>0</v>
      </c>
      <c r="C394">
        <v>3</v>
      </c>
      <c r="D394" t="s">
        <v>572</v>
      </c>
      <c r="E394" t="s">
        <v>13</v>
      </c>
      <c r="F394">
        <v>13</v>
      </c>
      <c r="G394">
        <v>0</v>
      </c>
      <c r="H394">
        <v>2</v>
      </c>
      <c r="I394" t="s">
        <v>573</v>
      </c>
      <c r="J394">
        <v>20.25</v>
      </c>
      <c r="L394" t="s">
        <v>17</v>
      </c>
    </row>
    <row r="395" spans="1:12" x14ac:dyDescent="0.25">
      <c r="A395">
        <v>1285</v>
      </c>
      <c r="B395">
        <v>0</v>
      </c>
      <c r="C395">
        <v>2</v>
      </c>
      <c r="D395" t="s">
        <v>574</v>
      </c>
      <c r="E395" t="s">
        <v>13</v>
      </c>
      <c r="F395">
        <v>47</v>
      </c>
      <c r="G395">
        <v>0</v>
      </c>
      <c r="H395">
        <v>0</v>
      </c>
      <c r="I395" t="s">
        <v>575</v>
      </c>
      <c r="J395">
        <v>10.5</v>
      </c>
      <c r="L395" t="s">
        <v>17</v>
      </c>
    </row>
    <row r="396" spans="1:12" x14ac:dyDescent="0.25">
      <c r="A396">
        <v>1286</v>
      </c>
      <c r="B396">
        <v>0</v>
      </c>
      <c r="C396">
        <v>3</v>
      </c>
      <c r="D396" t="s">
        <v>576</v>
      </c>
      <c r="E396" t="s">
        <v>13</v>
      </c>
      <c r="F396">
        <v>29</v>
      </c>
      <c r="G396">
        <v>3</v>
      </c>
      <c r="H396">
        <v>1</v>
      </c>
      <c r="I396">
        <v>315153</v>
      </c>
      <c r="J396">
        <v>22.024999999999999</v>
      </c>
      <c r="L396" t="s">
        <v>17</v>
      </c>
    </row>
    <row r="397" spans="1:12" x14ac:dyDescent="0.25">
      <c r="A397">
        <v>1287</v>
      </c>
      <c r="B397">
        <v>1</v>
      </c>
      <c r="C397">
        <v>1</v>
      </c>
      <c r="D397" t="s">
        <v>577</v>
      </c>
      <c r="E397" t="s">
        <v>16</v>
      </c>
      <c r="F397">
        <v>18</v>
      </c>
      <c r="G397">
        <v>1</v>
      </c>
      <c r="H397">
        <v>0</v>
      </c>
      <c r="I397">
        <v>13695</v>
      </c>
      <c r="J397">
        <v>60</v>
      </c>
      <c r="K397" t="s">
        <v>96</v>
      </c>
      <c r="L397" t="s">
        <v>17</v>
      </c>
    </row>
    <row r="398" spans="1:12" x14ac:dyDescent="0.25">
      <c r="A398">
        <v>1288</v>
      </c>
      <c r="B398">
        <v>0</v>
      </c>
      <c r="C398">
        <v>3</v>
      </c>
      <c r="D398" t="s">
        <v>578</v>
      </c>
      <c r="E398" t="s">
        <v>13</v>
      </c>
      <c r="F398">
        <v>24</v>
      </c>
      <c r="G398">
        <v>0</v>
      </c>
      <c r="H398">
        <v>0</v>
      </c>
      <c r="I398">
        <v>371109</v>
      </c>
      <c r="J398">
        <v>7.25</v>
      </c>
      <c r="L398" t="s">
        <v>14</v>
      </c>
    </row>
    <row r="399" spans="1:12" x14ac:dyDescent="0.25">
      <c r="A399">
        <v>1289</v>
      </c>
      <c r="B399">
        <v>1</v>
      </c>
      <c r="C399">
        <v>1</v>
      </c>
      <c r="D399" t="s">
        <v>579</v>
      </c>
      <c r="E399" t="s">
        <v>16</v>
      </c>
      <c r="F399">
        <v>48</v>
      </c>
      <c r="G399">
        <v>1</v>
      </c>
      <c r="H399">
        <v>1</v>
      </c>
      <c r="I399">
        <v>13567</v>
      </c>
      <c r="J399">
        <v>79.2</v>
      </c>
      <c r="K399" t="s">
        <v>580</v>
      </c>
      <c r="L399" t="s">
        <v>25</v>
      </c>
    </row>
    <row r="400" spans="1:12" x14ac:dyDescent="0.25">
      <c r="A400">
        <v>1290</v>
      </c>
      <c r="B400">
        <v>0</v>
      </c>
      <c r="C400">
        <v>3</v>
      </c>
      <c r="D400" t="s">
        <v>581</v>
      </c>
      <c r="E400" t="s">
        <v>13</v>
      </c>
      <c r="F400">
        <v>22</v>
      </c>
      <c r="G400">
        <v>0</v>
      </c>
      <c r="H400">
        <v>0</v>
      </c>
      <c r="I400">
        <v>347065</v>
      </c>
      <c r="J400">
        <v>7.7750000000000004</v>
      </c>
      <c r="L400" t="s">
        <v>17</v>
      </c>
    </row>
    <row r="401" spans="1:12" x14ac:dyDescent="0.25">
      <c r="A401">
        <v>1291</v>
      </c>
      <c r="B401">
        <v>0</v>
      </c>
      <c r="C401">
        <v>3</v>
      </c>
      <c r="D401" t="s">
        <v>582</v>
      </c>
      <c r="E401" t="s">
        <v>13</v>
      </c>
      <c r="F401">
        <v>31</v>
      </c>
      <c r="G401">
        <v>0</v>
      </c>
      <c r="H401">
        <v>0</v>
      </c>
      <c r="I401">
        <v>21332</v>
      </c>
      <c r="J401">
        <v>7.7332999999999998</v>
      </c>
      <c r="L401" t="s">
        <v>14</v>
      </c>
    </row>
    <row r="402" spans="1:12" x14ac:dyDescent="0.25">
      <c r="A402">
        <v>1292</v>
      </c>
      <c r="B402">
        <v>1</v>
      </c>
      <c r="C402">
        <v>1</v>
      </c>
      <c r="D402" t="s">
        <v>583</v>
      </c>
      <c r="E402" t="s">
        <v>16</v>
      </c>
      <c r="F402">
        <v>30</v>
      </c>
      <c r="G402">
        <v>0</v>
      </c>
      <c r="H402">
        <v>0</v>
      </c>
      <c r="I402">
        <v>36928</v>
      </c>
      <c r="J402">
        <v>164.86670000000001</v>
      </c>
      <c r="K402" t="s">
        <v>584</v>
      </c>
      <c r="L402" t="s">
        <v>17</v>
      </c>
    </row>
    <row r="403" spans="1:12" x14ac:dyDescent="0.25">
      <c r="A403">
        <v>1293</v>
      </c>
      <c r="B403">
        <v>0</v>
      </c>
      <c r="C403">
        <v>2</v>
      </c>
      <c r="D403" t="s">
        <v>585</v>
      </c>
      <c r="E403" t="s">
        <v>13</v>
      </c>
      <c r="F403">
        <v>38</v>
      </c>
      <c r="G403">
        <v>1</v>
      </c>
      <c r="H403">
        <v>0</v>
      </c>
      <c r="I403">
        <v>28664</v>
      </c>
      <c r="J403">
        <v>21</v>
      </c>
      <c r="L403" t="s">
        <v>17</v>
      </c>
    </row>
    <row r="404" spans="1:12" x14ac:dyDescent="0.25">
      <c r="A404">
        <v>1294</v>
      </c>
      <c r="B404">
        <v>1</v>
      </c>
      <c r="C404">
        <v>1</v>
      </c>
      <c r="D404" t="s">
        <v>586</v>
      </c>
      <c r="E404" t="s">
        <v>16</v>
      </c>
      <c r="F404">
        <v>22</v>
      </c>
      <c r="G404">
        <v>0</v>
      </c>
      <c r="H404">
        <v>1</v>
      </c>
      <c r="I404">
        <v>112378</v>
      </c>
      <c r="J404">
        <v>59.4</v>
      </c>
      <c r="L404" t="s">
        <v>25</v>
      </c>
    </row>
    <row r="405" spans="1:12" x14ac:dyDescent="0.25">
      <c r="A405">
        <v>1295</v>
      </c>
      <c r="B405">
        <v>0</v>
      </c>
      <c r="C405">
        <v>1</v>
      </c>
      <c r="D405" t="s">
        <v>587</v>
      </c>
      <c r="E405" t="s">
        <v>13</v>
      </c>
      <c r="F405">
        <v>17</v>
      </c>
      <c r="G405">
        <v>0</v>
      </c>
      <c r="H405">
        <v>0</v>
      </c>
      <c r="I405">
        <v>113059</v>
      </c>
      <c r="J405">
        <v>47.1</v>
      </c>
      <c r="L405" t="s">
        <v>17</v>
      </c>
    </row>
    <row r="406" spans="1:12" x14ac:dyDescent="0.25">
      <c r="A406">
        <v>1296</v>
      </c>
      <c r="B406">
        <v>0</v>
      </c>
      <c r="C406">
        <v>1</v>
      </c>
      <c r="D406" t="s">
        <v>588</v>
      </c>
      <c r="E406" t="s">
        <v>13</v>
      </c>
      <c r="F406">
        <v>43</v>
      </c>
      <c r="G406">
        <v>1</v>
      </c>
      <c r="H406">
        <v>0</v>
      </c>
      <c r="I406">
        <v>17765</v>
      </c>
      <c r="J406">
        <v>27.720800000000001</v>
      </c>
      <c r="K406" t="s">
        <v>589</v>
      </c>
      <c r="L406" t="s">
        <v>25</v>
      </c>
    </row>
    <row r="407" spans="1:12" x14ac:dyDescent="0.25">
      <c r="A407">
        <v>1297</v>
      </c>
      <c r="B407">
        <v>0</v>
      </c>
      <c r="C407">
        <v>2</v>
      </c>
      <c r="D407" t="s">
        <v>590</v>
      </c>
      <c r="E407" t="s">
        <v>13</v>
      </c>
      <c r="F407">
        <v>20</v>
      </c>
      <c r="G407">
        <v>0</v>
      </c>
      <c r="H407">
        <v>0</v>
      </c>
      <c r="I407" t="s">
        <v>591</v>
      </c>
      <c r="J407">
        <v>13.862500000000001</v>
      </c>
      <c r="K407" t="s">
        <v>592</v>
      </c>
      <c r="L407" t="s">
        <v>25</v>
      </c>
    </row>
    <row r="408" spans="1:12" x14ac:dyDescent="0.25">
      <c r="A408">
        <v>1298</v>
      </c>
      <c r="B408">
        <v>0</v>
      </c>
      <c r="C408">
        <v>2</v>
      </c>
      <c r="D408" t="s">
        <v>593</v>
      </c>
      <c r="E408" t="s">
        <v>13</v>
      </c>
      <c r="F408">
        <v>23</v>
      </c>
      <c r="G408">
        <v>1</v>
      </c>
      <c r="H408">
        <v>0</v>
      </c>
      <c r="I408">
        <v>28666</v>
      </c>
      <c r="J408">
        <v>10.5</v>
      </c>
      <c r="L408" t="s">
        <v>17</v>
      </c>
    </row>
    <row r="409" spans="1:12" x14ac:dyDescent="0.25">
      <c r="A409">
        <v>1299</v>
      </c>
      <c r="B409">
        <v>0</v>
      </c>
      <c r="C409">
        <v>1</v>
      </c>
      <c r="D409" t="s">
        <v>594</v>
      </c>
      <c r="E409" t="s">
        <v>13</v>
      </c>
      <c r="F409">
        <v>50</v>
      </c>
      <c r="G409">
        <v>1</v>
      </c>
      <c r="H409">
        <v>1</v>
      </c>
      <c r="I409">
        <v>113503</v>
      </c>
      <c r="J409">
        <v>211.5</v>
      </c>
      <c r="K409" t="s">
        <v>334</v>
      </c>
      <c r="L409" t="s">
        <v>25</v>
      </c>
    </row>
    <row r="410" spans="1:12" x14ac:dyDescent="0.25">
      <c r="A410">
        <v>1300</v>
      </c>
      <c r="B410">
        <v>1</v>
      </c>
      <c r="C410">
        <v>3</v>
      </c>
      <c r="D410" t="s">
        <v>595</v>
      </c>
      <c r="E410" t="s">
        <v>16</v>
      </c>
      <c r="G410">
        <v>0</v>
      </c>
      <c r="H410">
        <v>0</v>
      </c>
      <c r="I410">
        <v>334915</v>
      </c>
      <c r="J410">
        <v>7.7207999999999997</v>
      </c>
      <c r="L410" t="s">
        <v>14</v>
      </c>
    </row>
    <row r="411" spans="1:12" x14ac:dyDescent="0.25">
      <c r="A411">
        <v>1301</v>
      </c>
      <c r="B411">
        <v>1</v>
      </c>
      <c r="C411">
        <v>3</v>
      </c>
      <c r="D411" t="s">
        <v>596</v>
      </c>
      <c r="E411" t="s">
        <v>16</v>
      </c>
      <c r="F411">
        <v>3</v>
      </c>
      <c r="G411">
        <v>1</v>
      </c>
      <c r="H411">
        <v>1</v>
      </c>
      <c r="I411" t="s">
        <v>247</v>
      </c>
      <c r="J411">
        <v>13.775</v>
      </c>
      <c r="L411" t="s">
        <v>17</v>
      </c>
    </row>
    <row r="412" spans="1:12" x14ac:dyDescent="0.25">
      <c r="A412">
        <v>1302</v>
      </c>
      <c r="B412">
        <v>1</v>
      </c>
      <c r="C412">
        <v>3</v>
      </c>
      <c r="D412" t="s">
        <v>597</v>
      </c>
      <c r="E412" t="s">
        <v>16</v>
      </c>
      <c r="G412">
        <v>0</v>
      </c>
      <c r="H412">
        <v>0</v>
      </c>
      <c r="I412">
        <v>365237</v>
      </c>
      <c r="J412">
        <v>7.75</v>
      </c>
      <c r="L412" t="s">
        <v>14</v>
      </c>
    </row>
    <row r="413" spans="1:12" x14ac:dyDescent="0.25">
      <c r="A413">
        <v>1303</v>
      </c>
      <c r="B413">
        <v>1</v>
      </c>
      <c r="C413">
        <v>1</v>
      </c>
      <c r="D413" t="s">
        <v>598</v>
      </c>
      <c r="E413" t="s">
        <v>16</v>
      </c>
      <c r="F413">
        <v>37</v>
      </c>
      <c r="G413">
        <v>1</v>
      </c>
      <c r="H413">
        <v>0</v>
      </c>
      <c r="I413">
        <v>19928</v>
      </c>
      <c r="J413">
        <v>90</v>
      </c>
      <c r="K413" t="s">
        <v>71</v>
      </c>
      <c r="L413" t="s">
        <v>14</v>
      </c>
    </row>
    <row r="414" spans="1:12" x14ac:dyDescent="0.25">
      <c r="A414">
        <v>1304</v>
      </c>
      <c r="B414">
        <v>1</v>
      </c>
      <c r="C414">
        <v>3</v>
      </c>
      <c r="D414" t="s">
        <v>599</v>
      </c>
      <c r="E414" t="s">
        <v>16</v>
      </c>
      <c r="F414">
        <v>28</v>
      </c>
      <c r="G414">
        <v>0</v>
      </c>
      <c r="H414">
        <v>0</v>
      </c>
      <c r="I414">
        <v>347086</v>
      </c>
      <c r="J414">
        <v>7.7750000000000004</v>
      </c>
      <c r="L414" t="s">
        <v>17</v>
      </c>
    </row>
    <row r="415" spans="1:12" x14ac:dyDescent="0.25">
      <c r="A415">
        <v>1305</v>
      </c>
      <c r="B415">
        <v>0</v>
      </c>
      <c r="C415">
        <v>3</v>
      </c>
      <c r="D415" t="s">
        <v>600</v>
      </c>
      <c r="E415" t="s">
        <v>13</v>
      </c>
      <c r="G415">
        <v>0</v>
      </c>
      <c r="H415">
        <v>0</v>
      </c>
      <c r="I415" t="s">
        <v>601</v>
      </c>
      <c r="J415">
        <v>8.0500000000000007</v>
      </c>
      <c r="L415" t="s">
        <v>17</v>
      </c>
    </row>
    <row r="416" spans="1:12" x14ac:dyDescent="0.25">
      <c r="A416">
        <v>1306</v>
      </c>
      <c r="B416">
        <v>1</v>
      </c>
      <c r="C416">
        <v>1</v>
      </c>
      <c r="D416" t="s">
        <v>602</v>
      </c>
      <c r="E416" t="s">
        <v>16</v>
      </c>
      <c r="F416">
        <v>39</v>
      </c>
      <c r="G416">
        <v>0</v>
      </c>
      <c r="H416">
        <v>0</v>
      </c>
      <c r="I416" t="s">
        <v>603</v>
      </c>
      <c r="J416">
        <v>108.9</v>
      </c>
      <c r="K416" t="s">
        <v>604</v>
      </c>
      <c r="L416" t="s">
        <v>25</v>
      </c>
    </row>
    <row r="417" spans="1:12" x14ac:dyDescent="0.25">
      <c r="A417">
        <v>1307</v>
      </c>
      <c r="B417">
        <v>0</v>
      </c>
      <c r="C417">
        <v>3</v>
      </c>
      <c r="D417" t="s">
        <v>605</v>
      </c>
      <c r="E417" t="s">
        <v>13</v>
      </c>
      <c r="F417">
        <v>38.5</v>
      </c>
      <c r="G417">
        <v>0</v>
      </c>
      <c r="H417">
        <v>0</v>
      </c>
      <c r="I417" t="s">
        <v>606</v>
      </c>
      <c r="J417">
        <v>7.25</v>
      </c>
      <c r="L417" t="s">
        <v>17</v>
      </c>
    </row>
    <row r="418" spans="1:12" x14ac:dyDescent="0.25">
      <c r="A418">
        <v>1308</v>
      </c>
      <c r="B418">
        <v>0</v>
      </c>
      <c r="C418">
        <v>3</v>
      </c>
      <c r="D418" t="s">
        <v>607</v>
      </c>
      <c r="E418" t="s">
        <v>13</v>
      </c>
      <c r="G418">
        <v>0</v>
      </c>
      <c r="H418">
        <v>0</v>
      </c>
      <c r="I418">
        <v>359309</v>
      </c>
      <c r="J418">
        <v>8.0500000000000007</v>
      </c>
      <c r="L418" t="s">
        <v>17</v>
      </c>
    </row>
    <row r="419" spans="1:12" x14ac:dyDescent="0.25">
      <c r="A419">
        <v>1309</v>
      </c>
      <c r="B419">
        <v>0</v>
      </c>
      <c r="C419">
        <v>3</v>
      </c>
      <c r="D419" t="s">
        <v>608</v>
      </c>
      <c r="E419" t="s">
        <v>13</v>
      </c>
      <c r="G419">
        <v>1</v>
      </c>
      <c r="H419">
        <v>1</v>
      </c>
      <c r="I419">
        <v>2668</v>
      </c>
      <c r="J419">
        <v>22.3583</v>
      </c>
      <c r="L419"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9"/>
  <sheetViews>
    <sheetView tabSelected="1" workbookViewId="0">
      <selection activeCell="C10" sqref="C10"/>
    </sheetView>
  </sheetViews>
  <sheetFormatPr defaultRowHeight="15" x14ac:dyDescent="0.25"/>
  <cols>
    <col min="2" max="2" width="35" customWidth="1"/>
    <col min="7" max="7" width="13.140625" customWidth="1"/>
    <col min="11" max="11" width="13.140625" customWidth="1"/>
    <col min="13" max="13" width="15.42578125" customWidth="1"/>
    <col min="16" max="16" width="36.140625" bestFit="1" customWidth="1"/>
    <col min="17" max="17" width="12.140625" customWidth="1"/>
    <col min="19" max="19" width="7.140625" customWidth="1"/>
  </cols>
  <sheetData>
    <row r="1" spans="1:17" s="5" customFormat="1" x14ac:dyDescent="0.25">
      <c r="A1" s="6" t="e">
        <f>[1]!ASurvived</f>
        <v>#NAME?</v>
      </c>
      <c r="B1" s="6" t="s">
        <v>609</v>
      </c>
      <c r="C1" s="6" t="s">
        <v>4</v>
      </c>
      <c r="D1" s="8" t="s">
        <v>5</v>
      </c>
      <c r="E1" s="8" t="s">
        <v>613</v>
      </c>
      <c r="F1" s="6" t="s">
        <v>2</v>
      </c>
      <c r="G1" s="6" t="s">
        <v>610</v>
      </c>
      <c r="H1" s="6" t="s">
        <v>6</v>
      </c>
      <c r="I1" s="6" t="s">
        <v>7</v>
      </c>
      <c r="J1" s="6" t="s">
        <v>1</v>
      </c>
      <c r="K1" s="9" t="s">
        <v>8</v>
      </c>
      <c r="L1" s="10" t="s">
        <v>9</v>
      </c>
      <c r="M1" s="6" t="s">
        <v>11</v>
      </c>
      <c r="P1" s="6" t="s">
        <v>1062</v>
      </c>
      <c r="Q1" s="6" t="s">
        <v>1063</v>
      </c>
    </row>
    <row r="2" spans="1:17" x14ac:dyDescent="0.25">
      <c r="A2" s="11">
        <v>892</v>
      </c>
      <c r="B2" s="11" t="s">
        <v>696</v>
      </c>
      <c r="C2" s="11" t="s">
        <v>13</v>
      </c>
      <c r="D2" s="12">
        <v>34.5</v>
      </c>
      <c r="E2" s="13" t="str">
        <f>IF(D2&gt;60,"Elder",IF(D2&gt;39,"Adult",IF(D2&gt;19,"Youth","Teenager")))</f>
        <v>Youth</v>
      </c>
      <c r="F2" s="11">
        <v>3</v>
      </c>
      <c r="G2" s="11" t="str">
        <f t="shared" ref="G2:G65" si="0">IF(F2=2,"Second class",IF(F2=3,"Third class","First class"))</f>
        <v>Third class</v>
      </c>
      <c r="H2" s="11">
        <v>0</v>
      </c>
      <c r="I2" s="11">
        <v>0</v>
      </c>
      <c r="J2" s="11" t="s">
        <v>637</v>
      </c>
      <c r="K2" s="14">
        <v>330911</v>
      </c>
      <c r="L2" s="15">
        <v>7.8292000000000002</v>
      </c>
      <c r="M2" s="11" t="s">
        <v>624</v>
      </c>
      <c r="P2" s="7" t="s">
        <v>1061</v>
      </c>
      <c r="Q2" s="11">
        <f>SUM(I2:I419,H2:H419)</f>
        <v>351</v>
      </c>
    </row>
    <row r="3" spans="1:17" x14ac:dyDescent="0.25">
      <c r="A3" s="11">
        <v>893</v>
      </c>
      <c r="B3" s="11" t="s">
        <v>697</v>
      </c>
      <c r="C3" s="11" t="s">
        <v>16</v>
      </c>
      <c r="D3" s="12">
        <v>47</v>
      </c>
      <c r="E3" s="13" t="str">
        <f t="shared" ref="E3:E66" si="1">IF(D3&gt;60,"Elder",IF(D3&gt;39,"Adult",IF(D3&gt;19,"Youth","Teenager")))</f>
        <v>Adult</v>
      </c>
      <c r="F3" s="11">
        <v>3</v>
      </c>
      <c r="G3" s="11" t="str">
        <f t="shared" si="0"/>
        <v>Third class</v>
      </c>
      <c r="H3" s="11">
        <v>1</v>
      </c>
      <c r="I3" s="11">
        <v>0</v>
      </c>
      <c r="J3" s="11" t="s">
        <v>1</v>
      </c>
      <c r="K3" s="14">
        <v>363272</v>
      </c>
      <c r="L3" s="15">
        <v>7</v>
      </c>
      <c r="M3" s="11" t="s">
        <v>626</v>
      </c>
      <c r="P3" s="11"/>
      <c r="Q3" s="11"/>
    </row>
    <row r="4" spans="1:17" x14ac:dyDescent="0.25">
      <c r="A4" s="11">
        <v>894</v>
      </c>
      <c r="B4" s="11" t="s">
        <v>698</v>
      </c>
      <c r="C4" s="11" t="s">
        <v>13</v>
      </c>
      <c r="D4" s="12">
        <v>62</v>
      </c>
      <c r="E4" s="13" t="str">
        <f t="shared" si="1"/>
        <v>Elder</v>
      </c>
      <c r="F4" s="11">
        <v>2</v>
      </c>
      <c r="G4" s="11" t="str">
        <f t="shared" si="0"/>
        <v>Second class</v>
      </c>
      <c r="H4" s="11">
        <v>0</v>
      </c>
      <c r="I4" s="11">
        <v>0</v>
      </c>
      <c r="J4" s="11" t="s">
        <v>637</v>
      </c>
      <c r="K4" s="14">
        <v>240276</v>
      </c>
      <c r="L4" s="15">
        <v>9.6875</v>
      </c>
      <c r="M4" s="11" t="s">
        <v>624</v>
      </c>
      <c r="P4" s="7" t="s">
        <v>1064</v>
      </c>
      <c r="Q4" s="11"/>
    </row>
    <row r="5" spans="1:17" x14ac:dyDescent="0.25">
      <c r="A5" s="11">
        <v>895</v>
      </c>
      <c r="B5" s="11" t="s">
        <v>699</v>
      </c>
      <c r="C5" s="11" t="s">
        <v>13</v>
      </c>
      <c r="D5" s="12">
        <v>27</v>
      </c>
      <c r="E5" s="13" t="str">
        <f t="shared" si="1"/>
        <v>Youth</v>
      </c>
      <c r="F5" s="11">
        <v>3</v>
      </c>
      <c r="G5" s="11" t="str">
        <f t="shared" si="0"/>
        <v>Third class</v>
      </c>
      <c r="H5" s="11">
        <v>0</v>
      </c>
      <c r="I5" s="11">
        <v>0</v>
      </c>
      <c r="J5" s="11" t="s">
        <v>637</v>
      </c>
      <c r="K5" s="14">
        <v>315154</v>
      </c>
      <c r="L5" s="15">
        <v>8.6624999999999996</v>
      </c>
      <c r="M5" s="11" t="s">
        <v>626</v>
      </c>
      <c r="P5" s="11" t="s">
        <v>638</v>
      </c>
      <c r="Q5" s="11">
        <f>COUNTIF(G2:G419,"first class")</f>
        <v>107</v>
      </c>
    </row>
    <row r="6" spans="1:17" x14ac:dyDescent="0.25">
      <c r="A6" s="11">
        <v>896</v>
      </c>
      <c r="B6" s="11" t="s">
        <v>700</v>
      </c>
      <c r="C6" s="11" t="s">
        <v>16</v>
      </c>
      <c r="D6" s="12">
        <v>22</v>
      </c>
      <c r="E6" s="13" t="str">
        <f t="shared" si="1"/>
        <v>Youth</v>
      </c>
      <c r="F6" s="11">
        <v>3</v>
      </c>
      <c r="G6" s="11" t="str">
        <f t="shared" si="0"/>
        <v>Third class</v>
      </c>
      <c r="H6" s="11">
        <v>1</v>
      </c>
      <c r="I6" s="11">
        <v>1</v>
      </c>
      <c r="J6" s="11" t="s">
        <v>1</v>
      </c>
      <c r="K6" s="14">
        <v>3101298</v>
      </c>
      <c r="L6" s="15">
        <v>12.2875</v>
      </c>
      <c r="M6" s="11" t="s">
        <v>626</v>
      </c>
      <c r="P6" s="11" t="s">
        <v>635</v>
      </c>
      <c r="Q6" s="11">
        <f>COUNTIF(C2:C419,"female")</f>
        <v>152</v>
      </c>
    </row>
    <row r="7" spans="1:17" x14ac:dyDescent="0.25">
      <c r="A7" s="11">
        <v>897</v>
      </c>
      <c r="B7" s="11" t="s">
        <v>701</v>
      </c>
      <c r="C7" s="11" t="s">
        <v>13</v>
      </c>
      <c r="D7" s="12">
        <v>14</v>
      </c>
      <c r="E7" s="13" t="str">
        <f t="shared" si="1"/>
        <v>Teenager</v>
      </c>
      <c r="F7" s="11">
        <v>3</v>
      </c>
      <c r="G7" s="11" t="str">
        <f t="shared" si="0"/>
        <v>Third class</v>
      </c>
      <c r="H7" s="11">
        <v>0</v>
      </c>
      <c r="I7" s="11">
        <v>0</v>
      </c>
      <c r="J7" s="11" t="s">
        <v>637</v>
      </c>
      <c r="K7" s="14">
        <v>7538</v>
      </c>
      <c r="L7" s="15">
        <v>9.2249999999999996</v>
      </c>
      <c r="M7" s="11" t="s">
        <v>626</v>
      </c>
      <c r="P7" s="11" t="s">
        <v>632</v>
      </c>
      <c r="Q7" s="11">
        <f>COUNTIF(G2:G419,"Third class")</f>
        <v>218</v>
      </c>
    </row>
    <row r="8" spans="1:17" x14ac:dyDescent="0.25">
      <c r="A8" s="11">
        <v>898</v>
      </c>
      <c r="B8" s="11" t="s">
        <v>702</v>
      </c>
      <c r="C8" s="11" t="s">
        <v>16</v>
      </c>
      <c r="D8" s="12">
        <v>30</v>
      </c>
      <c r="E8" s="13" t="str">
        <f t="shared" si="1"/>
        <v>Youth</v>
      </c>
      <c r="F8" s="11">
        <v>3</v>
      </c>
      <c r="G8" s="11" t="str">
        <f t="shared" si="0"/>
        <v>Third class</v>
      </c>
      <c r="H8" s="11">
        <v>0</v>
      </c>
      <c r="I8" s="11">
        <v>0</v>
      </c>
      <c r="J8" s="11" t="s">
        <v>1</v>
      </c>
      <c r="K8" s="14">
        <v>330972</v>
      </c>
      <c r="L8" s="15">
        <v>7.6292</v>
      </c>
      <c r="M8" s="11" t="s">
        <v>624</v>
      </c>
      <c r="P8" s="11"/>
      <c r="Q8" s="11"/>
    </row>
    <row r="9" spans="1:17" x14ac:dyDescent="0.25">
      <c r="A9" s="11">
        <v>899</v>
      </c>
      <c r="B9" s="11" t="s">
        <v>703</v>
      </c>
      <c r="C9" s="11" t="s">
        <v>13</v>
      </c>
      <c r="D9" s="12">
        <v>26</v>
      </c>
      <c r="E9" s="13" t="str">
        <f t="shared" si="1"/>
        <v>Youth</v>
      </c>
      <c r="F9" s="11">
        <v>2</v>
      </c>
      <c r="G9" s="11" t="str">
        <f t="shared" si="0"/>
        <v>Second class</v>
      </c>
      <c r="H9" s="11">
        <v>1</v>
      </c>
      <c r="I9" s="11">
        <v>1</v>
      </c>
      <c r="J9" s="11" t="s">
        <v>637</v>
      </c>
      <c r="K9" s="14">
        <v>248738</v>
      </c>
      <c r="L9" s="15">
        <v>29</v>
      </c>
      <c r="M9" s="11" t="s">
        <v>626</v>
      </c>
      <c r="P9" s="7" t="s">
        <v>1065</v>
      </c>
      <c r="Q9" s="11"/>
    </row>
    <row r="10" spans="1:17" x14ac:dyDescent="0.25">
      <c r="A10" s="11">
        <v>900</v>
      </c>
      <c r="B10" s="11" t="s">
        <v>704</v>
      </c>
      <c r="C10" s="11" t="s">
        <v>16</v>
      </c>
      <c r="D10" s="12">
        <v>18</v>
      </c>
      <c r="E10" s="13" t="str">
        <f t="shared" si="1"/>
        <v>Teenager</v>
      </c>
      <c r="F10" s="11">
        <v>3</v>
      </c>
      <c r="G10" s="11" t="str">
        <f t="shared" si="0"/>
        <v>Third class</v>
      </c>
      <c r="H10" s="11">
        <v>0</v>
      </c>
      <c r="I10" s="11">
        <v>0</v>
      </c>
      <c r="J10" s="11" t="s">
        <v>1</v>
      </c>
      <c r="K10" s="14">
        <v>2657</v>
      </c>
      <c r="L10" s="15">
        <v>7.2291999999999996</v>
      </c>
      <c r="M10" s="11" t="s">
        <v>625</v>
      </c>
      <c r="P10" s="11" t="s">
        <v>611</v>
      </c>
      <c r="Q10" s="11">
        <f>COUNTIF(C2:C419,"Male")</f>
        <v>266</v>
      </c>
    </row>
    <row r="11" spans="1:17" x14ac:dyDescent="0.25">
      <c r="A11" s="11">
        <v>901</v>
      </c>
      <c r="B11" s="11" t="s">
        <v>705</v>
      </c>
      <c r="C11" s="11" t="s">
        <v>13</v>
      </c>
      <c r="D11" s="12">
        <v>21</v>
      </c>
      <c r="E11" s="13" t="str">
        <f t="shared" si="1"/>
        <v>Youth</v>
      </c>
      <c r="F11" s="11">
        <v>3</v>
      </c>
      <c r="G11" s="11" t="str">
        <f t="shared" si="0"/>
        <v>Third class</v>
      </c>
      <c r="H11" s="11">
        <v>2</v>
      </c>
      <c r="I11" s="11">
        <v>0</v>
      </c>
      <c r="J11" s="11" t="s">
        <v>637</v>
      </c>
      <c r="K11" s="14" t="s">
        <v>27</v>
      </c>
      <c r="L11" s="15">
        <v>24.15</v>
      </c>
      <c r="M11" s="11" t="s">
        <v>626</v>
      </c>
      <c r="P11" s="11" t="s">
        <v>612</v>
      </c>
      <c r="Q11" s="11">
        <f>COUNTIF(C2:C419,"female")</f>
        <v>152</v>
      </c>
    </row>
    <row r="12" spans="1:17" x14ac:dyDescent="0.25">
      <c r="A12" s="11">
        <v>902</v>
      </c>
      <c r="B12" s="11" t="s">
        <v>706</v>
      </c>
      <c r="C12" s="11" t="s">
        <v>13</v>
      </c>
      <c r="D12" s="12"/>
      <c r="E12" s="13" t="str">
        <f t="shared" si="1"/>
        <v>Teenager</v>
      </c>
      <c r="F12" s="11">
        <v>3</v>
      </c>
      <c r="G12" s="11" t="str">
        <f t="shared" si="0"/>
        <v>Third class</v>
      </c>
      <c r="H12" s="11">
        <v>0</v>
      </c>
      <c r="I12" s="11">
        <v>0</v>
      </c>
      <c r="J12" s="11" t="s">
        <v>637</v>
      </c>
      <c r="K12" s="14">
        <v>349220</v>
      </c>
      <c r="L12" s="15">
        <v>7.8958000000000004</v>
      </c>
      <c r="M12" s="11" t="s">
        <v>626</v>
      </c>
      <c r="P12" s="11"/>
      <c r="Q12" s="11"/>
    </row>
    <row r="13" spans="1:17" x14ac:dyDescent="0.25">
      <c r="A13" s="11">
        <v>903</v>
      </c>
      <c r="B13" s="11" t="s">
        <v>639</v>
      </c>
      <c r="C13" s="11" t="s">
        <v>13</v>
      </c>
      <c r="D13" s="12">
        <v>46</v>
      </c>
      <c r="E13" s="13" t="str">
        <f t="shared" si="1"/>
        <v>Adult</v>
      </c>
      <c r="F13" s="11">
        <v>1</v>
      </c>
      <c r="G13" s="11" t="str">
        <f t="shared" si="0"/>
        <v>First class</v>
      </c>
      <c r="H13" s="11">
        <v>0</v>
      </c>
      <c r="I13" s="11">
        <v>0</v>
      </c>
      <c r="J13" s="11" t="s">
        <v>637</v>
      </c>
      <c r="K13" s="14">
        <v>694</v>
      </c>
      <c r="L13" s="15">
        <v>26</v>
      </c>
      <c r="M13" s="11" t="s">
        <v>626</v>
      </c>
      <c r="P13" s="7" t="s">
        <v>1066</v>
      </c>
      <c r="Q13" s="11"/>
    </row>
    <row r="14" spans="1:17" x14ac:dyDescent="0.25">
      <c r="A14" s="11">
        <v>904</v>
      </c>
      <c r="B14" s="11" t="s">
        <v>707</v>
      </c>
      <c r="C14" s="11" t="s">
        <v>16</v>
      </c>
      <c r="D14" s="12">
        <v>23</v>
      </c>
      <c r="E14" s="13" t="str">
        <f t="shared" si="1"/>
        <v>Youth</v>
      </c>
      <c r="F14" s="11">
        <v>1</v>
      </c>
      <c r="G14" s="11" t="str">
        <f t="shared" si="0"/>
        <v>First class</v>
      </c>
      <c r="H14" s="11">
        <v>1</v>
      </c>
      <c r="I14" s="11">
        <v>0</v>
      </c>
      <c r="J14" s="11" t="s">
        <v>1</v>
      </c>
      <c r="K14" s="14">
        <v>21228</v>
      </c>
      <c r="L14" s="15">
        <v>82.2667</v>
      </c>
      <c r="M14" s="11" t="s">
        <v>626</v>
      </c>
      <c r="P14" s="11" t="s">
        <v>614</v>
      </c>
      <c r="Q14" s="11">
        <f>COUNTIF(E2:E419,"Teenager")</f>
        <v>147</v>
      </c>
    </row>
    <row r="15" spans="1:17" x14ac:dyDescent="0.25">
      <c r="A15" s="11">
        <v>905</v>
      </c>
      <c r="B15" s="11" t="s">
        <v>708</v>
      </c>
      <c r="C15" s="11" t="s">
        <v>13</v>
      </c>
      <c r="D15" s="12">
        <v>63</v>
      </c>
      <c r="E15" s="13" t="str">
        <f t="shared" si="1"/>
        <v>Elder</v>
      </c>
      <c r="F15" s="11">
        <v>2</v>
      </c>
      <c r="G15" s="11" t="str">
        <f t="shared" si="0"/>
        <v>Second class</v>
      </c>
      <c r="H15" s="11">
        <v>1</v>
      </c>
      <c r="I15" s="11">
        <v>0</v>
      </c>
      <c r="J15" s="11" t="s">
        <v>637</v>
      </c>
      <c r="K15" s="14">
        <v>24065</v>
      </c>
      <c r="L15" s="15">
        <v>26</v>
      </c>
      <c r="M15" s="11" t="s">
        <v>626</v>
      </c>
      <c r="P15" s="11" t="s">
        <v>615</v>
      </c>
      <c r="Q15" s="11">
        <f>COUNTIF(E2:E419,"Youth")</f>
        <v>189</v>
      </c>
    </row>
    <row r="16" spans="1:17" x14ac:dyDescent="0.25">
      <c r="A16" s="11">
        <v>906</v>
      </c>
      <c r="B16" s="11" t="s">
        <v>709</v>
      </c>
      <c r="C16" s="11" t="s">
        <v>16</v>
      </c>
      <c r="D16" s="12">
        <v>47</v>
      </c>
      <c r="E16" s="13" t="str">
        <f t="shared" si="1"/>
        <v>Adult</v>
      </c>
      <c r="F16" s="11">
        <v>1</v>
      </c>
      <c r="G16" s="11" t="str">
        <f t="shared" si="0"/>
        <v>First class</v>
      </c>
      <c r="H16" s="11">
        <v>1</v>
      </c>
      <c r="I16" s="11">
        <v>0</v>
      </c>
      <c r="J16" s="11" t="s">
        <v>1</v>
      </c>
      <c r="K16" s="14" t="s">
        <v>34</v>
      </c>
      <c r="L16" s="15">
        <v>61.174999999999997</v>
      </c>
      <c r="M16" s="11" t="s">
        <v>626</v>
      </c>
      <c r="P16" s="11" t="s">
        <v>616</v>
      </c>
      <c r="Q16" s="11">
        <f>COUNTIF(E2:E419,"Adult")</f>
        <v>71</v>
      </c>
    </row>
    <row r="17" spans="1:17" x14ac:dyDescent="0.25">
      <c r="A17" s="11">
        <v>907</v>
      </c>
      <c r="B17" s="11" t="s">
        <v>710</v>
      </c>
      <c r="C17" s="11" t="s">
        <v>16</v>
      </c>
      <c r="D17" s="12">
        <v>24</v>
      </c>
      <c r="E17" s="13" t="str">
        <f t="shared" si="1"/>
        <v>Youth</v>
      </c>
      <c r="F17" s="11">
        <v>2</v>
      </c>
      <c r="G17" s="11" t="str">
        <f t="shared" si="0"/>
        <v>Second class</v>
      </c>
      <c r="H17" s="11">
        <v>1</v>
      </c>
      <c r="I17" s="11">
        <v>0</v>
      </c>
      <c r="J17" s="11" t="s">
        <v>1</v>
      </c>
      <c r="K17" s="14" t="s">
        <v>37</v>
      </c>
      <c r="L17" s="15">
        <v>27.720800000000001</v>
      </c>
      <c r="M17" s="11" t="s">
        <v>625</v>
      </c>
      <c r="P17" s="11" t="s">
        <v>617</v>
      </c>
      <c r="Q17" s="11">
        <f>COUNTIF(E2:E419,"Elder")</f>
        <v>11</v>
      </c>
    </row>
    <row r="18" spans="1:17" x14ac:dyDescent="0.25">
      <c r="A18" s="11">
        <v>908</v>
      </c>
      <c r="B18" s="11" t="s">
        <v>711</v>
      </c>
      <c r="C18" s="11" t="s">
        <v>13</v>
      </c>
      <c r="D18" s="12">
        <v>35</v>
      </c>
      <c r="E18" s="13" t="str">
        <f t="shared" si="1"/>
        <v>Youth</v>
      </c>
      <c r="F18" s="11">
        <v>2</v>
      </c>
      <c r="G18" s="11" t="str">
        <f t="shared" si="0"/>
        <v>Second class</v>
      </c>
      <c r="H18" s="11">
        <v>0</v>
      </c>
      <c r="I18" s="11">
        <v>0</v>
      </c>
      <c r="J18" s="11" t="s">
        <v>637</v>
      </c>
      <c r="K18" s="14">
        <v>233734</v>
      </c>
      <c r="L18" s="15">
        <v>12.35</v>
      </c>
      <c r="M18" s="11" t="s">
        <v>624</v>
      </c>
      <c r="P18" s="11"/>
      <c r="Q18" s="11"/>
    </row>
    <row r="19" spans="1:17" x14ac:dyDescent="0.25">
      <c r="A19" s="11">
        <v>909</v>
      </c>
      <c r="B19" s="11" t="s">
        <v>712</v>
      </c>
      <c r="C19" s="11" t="s">
        <v>13</v>
      </c>
      <c r="D19" s="12">
        <v>21</v>
      </c>
      <c r="E19" s="13" t="str">
        <f t="shared" si="1"/>
        <v>Youth</v>
      </c>
      <c r="F19" s="11">
        <v>3</v>
      </c>
      <c r="G19" s="11" t="str">
        <f t="shared" si="0"/>
        <v>Third class</v>
      </c>
      <c r="H19" s="11">
        <v>0</v>
      </c>
      <c r="I19" s="11">
        <v>0</v>
      </c>
      <c r="J19" s="11" t="s">
        <v>637</v>
      </c>
      <c r="K19" s="14">
        <v>2692</v>
      </c>
      <c r="L19" s="15">
        <v>7.2249999999999996</v>
      </c>
      <c r="M19" s="11" t="s">
        <v>625</v>
      </c>
      <c r="P19" s="7" t="s">
        <v>618</v>
      </c>
      <c r="Q19" s="11"/>
    </row>
    <row r="20" spans="1:17" x14ac:dyDescent="0.25">
      <c r="A20" s="11">
        <v>910</v>
      </c>
      <c r="B20" s="11" t="s">
        <v>713</v>
      </c>
      <c r="C20" s="11" t="s">
        <v>16</v>
      </c>
      <c r="D20" s="12">
        <v>27</v>
      </c>
      <c r="E20" s="13" t="str">
        <f t="shared" si="1"/>
        <v>Youth</v>
      </c>
      <c r="F20" s="11">
        <v>3</v>
      </c>
      <c r="G20" s="11" t="str">
        <f t="shared" si="0"/>
        <v>Third class</v>
      </c>
      <c r="H20" s="11">
        <v>1</v>
      </c>
      <c r="I20" s="11">
        <v>0</v>
      </c>
      <c r="J20" s="11" t="s">
        <v>1</v>
      </c>
      <c r="K20" s="14" t="s">
        <v>41</v>
      </c>
      <c r="L20" s="15">
        <v>7.9249999999999998</v>
      </c>
      <c r="M20" s="11" t="s">
        <v>626</v>
      </c>
      <c r="P20" s="11" t="s">
        <v>1067</v>
      </c>
      <c r="Q20" s="11">
        <v>189</v>
      </c>
    </row>
    <row r="21" spans="1:17" x14ac:dyDescent="0.25">
      <c r="A21" s="11">
        <v>911</v>
      </c>
      <c r="B21" s="11" t="s">
        <v>714</v>
      </c>
      <c r="C21" s="11" t="s">
        <v>16</v>
      </c>
      <c r="D21" s="12">
        <v>45</v>
      </c>
      <c r="E21" s="13" t="str">
        <f t="shared" si="1"/>
        <v>Adult</v>
      </c>
      <c r="F21" s="11">
        <v>3</v>
      </c>
      <c r="G21" s="11" t="str">
        <f t="shared" si="0"/>
        <v>Third class</v>
      </c>
      <c r="H21" s="11">
        <v>0</v>
      </c>
      <c r="I21" s="11">
        <v>0</v>
      </c>
      <c r="J21" s="11" t="s">
        <v>1</v>
      </c>
      <c r="K21" s="14">
        <v>2696</v>
      </c>
      <c r="L21" s="15">
        <v>7.2249999999999996</v>
      </c>
      <c r="M21" s="11" t="s">
        <v>625</v>
      </c>
      <c r="P21" s="11" t="s">
        <v>1068</v>
      </c>
      <c r="Q21" s="11">
        <v>11</v>
      </c>
    </row>
    <row r="22" spans="1:17" x14ac:dyDescent="0.25">
      <c r="A22" s="11">
        <v>912</v>
      </c>
      <c r="B22" s="11" t="s">
        <v>640</v>
      </c>
      <c r="C22" s="11" t="s">
        <v>13</v>
      </c>
      <c r="D22" s="12">
        <v>55</v>
      </c>
      <c r="E22" s="13" t="str">
        <f t="shared" si="1"/>
        <v>Adult</v>
      </c>
      <c r="F22" s="11">
        <v>1</v>
      </c>
      <c r="G22" s="11" t="str">
        <f t="shared" si="0"/>
        <v>First class</v>
      </c>
      <c r="H22" s="11">
        <v>1</v>
      </c>
      <c r="I22" s="11">
        <v>0</v>
      </c>
      <c r="J22" s="11" t="s">
        <v>637</v>
      </c>
      <c r="K22" s="14" t="s">
        <v>44</v>
      </c>
      <c r="L22" s="15">
        <v>59.4</v>
      </c>
      <c r="M22" s="11" t="s">
        <v>625</v>
      </c>
      <c r="P22" s="11"/>
      <c r="Q22" s="11"/>
    </row>
    <row r="23" spans="1:17" x14ac:dyDescent="0.25">
      <c r="A23" s="11">
        <v>913</v>
      </c>
      <c r="B23" s="11" t="s">
        <v>715</v>
      </c>
      <c r="C23" s="11" t="s">
        <v>13</v>
      </c>
      <c r="D23" s="12">
        <v>9</v>
      </c>
      <c r="E23" s="13" t="str">
        <f t="shared" si="1"/>
        <v>Teenager</v>
      </c>
      <c r="F23" s="11">
        <v>3</v>
      </c>
      <c r="G23" s="11" t="str">
        <f t="shared" si="0"/>
        <v>Third class</v>
      </c>
      <c r="H23" s="11">
        <v>0</v>
      </c>
      <c r="I23" s="11">
        <v>1</v>
      </c>
      <c r="J23" s="11" t="s">
        <v>637</v>
      </c>
      <c r="K23" s="14" t="s">
        <v>46</v>
      </c>
      <c r="L23" s="15">
        <v>3.1707999999999998</v>
      </c>
      <c r="M23" s="11" t="s">
        <v>626</v>
      </c>
      <c r="P23" s="7" t="s">
        <v>1069</v>
      </c>
      <c r="Q23" s="11">
        <f>COUNTIF(H2:H419,"&gt;0")</f>
        <v>135</v>
      </c>
    </row>
    <row r="24" spans="1:17" x14ac:dyDescent="0.25">
      <c r="A24" s="11">
        <v>914</v>
      </c>
      <c r="B24" s="11" t="s">
        <v>716</v>
      </c>
      <c r="C24" s="11" t="s">
        <v>16</v>
      </c>
      <c r="D24" s="12"/>
      <c r="E24" s="13" t="str">
        <f t="shared" si="1"/>
        <v>Teenager</v>
      </c>
      <c r="F24" s="11">
        <v>1</v>
      </c>
      <c r="G24" s="11" t="str">
        <f t="shared" si="0"/>
        <v>First class</v>
      </c>
      <c r="H24" s="11">
        <v>0</v>
      </c>
      <c r="I24" s="11">
        <v>0</v>
      </c>
      <c r="J24" s="11" t="s">
        <v>1</v>
      </c>
      <c r="K24" s="14" t="s">
        <v>48</v>
      </c>
      <c r="L24" s="15">
        <v>31.683299999999999</v>
      </c>
      <c r="M24" s="11" t="s">
        <v>626</v>
      </c>
      <c r="P24" s="11"/>
      <c r="Q24" s="11"/>
    </row>
    <row r="25" spans="1:17" x14ac:dyDescent="0.25">
      <c r="A25" s="11">
        <v>915</v>
      </c>
      <c r="B25" s="11" t="s">
        <v>641</v>
      </c>
      <c r="C25" s="11" t="s">
        <v>13</v>
      </c>
      <c r="D25" s="12">
        <v>21</v>
      </c>
      <c r="E25" s="13" t="str">
        <f t="shared" si="1"/>
        <v>Youth</v>
      </c>
      <c r="F25" s="11">
        <v>1</v>
      </c>
      <c r="G25" s="11" t="str">
        <f t="shared" si="0"/>
        <v>First class</v>
      </c>
      <c r="H25" s="11">
        <v>0</v>
      </c>
      <c r="I25" s="11">
        <v>1</v>
      </c>
      <c r="J25" s="11" t="s">
        <v>637</v>
      </c>
      <c r="K25" s="14" t="s">
        <v>50</v>
      </c>
      <c r="L25" s="15">
        <v>61.379199999999997</v>
      </c>
      <c r="M25" s="11" t="s">
        <v>625</v>
      </c>
      <c r="P25" s="7" t="s">
        <v>636</v>
      </c>
      <c r="Q25" s="11">
        <f>COUNTIF(I2:I419,"&gt;0")</f>
        <v>94</v>
      </c>
    </row>
    <row r="26" spans="1:17" x14ac:dyDescent="0.25">
      <c r="A26" s="11">
        <v>916</v>
      </c>
      <c r="B26" s="11" t="s">
        <v>717</v>
      </c>
      <c r="C26" s="11" t="s">
        <v>16</v>
      </c>
      <c r="D26" s="12">
        <v>48</v>
      </c>
      <c r="E26" s="13" t="str">
        <f t="shared" si="1"/>
        <v>Adult</v>
      </c>
      <c r="F26" s="11">
        <v>1</v>
      </c>
      <c r="G26" s="11" t="str">
        <f t="shared" si="0"/>
        <v>First class</v>
      </c>
      <c r="H26" s="11">
        <v>1</v>
      </c>
      <c r="I26" s="11">
        <v>3</v>
      </c>
      <c r="J26" s="11" t="s">
        <v>1</v>
      </c>
      <c r="K26" s="14" t="s">
        <v>52</v>
      </c>
      <c r="L26" s="15">
        <v>262.375</v>
      </c>
      <c r="M26" s="11" t="s">
        <v>625</v>
      </c>
      <c r="P26" s="11"/>
      <c r="Q26" s="11"/>
    </row>
    <row r="27" spans="1:17" x14ac:dyDescent="0.25">
      <c r="A27" s="11">
        <v>917</v>
      </c>
      <c r="B27" s="11" t="s">
        <v>718</v>
      </c>
      <c r="C27" s="11" t="s">
        <v>13</v>
      </c>
      <c r="D27" s="12">
        <v>50</v>
      </c>
      <c r="E27" s="13" t="str">
        <f t="shared" si="1"/>
        <v>Adult</v>
      </c>
      <c r="F27" s="11">
        <v>3</v>
      </c>
      <c r="G27" s="11" t="str">
        <f t="shared" si="0"/>
        <v>Third class</v>
      </c>
      <c r="H27" s="11">
        <v>1</v>
      </c>
      <c r="I27" s="11">
        <v>0</v>
      </c>
      <c r="J27" s="11" t="s">
        <v>637</v>
      </c>
      <c r="K27" s="14" t="s">
        <v>55</v>
      </c>
      <c r="L27" s="15">
        <v>14.5</v>
      </c>
      <c r="M27" s="11" t="s">
        <v>626</v>
      </c>
      <c r="P27" s="7" t="s">
        <v>619</v>
      </c>
      <c r="Q27" s="11"/>
    </row>
    <row r="28" spans="1:17" x14ac:dyDescent="0.25">
      <c r="A28" s="11">
        <v>918</v>
      </c>
      <c r="B28" s="11" t="s">
        <v>719</v>
      </c>
      <c r="C28" s="11" t="s">
        <v>16</v>
      </c>
      <c r="D28" s="12">
        <v>22</v>
      </c>
      <c r="E28" s="13" t="str">
        <f t="shared" si="1"/>
        <v>Youth</v>
      </c>
      <c r="F28" s="11">
        <v>1</v>
      </c>
      <c r="G28" s="11" t="str">
        <f t="shared" si="0"/>
        <v>First class</v>
      </c>
      <c r="H28" s="11">
        <v>0</v>
      </c>
      <c r="I28" s="11">
        <v>1</v>
      </c>
      <c r="J28" s="11" t="s">
        <v>1</v>
      </c>
      <c r="K28" s="14">
        <v>113509</v>
      </c>
      <c r="L28" s="15">
        <v>61.979199999999999</v>
      </c>
      <c r="M28" s="11" t="s">
        <v>625</v>
      </c>
      <c r="P28" s="11" t="s">
        <v>620</v>
      </c>
      <c r="Q28" s="16">
        <f>SUM(L2:L419)</f>
        <v>14856.537599999987</v>
      </c>
    </row>
    <row r="29" spans="1:17" x14ac:dyDescent="0.25">
      <c r="A29" s="11">
        <v>919</v>
      </c>
      <c r="B29" s="11" t="s">
        <v>720</v>
      </c>
      <c r="C29" s="11" t="s">
        <v>13</v>
      </c>
      <c r="D29" s="12">
        <v>22.5</v>
      </c>
      <c r="E29" s="13" t="str">
        <f t="shared" si="1"/>
        <v>Youth</v>
      </c>
      <c r="F29" s="11">
        <v>3</v>
      </c>
      <c r="G29" s="11" t="str">
        <f t="shared" si="0"/>
        <v>Third class</v>
      </c>
      <c r="H29" s="11">
        <v>0</v>
      </c>
      <c r="I29" s="11">
        <v>0</v>
      </c>
      <c r="J29" s="11" t="s">
        <v>637</v>
      </c>
      <c r="K29" s="14">
        <v>2698</v>
      </c>
      <c r="L29" s="15">
        <v>7.2249999999999996</v>
      </c>
      <c r="M29" s="11" t="s">
        <v>625</v>
      </c>
      <c r="P29" s="11" t="s">
        <v>1070</v>
      </c>
      <c r="Q29" s="16">
        <f>AVERAGE(L2:L419)</f>
        <v>35.627188489208599</v>
      </c>
    </row>
    <row r="30" spans="1:17" x14ac:dyDescent="0.25">
      <c r="A30" s="11">
        <v>920</v>
      </c>
      <c r="B30" s="11" t="s">
        <v>642</v>
      </c>
      <c r="C30" s="11" t="s">
        <v>13</v>
      </c>
      <c r="D30" s="12">
        <v>41</v>
      </c>
      <c r="E30" s="13" t="str">
        <f t="shared" si="1"/>
        <v>Adult</v>
      </c>
      <c r="F30" s="11">
        <v>1</v>
      </c>
      <c r="G30" s="11" t="str">
        <f t="shared" si="0"/>
        <v>First class</v>
      </c>
      <c r="H30" s="11">
        <v>0</v>
      </c>
      <c r="I30" s="11">
        <v>0</v>
      </c>
      <c r="J30" s="11" t="s">
        <v>637</v>
      </c>
      <c r="K30" s="14">
        <v>113054</v>
      </c>
      <c r="L30" s="15">
        <v>30.5</v>
      </c>
      <c r="M30" s="11" t="s">
        <v>626</v>
      </c>
      <c r="P30" s="11" t="s">
        <v>621</v>
      </c>
      <c r="Q30" s="16">
        <f>MIN(L2:L419)</f>
        <v>0</v>
      </c>
    </row>
    <row r="31" spans="1:17" x14ac:dyDescent="0.25">
      <c r="A31" s="11">
        <v>921</v>
      </c>
      <c r="B31" s="11" t="s">
        <v>721</v>
      </c>
      <c r="C31" s="11" t="s">
        <v>13</v>
      </c>
      <c r="D31" s="12"/>
      <c r="E31" s="13" t="str">
        <f t="shared" si="1"/>
        <v>Teenager</v>
      </c>
      <c r="F31" s="11">
        <v>3</v>
      </c>
      <c r="G31" s="11" t="str">
        <f t="shared" si="0"/>
        <v>Third class</v>
      </c>
      <c r="H31" s="11">
        <v>2</v>
      </c>
      <c r="I31" s="11">
        <v>0</v>
      </c>
      <c r="J31" s="11" t="s">
        <v>637</v>
      </c>
      <c r="K31" s="14">
        <v>2662</v>
      </c>
      <c r="L31" s="15">
        <v>21.679200000000002</v>
      </c>
      <c r="M31" s="11" t="s">
        <v>625</v>
      </c>
      <c r="P31" s="11" t="s">
        <v>622</v>
      </c>
      <c r="Q31" s="16">
        <f>MAX(L2:L419)</f>
        <v>512.32920000000001</v>
      </c>
    </row>
    <row r="32" spans="1:17" x14ac:dyDescent="0.25">
      <c r="A32" s="11">
        <v>922</v>
      </c>
      <c r="B32" s="11" t="s">
        <v>722</v>
      </c>
      <c r="C32" s="11" t="s">
        <v>13</v>
      </c>
      <c r="D32" s="12">
        <v>50</v>
      </c>
      <c r="E32" s="13" t="str">
        <f t="shared" si="1"/>
        <v>Adult</v>
      </c>
      <c r="F32" s="11">
        <v>2</v>
      </c>
      <c r="G32" s="11" t="str">
        <f t="shared" si="0"/>
        <v>Second class</v>
      </c>
      <c r="H32" s="11">
        <v>1</v>
      </c>
      <c r="I32" s="11">
        <v>0</v>
      </c>
      <c r="J32" s="11" t="s">
        <v>637</v>
      </c>
      <c r="K32" s="14" t="s">
        <v>63</v>
      </c>
      <c r="L32" s="15">
        <v>26</v>
      </c>
      <c r="M32" s="11" t="s">
        <v>626</v>
      </c>
      <c r="P32" s="11"/>
      <c r="Q32" s="11"/>
    </row>
    <row r="33" spans="1:17" x14ac:dyDescent="0.25">
      <c r="A33" s="11">
        <v>923</v>
      </c>
      <c r="B33" s="11" t="s">
        <v>723</v>
      </c>
      <c r="C33" s="11" t="s">
        <v>13</v>
      </c>
      <c r="D33" s="12">
        <v>24</v>
      </c>
      <c r="E33" s="13" t="str">
        <f t="shared" si="1"/>
        <v>Youth</v>
      </c>
      <c r="F33" s="11">
        <v>2</v>
      </c>
      <c r="G33" s="11" t="str">
        <f t="shared" si="0"/>
        <v>Second class</v>
      </c>
      <c r="H33" s="11">
        <v>2</v>
      </c>
      <c r="I33" s="11">
        <v>0</v>
      </c>
      <c r="J33" s="11" t="s">
        <v>637</v>
      </c>
      <c r="K33" s="14" t="s">
        <v>65</v>
      </c>
      <c r="L33" s="15">
        <v>31.5</v>
      </c>
      <c r="M33" s="11" t="s">
        <v>626</v>
      </c>
      <c r="P33" s="7" t="s">
        <v>623</v>
      </c>
      <c r="Q33" s="11"/>
    </row>
    <row r="34" spans="1:17" x14ac:dyDescent="0.25">
      <c r="A34" s="11">
        <v>924</v>
      </c>
      <c r="B34" s="11" t="s">
        <v>724</v>
      </c>
      <c r="C34" s="11" t="s">
        <v>16</v>
      </c>
      <c r="D34" s="12">
        <v>33</v>
      </c>
      <c r="E34" s="13" t="str">
        <f t="shared" si="1"/>
        <v>Youth</v>
      </c>
      <c r="F34" s="11">
        <v>3</v>
      </c>
      <c r="G34" s="11" t="str">
        <f t="shared" si="0"/>
        <v>Third class</v>
      </c>
      <c r="H34" s="11">
        <v>1</v>
      </c>
      <c r="I34" s="11">
        <v>2</v>
      </c>
      <c r="J34" s="11" t="s">
        <v>1</v>
      </c>
      <c r="K34" s="14" t="s">
        <v>67</v>
      </c>
      <c r="L34" s="15">
        <v>20.574999999999999</v>
      </c>
      <c r="M34" s="11" t="s">
        <v>626</v>
      </c>
      <c r="P34" s="11" t="s">
        <v>626</v>
      </c>
      <c r="Q34" s="11">
        <f>COUNTIF(M2:M419,"southampton")</f>
        <v>270</v>
      </c>
    </row>
    <row r="35" spans="1:17" x14ac:dyDescent="0.25">
      <c r="A35" s="11">
        <v>925</v>
      </c>
      <c r="B35" s="11" t="s">
        <v>725</v>
      </c>
      <c r="C35" s="11" t="s">
        <v>16</v>
      </c>
      <c r="D35" s="12"/>
      <c r="E35" s="13" t="str">
        <f t="shared" si="1"/>
        <v>Teenager</v>
      </c>
      <c r="F35" s="11">
        <v>3</v>
      </c>
      <c r="G35" s="11" t="str">
        <f t="shared" si="0"/>
        <v>Third class</v>
      </c>
      <c r="H35" s="11">
        <v>1</v>
      </c>
      <c r="I35" s="11">
        <v>2</v>
      </c>
      <c r="J35" s="11" t="s">
        <v>1</v>
      </c>
      <c r="K35" s="14" t="s">
        <v>69</v>
      </c>
      <c r="L35" s="15">
        <v>23.45</v>
      </c>
      <c r="M35" s="11" t="s">
        <v>626</v>
      </c>
      <c r="P35" s="11" t="s">
        <v>625</v>
      </c>
      <c r="Q35" s="11">
        <f>COUNTIF(M2:M419,"Cherbourg")</f>
        <v>102</v>
      </c>
    </row>
    <row r="36" spans="1:17" x14ac:dyDescent="0.25">
      <c r="A36" s="11">
        <v>926</v>
      </c>
      <c r="B36" s="11" t="s">
        <v>643</v>
      </c>
      <c r="C36" s="11" t="s">
        <v>13</v>
      </c>
      <c r="D36" s="12">
        <v>30</v>
      </c>
      <c r="E36" s="13" t="str">
        <f t="shared" si="1"/>
        <v>Youth</v>
      </c>
      <c r="F36" s="11">
        <v>1</v>
      </c>
      <c r="G36" s="11" t="str">
        <f t="shared" si="0"/>
        <v>First class</v>
      </c>
      <c r="H36" s="11">
        <v>1</v>
      </c>
      <c r="I36" s="11">
        <v>0</v>
      </c>
      <c r="J36" s="11" t="s">
        <v>637</v>
      </c>
      <c r="K36" s="14">
        <v>13236</v>
      </c>
      <c r="L36" s="15">
        <v>57.75</v>
      </c>
      <c r="M36" s="11" t="s">
        <v>625</v>
      </c>
      <c r="P36" s="15" t="s">
        <v>624</v>
      </c>
      <c r="Q36" s="11">
        <f>COUNTIF(M2:M419,"queenstown")</f>
        <v>46</v>
      </c>
    </row>
    <row r="37" spans="1:17" x14ac:dyDescent="0.25">
      <c r="A37" s="11">
        <v>927</v>
      </c>
      <c r="B37" s="11" t="s">
        <v>726</v>
      </c>
      <c r="C37" s="11" t="s">
        <v>13</v>
      </c>
      <c r="D37" s="12">
        <v>18.5</v>
      </c>
      <c r="E37" s="13" t="str">
        <f t="shared" si="1"/>
        <v>Teenager</v>
      </c>
      <c r="F37" s="11">
        <v>3</v>
      </c>
      <c r="G37" s="11" t="str">
        <f t="shared" si="0"/>
        <v>Third class</v>
      </c>
      <c r="H37" s="11">
        <v>0</v>
      </c>
      <c r="I37" s="11">
        <v>0</v>
      </c>
      <c r="J37" s="11" t="s">
        <v>637</v>
      </c>
      <c r="K37" s="14">
        <v>2682</v>
      </c>
      <c r="L37" s="15">
        <v>7.2291999999999996</v>
      </c>
      <c r="M37" s="11" t="s">
        <v>625</v>
      </c>
      <c r="P37" s="11"/>
      <c r="Q37" s="11"/>
    </row>
    <row r="38" spans="1:17" x14ac:dyDescent="0.25">
      <c r="A38" s="11">
        <v>928</v>
      </c>
      <c r="B38" s="11" t="s">
        <v>727</v>
      </c>
      <c r="C38" s="11" t="s">
        <v>16</v>
      </c>
      <c r="D38" s="12"/>
      <c r="E38" s="13" t="str">
        <f t="shared" si="1"/>
        <v>Teenager</v>
      </c>
      <c r="F38" s="11">
        <v>3</v>
      </c>
      <c r="G38" s="11" t="str">
        <f t="shared" si="0"/>
        <v>Third class</v>
      </c>
      <c r="H38" s="11">
        <v>0</v>
      </c>
      <c r="I38" s="11">
        <v>0</v>
      </c>
      <c r="J38" s="11" t="s">
        <v>1</v>
      </c>
      <c r="K38" s="14">
        <v>342712</v>
      </c>
      <c r="L38" s="15">
        <v>8.0500000000000007</v>
      </c>
      <c r="M38" s="11" t="s">
        <v>626</v>
      </c>
      <c r="P38" s="7" t="s">
        <v>627</v>
      </c>
      <c r="Q38" s="11"/>
    </row>
    <row r="39" spans="1:17" x14ac:dyDescent="0.25">
      <c r="A39" s="11">
        <v>929</v>
      </c>
      <c r="B39" s="11" t="s">
        <v>728</v>
      </c>
      <c r="C39" s="11" t="s">
        <v>16</v>
      </c>
      <c r="D39" s="12">
        <v>21</v>
      </c>
      <c r="E39" s="13" t="str">
        <f t="shared" si="1"/>
        <v>Youth</v>
      </c>
      <c r="F39" s="11">
        <v>3</v>
      </c>
      <c r="G39" s="11" t="str">
        <f t="shared" si="0"/>
        <v>Third class</v>
      </c>
      <c r="H39" s="11">
        <v>0</v>
      </c>
      <c r="I39" s="11">
        <v>0</v>
      </c>
      <c r="J39" s="11" t="s">
        <v>1</v>
      </c>
      <c r="K39" s="14">
        <v>315087</v>
      </c>
      <c r="L39" s="15">
        <v>8.6624999999999996</v>
      </c>
      <c r="M39" s="11" t="s">
        <v>626</v>
      </c>
      <c r="P39" s="11" t="s">
        <v>628</v>
      </c>
      <c r="Q39" s="11">
        <f>COUNTIFS(G2:G419,"First class",C2:C419,"=male")</f>
        <v>57</v>
      </c>
    </row>
    <row r="40" spans="1:17" x14ac:dyDescent="0.25">
      <c r="A40" s="11">
        <v>930</v>
      </c>
      <c r="B40" s="11" t="s">
        <v>729</v>
      </c>
      <c r="C40" s="11" t="s">
        <v>13</v>
      </c>
      <c r="D40" s="12">
        <v>25</v>
      </c>
      <c r="E40" s="13" t="str">
        <f t="shared" si="1"/>
        <v>Youth</v>
      </c>
      <c r="F40" s="11">
        <v>3</v>
      </c>
      <c r="G40" s="11" t="str">
        <f t="shared" si="0"/>
        <v>Third class</v>
      </c>
      <c r="H40" s="11">
        <v>0</v>
      </c>
      <c r="I40" s="11">
        <v>0</v>
      </c>
      <c r="J40" s="11" t="s">
        <v>637</v>
      </c>
      <c r="K40" s="14">
        <v>345768</v>
      </c>
      <c r="L40" s="15">
        <v>9.5</v>
      </c>
      <c r="M40" s="11" t="s">
        <v>626</v>
      </c>
      <c r="P40" s="11" t="s">
        <v>629</v>
      </c>
      <c r="Q40" s="11">
        <f>COUNTIFS(G2:G419,"First class",C2:C419,"=female")</f>
        <v>50</v>
      </c>
    </row>
    <row r="41" spans="1:17" x14ac:dyDescent="0.25">
      <c r="A41" s="11">
        <v>931</v>
      </c>
      <c r="B41" s="11" t="s">
        <v>730</v>
      </c>
      <c r="C41" s="11" t="s">
        <v>13</v>
      </c>
      <c r="D41" s="12"/>
      <c r="E41" s="13" t="str">
        <f t="shared" si="1"/>
        <v>Teenager</v>
      </c>
      <c r="F41" s="11">
        <v>3</v>
      </c>
      <c r="G41" s="11" t="str">
        <f t="shared" si="0"/>
        <v>Third class</v>
      </c>
      <c r="H41" s="11">
        <v>0</v>
      </c>
      <c r="I41" s="11">
        <v>0</v>
      </c>
      <c r="J41" s="11" t="s">
        <v>637</v>
      </c>
      <c r="K41" s="14">
        <v>1601</v>
      </c>
      <c r="L41" s="15">
        <v>56.495800000000003</v>
      </c>
      <c r="M41" s="11" t="s">
        <v>626</v>
      </c>
      <c r="P41" s="11" t="s">
        <v>631</v>
      </c>
      <c r="Q41" s="11">
        <f>COUNTIFS(G2:G419,"Second class",C2:C419,"=male")</f>
        <v>63</v>
      </c>
    </row>
    <row r="42" spans="1:17" x14ac:dyDescent="0.25">
      <c r="A42" s="11">
        <v>932</v>
      </c>
      <c r="B42" s="11" t="s">
        <v>731</v>
      </c>
      <c r="C42" s="11" t="s">
        <v>13</v>
      </c>
      <c r="D42" s="12">
        <v>39</v>
      </c>
      <c r="E42" s="13" t="str">
        <f t="shared" si="1"/>
        <v>Youth</v>
      </c>
      <c r="F42" s="11">
        <v>3</v>
      </c>
      <c r="G42" s="11" t="str">
        <f t="shared" si="0"/>
        <v>Third class</v>
      </c>
      <c r="H42" s="11">
        <v>0</v>
      </c>
      <c r="I42" s="11">
        <v>1</v>
      </c>
      <c r="J42" s="11" t="s">
        <v>637</v>
      </c>
      <c r="K42" s="14">
        <v>349256</v>
      </c>
      <c r="L42" s="15">
        <v>13.416700000000001</v>
      </c>
      <c r="M42" s="11" t="s">
        <v>625</v>
      </c>
      <c r="P42" s="11" t="s">
        <v>630</v>
      </c>
      <c r="Q42" s="11">
        <f>COUNTIFS(G2:G419,"Second class",C2:C419,"=female")</f>
        <v>30</v>
      </c>
    </row>
    <row r="43" spans="1:17" x14ac:dyDescent="0.25">
      <c r="A43" s="11">
        <v>933</v>
      </c>
      <c r="B43" s="11" t="s">
        <v>644</v>
      </c>
      <c r="C43" s="11" t="s">
        <v>13</v>
      </c>
      <c r="D43" s="12"/>
      <c r="E43" s="13" t="str">
        <f t="shared" si="1"/>
        <v>Teenager</v>
      </c>
      <c r="F43" s="11">
        <v>1</v>
      </c>
      <c r="G43" s="11" t="str">
        <f t="shared" si="0"/>
        <v>First class</v>
      </c>
      <c r="H43" s="11">
        <v>0</v>
      </c>
      <c r="I43" s="11">
        <v>0</v>
      </c>
      <c r="J43" s="11" t="s">
        <v>637</v>
      </c>
      <c r="K43" s="14">
        <v>113778</v>
      </c>
      <c r="L43" s="15">
        <v>26.55</v>
      </c>
      <c r="M43" s="11" t="s">
        <v>626</v>
      </c>
      <c r="P43" s="15" t="s">
        <v>633</v>
      </c>
      <c r="Q43" s="11">
        <f>COUNTIFS(G2:G419,"Third class",C2:C419,"=male")</f>
        <v>146</v>
      </c>
    </row>
    <row r="44" spans="1:17" x14ac:dyDescent="0.25">
      <c r="A44" s="11">
        <v>934</v>
      </c>
      <c r="B44" s="11" t="s">
        <v>732</v>
      </c>
      <c r="C44" s="11" t="s">
        <v>13</v>
      </c>
      <c r="D44" s="12">
        <v>41</v>
      </c>
      <c r="E44" s="13" t="str">
        <f t="shared" si="1"/>
        <v>Adult</v>
      </c>
      <c r="F44" s="11">
        <v>3</v>
      </c>
      <c r="G44" s="11" t="str">
        <f t="shared" si="0"/>
        <v>Third class</v>
      </c>
      <c r="H44" s="11">
        <v>0</v>
      </c>
      <c r="I44" s="11">
        <v>0</v>
      </c>
      <c r="J44" s="11" t="s">
        <v>637</v>
      </c>
      <c r="K44" s="14" t="s">
        <v>81</v>
      </c>
      <c r="L44" s="15">
        <v>7.85</v>
      </c>
      <c r="M44" s="11" t="s">
        <v>626</v>
      </c>
      <c r="P44" s="15" t="s">
        <v>634</v>
      </c>
      <c r="Q44" s="11">
        <f>COUNTIFS(G2:G419,"Third class",C2:C419,"=Female")</f>
        <v>72</v>
      </c>
    </row>
    <row r="45" spans="1:17" x14ac:dyDescent="0.25">
      <c r="A45" s="11">
        <v>935</v>
      </c>
      <c r="B45" s="11" t="s">
        <v>733</v>
      </c>
      <c r="C45" s="11" t="s">
        <v>16</v>
      </c>
      <c r="D45" s="12">
        <v>30</v>
      </c>
      <c r="E45" s="13" t="str">
        <f t="shared" si="1"/>
        <v>Youth</v>
      </c>
      <c r="F45" s="11">
        <v>2</v>
      </c>
      <c r="G45" s="11" t="str">
        <f t="shared" si="0"/>
        <v>Second class</v>
      </c>
      <c r="H45" s="11">
        <v>0</v>
      </c>
      <c r="I45" s="11">
        <v>0</v>
      </c>
      <c r="J45" s="11" t="s">
        <v>1</v>
      </c>
      <c r="K45" s="14">
        <v>237249</v>
      </c>
      <c r="L45" s="15">
        <v>13</v>
      </c>
      <c r="M45" s="11" t="s">
        <v>626</v>
      </c>
    </row>
    <row r="46" spans="1:17" x14ac:dyDescent="0.25">
      <c r="A46" s="11">
        <v>936</v>
      </c>
      <c r="B46" s="11" t="s">
        <v>734</v>
      </c>
      <c r="C46" s="11" t="s">
        <v>16</v>
      </c>
      <c r="D46" s="12">
        <v>45</v>
      </c>
      <c r="E46" s="13" t="str">
        <f t="shared" si="1"/>
        <v>Adult</v>
      </c>
      <c r="F46" s="11">
        <v>1</v>
      </c>
      <c r="G46" s="11" t="str">
        <f t="shared" si="0"/>
        <v>First class</v>
      </c>
      <c r="H46" s="11">
        <v>1</v>
      </c>
      <c r="I46" s="11">
        <v>0</v>
      </c>
      <c r="J46" s="11" t="s">
        <v>1</v>
      </c>
      <c r="K46" s="14">
        <v>11753</v>
      </c>
      <c r="L46" s="15">
        <v>52.554200000000002</v>
      </c>
      <c r="M46" s="11" t="s">
        <v>626</v>
      </c>
    </row>
    <row r="47" spans="1:17" x14ac:dyDescent="0.25">
      <c r="A47" s="11">
        <v>937</v>
      </c>
      <c r="B47" s="11" t="s">
        <v>735</v>
      </c>
      <c r="C47" s="11" t="s">
        <v>13</v>
      </c>
      <c r="D47" s="12">
        <v>25</v>
      </c>
      <c r="E47" s="13" t="str">
        <f t="shared" si="1"/>
        <v>Youth</v>
      </c>
      <c r="F47" s="11">
        <v>3</v>
      </c>
      <c r="G47" s="11" t="str">
        <f t="shared" si="0"/>
        <v>Third class</v>
      </c>
      <c r="H47" s="11">
        <v>0</v>
      </c>
      <c r="I47" s="11">
        <v>0</v>
      </c>
      <c r="J47" s="11" t="s">
        <v>637</v>
      </c>
      <c r="K47" s="14" t="s">
        <v>86</v>
      </c>
      <c r="L47" s="15">
        <v>7.9249999999999998</v>
      </c>
      <c r="M47" s="11" t="s">
        <v>626</v>
      </c>
    </row>
    <row r="48" spans="1:17" x14ac:dyDescent="0.25">
      <c r="A48" s="11">
        <v>938</v>
      </c>
      <c r="B48" s="11" t="s">
        <v>645</v>
      </c>
      <c r="C48" s="11" t="s">
        <v>13</v>
      </c>
      <c r="D48" s="12">
        <v>45</v>
      </c>
      <c r="E48" s="13" t="str">
        <f t="shared" si="1"/>
        <v>Adult</v>
      </c>
      <c r="F48" s="11">
        <v>1</v>
      </c>
      <c r="G48" s="11" t="str">
        <f t="shared" si="0"/>
        <v>First class</v>
      </c>
      <c r="H48" s="11">
        <v>0</v>
      </c>
      <c r="I48" s="11">
        <v>0</v>
      </c>
      <c r="J48" s="11" t="s">
        <v>637</v>
      </c>
      <c r="K48" s="14" t="s">
        <v>88</v>
      </c>
      <c r="L48" s="15">
        <v>29.7</v>
      </c>
      <c r="M48" s="11" t="s">
        <v>625</v>
      </c>
    </row>
    <row r="49" spans="1:13" x14ac:dyDescent="0.25">
      <c r="A49" s="11">
        <v>939</v>
      </c>
      <c r="B49" s="11" t="s">
        <v>736</v>
      </c>
      <c r="C49" s="11" t="s">
        <v>13</v>
      </c>
      <c r="D49" s="12"/>
      <c r="E49" s="13" t="str">
        <f t="shared" si="1"/>
        <v>Teenager</v>
      </c>
      <c r="F49" s="11">
        <v>3</v>
      </c>
      <c r="G49" s="11" t="str">
        <f t="shared" si="0"/>
        <v>Third class</v>
      </c>
      <c r="H49" s="11">
        <v>0</v>
      </c>
      <c r="I49" s="11">
        <v>0</v>
      </c>
      <c r="J49" s="11" t="s">
        <v>637</v>
      </c>
      <c r="K49" s="14">
        <v>370374</v>
      </c>
      <c r="L49" s="15">
        <v>7.75</v>
      </c>
      <c r="M49" s="11" t="s">
        <v>624</v>
      </c>
    </row>
    <row r="50" spans="1:13" x14ac:dyDescent="0.25">
      <c r="A50" s="11">
        <v>940</v>
      </c>
      <c r="B50" s="11" t="s">
        <v>737</v>
      </c>
      <c r="C50" s="11" t="s">
        <v>16</v>
      </c>
      <c r="D50" s="12">
        <v>60</v>
      </c>
      <c r="E50" s="13" t="str">
        <f t="shared" si="1"/>
        <v>Adult</v>
      </c>
      <c r="F50" s="11">
        <v>1</v>
      </c>
      <c r="G50" s="11" t="str">
        <f t="shared" si="0"/>
        <v>First class</v>
      </c>
      <c r="H50" s="11">
        <v>0</v>
      </c>
      <c r="I50" s="11">
        <v>0</v>
      </c>
      <c r="J50" s="11" t="s">
        <v>1</v>
      </c>
      <c r="K50" s="14">
        <v>11813</v>
      </c>
      <c r="L50" s="15">
        <v>76.291700000000006</v>
      </c>
      <c r="M50" s="11" t="s">
        <v>625</v>
      </c>
    </row>
    <row r="51" spans="1:13" x14ac:dyDescent="0.25">
      <c r="A51" s="11">
        <v>941</v>
      </c>
      <c r="B51" s="11" t="s">
        <v>738</v>
      </c>
      <c r="C51" s="11" t="s">
        <v>16</v>
      </c>
      <c r="D51" s="12">
        <v>36</v>
      </c>
      <c r="E51" s="13" t="str">
        <f t="shared" si="1"/>
        <v>Youth</v>
      </c>
      <c r="F51" s="11">
        <v>3</v>
      </c>
      <c r="G51" s="11" t="str">
        <f t="shared" si="0"/>
        <v>Third class</v>
      </c>
      <c r="H51" s="11">
        <v>0</v>
      </c>
      <c r="I51" s="11">
        <v>2</v>
      </c>
      <c r="J51" s="11" t="s">
        <v>1</v>
      </c>
      <c r="K51" s="14" t="s">
        <v>94</v>
      </c>
      <c r="L51" s="15">
        <v>15.9</v>
      </c>
      <c r="M51" s="11" t="s">
        <v>626</v>
      </c>
    </row>
    <row r="52" spans="1:13" x14ac:dyDescent="0.25">
      <c r="A52" s="11">
        <v>942</v>
      </c>
      <c r="B52" s="11" t="s">
        <v>646</v>
      </c>
      <c r="C52" s="11" t="s">
        <v>13</v>
      </c>
      <c r="D52" s="12">
        <v>24</v>
      </c>
      <c r="E52" s="13" t="str">
        <f t="shared" si="1"/>
        <v>Youth</v>
      </c>
      <c r="F52" s="11">
        <v>1</v>
      </c>
      <c r="G52" s="11" t="str">
        <f t="shared" si="0"/>
        <v>First class</v>
      </c>
      <c r="H52" s="11">
        <v>1</v>
      </c>
      <c r="I52" s="11">
        <v>0</v>
      </c>
      <c r="J52" s="11" t="s">
        <v>637</v>
      </c>
      <c r="K52" s="14">
        <v>13695</v>
      </c>
      <c r="L52" s="15">
        <v>60</v>
      </c>
      <c r="M52" s="11" t="s">
        <v>626</v>
      </c>
    </row>
    <row r="53" spans="1:13" x14ac:dyDescent="0.25">
      <c r="A53" s="11">
        <v>943</v>
      </c>
      <c r="B53" s="11" t="s">
        <v>739</v>
      </c>
      <c r="C53" s="11" t="s">
        <v>13</v>
      </c>
      <c r="D53" s="12">
        <v>27</v>
      </c>
      <c r="E53" s="13" t="str">
        <f t="shared" si="1"/>
        <v>Youth</v>
      </c>
      <c r="F53" s="11">
        <v>2</v>
      </c>
      <c r="G53" s="11" t="str">
        <f t="shared" si="0"/>
        <v>Second class</v>
      </c>
      <c r="H53" s="11">
        <v>0</v>
      </c>
      <c r="I53" s="11">
        <v>0</v>
      </c>
      <c r="J53" s="11" t="s">
        <v>637</v>
      </c>
      <c r="K53" s="14" t="s">
        <v>98</v>
      </c>
      <c r="L53" s="15">
        <v>15.033300000000001</v>
      </c>
      <c r="M53" s="11" t="s">
        <v>625</v>
      </c>
    </row>
    <row r="54" spans="1:13" x14ac:dyDescent="0.25">
      <c r="A54" s="11">
        <v>944</v>
      </c>
      <c r="B54" s="11" t="s">
        <v>740</v>
      </c>
      <c r="C54" s="11" t="s">
        <v>16</v>
      </c>
      <c r="D54" s="12">
        <v>20</v>
      </c>
      <c r="E54" s="13" t="str">
        <f t="shared" si="1"/>
        <v>Youth</v>
      </c>
      <c r="F54" s="11">
        <v>2</v>
      </c>
      <c r="G54" s="11" t="str">
        <f t="shared" si="0"/>
        <v>Second class</v>
      </c>
      <c r="H54" s="11">
        <v>2</v>
      </c>
      <c r="I54" s="11">
        <v>1</v>
      </c>
      <c r="J54" s="11" t="s">
        <v>1</v>
      </c>
      <c r="K54" s="14">
        <v>29105</v>
      </c>
      <c r="L54" s="15">
        <v>23</v>
      </c>
      <c r="M54" s="11" t="s">
        <v>626</v>
      </c>
    </row>
    <row r="55" spans="1:13" x14ac:dyDescent="0.25">
      <c r="A55" s="11">
        <v>945</v>
      </c>
      <c r="B55" s="11" t="s">
        <v>741</v>
      </c>
      <c r="C55" s="11" t="s">
        <v>16</v>
      </c>
      <c r="D55" s="12">
        <v>28</v>
      </c>
      <c r="E55" s="13" t="str">
        <f t="shared" si="1"/>
        <v>Youth</v>
      </c>
      <c r="F55" s="11">
        <v>1</v>
      </c>
      <c r="G55" s="11" t="str">
        <f t="shared" si="0"/>
        <v>First class</v>
      </c>
      <c r="H55" s="11">
        <v>3</v>
      </c>
      <c r="I55" s="11">
        <v>2</v>
      </c>
      <c r="J55" s="11" t="s">
        <v>1</v>
      </c>
      <c r="K55" s="14">
        <v>19950</v>
      </c>
      <c r="L55" s="15">
        <v>263</v>
      </c>
      <c r="M55" s="11" t="s">
        <v>626</v>
      </c>
    </row>
    <row r="56" spans="1:13" x14ac:dyDescent="0.25">
      <c r="A56" s="11">
        <v>946</v>
      </c>
      <c r="B56" s="11" t="s">
        <v>742</v>
      </c>
      <c r="C56" s="11" t="s">
        <v>13</v>
      </c>
      <c r="D56" s="12"/>
      <c r="E56" s="13" t="str">
        <f t="shared" si="1"/>
        <v>Teenager</v>
      </c>
      <c r="F56" s="11">
        <v>2</v>
      </c>
      <c r="G56" s="11" t="str">
        <f t="shared" si="0"/>
        <v>Second class</v>
      </c>
      <c r="H56" s="11">
        <v>0</v>
      </c>
      <c r="I56" s="11">
        <v>0</v>
      </c>
      <c r="J56" s="11" t="s">
        <v>637</v>
      </c>
      <c r="K56" s="14" t="s">
        <v>103</v>
      </c>
      <c r="L56" s="15">
        <v>15.5792</v>
      </c>
      <c r="M56" s="11" t="s">
        <v>625</v>
      </c>
    </row>
    <row r="57" spans="1:13" x14ac:dyDescent="0.25">
      <c r="A57" s="11">
        <v>947</v>
      </c>
      <c r="B57" s="11" t="s">
        <v>743</v>
      </c>
      <c r="C57" s="11" t="s">
        <v>13</v>
      </c>
      <c r="D57" s="12">
        <v>10</v>
      </c>
      <c r="E57" s="13" t="str">
        <f t="shared" si="1"/>
        <v>Teenager</v>
      </c>
      <c r="F57" s="11">
        <v>3</v>
      </c>
      <c r="G57" s="11" t="str">
        <f t="shared" si="0"/>
        <v>Third class</v>
      </c>
      <c r="H57" s="11">
        <v>4</v>
      </c>
      <c r="I57" s="11">
        <v>1</v>
      </c>
      <c r="J57" s="11" t="s">
        <v>637</v>
      </c>
      <c r="K57" s="14">
        <v>382652</v>
      </c>
      <c r="L57" s="15">
        <v>29.125</v>
      </c>
      <c r="M57" s="11" t="s">
        <v>624</v>
      </c>
    </row>
    <row r="58" spans="1:13" x14ac:dyDescent="0.25">
      <c r="A58" s="11">
        <v>948</v>
      </c>
      <c r="B58" s="11" t="s">
        <v>744</v>
      </c>
      <c r="C58" s="11" t="s">
        <v>13</v>
      </c>
      <c r="D58" s="12">
        <v>35</v>
      </c>
      <c r="E58" s="13" t="str">
        <f t="shared" si="1"/>
        <v>Youth</v>
      </c>
      <c r="F58" s="11">
        <v>3</v>
      </c>
      <c r="G58" s="11" t="str">
        <f t="shared" si="0"/>
        <v>Third class</v>
      </c>
      <c r="H58" s="11">
        <v>0</v>
      </c>
      <c r="I58" s="11">
        <v>0</v>
      </c>
      <c r="J58" s="11" t="s">
        <v>637</v>
      </c>
      <c r="K58" s="14">
        <v>349230</v>
      </c>
      <c r="L58" s="15">
        <v>7.8958000000000004</v>
      </c>
      <c r="M58" s="11" t="s">
        <v>626</v>
      </c>
    </row>
    <row r="59" spans="1:13" x14ac:dyDescent="0.25">
      <c r="A59" s="11">
        <v>949</v>
      </c>
      <c r="B59" s="11" t="s">
        <v>745</v>
      </c>
      <c r="C59" s="11" t="s">
        <v>13</v>
      </c>
      <c r="D59" s="12">
        <v>25</v>
      </c>
      <c r="E59" s="13" t="str">
        <f t="shared" si="1"/>
        <v>Youth</v>
      </c>
      <c r="F59" s="11">
        <v>3</v>
      </c>
      <c r="G59" s="11" t="str">
        <f t="shared" si="0"/>
        <v>Third class</v>
      </c>
      <c r="H59" s="11">
        <v>0</v>
      </c>
      <c r="I59" s="11">
        <v>0</v>
      </c>
      <c r="J59" s="11" t="s">
        <v>637</v>
      </c>
      <c r="K59" s="14">
        <v>348122</v>
      </c>
      <c r="L59" s="15">
        <v>7.65</v>
      </c>
      <c r="M59" s="11" t="s">
        <v>626</v>
      </c>
    </row>
    <row r="60" spans="1:13" x14ac:dyDescent="0.25">
      <c r="A60" s="11">
        <v>950</v>
      </c>
      <c r="B60" s="11" t="s">
        <v>746</v>
      </c>
      <c r="C60" s="11" t="s">
        <v>13</v>
      </c>
      <c r="D60" s="12"/>
      <c r="E60" s="13" t="str">
        <f t="shared" si="1"/>
        <v>Teenager</v>
      </c>
      <c r="F60" s="11">
        <v>3</v>
      </c>
      <c r="G60" s="11" t="str">
        <f t="shared" si="0"/>
        <v>Third class</v>
      </c>
      <c r="H60" s="11">
        <v>1</v>
      </c>
      <c r="I60" s="11">
        <v>0</v>
      </c>
      <c r="J60" s="11" t="s">
        <v>637</v>
      </c>
      <c r="K60" s="14">
        <v>386525</v>
      </c>
      <c r="L60" s="15">
        <v>16.100000000000001</v>
      </c>
      <c r="M60" s="11" t="s">
        <v>626</v>
      </c>
    </row>
    <row r="61" spans="1:13" x14ac:dyDescent="0.25">
      <c r="A61" s="11">
        <v>951</v>
      </c>
      <c r="B61" s="11" t="s">
        <v>747</v>
      </c>
      <c r="C61" s="11" t="s">
        <v>16</v>
      </c>
      <c r="D61" s="12">
        <v>36</v>
      </c>
      <c r="E61" s="13" t="str">
        <f t="shared" si="1"/>
        <v>Youth</v>
      </c>
      <c r="F61" s="11">
        <v>1</v>
      </c>
      <c r="G61" s="11" t="str">
        <f t="shared" si="0"/>
        <v>First class</v>
      </c>
      <c r="H61" s="11">
        <v>0</v>
      </c>
      <c r="I61" s="11">
        <v>0</v>
      </c>
      <c r="J61" s="11" t="s">
        <v>1</v>
      </c>
      <c r="K61" s="14" t="s">
        <v>52</v>
      </c>
      <c r="L61" s="15">
        <v>262.375</v>
      </c>
      <c r="M61" s="11" t="s">
        <v>625</v>
      </c>
    </row>
    <row r="62" spans="1:13" x14ac:dyDescent="0.25">
      <c r="A62" s="11">
        <v>952</v>
      </c>
      <c r="B62" s="11" t="s">
        <v>748</v>
      </c>
      <c r="C62" s="11" t="s">
        <v>13</v>
      </c>
      <c r="D62" s="12">
        <v>17</v>
      </c>
      <c r="E62" s="13" t="str">
        <f t="shared" si="1"/>
        <v>Teenager</v>
      </c>
      <c r="F62" s="11">
        <v>3</v>
      </c>
      <c r="G62" s="11" t="str">
        <f t="shared" si="0"/>
        <v>Third class</v>
      </c>
      <c r="H62" s="11">
        <v>0</v>
      </c>
      <c r="I62" s="11">
        <v>0</v>
      </c>
      <c r="J62" s="11" t="s">
        <v>637</v>
      </c>
      <c r="K62" s="14">
        <v>349232</v>
      </c>
      <c r="L62" s="15">
        <v>7.8958000000000004</v>
      </c>
      <c r="M62" s="11" t="s">
        <v>626</v>
      </c>
    </row>
    <row r="63" spans="1:13" x14ac:dyDescent="0.25">
      <c r="A63" s="11">
        <v>953</v>
      </c>
      <c r="B63" s="11" t="s">
        <v>749</v>
      </c>
      <c r="C63" s="11" t="s">
        <v>13</v>
      </c>
      <c r="D63" s="12">
        <v>32</v>
      </c>
      <c r="E63" s="13" t="str">
        <f t="shared" si="1"/>
        <v>Youth</v>
      </c>
      <c r="F63" s="11">
        <v>2</v>
      </c>
      <c r="G63" s="11" t="str">
        <f t="shared" si="0"/>
        <v>Second class</v>
      </c>
      <c r="H63" s="11">
        <v>0</v>
      </c>
      <c r="I63" s="11">
        <v>0</v>
      </c>
      <c r="J63" s="11" t="s">
        <v>637</v>
      </c>
      <c r="K63" s="14">
        <v>237216</v>
      </c>
      <c r="L63" s="15">
        <v>13.5</v>
      </c>
      <c r="M63" s="11" t="s">
        <v>626</v>
      </c>
    </row>
    <row r="64" spans="1:13" x14ac:dyDescent="0.25">
      <c r="A64" s="11">
        <v>954</v>
      </c>
      <c r="B64" s="11" t="s">
        <v>750</v>
      </c>
      <c r="C64" s="11" t="s">
        <v>13</v>
      </c>
      <c r="D64" s="12">
        <v>18</v>
      </c>
      <c r="E64" s="13" t="str">
        <f t="shared" si="1"/>
        <v>Teenager</v>
      </c>
      <c r="F64" s="11">
        <v>3</v>
      </c>
      <c r="G64" s="11" t="str">
        <f t="shared" si="0"/>
        <v>Third class</v>
      </c>
      <c r="H64" s="11">
        <v>0</v>
      </c>
      <c r="I64" s="11">
        <v>0</v>
      </c>
      <c r="J64" s="11" t="s">
        <v>637</v>
      </c>
      <c r="K64" s="14">
        <v>347090</v>
      </c>
      <c r="L64" s="15">
        <v>7.75</v>
      </c>
      <c r="M64" s="11" t="s">
        <v>626</v>
      </c>
    </row>
    <row r="65" spans="1:13" x14ac:dyDescent="0.25">
      <c r="A65" s="11">
        <v>955</v>
      </c>
      <c r="B65" s="11" t="s">
        <v>751</v>
      </c>
      <c r="C65" s="11" t="s">
        <v>16</v>
      </c>
      <c r="D65" s="12">
        <v>22</v>
      </c>
      <c r="E65" s="13" t="str">
        <f t="shared" si="1"/>
        <v>Youth</v>
      </c>
      <c r="F65" s="11">
        <v>3</v>
      </c>
      <c r="G65" s="11" t="str">
        <f t="shared" si="0"/>
        <v>Third class</v>
      </c>
      <c r="H65" s="11">
        <v>0</v>
      </c>
      <c r="I65" s="11">
        <v>0</v>
      </c>
      <c r="J65" s="11" t="s">
        <v>1</v>
      </c>
      <c r="K65" s="14">
        <v>334914</v>
      </c>
      <c r="L65" s="15">
        <v>7.7249999999999996</v>
      </c>
      <c r="M65" s="11" t="s">
        <v>624</v>
      </c>
    </row>
    <row r="66" spans="1:13" x14ac:dyDescent="0.25">
      <c r="A66" s="11">
        <v>956</v>
      </c>
      <c r="B66" s="11" t="s">
        <v>647</v>
      </c>
      <c r="C66" s="11" t="s">
        <v>13</v>
      </c>
      <c r="D66" s="12">
        <v>13</v>
      </c>
      <c r="E66" s="13" t="str">
        <f t="shared" si="1"/>
        <v>Teenager</v>
      </c>
      <c r="F66" s="11">
        <v>1</v>
      </c>
      <c r="G66" s="11" t="str">
        <f t="shared" ref="G66:G129" si="2">IF(F66=2,"Second class",IF(F66=3,"Third class","First class"))</f>
        <v>First class</v>
      </c>
      <c r="H66" s="11">
        <v>2</v>
      </c>
      <c r="I66" s="11">
        <v>2</v>
      </c>
      <c r="J66" s="11" t="s">
        <v>637</v>
      </c>
      <c r="K66" s="14" t="s">
        <v>52</v>
      </c>
      <c r="L66" s="15">
        <v>262.375</v>
      </c>
      <c r="M66" s="11" t="s">
        <v>625</v>
      </c>
    </row>
    <row r="67" spans="1:13" x14ac:dyDescent="0.25">
      <c r="A67" s="11">
        <v>957</v>
      </c>
      <c r="B67" s="11" t="s">
        <v>752</v>
      </c>
      <c r="C67" s="11" t="s">
        <v>16</v>
      </c>
      <c r="D67" s="12"/>
      <c r="E67" s="13" t="str">
        <f t="shared" ref="E67:E130" si="3">IF(D67&gt;60,"Elder",IF(D67&gt;39,"Adult",IF(D67&gt;19,"Youth","Teenager")))</f>
        <v>Teenager</v>
      </c>
      <c r="F67" s="11">
        <v>2</v>
      </c>
      <c r="G67" s="11" t="str">
        <f t="shared" si="2"/>
        <v>Second class</v>
      </c>
      <c r="H67" s="11">
        <v>0</v>
      </c>
      <c r="I67" s="11">
        <v>0</v>
      </c>
      <c r="J67" s="11" t="s">
        <v>1</v>
      </c>
      <c r="K67" s="14" t="s">
        <v>117</v>
      </c>
      <c r="L67" s="15">
        <v>21</v>
      </c>
      <c r="M67" s="11" t="s">
        <v>626</v>
      </c>
    </row>
    <row r="68" spans="1:13" x14ac:dyDescent="0.25">
      <c r="A68" s="11">
        <v>958</v>
      </c>
      <c r="B68" s="11" t="s">
        <v>753</v>
      </c>
      <c r="C68" s="11" t="s">
        <v>16</v>
      </c>
      <c r="D68" s="12">
        <v>18</v>
      </c>
      <c r="E68" s="13" t="str">
        <f t="shared" si="3"/>
        <v>Teenager</v>
      </c>
      <c r="F68" s="11">
        <v>3</v>
      </c>
      <c r="G68" s="11" t="str">
        <f t="shared" si="2"/>
        <v>Third class</v>
      </c>
      <c r="H68" s="11">
        <v>0</v>
      </c>
      <c r="I68" s="11">
        <v>0</v>
      </c>
      <c r="J68" s="11" t="s">
        <v>1</v>
      </c>
      <c r="K68" s="14">
        <v>330963</v>
      </c>
      <c r="L68" s="15">
        <v>7.8792</v>
      </c>
      <c r="M68" s="11" t="s">
        <v>624</v>
      </c>
    </row>
    <row r="69" spans="1:13" x14ac:dyDescent="0.25">
      <c r="A69" s="11">
        <v>959</v>
      </c>
      <c r="B69" s="11" t="s">
        <v>648</v>
      </c>
      <c r="C69" s="11" t="s">
        <v>13</v>
      </c>
      <c r="D69" s="12">
        <v>47</v>
      </c>
      <c r="E69" s="13" t="str">
        <f t="shared" si="3"/>
        <v>Adult</v>
      </c>
      <c r="F69" s="11">
        <v>1</v>
      </c>
      <c r="G69" s="11" t="str">
        <f t="shared" si="2"/>
        <v>First class</v>
      </c>
      <c r="H69" s="11">
        <v>0</v>
      </c>
      <c r="I69" s="11">
        <v>0</v>
      </c>
      <c r="J69" s="11" t="s">
        <v>637</v>
      </c>
      <c r="K69" s="14">
        <v>113796</v>
      </c>
      <c r="L69" s="15">
        <v>42.4</v>
      </c>
      <c r="M69" s="11" t="s">
        <v>626</v>
      </c>
    </row>
    <row r="70" spans="1:13" x14ac:dyDescent="0.25">
      <c r="A70" s="11">
        <v>960</v>
      </c>
      <c r="B70" s="11" t="s">
        <v>649</v>
      </c>
      <c r="C70" s="11" t="s">
        <v>13</v>
      </c>
      <c r="D70" s="12">
        <v>31</v>
      </c>
      <c r="E70" s="13" t="str">
        <f t="shared" si="3"/>
        <v>Youth</v>
      </c>
      <c r="F70" s="11">
        <v>1</v>
      </c>
      <c r="G70" s="11" t="str">
        <f t="shared" si="2"/>
        <v>First class</v>
      </c>
      <c r="H70" s="11">
        <v>0</v>
      </c>
      <c r="I70" s="11">
        <v>0</v>
      </c>
      <c r="J70" s="11" t="s">
        <v>637</v>
      </c>
      <c r="K70" s="14">
        <v>2543</v>
      </c>
      <c r="L70" s="15">
        <v>28.537500000000001</v>
      </c>
      <c r="M70" s="11" t="s">
        <v>625</v>
      </c>
    </row>
    <row r="71" spans="1:13" x14ac:dyDescent="0.25">
      <c r="A71" s="11">
        <v>961</v>
      </c>
      <c r="B71" s="11" t="s">
        <v>754</v>
      </c>
      <c r="C71" s="11" t="s">
        <v>16</v>
      </c>
      <c r="D71" s="12">
        <v>60</v>
      </c>
      <c r="E71" s="13" t="str">
        <f t="shared" si="3"/>
        <v>Adult</v>
      </c>
      <c r="F71" s="11">
        <v>1</v>
      </c>
      <c r="G71" s="11" t="str">
        <f t="shared" si="2"/>
        <v>First class</v>
      </c>
      <c r="H71" s="11">
        <v>1</v>
      </c>
      <c r="I71" s="11">
        <v>4</v>
      </c>
      <c r="J71" s="11" t="s">
        <v>1</v>
      </c>
      <c r="K71" s="14">
        <v>19950</v>
      </c>
      <c r="L71" s="15">
        <v>263</v>
      </c>
      <c r="M71" s="11" t="s">
        <v>626</v>
      </c>
    </row>
    <row r="72" spans="1:13" x14ac:dyDescent="0.25">
      <c r="A72" s="11">
        <v>962</v>
      </c>
      <c r="B72" s="11" t="s">
        <v>755</v>
      </c>
      <c r="C72" s="11" t="s">
        <v>16</v>
      </c>
      <c r="D72" s="12">
        <v>24</v>
      </c>
      <c r="E72" s="13" t="str">
        <f t="shared" si="3"/>
        <v>Youth</v>
      </c>
      <c r="F72" s="11">
        <v>3</v>
      </c>
      <c r="G72" s="11" t="str">
        <f t="shared" si="2"/>
        <v>Third class</v>
      </c>
      <c r="H72" s="11">
        <v>0</v>
      </c>
      <c r="I72" s="11">
        <v>0</v>
      </c>
      <c r="J72" s="11" t="s">
        <v>1</v>
      </c>
      <c r="K72" s="14">
        <v>382653</v>
      </c>
      <c r="L72" s="15">
        <v>7.75</v>
      </c>
      <c r="M72" s="11" t="s">
        <v>624</v>
      </c>
    </row>
    <row r="73" spans="1:13" x14ac:dyDescent="0.25">
      <c r="A73" s="11">
        <v>963</v>
      </c>
      <c r="B73" s="11" t="s">
        <v>756</v>
      </c>
      <c r="C73" s="11" t="s">
        <v>13</v>
      </c>
      <c r="D73" s="12">
        <v>21</v>
      </c>
      <c r="E73" s="13" t="str">
        <f t="shared" si="3"/>
        <v>Youth</v>
      </c>
      <c r="F73" s="11">
        <v>3</v>
      </c>
      <c r="G73" s="11" t="str">
        <f t="shared" si="2"/>
        <v>Third class</v>
      </c>
      <c r="H73" s="11">
        <v>0</v>
      </c>
      <c r="I73" s="11">
        <v>0</v>
      </c>
      <c r="J73" s="11" t="s">
        <v>637</v>
      </c>
      <c r="K73" s="14">
        <v>349211</v>
      </c>
      <c r="L73" s="15">
        <v>7.8958000000000004</v>
      </c>
      <c r="M73" s="11" t="s">
        <v>626</v>
      </c>
    </row>
    <row r="74" spans="1:13" x14ac:dyDescent="0.25">
      <c r="A74" s="11">
        <v>964</v>
      </c>
      <c r="B74" s="11" t="s">
        <v>757</v>
      </c>
      <c r="C74" s="11" t="s">
        <v>16</v>
      </c>
      <c r="D74" s="12">
        <v>29</v>
      </c>
      <c r="E74" s="13" t="str">
        <f t="shared" si="3"/>
        <v>Youth</v>
      </c>
      <c r="F74" s="11">
        <v>3</v>
      </c>
      <c r="G74" s="11" t="str">
        <f t="shared" si="2"/>
        <v>Third class</v>
      </c>
      <c r="H74" s="11">
        <v>0</v>
      </c>
      <c r="I74" s="11">
        <v>0</v>
      </c>
      <c r="J74" s="11" t="s">
        <v>1</v>
      </c>
      <c r="K74" s="14">
        <v>3101297</v>
      </c>
      <c r="L74" s="15">
        <v>7.9249999999999998</v>
      </c>
      <c r="M74" s="11" t="s">
        <v>626</v>
      </c>
    </row>
    <row r="75" spans="1:13" x14ac:dyDescent="0.25">
      <c r="A75" s="11">
        <v>965</v>
      </c>
      <c r="B75" s="11" t="s">
        <v>650</v>
      </c>
      <c r="C75" s="11" t="s">
        <v>13</v>
      </c>
      <c r="D75" s="12">
        <v>28.5</v>
      </c>
      <c r="E75" s="13" t="str">
        <f t="shared" si="3"/>
        <v>Youth</v>
      </c>
      <c r="F75" s="11">
        <v>1</v>
      </c>
      <c r="G75" s="11" t="str">
        <f t="shared" si="2"/>
        <v>First class</v>
      </c>
      <c r="H75" s="11">
        <v>0</v>
      </c>
      <c r="I75" s="11">
        <v>0</v>
      </c>
      <c r="J75" s="11" t="s">
        <v>637</v>
      </c>
      <c r="K75" s="14" t="s">
        <v>127</v>
      </c>
      <c r="L75" s="15">
        <v>27.720800000000001</v>
      </c>
      <c r="M75" s="11" t="s">
        <v>625</v>
      </c>
    </row>
    <row r="76" spans="1:13" x14ac:dyDescent="0.25">
      <c r="A76" s="11">
        <v>966</v>
      </c>
      <c r="B76" s="11" t="s">
        <v>758</v>
      </c>
      <c r="C76" s="11" t="s">
        <v>16</v>
      </c>
      <c r="D76" s="12">
        <v>35</v>
      </c>
      <c r="E76" s="13" t="str">
        <f t="shared" si="3"/>
        <v>Youth</v>
      </c>
      <c r="F76" s="11">
        <v>1</v>
      </c>
      <c r="G76" s="11" t="str">
        <f t="shared" si="2"/>
        <v>First class</v>
      </c>
      <c r="H76" s="11">
        <v>0</v>
      </c>
      <c r="I76" s="11">
        <v>0</v>
      </c>
      <c r="J76" s="11" t="s">
        <v>1</v>
      </c>
      <c r="K76" s="14">
        <v>113503</v>
      </c>
      <c r="L76" s="15">
        <v>211.5</v>
      </c>
      <c r="M76" s="11" t="s">
        <v>625</v>
      </c>
    </row>
    <row r="77" spans="1:13" x14ac:dyDescent="0.25">
      <c r="A77" s="11">
        <v>967</v>
      </c>
      <c r="B77" s="11" t="s">
        <v>651</v>
      </c>
      <c r="C77" s="11" t="s">
        <v>13</v>
      </c>
      <c r="D77" s="12">
        <v>32.5</v>
      </c>
      <c r="E77" s="13" t="str">
        <f t="shared" si="3"/>
        <v>Youth</v>
      </c>
      <c r="F77" s="11">
        <v>1</v>
      </c>
      <c r="G77" s="11" t="str">
        <f t="shared" si="2"/>
        <v>First class</v>
      </c>
      <c r="H77" s="11">
        <v>0</v>
      </c>
      <c r="I77" s="11">
        <v>0</v>
      </c>
      <c r="J77" s="11" t="s">
        <v>637</v>
      </c>
      <c r="K77" s="14">
        <v>113503</v>
      </c>
      <c r="L77" s="15">
        <v>211.5</v>
      </c>
      <c r="M77" s="11" t="s">
        <v>625</v>
      </c>
    </row>
    <row r="78" spans="1:13" x14ac:dyDescent="0.25">
      <c r="A78" s="11">
        <v>968</v>
      </c>
      <c r="B78" s="11" t="s">
        <v>759</v>
      </c>
      <c r="C78" s="11" t="s">
        <v>13</v>
      </c>
      <c r="D78" s="12"/>
      <c r="E78" s="13" t="str">
        <f t="shared" si="3"/>
        <v>Teenager</v>
      </c>
      <c r="F78" s="11">
        <v>3</v>
      </c>
      <c r="G78" s="11" t="str">
        <f t="shared" si="2"/>
        <v>Third class</v>
      </c>
      <c r="H78" s="11">
        <v>0</v>
      </c>
      <c r="I78" s="11">
        <v>0</v>
      </c>
      <c r="J78" s="11" t="s">
        <v>637</v>
      </c>
      <c r="K78" s="14">
        <v>359306</v>
      </c>
      <c r="L78" s="15">
        <v>8.0500000000000007</v>
      </c>
      <c r="M78" s="11" t="s">
        <v>626</v>
      </c>
    </row>
    <row r="79" spans="1:13" x14ac:dyDescent="0.25">
      <c r="A79" s="11">
        <v>969</v>
      </c>
      <c r="B79" s="11" t="s">
        <v>760</v>
      </c>
      <c r="C79" s="11" t="s">
        <v>16</v>
      </c>
      <c r="D79" s="12">
        <v>55</v>
      </c>
      <c r="E79" s="13" t="str">
        <f t="shared" si="3"/>
        <v>Adult</v>
      </c>
      <c r="F79" s="11">
        <v>1</v>
      </c>
      <c r="G79" s="11" t="str">
        <f t="shared" si="2"/>
        <v>First class</v>
      </c>
      <c r="H79" s="11">
        <v>2</v>
      </c>
      <c r="I79" s="11">
        <v>0</v>
      </c>
      <c r="J79" s="11" t="s">
        <v>1</v>
      </c>
      <c r="K79" s="14">
        <v>11770</v>
      </c>
      <c r="L79" s="15">
        <v>25.7</v>
      </c>
      <c r="M79" s="11" t="s">
        <v>626</v>
      </c>
    </row>
    <row r="80" spans="1:13" x14ac:dyDescent="0.25">
      <c r="A80" s="11">
        <v>970</v>
      </c>
      <c r="B80" s="11" t="s">
        <v>761</v>
      </c>
      <c r="C80" s="11" t="s">
        <v>13</v>
      </c>
      <c r="D80" s="12">
        <v>30</v>
      </c>
      <c r="E80" s="13" t="str">
        <f t="shared" si="3"/>
        <v>Youth</v>
      </c>
      <c r="F80" s="11">
        <v>2</v>
      </c>
      <c r="G80" s="11" t="str">
        <f t="shared" si="2"/>
        <v>Second class</v>
      </c>
      <c r="H80" s="11">
        <v>0</v>
      </c>
      <c r="I80" s="11">
        <v>0</v>
      </c>
      <c r="J80" s="11" t="s">
        <v>637</v>
      </c>
      <c r="K80" s="14">
        <v>248744</v>
      </c>
      <c r="L80" s="15">
        <v>13</v>
      </c>
      <c r="M80" s="11" t="s">
        <v>626</v>
      </c>
    </row>
    <row r="81" spans="1:13" x14ac:dyDescent="0.25">
      <c r="A81" s="11">
        <v>971</v>
      </c>
      <c r="B81" s="11" t="s">
        <v>762</v>
      </c>
      <c r="C81" s="11" t="s">
        <v>16</v>
      </c>
      <c r="D81" s="12">
        <v>24</v>
      </c>
      <c r="E81" s="13" t="str">
        <f t="shared" si="3"/>
        <v>Youth</v>
      </c>
      <c r="F81" s="11">
        <v>3</v>
      </c>
      <c r="G81" s="11" t="str">
        <f t="shared" si="2"/>
        <v>Third class</v>
      </c>
      <c r="H81" s="11">
        <v>0</v>
      </c>
      <c r="I81" s="11">
        <v>0</v>
      </c>
      <c r="J81" s="11" t="s">
        <v>1</v>
      </c>
      <c r="K81" s="14">
        <v>368702</v>
      </c>
      <c r="L81" s="15">
        <v>7.75</v>
      </c>
      <c r="M81" s="11" t="s">
        <v>624</v>
      </c>
    </row>
    <row r="82" spans="1:13" x14ac:dyDescent="0.25">
      <c r="A82" s="11">
        <v>972</v>
      </c>
      <c r="B82" s="11" t="s">
        <v>763</v>
      </c>
      <c r="C82" s="11" t="s">
        <v>13</v>
      </c>
      <c r="D82" s="12">
        <v>6</v>
      </c>
      <c r="E82" s="13" t="str">
        <f t="shared" si="3"/>
        <v>Teenager</v>
      </c>
      <c r="F82" s="11">
        <v>3</v>
      </c>
      <c r="G82" s="11" t="str">
        <f t="shared" si="2"/>
        <v>Third class</v>
      </c>
      <c r="H82" s="11">
        <v>1</v>
      </c>
      <c r="I82" s="11">
        <v>1</v>
      </c>
      <c r="J82" s="11" t="s">
        <v>637</v>
      </c>
      <c r="K82" s="14">
        <v>2678</v>
      </c>
      <c r="L82" s="15">
        <v>15.245799999999999</v>
      </c>
      <c r="M82" s="11" t="s">
        <v>625</v>
      </c>
    </row>
    <row r="83" spans="1:13" x14ac:dyDescent="0.25">
      <c r="A83" s="11">
        <v>973</v>
      </c>
      <c r="B83" s="11" t="s">
        <v>652</v>
      </c>
      <c r="C83" s="11" t="s">
        <v>13</v>
      </c>
      <c r="D83" s="12">
        <v>67</v>
      </c>
      <c r="E83" s="13" t="str">
        <f t="shared" si="3"/>
        <v>Elder</v>
      </c>
      <c r="F83" s="11">
        <v>1</v>
      </c>
      <c r="G83" s="11" t="str">
        <f t="shared" si="2"/>
        <v>First class</v>
      </c>
      <c r="H83" s="11">
        <v>1</v>
      </c>
      <c r="I83" s="11">
        <v>0</v>
      </c>
      <c r="J83" s="11" t="s">
        <v>637</v>
      </c>
      <c r="K83" s="14" t="s">
        <v>140</v>
      </c>
      <c r="L83" s="15">
        <v>221.7792</v>
      </c>
      <c r="M83" s="11" t="s">
        <v>626</v>
      </c>
    </row>
    <row r="84" spans="1:13" x14ac:dyDescent="0.25">
      <c r="A84" s="11">
        <v>974</v>
      </c>
      <c r="B84" s="11" t="s">
        <v>653</v>
      </c>
      <c r="C84" s="11" t="s">
        <v>13</v>
      </c>
      <c r="D84" s="12">
        <v>49</v>
      </c>
      <c r="E84" s="13" t="str">
        <f t="shared" si="3"/>
        <v>Adult</v>
      </c>
      <c r="F84" s="11">
        <v>1</v>
      </c>
      <c r="G84" s="11" t="str">
        <f t="shared" si="2"/>
        <v>First class</v>
      </c>
      <c r="H84" s="11">
        <v>0</v>
      </c>
      <c r="I84" s="11">
        <v>0</v>
      </c>
      <c r="J84" s="11" t="s">
        <v>637</v>
      </c>
      <c r="K84" s="14">
        <v>19924</v>
      </c>
      <c r="L84" s="15">
        <v>26</v>
      </c>
      <c r="M84" s="11" t="s">
        <v>626</v>
      </c>
    </row>
    <row r="85" spans="1:13" x14ac:dyDescent="0.25">
      <c r="A85" s="11">
        <v>975</v>
      </c>
      <c r="B85" s="11" t="s">
        <v>764</v>
      </c>
      <c r="C85" s="11" t="s">
        <v>13</v>
      </c>
      <c r="D85" s="12"/>
      <c r="E85" s="13" t="str">
        <f t="shared" si="3"/>
        <v>Teenager</v>
      </c>
      <c r="F85" s="11">
        <v>3</v>
      </c>
      <c r="G85" s="11" t="str">
        <f t="shared" si="2"/>
        <v>Third class</v>
      </c>
      <c r="H85" s="11">
        <v>0</v>
      </c>
      <c r="I85" s="11">
        <v>0</v>
      </c>
      <c r="J85" s="11" t="s">
        <v>637</v>
      </c>
      <c r="K85" s="14">
        <v>349238</v>
      </c>
      <c r="L85" s="15">
        <v>7.8958000000000004</v>
      </c>
      <c r="M85" s="11" t="s">
        <v>626</v>
      </c>
    </row>
    <row r="86" spans="1:13" x14ac:dyDescent="0.25">
      <c r="A86" s="11">
        <v>976</v>
      </c>
      <c r="B86" s="11" t="s">
        <v>765</v>
      </c>
      <c r="C86" s="11" t="s">
        <v>13</v>
      </c>
      <c r="D86" s="12"/>
      <c r="E86" s="13" t="str">
        <f t="shared" si="3"/>
        <v>Teenager</v>
      </c>
      <c r="F86" s="11">
        <v>2</v>
      </c>
      <c r="G86" s="11" t="str">
        <f t="shared" si="2"/>
        <v>Second class</v>
      </c>
      <c r="H86" s="11">
        <v>0</v>
      </c>
      <c r="I86" s="11">
        <v>0</v>
      </c>
      <c r="J86" s="11" t="s">
        <v>637</v>
      </c>
      <c r="K86" s="14">
        <v>240261</v>
      </c>
      <c r="L86" s="15">
        <v>10.708299999999999</v>
      </c>
      <c r="M86" s="11" t="s">
        <v>624</v>
      </c>
    </row>
    <row r="87" spans="1:13" x14ac:dyDescent="0.25">
      <c r="A87" s="11">
        <v>977</v>
      </c>
      <c r="B87" s="11" t="s">
        <v>766</v>
      </c>
      <c r="C87" s="11" t="s">
        <v>13</v>
      </c>
      <c r="D87" s="12"/>
      <c r="E87" s="13" t="str">
        <f t="shared" si="3"/>
        <v>Teenager</v>
      </c>
      <c r="F87" s="11">
        <v>3</v>
      </c>
      <c r="G87" s="11" t="str">
        <f t="shared" si="2"/>
        <v>Third class</v>
      </c>
      <c r="H87" s="11">
        <v>1</v>
      </c>
      <c r="I87" s="11">
        <v>0</v>
      </c>
      <c r="J87" s="11" t="s">
        <v>637</v>
      </c>
      <c r="K87" s="14">
        <v>2660</v>
      </c>
      <c r="L87" s="15">
        <v>14.4542</v>
      </c>
      <c r="M87" s="11" t="s">
        <v>625</v>
      </c>
    </row>
    <row r="88" spans="1:13" x14ac:dyDescent="0.25">
      <c r="A88" s="11">
        <v>978</v>
      </c>
      <c r="B88" s="11" t="s">
        <v>767</v>
      </c>
      <c r="C88" s="11" t="s">
        <v>16</v>
      </c>
      <c r="D88" s="12">
        <v>27</v>
      </c>
      <c r="E88" s="13" t="str">
        <f t="shared" si="3"/>
        <v>Youth</v>
      </c>
      <c r="F88" s="11">
        <v>3</v>
      </c>
      <c r="G88" s="11" t="str">
        <f t="shared" si="2"/>
        <v>Third class</v>
      </c>
      <c r="H88" s="11">
        <v>0</v>
      </c>
      <c r="I88" s="11">
        <v>0</v>
      </c>
      <c r="J88" s="11" t="s">
        <v>1</v>
      </c>
      <c r="K88" s="14">
        <v>330844</v>
      </c>
      <c r="L88" s="15">
        <v>7.8792</v>
      </c>
      <c r="M88" s="11" t="s">
        <v>624</v>
      </c>
    </row>
    <row r="89" spans="1:13" x14ac:dyDescent="0.25">
      <c r="A89" s="11">
        <v>979</v>
      </c>
      <c r="B89" s="11" t="s">
        <v>768</v>
      </c>
      <c r="C89" s="11" t="s">
        <v>16</v>
      </c>
      <c r="D89" s="12">
        <v>18</v>
      </c>
      <c r="E89" s="13" t="str">
        <f t="shared" si="3"/>
        <v>Teenager</v>
      </c>
      <c r="F89" s="11">
        <v>3</v>
      </c>
      <c r="G89" s="11" t="str">
        <f t="shared" si="2"/>
        <v>Third class</v>
      </c>
      <c r="H89" s="11">
        <v>0</v>
      </c>
      <c r="I89" s="11">
        <v>0</v>
      </c>
      <c r="J89" s="11" t="s">
        <v>1</v>
      </c>
      <c r="K89" s="14" t="s">
        <v>148</v>
      </c>
      <c r="L89" s="15">
        <v>8.0500000000000007</v>
      </c>
      <c r="M89" s="11" t="s">
        <v>626</v>
      </c>
    </row>
    <row r="90" spans="1:13" x14ac:dyDescent="0.25">
      <c r="A90" s="11">
        <v>980</v>
      </c>
      <c r="B90" s="11" t="s">
        <v>769</v>
      </c>
      <c r="C90" s="11" t="s">
        <v>16</v>
      </c>
      <c r="D90" s="12"/>
      <c r="E90" s="13" t="str">
        <f t="shared" si="3"/>
        <v>Teenager</v>
      </c>
      <c r="F90" s="11">
        <v>3</v>
      </c>
      <c r="G90" s="11" t="str">
        <f t="shared" si="2"/>
        <v>Third class</v>
      </c>
      <c r="H90" s="11">
        <v>0</v>
      </c>
      <c r="I90" s="11">
        <v>0</v>
      </c>
      <c r="J90" s="11" t="s">
        <v>1</v>
      </c>
      <c r="K90" s="14">
        <v>364856</v>
      </c>
      <c r="L90" s="15">
        <v>7.75</v>
      </c>
      <c r="M90" s="11" t="s">
        <v>624</v>
      </c>
    </row>
    <row r="91" spans="1:13" x14ac:dyDescent="0.25">
      <c r="A91" s="11">
        <v>981</v>
      </c>
      <c r="B91" s="11" t="s">
        <v>770</v>
      </c>
      <c r="C91" s="11" t="s">
        <v>13</v>
      </c>
      <c r="D91" s="12">
        <v>2</v>
      </c>
      <c r="E91" s="13" t="str">
        <f t="shared" si="3"/>
        <v>Teenager</v>
      </c>
      <c r="F91" s="11">
        <v>2</v>
      </c>
      <c r="G91" s="11" t="str">
        <f t="shared" si="2"/>
        <v>Second class</v>
      </c>
      <c r="H91" s="11">
        <v>1</v>
      </c>
      <c r="I91" s="11">
        <v>1</v>
      </c>
      <c r="J91" s="11" t="s">
        <v>637</v>
      </c>
      <c r="K91" s="14">
        <v>29103</v>
      </c>
      <c r="L91" s="15">
        <v>23</v>
      </c>
      <c r="M91" s="11" t="s">
        <v>626</v>
      </c>
    </row>
    <row r="92" spans="1:13" x14ac:dyDescent="0.25">
      <c r="A92" s="11">
        <v>982</v>
      </c>
      <c r="B92" s="11" t="s">
        <v>771</v>
      </c>
      <c r="C92" s="11" t="s">
        <v>16</v>
      </c>
      <c r="D92" s="12">
        <v>22</v>
      </c>
      <c r="E92" s="13" t="str">
        <f t="shared" si="3"/>
        <v>Youth</v>
      </c>
      <c r="F92" s="11">
        <v>3</v>
      </c>
      <c r="G92" s="11" t="str">
        <f t="shared" si="2"/>
        <v>Third class</v>
      </c>
      <c r="H92" s="11">
        <v>1</v>
      </c>
      <c r="I92" s="11">
        <v>0</v>
      </c>
      <c r="J92" s="11" t="s">
        <v>1</v>
      </c>
      <c r="K92" s="14">
        <v>347072</v>
      </c>
      <c r="L92" s="15">
        <v>13.9</v>
      </c>
      <c r="M92" s="11" t="s">
        <v>626</v>
      </c>
    </row>
    <row r="93" spans="1:13" x14ac:dyDescent="0.25">
      <c r="A93" s="11">
        <v>983</v>
      </c>
      <c r="B93" s="11" t="s">
        <v>772</v>
      </c>
      <c r="C93" s="11" t="s">
        <v>13</v>
      </c>
      <c r="D93" s="12"/>
      <c r="E93" s="13" t="str">
        <f t="shared" si="3"/>
        <v>Teenager</v>
      </c>
      <c r="F93" s="11">
        <v>3</v>
      </c>
      <c r="G93" s="11" t="str">
        <f t="shared" si="2"/>
        <v>Third class</v>
      </c>
      <c r="H93" s="11">
        <v>0</v>
      </c>
      <c r="I93" s="11">
        <v>0</v>
      </c>
      <c r="J93" s="11" t="s">
        <v>637</v>
      </c>
      <c r="K93" s="14">
        <v>345498</v>
      </c>
      <c r="L93" s="15">
        <v>7.7750000000000004</v>
      </c>
      <c r="M93" s="11" t="s">
        <v>626</v>
      </c>
    </row>
    <row r="94" spans="1:13" x14ac:dyDescent="0.25">
      <c r="A94" s="11">
        <v>984</v>
      </c>
      <c r="B94" s="11" t="s">
        <v>773</v>
      </c>
      <c r="C94" s="11" t="s">
        <v>16</v>
      </c>
      <c r="D94" s="12">
        <v>27</v>
      </c>
      <c r="E94" s="13" t="str">
        <f t="shared" si="3"/>
        <v>Youth</v>
      </c>
      <c r="F94" s="11">
        <v>1</v>
      </c>
      <c r="G94" s="11" t="str">
        <f t="shared" si="2"/>
        <v>First class</v>
      </c>
      <c r="H94" s="11">
        <v>1</v>
      </c>
      <c r="I94" s="11">
        <v>2</v>
      </c>
      <c r="J94" s="11" t="s">
        <v>1</v>
      </c>
      <c r="K94" s="14" t="s">
        <v>154</v>
      </c>
      <c r="L94" s="15">
        <v>52</v>
      </c>
      <c r="M94" s="11" t="s">
        <v>626</v>
      </c>
    </row>
    <row r="95" spans="1:13" x14ac:dyDescent="0.25">
      <c r="A95" s="11">
        <v>985</v>
      </c>
      <c r="B95" s="11" t="s">
        <v>774</v>
      </c>
      <c r="C95" s="11" t="s">
        <v>13</v>
      </c>
      <c r="D95" s="12"/>
      <c r="E95" s="13" t="str">
        <f t="shared" si="3"/>
        <v>Teenager</v>
      </c>
      <c r="F95" s="11">
        <v>3</v>
      </c>
      <c r="G95" s="11" t="str">
        <f t="shared" si="2"/>
        <v>Third class</v>
      </c>
      <c r="H95" s="11">
        <v>0</v>
      </c>
      <c r="I95" s="11">
        <v>0</v>
      </c>
      <c r="J95" s="11" t="s">
        <v>637</v>
      </c>
      <c r="K95" s="14">
        <v>376563</v>
      </c>
      <c r="L95" s="15">
        <v>8.0500000000000007</v>
      </c>
      <c r="M95" s="11" t="s">
        <v>626</v>
      </c>
    </row>
    <row r="96" spans="1:13" x14ac:dyDescent="0.25">
      <c r="A96" s="11">
        <v>986</v>
      </c>
      <c r="B96" s="11" t="s">
        <v>654</v>
      </c>
      <c r="C96" s="11" t="s">
        <v>13</v>
      </c>
      <c r="D96" s="12">
        <v>25</v>
      </c>
      <c r="E96" s="13" t="str">
        <f t="shared" si="3"/>
        <v>Youth</v>
      </c>
      <c r="F96" s="11">
        <v>1</v>
      </c>
      <c r="G96" s="11" t="str">
        <f t="shared" si="2"/>
        <v>First class</v>
      </c>
      <c r="H96" s="11">
        <v>0</v>
      </c>
      <c r="I96" s="11">
        <v>0</v>
      </c>
      <c r="J96" s="11" t="s">
        <v>637</v>
      </c>
      <c r="K96" s="14">
        <v>13905</v>
      </c>
      <c r="L96" s="15">
        <v>26</v>
      </c>
      <c r="M96" s="11" t="s">
        <v>625</v>
      </c>
    </row>
    <row r="97" spans="1:13" x14ac:dyDescent="0.25">
      <c r="A97" s="11">
        <v>987</v>
      </c>
      <c r="B97" s="11" t="s">
        <v>775</v>
      </c>
      <c r="C97" s="11" t="s">
        <v>13</v>
      </c>
      <c r="D97" s="12">
        <v>25</v>
      </c>
      <c r="E97" s="13" t="str">
        <f t="shared" si="3"/>
        <v>Youth</v>
      </c>
      <c r="F97" s="11">
        <v>3</v>
      </c>
      <c r="G97" s="11" t="str">
        <f t="shared" si="2"/>
        <v>Third class</v>
      </c>
      <c r="H97" s="11">
        <v>0</v>
      </c>
      <c r="I97" s="11">
        <v>0</v>
      </c>
      <c r="J97" s="11" t="s">
        <v>637</v>
      </c>
      <c r="K97" s="14">
        <v>350033</v>
      </c>
      <c r="L97" s="15">
        <v>7.7957999999999998</v>
      </c>
      <c r="M97" s="11" t="s">
        <v>626</v>
      </c>
    </row>
    <row r="98" spans="1:13" x14ac:dyDescent="0.25">
      <c r="A98" s="11">
        <v>988</v>
      </c>
      <c r="B98" s="11" t="s">
        <v>776</v>
      </c>
      <c r="C98" s="11" t="s">
        <v>16</v>
      </c>
      <c r="D98" s="12">
        <v>76</v>
      </c>
      <c r="E98" s="13" t="str">
        <f t="shared" si="3"/>
        <v>Elder</v>
      </c>
      <c r="F98" s="11">
        <v>1</v>
      </c>
      <c r="G98" s="11" t="str">
        <f t="shared" si="2"/>
        <v>First class</v>
      </c>
      <c r="H98" s="11">
        <v>1</v>
      </c>
      <c r="I98" s="11">
        <v>0</v>
      </c>
      <c r="J98" s="11" t="s">
        <v>1</v>
      </c>
      <c r="K98" s="14">
        <v>19877</v>
      </c>
      <c r="L98" s="15">
        <v>78.849999999999994</v>
      </c>
      <c r="M98" s="11" t="s">
        <v>626</v>
      </c>
    </row>
    <row r="99" spans="1:13" x14ac:dyDescent="0.25">
      <c r="A99" s="11">
        <v>989</v>
      </c>
      <c r="B99" s="11" t="s">
        <v>777</v>
      </c>
      <c r="C99" s="11" t="s">
        <v>13</v>
      </c>
      <c r="D99" s="12">
        <v>29</v>
      </c>
      <c r="E99" s="13" t="str">
        <f t="shared" si="3"/>
        <v>Youth</v>
      </c>
      <c r="F99" s="11">
        <v>3</v>
      </c>
      <c r="G99" s="11" t="str">
        <f t="shared" si="2"/>
        <v>Third class</v>
      </c>
      <c r="H99" s="11">
        <v>0</v>
      </c>
      <c r="I99" s="11">
        <v>0</v>
      </c>
      <c r="J99" s="11" t="s">
        <v>637</v>
      </c>
      <c r="K99" s="14" t="s">
        <v>162</v>
      </c>
      <c r="L99" s="15">
        <v>7.9249999999999998</v>
      </c>
      <c r="M99" s="11" t="s">
        <v>626</v>
      </c>
    </row>
    <row r="100" spans="1:13" x14ac:dyDescent="0.25">
      <c r="A100" s="11">
        <v>990</v>
      </c>
      <c r="B100" s="11" t="s">
        <v>778</v>
      </c>
      <c r="C100" s="11" t="s">
        <v>16</v>
      </c>
      <c r="D100" s="12">
        <v>20</v>
      </c>
      <c r="E100" s="13" t="str">
        <f t="shared" si="3"/>
        <v>Youth</v>
      </c>
      <c r="F100" s="11">
        <v>3</v>
      </c>
      <c r="G100" s="11" t="str">
        <f t="shared" si="2"/>
        <v>Third class</v>
      </c>
      <c r="H100" s="11">
        <v>0</v>
      </c>
      <c r="I100" s="11">
        <v>0</v>
      </c>
      <c r="J100" s="11" t="s">
        <v>1</v>
      </c>
      <c r="K100" s="14">
        <v>347471</v>
      </c>
      <c r="L100" s="15">
        <v>7.8541999999999996</v>
      </c>
      <c r="M100" s="11" t="s">
        <v>626</v>
      </c>
    </row>
    <row r="101" spans="1:13" x14ac:dyDescent="0.25">
      <c r="A101" s="11">
        <v>991</v>
      </c>
      <c r="B101" s="11" t="s">
        <v>779</v>
      </c>
      <c r="C101" s="11" t="s">
        <v>13</v>
      </c>
      <c r="D101" s="12">
        <v>33</v>
      </c>
      <c r="E101" s="13" t="str">
        <f t="shared" si="3"/>
        <v>Youth</v>
      </c>
      <c r="F101" s="11">
        <v>3</v>
      </c>
      <c r="G101" s="11" t="str">
        <f t="shared" si="2"/>
        <v>Third class</v>
      </c>
      <c r="H101" s="11">
        <v>0</v>
      </c>
      <c r="I101" s="11">
        <v>0</v>
      </c>
      <c r="J101" s="11" t="s">
        <v>637</v>
      </c>
      <c r="K101" s="14" t="s">
        <v>165</v>
      </c>
      <c r="L101" s="15">
        <v>8.0500000000000007</v>
      </c>
      <c r="M101" s="11" t="s">
        <v>626</v>
      </c>
    </row>
    <row r="102" spans="1:13" x14ac:dyDescent="0.25">
      <c r="A102" s="11">
        <v>992</v>
      </c>
      <c r="B102" s="11" t="s">
        <v>780</v>
      </c>
      <c r="C102" s="11" t="s">
        <v>16</v>
      </c>
      <c r="D102" s="12">
        <v>43</v>
      </c>
      <c r="E102" s="13" t="str">
        <f t="shared" si="3"/>
        <v>Adult</v>
      </c>
      <c r="F102" s="11">
        <v>1</v>
      </c>
      <c r="G102" s="11" t="str">
        <f t="shared" si="2"/>
        <v>First class</v>
      </c>
      <c r="H102" s="11">
        <v>1</v>
      </c>
      <c r="I102" s="11">
        <v>0</v>
      </c>
      <c r="J102" s="11" t="s">
        <v>1</v>
      </c>
      <c r="K102" s="14">
        <v>11778</v>
      </c>
      <c r="L102" s="15">
        <v>55.441699999999997</v>
      </c>
      <c r="M102" s="11" t="s">
        <v>625</v>
      </c>
    </row>
    <row r="103" spans="1:13" x14ac:dyDescent="0.25">
      <c r="A103" s="11">
        <v>993</v>
      </c>
      <c r="B103" s="11" t="s">
        <v>781</v>
      </c>
      <c r="C103" s="11" t="s">
        <v>13</v>
      </c>
      <c r="D103" s="12">
        <v>27</v>
      </c>
      <c r="E103" s="13" t="str">
        <f t="shared" si="3"/>
        <v>Youth</v>
      </c>
      <c r="F103" s="11">
        <v>2</v>
      </c>
      <c r="G103" s="11" t="str">
        <f t="shared" si="2"/>
        <v>Second class</v>
      </c>
      <c r="H103" s="11">
        <v>1</v>
      </c>
      <c r="I103" s="11">
        <v>0</v>
      </c>
      <c r="J103" s="11" t="s">
        <v>637</v>
      </c>
      <c r="K103" s="14">
        <v>228414</v>
      </c>
      <c r="L103" s="15">
        <v>26</v>
      </c>
      <c r="M103" s="11" t="s">
        <v>626</v>
      </c>
    </row>
    <row r="104" spans="1:13" x14ac:dyDescent="0.25">
      <c r="A104" s="11">
        <v>994</v>
      </c>
      <c r="B104" s="11" t="s">
        <v>782</v>
      </c>
      <c r="C104" s="11" t="s">
        <v>13</v>
      </c>
      <c r="D104" s="12"/>
      <c r="E104" s="13" t="str">
        <f t="shared" si="3"/>
        <v>Teenager</v>
      </c>
      <c r="F104" s="11">
        <v>3</v>
      </c>
      <c r="G104" s="11" t="str">
        <f t="shared" si="2"/>
        <v>Third class</v>
      </c>
      <c r="H104" s="11">
        <v>0</v>
      </c>
      <c r="I104" s="11">
        <v>0</v>
      </c>
      <c r="J104" s="11" t="s">
        <v>637</v>
      </c>
      <c r="K104" s="14">
        <v>365235</v>
      </c>
      <c r="L104" s="15">
        <v>7.75</v>
      </c>
      <c r="M104" s="11" t="s">
        <v>624</v>
      </c>
    </row>
    <row r="105" spans="1:13" x14ac:dyDescent="0.25">
      <c r="A105" s="11">
        <v>995</v>
      </c>
      <c r="B105" s="11" t="s">
        <v>783</v>
      </c>
      <c r="C105" s="11" t="s">
        <v>13</v>
      </c>
      <c r="D105" s="12">
        <v>26</v>
      </c>
      <c r="E105" s="13" t="str">
        <f t="shared" si="3"/>
        <v>Youth</v>
      </c>
      <c r="F105" s="11">
        <v>3</v>
      </c>
      <c r="G105" s="11" t="str">
        <f t="shared" si="2"/>
        <v>Third class</v>
      </c>
      <c r="H105" s="11">
        <v>0</v>
      </c>
      <c r="I105" s="11">
        <v>0</v>
      </c>
      <c r="J105" s="11" t="s">
        <v>637</v>
      </c>
      <c r="K105" s="14">
        <v>347070</v>
      </c>
      <c r="L105" s="15">
        <v>7.7750000000000004</v>
      </c>
      <c r="M105" s="11" t="s">
        <v>626</v>
      </c>
    </row>
    <row r="106" spans="1:13" x14ac:dyDescent="0.25">
      <c r="A106" s="11">
        <v>996</v>
      </c>
      <c r="B106" s="11" t="s">
        <v>784</v>
      </c>
      <c r="C106" s="11" t="s">
        <v>16</v>
      </c>
      <c r="D106" s="12">
        <v>16</v>
      </c>
      <c r="E106" s="13" t="str">
        <f t="shared" si="3"/>
        <v>Teenager</v>
      </c>
      <c r="F106" s="11">
        <v>3</v>
      </c>
      <c r="G106" s="11" t="str">
        <f t="shared" si="2"/>
        <v>Third class</v>
      </c>
      <c r="H106" s="11">
        <v>1</v>
      </c>
      <c r="I106" s="11">
        <v>1</v>
      </c>
      <c r="J106" s="11" t="s">
        <v>1</v>
      </c>
      <c r="K106" s="14">
        <v>2625</v>
      </c>
      <c r="L106" s="15">
        <v>8.5167000000000002</v>
      </c>
      <c r="M106" s="11" t="s">
        <v>625</v>
      </c>
    </row>
    <row r="107" spans="1:13" x14ac:dyDescent="0.25">
      <c r="A107" s="11">
        <v>997</v>
      </c>
      <c r="B107" s="11" t="s">
        <v>785</v>
      </c>
      <c r="C107" s="11" t="s">
        <v>13</v>
      </c>
      <c r="D107" s="12">
        <v>28</v>
      </c>
      <c r="E107" s="13" t="str">
        <f t="shared" si="3"/>
        <v>Youth</v>
      </c>
      <c r="F107" s="11">
        <v>3</v>
      </c>
      <c r="G107" s="11" t="str">
        <f t="shared" si="2"/>
        <v>Third class</v>
      </c>
      <c r="H107" s="11">
        <v>0</v>
      </c>
      <c r="I107" s="11">
        <v>0</v>
      </c>
      <c r="J107" s="11" t="s">
        <v>637</v>
      </c>
      <c r="K107" s="14" t="s">
        <v>173</v>
      </c>
      <c r="L107" s="15">
        <v>22.524999999999999</v>
      </c>
      <c r="M107" s="11" t="s">
        <v>626</v>
      </c>
    </row>
    <row r="108" spans="1:13" x14ac:dyDescent="0.25">
      <c r="A108" s="11">
        <v>998</v>
      </c>
      <c r="B108" s="11" t="s">
        <v>786</v>
      </c>
      <c r="C108" s="11" t="s">
        <v>13</v>
      </c>
      <c r="D108" s="12">
        <v>21</v>
      </c>
      <c r="E108" s="13" t="str">
        <f t="shared" si="3"/>
        <v>Youth</v>
      </c>
      <c r="F108" s="11">
        <v>3</v>
      </c>
      <c r="G108" s="11" t="str">
        <f t="shared" si="2"/>
        <v>Third class</v>
      </c>
      <c r="H108" s="11">
        <v>0</v>
      </c>
      <c r="I108" s="11">
        <v>0</v>
      </c>
      <c r="J108" s="11" t="s">
        <v>637</v>
      </c>
      <c r="K108" s="14">
        <v>330920</v>
      </c>
      <c r="L108" s="15">
        <v>7.8208000000000002</v>
      </c>
      <c r="M108" s="11" t="s">
        <v>624</v>
      </c>
    </row>
    <row r="109" spans="1:13" x14ac:dyDescent="0.25">
      <c r="A109" s="11">
        <v>999</v>
      </c>
      <c r="B109" s="11" t="s">
        <v>787</v>
      </c>
      <c r="C109" s="11" t="s">
        <v>13</v>
      </c>
      <c r="D109" s="12"/>
      <c r="E109" s="13" t="str">
        <f t="shared" si="3"/>
        <v>Teenager</v>
      </c>
      <c r="F109" s="11">
        <v>3</v>
      </c>
      <c r="G109" s="11" t="str">
        <f t="shared" si="2"/>
        <v>Third class</v>
      </c>
      <c r="H109" s="11">
        <v>0</v>
      </c>
      <c r="I109" s="11">
        <v>0</v>
      </c>
      <c r="J109" s="11" t="s">
        <v>637</v>
      </c>
      <c r="K109" s="14">
        <v>383162</v>
      </c>
      <c r="L109" s="15">
        <v>7.75</v>
      </c>
      <c r="M109" s="11" t="s">
        <v>624</v>
      </c>
    </row>
    <row r="110" spans="1:13" x14ac:dyDescent="0.25">
      <c r="A110" s="11">
        <v>1000</v>
      </c>
      <c r="B110" s="11" t="s">
        <v>788</v>
      </c>
      <c r="C110" s="11" t="s">
        <v>13</v>
      </c>
      <c r="D110" s="12"/>
      <c r="E110" s="13" t="str">
        <f t="shared" si="3"/>
        <v>Teenager</v>
      </c>
      <c r="F110" s="11">
        <v>3</v>
      </c>
      <c r="G110" s="11" t="str">
        <f t="shared" si="2"/>
        <v>Third class</v>
      </c>
      <c r="H110" s="11">
        <v>0</v>
      </c>
      <c r="I110" s="11">
        <v>0</v>
      </c>
      <c r="J110" s="11" t="s">
        <v>637</v>
      </c>
      <c r="K110" s="14">
        <v>3410</v>
      </c>
      <c r="L110" s="15">
        <v>8.7125000000000004</v>
      </c>
      <c r="M110" s="11" t="s">
        <v>626</v>
      </c>
    </row>
    <row r="111" spans="1:13" x14ac:dyDescent="0.25">
      <c r="A111" s="11">
        <v>1001</v>
      </c>
      <c r="B111" s="11" t="s">
        <v>789</v>
      </c>
      <c r="C111" s="11" t="s">
        <v>13</v>
      </c>
      <c r="D111" s="12">
        <v>18.5</v>
      </c>
      <c r="E111" s="13" t="str">
        <f t="shared" si="3"/>
        <v>Teenager</v>
      </c>
      <c r="F111" s="11">
        <v>2</v>
      </c>
      <c r="G111" s="11" t="str">
        <f t="shared" si="2"/>
        <v>Second class</v>
      </c>
      <c r="H111" s="11">
        <v>0</v>
      </c>
      <c r="I111" s="11">
        <v>0</v>
      </c>
      <c r="J111" s="11" t="s">
        <v>637</v>
      </c>
      <c r="K111" s="14">
        <v>248734</v>
      </c>
      <c r="L111" s="15">
        <v>13</v>
      </c>
      <c r="M111" s="11" t="s">
        <v>626</v>
      </c>
    </row>
    <row r="112" spans="1:13" x14ac:dyDescent="0.25">
      <c r="A112" s="11">
        <v>1002</v>
      </c>
      <c r="B112" s="11" t="s">
        <v>790</v>
      </c>
      <c r="C112" s="11" t="s">
        <v>13</v>
      </c>
      <c r="D112" s="12">
        <v>41</v>
      </c>
      <c r="E112" s="13" t="str">
        <f t="shared" si="3"/>
        <v>Adult</v>
      </c>
      <c r="F112" s="11">
        <v>2</v>
      </c>
      <c r="G112" s="11" t="str">
        <f t="shared" si="2"/>
        <v>Second class</v>
      </c>
      <c r="H112" s="11">
        <v>0</v>
      </c>
      <c r="I112" s="11">
        <v>0</v>
      </c>
      <c r="J112" s="11" t="s">
        <v>637</v>
      </c>
      <c r="K112" s="14">
        <v>237734</v>
      </c>
      <c r="L112" s="15">
        <v>15.0458</v>
      </c>
      <c r="M112" s="11" t="s">
        <v>625</v>
      </c>
    </row>
    <row r="113" spans="1:13" x14ac:dyDescent="0.25">
      <c r="A113" s="11">
        <v>1003</v>
      </c>
      <c r="B113" s="11" t="s">
        <v>791</v>
      </c>
      <c r="C113" s="11" t="s">
        <v>16</v>
      </c>
      <c r="D113" s="12"/>
      <c r="E113" s="13" t="str">
        <f t="shared" si="3"/>
        <v>Teenager</v>
      </c>
      <c r="F113" s="11">
        <v>3</v>
      </c>
      <c r="G113" s="11" t="str">
        <f t="shared" si="2"/>
        <v>Third class</v>
      </c>
      <c r="H113" s="11">
        <v>0</v>
      </c>
      <c r="I113" s="11">
        <v>0</v>
      </c>
      <c r="J113" s="11" t="s">
        <v>1</v>
      </c>
      <c r="K113" s="14">
        <v>330968</v>
      </c>
      <c r="L113" s="15">
        <v>7.7792000000000003</v>
      </c>
      <c r="M113" s="11" t="s">
        <v>624</v>
      </c>
    </row>
    <row r="114" spans="1:13" x14ac:dyDescent="0.25">
      <c r="A114" s="11">
        <v>1004</v>
      </c>
      <c r="B114" s="11" t="s">
        <v>792</v>
      </c>
      <c r="C114" s="11" t="s">
        <v>16</v>
      </c>
      <c r="D114" s="12">
        <v>36</v>
      </c>
      <c r="E114" s="13" t="str">
        <f t="shared" si="3"/>
        <v>Youth</v>
      </c>
      <c r="F114" s="11">
        <v>1</v>
      </c>
      <c r="G114" s="11" t="str">
        <f t="shared" si="2"/>
        <v>First class</v>
      </c>
      <c r="H114" s="11">
        <v>0</v>
      </c>
      <c r="I114" s="11">
        <v>0</v>
      </c>
      <c r="J114" s="11" t="s">
        <v>1</v>
      </c>
      <c r="K114" s="14" t="s">
        <v>182</v>
      </c>
      <c r="L114" s="15">
        <v>31.679200000000002</v>
      </c>
      <c r="M114" s="11" t="s">
        <v>625</v>
      </c>
    </row>
    <row r="115" spans="1:13" x14ac:dyDescent="0.25">
      <c r="A115" s="11">
        <v>1005</v>
      </c>
      <c r="B115" s="11" t="s">
        <v>793</v>
      </c>
      <c r="C115" s="11" t="s">
        <v>16</v>
      </c>
      <c r="D115" s="12">
        <v>18.5</v>
      </c>
      <c r="E115" s="13" t="str">
        <f t="shared" si="3"/>
        <v>Teenager</v>
      </c>
      <c r="F115" s="11">
        <v>3</v>
      </c>
      <c r="G115" s="11" t="str">
        <f t="shared" si="2"/>
        <v>Third class</v>
      </c>
      <c r="H115" s="11">
        <v>0</v>
      </c>
      <c r="I115" s="11">
        <v>0</v>
      </c>
      <c r="J115" s="11" t="s">
        <v>1</v>
      </c>
      <c r="K115" s="14">
        <v>329944</v>
      </c>
      <c r="L115" s="15">
        <v>7.2832999999999997</v>
      </c>
      <c r="M115" s="11" t="s">
        <v>624</v>
      </c>
    </row>
    <row r="116" spans="1:13" x14ac:dyDescent="0.25">
      <c r="A116" s="11">
        <v>1006</v>
      </c>
      <c r="B116" s="11" t="s">
        <v>794</v>
      </c>
      <c r="C116" s="11" t="s">
        <v>16</v>
      </c>
      <c r="D116" s="12">
        <v>63</v>
      </c>
      <c r="E116" s="13" t="str">
        <f t="shared" si="3"/>
        <v>Elder</v>
      </c>
      <c r="F116" s="11">
        <v>1</v>
      </c>
      <c r="G116" s="11" t="str">
        <f t="shared" si="2"/>
        <v>First class</v>
      </c>
      <c r="H116" s="11">
        <v>1</v>
      </c>
      <c r="I116" s="11">
        <v>0</v>
      </c>
      <c r="J116" s="11" t="s">
        <v>1</v>
      </c>
      <c r="K116" s="14" t="s">
        <v>140</v>
      </c>
      <c r="L116" s="15">
        <v>221.7792</v>
      </c>
      <c r="M116" s="11" t="s">
        <v>626</v>
      </c>
    </row>
    <row r="117" spans="1:13" x14ac:dyDescent="0.25">
      <c r="A117" s="11">
        <v>1007</v>
      </c>
      <c r="B117" s="11" t="s">
        <v>795</v>
      </c>
      <c r="C117" s="11" t="s">
        <v>13</v>
      </c>
      <c r="D117" s="12">
        <v>18</v>
      </c>
      <c r="E117" s="13" t="str">
        <f t="shared" si="3"/>
        <v>Teenager</v>
      </c>
      <c r="F117" s="11">
        <v>3</v>
      </c>
      <c r="G117" s="11" t="str">
        <f t="shared" si="2"/>
        <v>Third class</v>
      </c>
      <c r="H117" s="11">
        <v>1</v>
      </c>
      <c r="I117" s="11">
        <v>0</v>
      </c>
      <c r="J117" s="11" t="s">
        <v>637</v>
      </c>
      <c r="K117" s="14">
        <v>2680</v>
      </c>
      <c r="L117" s="15">
        <v>14.4542</v>
      </c>
      <c r="M117" s="11" t="s">
        <v>625</v>
      </c>
    </row>
    <row r="118" spans="1:13" x14ac:dyDescent="0.25">
      <c r="A118" s="11">
        <v>1008</v>
      </c>
      <c r="B118" s="11" t="s">
        <v>796</v>
      </c>
      <c r="C118" s="11" t="s">
        <v>13</v>
      </c>
      <c r="D118" s="12"/>
      <c r="E118" s="13" t="str">
        <f t="shared" si="3"/>
        <v>Teenager</v>
      </c>
      <c r="F118" s="11">
        <v>3</v>
      </c>
      <c r="G118" s="11" t="str">
        <f t="shared" si="2"/>
        <v>Third class</v>
      </c>
      <c r="H118" s="11">
        <v>0</v>
      </c>
      <c r="I118" s="11">
        <v>0</v>
      </c>
      <c r="J118" s="11" t="s">
        <v>637</v>
      </c>
      <c r="K118" s="14">
        <v>2681</v>
      </c>
      <c r="L118" s="15">
        <v>6.4375</v>
      </c>
      <c r="M118" s="11" t="s">
        <v>625</v>
      </c>
    </row>
    <row r="119" spans="1:13" x14ac:dyDescent="0.25">
      <c r="A119" s="11">
        <v>1009</v>
      </c>
      <c r="B119" s="11" t="s">
        <v>797</v>
      </c>
      <c r="C119" s="11" t="s">
        <v>16</v>
      </c>
      <c r="D119" s="12">
        <v>1</v>
      </c>
      <c r="E119" s="13" t="str">
        <f t="shared" si="3"/>
        <v>Teenager</v>
      </c>
      <c r="F119" s="11">
        <v>3</v>
      </c>
      <c r="G119" s="11" t="str">
        <f t="shared" si="2"/>
        <v>Third class</v>
      </c>
      <c r="H119" s="11">
        <v>1</v>
      </c>
      <c r="I119" s="11">
        <v>1</v>
      </c>
      <c r="J119" s="11" t="s">
        <v>1</v>
      </c>
      <c r="K119" s="14" t="s">
        <v>189</v>
      </c>
      <c r="L119" s="15">
        <v>16.7</v>
      </c>
      <c r="M119" s="11" t="s">
        <v>626</v>
      </c>
    </row>
    <row r="120" spans="1:13" x14ac:dyDescent="0.25">
      <c r="A120" s="11">
        <v>1010</v>
      </c>
      <c r="B120" s="11" t="s">
        <v>655</v>
      </c>
      <c r="C120" s="11" t="s">
        <v>13</v>
      </c>
      <c r="D120" s="12">
        <v>36</v>
      </c>
      <c r="E120" s="13" t="str">
        <f t="shared" si="3"/>
        <v>Youth</v>
      </c>
      <c r="F120" s="11">
        <v>1</v>
      </c>
      <c r="G120" s="11" t="str">
        <f t="shared" si="2"/>
        <v>First class</v>
      </c>
      <c r="H120" s="11">
        <v>0</v>
      </c>
      <c r="I120" s="11">
        <v>0</v>
      </c>
      <c r="J120" s="11" t="s">
        <v>637</v>
      </c>
      <c r="K120" s="14">
        <v>13050</v>
      </c>
      <c r="L120" s="15">
        <v>75.241699999999994</v>
      </c>
      <c r="M120" s="11" t="s">
        <v>625</v>
      </c>
    </row>
    <row r="121" spans="1:13" x14ac:dyDescent="0.25">
      <c r="A121" s="11">
        <v>1011</v>
      </c>
      <c r="B121" s="11" t="s">
        <v>798</v>
      </c>
      <c r="C121" s="11" t="s">
        <v>16</v>
      </c>
      <c r="D121" s="12">
        <v>29</v>
      </c>
      <c r="E121" s="13" t="str">
        <f t="shared" si="3"/>
        <v>Youth</v>
      </c>
      <c r="F121" s="11">
        <v>2</v>
      </c>
      <c r="G121" s="11" t="str">
        <f t="shared" si="2"/>
        <v>Second class</v>
      </c>
      <c r="H121" s="11">
        <v>1</v>
      </c>
      <c r="I121" s="11">
        <v>0</v>
      </c>
      <c r="J121" s="11" t="s">
        <v>1</v>
      </c>
      <c r="K121" s="14" t="s">
        <v>194</v>
      </c>
      <c r="L121" s="15">
        <v>26</v>
      </c>
      <c r="M121" s="11" t="s">
        <v>626</v>
      </c>
    </row>
    <row r="122" spans="1:13" x14ac:dyDescent="0.25">
      <c r="A122" s="11">
        <v>1012</v>
      </c>
      <c r="B122" s="11" t="s">
        <v>799</v>
      </c>
      <c r="C122" s="11" t="s">
        <v>16</v>
      </c>
      <c r="D122" s="12">
        <v>12</v>
      </c>
      <c r="E122" s="13" t="str">
        <f t="shared" si="3"/>
        <v>Teenager</v>
      </c>
      <c r="F122" s="11">
        <v>2</v>
      </c>
      <c r="G122" s="11" t="str">
        <f t="shared" si="2"/>
        <v>Second class</v>
      </c>
      <c r="H122" s="11">
        <v>0</v>
      </c>
      <c r="I122" s="11">
        <v>0</v>
      </c>
      <c r="J122" s="11" t="s">
        <v>1</v>
      </c>
      <c r="K122" s="14" t="s">
        <v>196</v>
      </c>
      <c r="L122" s="15">
        <v>15.75</v>
      </c>
      <c r="M122" s="11" t="s">
        <v>626</v>
      </c>
    </row>
    <row r="123" spans="1:13" x14ac:dyDescent="0.25">
      <c r="A123" s="11">
        <v>1013</v>
      </c>
      <c r="B123" s="11" t="s">
        <v>800</v>
      </c>
      <c r="C123" s="11" t="s">
        <v>13</v>
      </c>
      <c r="D123" s="12"/>
      <c r="E123" s="13" t="str">
        <f t="shared" si="3"/>
        <v>Teenager</v>
      </c>
      <c r="F123" s="11">
        <v>3</v>
      </c>
      <c r="G123" s="11" t="str">
        <f t="shared" si="2"/>
        <v>Third class</v>
      </c>
      <c r="H123" s="11">
        <v>1</v>
      </c>
      <c r="I123" s="11">
        <v>0</v>
      </c>
      <c r="J123" s="11" t="s">
        <v>637</v>
      </c>
      <c r="K123" s="14">
        <v>367227</v>
      </c>
      <c r="L123" s="15">
        <v>7.75</v>
      </c>
      <c r="M123" s="11" t="s">
        <v>624</v>
      </c>
    </row>
    <row r="124" spans="1:13" x14ac:dyDescent="0.25">
      <c r="A124" s="11">
        <v>1014</v>
      </c>
      <c r="B124" s="11" t="s">
        <v>801</v>
      </c>
      <c r="C124" s="11" t="s">
        <v>16</v>
      </c>
      <c r="D124" s="12">
        <v>35</v>
      </c>
      <c r="E124" s="13" t="str">
        <f t="shared" si="3"/>
        <v>Youth</v>
      </c>
      <c r="F124" s="11">
        <v>1</v>
      </c>
      <c r="G124" s="11" t="str">
        <f t="shared" si="2"/>
        <v>First class</v>
      </c>
      <c r="H124" s="11">
        <v>1</v>
      </c>
      <c r="I124" s="11">
        <v>0</v>
      </c>
      <c r="J124" s="11" t="s">
        <v>1</v>
      </c>
      <c r="K124" s="14">
        <v>13236</v>
      </c>
      <c r="L124" s="15">
        <v>57.75</v>
      </c>
      <c r="M124" s="11" t="s">
        <v>625</v>
      </c>
    </row>
    <row r="125" spans="1:13" x14ac:dyDescent="0.25">
      <c r="A125" s="11">
        <v>1015</v>
      </c>
      <c r="B125" s="11" t="s">
        <v>802</v>
      </c>
      <c r="C125" s="11" t="s">
        <v>13</v>
      </c>
      <c r="D125" s="12">
        <v>28</v>
      </c>
      <c r="E125" s="13" t="str">
        <f t="shared" si="3"/>
        <v>Youth</v>
      </c>
      <c r="F125" s="11">
        <v>3</v>
      </c>
      <c r="G125" s="11" t="str">
        <f t="shared" si="2"/>
        <v>Third class</v>
      </c>
      <c r="H125" s="11">
        <v>0</v>
      </c>
      <c r="I125" s="11">
        <v>0</v>
      </c>
      <c r="J125" s="11" t="s">
        <v>637</v>
      </c>
      <c r="K125" s="14">
        <v>392095</v>
      </c>
      <c r="L125" s="15">
        <v>7.25</v>
      </c>
      <c r="M125" s="11" t="s">
        <v>626</v>
      </c>
    </row>
    <row r="126" spans="1:13" x14ac:dyDescent="0.25">
      <c r="A126" s="11">
        <v>1016</v>
      </c>
      <c r="B126" s="11" t="s">
        <v>803</v>
      </c>
      <c r="C126" s="11" t="s">
        <v>13</v>
      </c>
      <c r="D126" s="12"/>
      <c r="E126" s="13" t="str">
        <f t="shared" si="3"/>
        <v>Teenager</v>
      </c>
      <c r="F126" s="11">
        <v>3</v>
      </c>
      <c r="G126" s="11" t="str">
        <f t="shared" si="2"/>
        <v>Third class</v>
      </c>
      <c r="H126" s="11">
        <v>0</v>
      </c>
      <c r="I126" s="11">
        <v>0</v>
      </c>
      <c r="J126" s="11" t="s">
        <v>637</v>
      </c>
      <c r="K126" s="14">
        <v>368783</v>
      </c>
      <c r="L126" s="15">
        <v>7.75</v>
      </c>
      <c r="M126" s="11" t="s">
        <v>624</v>
      </c>
    </row>
    <row r="127" spans="1:13" x14ac:dyDescent="0.25">
      <c r="A127" s="11">
        <v>1017</v>
      </c>
      <c r="B127" s="11" t="s">
        <v>804</v>
      </c>
      <c r="C127" s="11" t="s">
        <v>16</v>
      </c>
      <c r="D127" s="12">
        <v>17</v>
      </c>
      <c r="E127" s="13" t="str">
        <f t="shared" si="3"/>
        <v>Teenager</v>
      </c>
      <c r="F127" s="11">
        <v>3</v>
      </c>
      <c r="G127" s="11" t="str">
        <f t="shared" si="2"/>
        <v>Third class</v>
      </c>
      <c r="H127" s="11">
        <v>0</v>
      </c>
      <c r="I127" s="11">
        <v>1</v>
      </c>
      <c r="J127" s="11" t="s">
        <v>1</v>
      </c>
      <c r="K127" s="14">
        <v>371362</v>
      </c>
      <c r="L127" s="15">
        <v>16.100000000000001</v>
      </c>
      <c r="M127" s="11" t="s">
        <v>626</v>
      </c>
    </row>
    <row r="128" spans="1:13" x14ac:dyDescent="0.25">
      <c r="A128" s="11">
        <v>1018</v>
      </c>
      <c r="B128" s="11" t="s">
        <v>805</v>
      </c>
      <c r="C128" s="11" t="s">
        <v>13</v>
      </c>
      <c r="D128" s="12">
        <v>22</v>
      </c>
      <c r="E128" s="13" t="str">
        <f t="shared" si="3"/>
        <v>Youth</v>
      </c>
      <c r="F128" s="11">
        <v>3</v>
      </c>
      <c r="G128" s="11" t="str">
        <f t="shared" si="2"/>
        <v>Third class</v>
      </c>
      <c r="H128" s="11">
        <v>0</v>
      </c>
      <c r="I128" s="11">
        <v>0</v>
      </c>
      <c r="J128" s="11" t="s">
        <v>637</v>
      </c>
      <c r="K128" s="14">
        <v>350045</v>
      </c>
      <c r="L128" s="15">
        <v>7.7957999999999998</v>
      </c>
      <c r="M128" s="11" t="s">
        <v>626</v>
      </c>
    </row>
    <row r="129" spans="1:13" x14ac:dyDescent="0.25">
      <c r="A129" s="11">
        <v>1019</v>
      </c>
      <c r="B129" s="11" t="s">
        <v>806</v>
      </c>
      <c r="C129" s="11" t="s">
        <v>16</v>
      </c>
      <c r="D129" s="12"/>
      <c r="E129" s="13" t="str">
        <f t="shared" si="3"/>
        <v>Teenager</v>
      </c>
      <c r="F129" s="11">
        <v>3</v>
      </c>
      <c r="G129" s="11" t="str">
        <f t="shared" si="2"/>
        <v>Third class</v>
      </c>
      <c r="H129" s="11">
        <v>2</v>
      </c>
      <c r="I129" s="11">
        <v>0</v>
      </c>
      <c r="J129" s="11" t="s">
        <v>1</v>
      </c>
      <c r="K129" s="14">
        <v>367226</v>
      </c>
      <c r="L129" s="15">
        <v>23.25</v>
      </c>
      <c r="M129" s="11" t="s">
        <v>624</v>
      </c>
    </row>
    <row r="130" spans="1:13" x14ac:dyDescent="0.25">
      <c r="A130" s="11">
        <v>1020</v>
      </c>
      <c r="B130" s="11" t="s">
        <v>807</v>
      </c>
      <c r="C130" s="11" t="s">
        <v>13</v>
      </c>
      <c r="D130" s="12">
        <v>42</v>
      </c>
      <c r="E130" s="13" t="str">
        <f t="shared" si="3"/>
        <v>Adult</v>
      </c>
      <c r="F130" s="11">
        <v>2</v>
      </c>
      <c r="G130" s="11" t="str">
        <f t="shared" ref="G130:G193" si="4">IF(F130=2,"Second class",IF(F130=3,"Third class","First class"))</f>
        <v>Second class</v>
      </c>
      <c r="H130" s="11">
        <v>0</v>
      </c>
      <c r="I130" s="11">
        <v>0</v>
      </c>
      <c r="J130" s="11" t="s">
        <v>637</v>
      </c>
      <c r="K130" s="14">
        <v>211535</v>
      </c>
      <c r="L130" s="15">
        <v>13</v>
      </c>
      <c r="M130" s="11" t="s">
        <v>626</v>
      </c>
    </row>
    <row r="131" spans="1:13" x14ac:dyDescent="0.25">
      <c r="A131" s="11">
        <v>1021</v>
      </c>
      <c r="B131" s="11" t="s">
        <v>808</v>
      </c>
      <c r="C131" s="11" t="s">
        <v>13</v>
      </c>
      <c r="D131" s="12">
        <v>24</v>
      </c>
      <c r="E131" s="13" t="str">
        <f t="shared" ref="E131:E194" si="5">IF(D131&gt;60,"Elder",IF(D131&gt;39,"Adult",IF(D131&gt;19,"Youth","Teenager")))</f>
        <v>Youth</v>
      </c>
      <c r="F131" s="11">
        <v>3</v>
      </c>
      <c r="G131" s="11" t="str">
        <f t="shared" si="4"/>
        <v>Third class</v>
      </c>
      <c r="H131" s="11">
        <v>0</v>
      </c>
      <c r="I131" s="11">
        <v>0</v>
      </c>
      <c r="J131" s="11" t="s">
        <v>637</v>
      </c>
      <c r="K131" s="14">
        <v>342441</v>
      </c>
      <c r="L131" s="15">
        <v>8.0500000000000007</v>
      </c>
      <c r="M131" s="11" t="s">
        <v>626</v>
      </c>
    </row>
    <row r="132" spans="1:13" x14ac:dyDescent="0.25">
      <c r="A132" s="11">
        <v>1022</v>
      </c>
      <c r="B132" s="11" t="s">
        <v>809</v>
      </c>
      <c r="C132" s="11" t="s">
        <v>13</v>
      </c>
      <c r="D132" s="12">
        <v>32</v>
      </c>
      <c r="E132" s="13" t="str">
        <f t="shared" si="5"/>
        <v>Youth</v>
      </c>
      <c r="F132" s="11">
        <v>3</v>
      </c>
      <c r="G132" s="11" t="str">
        <f t="shared" si="4"/>
        <v>Third class</v>
      </c>
      <c r="H132" s="11">
        <v>0</v>
      </c>
      <c r="I132" s="11">
        <v>0</v>
      </c>
      <c r="J132" s="11" t="s">
        <v>637</v>
      </c>
      <c r="K132" s="14" t="s">
        <v>208</v>
      </c>
      <c r="L132" s="15">
        <v>8.0500000000000007</v>
      </c>
      <c r="M132" s="11" t="s">
        <v>626</v>
      </c>
    </row>
    <row r="133" spans="1:13" x14ac:dyDescent="0.25">
      <c r="A133" s="11">
        <v>1023</v>
      </c>
      <c r="B133" s="11" t="s">
        <v>656</v>
      </c>
      <c r="C133" s="11" t="s">
        <v>13</v>
      </c>
      <c r="D133" s="12">
        <v>53</v>
      </c>
      <c r="E133" s="13" t="str">
        <f t="shared" si="5"/>
        <v>Adult</v>
      </c>
      <c r="F133" s="11">
        <v>1</v>
      </c>
      <c r="G133" s="11" t="str">
        <f t="shared" si="4"/>
        <v>First class</v>
      </c>
      <c r="H133" s="11">
        <v>0</v>
      </c>
      <c r="I133" s="11">
        <v>0</v>
      </c>
      <c r="J133" s="11" t="s">
        <v>637</v>
      </c>
      <c r="K133" s="14">
        <v>113780</v>
      </c>
      <c r="L133" s="15">
        <v>28.5</v>
      </c>
      <c r="M133" s="11" t="s">
        <v>625</v>
      </c>
    </row>
    <row r="134" spans="1:13" x14ac:dyDescent="0.25">
      <c r="A134" s="11">
        <v>1024</v>
      </c>
      <c r="B134" s="11" t="s">
        <v>810</v>
      </c>
      <c r="C134" s="11" t="s">
        <v>16</v>
      </c>
      <c r="D134" s="12"/>
      <c r="E134" s="13" t="str">
        <f t="shared" si="5"/>
        <v>Teenager</v>
      </c>
      <c r="F134" s="11">
        <v>3</v>
      </c>
      <c r="G134" s="11" t="str">
        <f t="shared" si="4"/>
        <v>Third class</v>
      </c>
      <c r="H134" s="11">
        <v>0</v>
      </c>
      <c r="I134" s="11">
        <v>4</v>
      </c>
      <c r="J134" s="11" t="s">
        <v>1</v>
      </c>
      <c r="K134" s="14">
        <v>4133</v>
      </c>
      <c r="L134" s="15">
        <v>25.466699999999999</v>
      </c>
      <c r="M134" s="11" t="s">
        <v>626</v>
      </c>
    </row>
    <row r="135" spans="1:13" x14ac:dyDescent="0.25">
      <c r="A135" s="11">
        <v>1025</v>
      </c>
      <c r="B135" s="11" t="s">
        <v>811</v>
      </c>
      <c r="C135" s="11" t="s">
        <v>13</v>
      </c>
      <c r="D135" s="12"/>
      <c r="E135" s="13" t="str">
        <f t="shared" si="5"/>
        <v>Teenager</v>
      </c>
      <c r="F135" s="11">
        <v>3</v>
      </c>
      <c r="G135" s="11" t="str">
        <f t="shared" si="4"/>
        <v>Third class</v>
      </c>
      <c r="H135" s="11">
        <v>1</v>
      </c>
      <c r="I135" s="11">
        <v>0</v>
      </c>
      <c r="J135" s="11" t="s">
        <v>637</v>
      </c>
      <c r="K135" s="14">
        <v>2621</v>
      </c>
      <c r="L135" s="15">
        <v>6.4375</v>
      </c>
      <c r="M135" s="11" t="s">
        <v>625</v>
      </c>
    </row>
    <row r="136" spans="1:13" x14ac:dyDescent="0.25">
      <c r="A136" s="11">
        <v>1026</v>
      </c>
      <c r="B136" s="11" t="s">
        <v>812</v>
      </c>
      <c r="C136" s="11" t="s">
        <v>13</v>
      </c>
      <c r="D136" s="12">
        <v>43</v>
      </c>
      <c r="E136" s="13" t="str">
        <f t="shared" si="5"/>
        <v>Adult</v>
      </c>
      <c r="F136" s="11">
        <v>3</v>
      </c>
      <c r="G136" s="11" t="str">
        <f t="shared" si="4"/>
        <v>Third class</v>
      </c>
      <c r="H136" s="11">
        <v>0</v>
      </c>
      <c r="I136" s="11">
        <v>0</v>
      </c>
      <c r="J136" s="11" t="s">
        <v>637</v>
      </c>
      <c r="K136" s="14">
        <v>349226</v>
      </c>
      <c r="L136" s="15">
        <v>7.8958000000000004</v>
      </c>
      <c r="M136" s="11" t="s">
        <v>626</v>
      </c>
    </row>
    <row r="137" spans="1:13" x14ac:dyDescent="0.25">
      <c r="A137" s="11">
        <v>1027</v>
      </c>
      <c r="B137" s="11" t="s">
        <v>813</v>
      </c>
      <c r="C137" s="11" t="s">
        <v>13</v>
      </c>
      <c r="D137" s="12">
        <v>24</v>
      </c>
      <c r="E137" s="13" t="str">
        <f t="shared" si="5"/>
        <v>Youth</v>
      </c>
      <c r="F137" s="11">
        <v>3</v>
      </c>
      <c r="G137" s="11" t="str">
        <f t="shared" si="4"/>
        <v>Third class</v>
      </c>
      <c r="H137" s="11">
        <v>0</v>
      </c>
      <c r="I137" s="11">
        <v>0</v>
      </c>
      <c r="J137" s="11" t="s">
        <v>637</v>
      </c>
      <c r="K137" s="14">
        <v>350409</v>
      </c>
      <c r="L137" s="15">
        <v>7.8541999999999996</v>
      </c>
      <c r="M137" s="11" t="s">
        <v>626</v>
      </c>
    </row>
    <row r="138" spans="1:13" x14ac:dyDescent="0.25">
      <c r="A138" s="11">
        <v>1028</v>
      </c>
      <c r="B138" s="11" t="s">
        <v>814</v>
      </c>
      <c r="C138" s="11" t="s">
        <v>13</v>
      </c>
      <c r="D138" s="12">
        <v>26.5</v>
      </c>
      <c r="E138" s="13" t="str">
        <f t="shared" si="5"/>
        <v>Youth</v>
      </c>
      <c r="F138" s="11">
        <v>3</v>
      </c>
      <c r="G138" s="11" t="str">
        <f t="shared" si="4"/>
        <v>Third class</v>
      </c>
      <c r="H138" s="11">
        <v>0</v>
      </c>
      <c r="I138" s="11">
        <v>0</v>
      </c>
      <c r="J138" s="11" t="s">
        <v>637</v>
      </c>
      <c r="K138" s="14">
        <v>2656</v>
      </c>
      <c r="L138" s="15">
        <v>7.2249999999999996</v>
      </c>
      <c r="M138" s="11" t="s">
        <v>625</v>
      </c>
    </row>
    <row r="139" spans="1:13" x14ac:dyDescent="0.25">
      <c r="A139" s="11">
        <v>1029</v>
      </c>
      <c r="B139" s="11" t="s">
        <v>815</v>
      </c>
      <c r="C139" s="11" t="s">
        <v>13</v>
      </c>
      <c r="D139" s="12">
        <v>26</v>
      </c>
      <c r="E139" s="13" t="str">
        <f t="shared" si="5"/>
        <v>Youth</v>
      </c>
      <c r="F139" s="11">
        <v>2</v>
      </c>
      <c r="G139" s="11" t="str">
        <f t="shared" si="4"/>
        <v>Second class</v>
      </c>
      <c r="H139" s="11">
        <v>0</v>
      </c>
      <c r="I139" s="11">
        <v>0</v>
      </c>
      <c r="J139" s="11" t="s">
        <v>637</v>
      </c>
      <c r="K139" s="14">
        <v>248659</v>
      </c>
      <c r="L139" s="15">
        <v>13</v>
      </c>
      <c r="M139" s="11" t="s">
        <v>626</v>
      </c>
    </row>
    <row r="140" spans="1:13" x14ac:dyDescent="0.25">
      <c r="A140" s="11">
        <v>1030</v>
      </c>
      <c r="B140" s="11" t="s">
        <v>816</v>
      </c>
      <c r="C140" s="11" t="s">
        <v>16</v>
      </c>
      <c r="D140" s="12">
        <v>23</v>
      </c>
      <c r="E140" s="13" t="str">
        <f t="shared" si="5"/>
        <v>Youth</v>
      </c>
      <c r="F140" s="11">
        <v>3</v>
      </c>
      <c r="G140" s="11" t="str">
        <f t="shared" si="4"/>
        <v>Third class</v>
      </c>
      <c r="H140" s="11">
        <v>0</v>
      </c>
      <c r="I140" s="11">
        <v>0</v>
      </c>
      <c r="J140" s="11" t="s">
        <v>1</v>
      </c>
      <c r="K140" s="14" t="s">
        <v>218</v>
      </c>
      <c r="L140" s="15">
        <v>8.0500000000000007</v>
      </c>
      <c r="M140" s="11" t="s">
        <v>626</v>
      </c>
    </row>
    <row r="141" spans="1:13" x14ac:dyDescent="0.25">
      <c r="A141" s="11">
        <v>1031</v>
      </c>
      <c r="B141" s="11" t="s">
        <v>817</v>
      </c>
      <c r="C141" s="11" t="s">
        <v>13</v>
      </c>
      <c r="D141" s="12">
        <v>40</v>
      </c>
      <c r="E141" s="13" t="str">
        <f t="shared" si="5"/>
        <v>Adult</v>
      </c>
      <c r="F141" s="11">
        <v>3</v>
      </c>
      <c r="G141" s="11" t="str">
        <f t="shared" si="4"/>
        <v>Third class</v>
      </c>
      <c r="H141" s="11">
        <v>1</v>
      </c>
      <c r="I141" s="11">
        <v>6</v>
      </c>
      <c r="J141" s="11" t="s">
        <v>637</v>
      </c>
      <c r="K141" s="14" t="s">
        <v>220</v>
      </c>
      <c r="L141" s="15">
        <v>46.9</v>
      </c>
      <c r="M141" s="11" t="s">
        <v>626</v>
      </c>
    </row>
    <row r="142" spans="1:13" x14ac:dyDescent="0.25">
      <c r="A142" s="11">
        <v>1032</v>
      </c>
      <c r="B142" s="11" t="s">
        <v>818</v>
      </c>
      <c r="C142" s="11" t="s">
        <v>16</v>
      </c>
      <c r="D142" s="12">
        <v>10</v>
      </c>
      <c r="E142" s="13" t="str">
        <f t="shared" si="5"/>
        <v>Teenager</v>
      </c>
      <c r="F142" s="11">
        <v>3</v>
      </c>
      <c r="G142" s="11" t="str">
        <f t="shared" si="4"/>
        <v>Third class</v>
      </c>
      <c r="H142" s="11">
        <v>5</v>
      </c>
      <c r="I142" s="11">
        <v>2</v>
      </c>
      <c r="J142" s="11" t="s">
        <v>1</v>
      </c>
      <c r="K142" s="14" t="s">
        <v>220</v>
      </c>
      <c r="L142" s="15">
        <v>46.9</v>
      </c>
      <c r="M142" s="11" t="s">
        <v>626</v>
      </c>
    </row>
    <row r="143" spans="1:13" x14ac:dyDescent="0.25">
      <c r="A143" s="11">
        <v>1033</v>
      </c>
      <c r="B143" s="11" t="s">
        <v>819</v>
      </c>
      <c r="C143" s="11" t="s">
        <v>16</v>
      </c>
      <c r="D143" s="12">
        <v>33</v>
      </c>
      <c r="E143" s="13" t="str">
        <f t="shared" si="5"/>
        <v>Youth</v>
      </c>
      <c r="F143" s="11">
        <v>1</v>
      </c>
      <c r="G143" s="11" t="str">
        <f t="shared" si="4"/>
        <v>First class</v>
      </c>
      <c r="H143" s="11">
        <v>0</v>
      </c>
      <c r="I143" s="11">
        <v>0</v>
      </c>
      <c r="J143" s="11" t="s">
        <v>1</v>
      </c>
      <c r="K143" s="14">
        <v>113781</v>
      </c>
      <c r="L143" s="15">
        <v>151.55000000000001</v>
      </c>
      <c r="M143" s="11" t="s">
        <v>626</v>
      </c>
    </row>
    <row r="144" spans="1:13" x14ac:dyDescent="0.25">
      <c r="A144" s="11">
        <v>1034</v>
      </c>
      <c r="B144" s="11" t="s">
        <v>657</v>
      </c>
      <c r="C144" s="11" t="s">
        <v>13</v>
      </c>
      <c r="D144" s="12">
        <v>61</v>
      </c>
      <c r="E144" s="13" t="str">
        <f t="shared" si="5"/>
        <v>Elder</v>
      </c>
      <c r="F144" s="11">
        <v>1</v>
      </c>
      <c r="G144" s="11" t="str">
        <f t="shared" si="4"/>
        <v>First class</v>
      </c>
      <c r="H144" s="11">
        <v>1</v>
      </c>
      <c r="I144" s="11">
        <v>3</v>
      </c>
      <c r="J144" s="11" t="s">
        <v>637</v>
      </c>
      <c r="K144" s="14" t="s">
        <v>52</v>
      </c>
      <c r="L144" s="15">
        <v>262.375</v>
      </c>
      <c r="M144" s="11" t="s">
        <v>625</v>
      </c>
    </row>
    <row r="145" spans="1:13" x14ac:dyDescent="0.25">
      <c r="A145" s="11">
        <v>1035</v>
      </c>
      <c r="B145" s="11" t="s">
        <v>820</v>
      </c>
      <c r="C145" s="11" t="s">
        <v>13</v>
      </c>
      <c r="D145" s="12">
        <v>28</v>
      </c>
      <c r="E145" s="13" t="str">
        <f t="shared" si="5"/>
        <v>Youth</v>
      </c>
      <c r="F145" s="11">
        <v>2</v>
      </c>
      <c r="G145" s="11" t="str">
        <f t="shared" si="4"/>
        <v>Second class</v>
      </c>
      <c r="H145" s="11">
        <v>0</v>
      </c>
      <c r="I145" s="11">
        <v>0</v>
      </c>
      <c r="J145" s="11" t="s">
        <v>637</v>
      </c>
      <c r="K145" s="14">
        <v>244358</v>
      </c>
      <c r="L145" s="15">
        <v>26</v>
      </c>
      <c r="M145" s="11" t="s">
        <v>626</v>
      </c>
    </row>
    <row r="146" spans="1:13" x14ac:dyDescent="0.25">
      <c r="A146" s="11">
        <v>1036</v>
      </c>
      <c r="B146" s="11" t="s">
        <v>658</v>
      </c>
      <c r="C146" s="11" t="s">
        <v>13</v>
      </c>
      <c r="D146" s="12">
        <v>42</v>
      </c>
      <c r="E146" s="13" t="str">
        <f t="shared" si="5"/>
        <v>Adult</v>
      </c>
      <c r="F146" s="11">
        <v>1</v>
      </c>
      <c r="G146" s="11" t="str">
        <f t="shared" si="4"/>
        <v>First class</v>
      </c>
      <c r="H146" s="11">
        <v>0</v>
      </c>
      <c r="I146" s="11">
        <v>0</v>
      </c>
      <c r="J146" s="11" t="s">
        <v>637</v>
      </c>
      <c r="K146" s="14">
        <v>17475</v>
      </c>
      <c r="L146" s="15">
        <v>26.55</v>
      </c>
      <c r="M146" s="11" t="s">
        <v>626</v>
      </c>
    </row>
    <row r="147" spans="1:13" x14ac:dyDescent="0.25">
      <c r="A147" s="11">
        <v>1037</v>
      </c>
      <c r="B147" s="11" t="s">
        <v>821</v>
      </c>
      <c r="C147" s="11" t="s">
        <v>13</v>
      </c>
      <c r="D147" s="12">
        <v>31</v>
      </c>
      <c r="E147" s="13" t="str">
        <f t="shared" si="5"/>
        <v>Youth</v>
      </c>
      <c r="F147" s="11">
        <v>3</v>
      </c>
      <c r="G147" s="11" t="str">
        <f t="shared" si="4"/>
        <v>Third class</v>
      </c>
      <c r="H147" s="11">
        <v>3</v>
      </c>
      <c r="I147" s="11">
        <v>0</v>
      </c>
      <c r="J147" s="11" t="s">
        <v>637</v>
      </c>
      <c r="K147" s="14">
        <v>345763</v>
      </c>
      <c r="L147" s="15">
        <v>18</v>
      </c>
      <c r="M147" s="11" t="s">
        <v>626</v>
      </c>
    </row>
    <row r="148" spans="1:13" x14ac:dyDescent="0.25">
      <c r="A148" s="11">
        <v>1038</v>
      </c>
      <c r="B148" s="11" t="s">
        <v>659</v>
      </c>
      <c r="C148" s="11" t="s">
        <v>13</v>
      </c>
      <c r="D148" s="12"/>
      <c r="E148" s="13" t="str">
        <f t="shared" si="5"/>
        <v>Teenager</v>
      </c>
      <c r="F148" s="11">
        <v>1</v>
      </c>
      <c r="G148" s="11" t="str">
        <f t="shared" si="4"/>
        <v>First class</v>
      </c>
      <c r="H148" s="11">
        <v>0</v>
      </c>
      <c r="I148" s="11">
        <v>0</v>
      </c>
      <c r="J148" s="11" t="s">
        <v>637</v>
      </c>
      <c r="K148" s="14">
        <v>17463</v>
      </c>
      <c r="L148" s="15">
        <v>51.862499999999997</v>
      </c>
      <c r="M148" s="11" t="s">
        <v>626</v>
      </c>
    </row>
    <row r="149" spans="1:13" x14ac:dyDescent="0.25">
      <c r="A149" s="11">
        <v>1039</v>
      </c>
      <c r="B149" s="11" t="s">
        <v>822</v>
      </c>
      <c r="C149" s="11" t="s">
        <v>13</v>
      </c>
      <c r="D149" s="12">
        <v>22</v>
      </c>
      <c r="E149" s="13" t="str">
        <f t="shared" si="5"/>
        <v>Youth</v>
      </c>
      <c r="F149" s="11">
        <v>3</v>
      </c>
      <c r="G149" s="11" t="str">
        <f t="shared" si="4"/>
        <v>Third class</v>
      </c>
      <c r="H149" s="11">
        <v>0</v>
      </c>
      <c r="I149" s="11">
        <v>0</v>
      </c>
      <c r="J149" s="11" t="s">
        <v>637</v>
      </c>
      <c r="K149" s="14" t="s">
        <v>230</v>
      </c>
      <c r="L149" s="15">
        <v>8.0500000000000007</v>
      </c>
      <c r="M149" s="11" t="s">
        <v>626</v>
      </c>
    </row>
    <row r="150" spans="1:13" x14ac:dyDescent="0.25">
      <c r="A150" s="11">
        <v>1040</v>
      </c>
      <c r="B150" s="11" t="s">
        <v>660</v>
      </c>
      <c r="C150" s="11" t="s">
        <v>13</v>
      </c>
      <c r="D150" s="12"/>
      <c r="E150" s="13" t="str">
        <f t="shared" si="5"/>
        <v>Teenager</v>
      </c>
      <c r="F150" s="11">
        <v>1</v>
      </c>
      <c r="G150" s="11" t="str">
        <f t="shared" si="4"/>
        <v>First class</v>
      </c>
      <c r="H150" s="11">
        <v>0</v>
      </c>
      <c r="I150" s="11">
        <v>0</v>
      </c>
      <c r="J150" s="11" t="s">
        <v>637</v>
      </c>
      <c r="K150" s="14">
        <v>113791</v>
      </c>
      <c r="L150" s="15">
        <v>26.55</v>
      </c>
      <c r="M150" s="11" t="s">
        <v>626</v>
      </c>
    </row>
    <row r="151" spans="1:13" x14ac:dyDescent="0.25">
      <c r="A151" s="11">
        <v>1041</v>
      </c>
      <c r="B151" s="11" t="s">
        <v>823</v>
      </c>
      <c r="C151" s="11" t="s">
        <v>13</v>
      </c>
      <c r="D151" s="12">
        <v>30</v>
      </c>
      <c r="E151" s="13" t="str">
        <f t="shared" si="5"/>
        <v>Youth</v>
      </c>
      <c r="F151" s="11">
        <v>2</v>
      </c>
      <c r="G151" s="11" t="str">
        <f t="shared" si="4"/>
        <v>Second class</v>
      </c>
      <c r="H151" s="11">
        <v>1</v>
      </c>
      <c r="I151" s="11">
        <v>1</v>
      </c>
      <c r="J151" s="11" t="s">
        <v>637</v>
      </c>
      <c r="K151" s="14">
        <v>250651</v>
      </c>
      <c r="L151" s="15">
        <v>26</v>
      </c>
      <c r="M151" s="11" t="s">
        <v>626</v>
      </c>
    </row>
    <row r="152" spans="1:13" x14ac:dyDescent="0.25">
      <c r="A152" s="11">
        <v>1042</v>
      </c>
      <c r="B152" s="11" t="s">
        <v>824</v>
      </c>
      <c r="C152" s="11" t="s">
        <v>16</v>
      </c>
      <c r="D152" s="12">
        <v>23</v>
      </c>
      <c r="E152" s="13" t="str">
        <f t="shared" si="5"/>
        <v>Youth</v>
      </c>
      <c r="F152" s="11">
        <v>1</v>
      </c>
      <c r="G152" s="11" t="str">
        <f t="shared" si="4"/>
        <v>First class</v>
      </c>
      <c r="H152" s="11">
        <v>0</v>
      </c>
      <c r="I152" s="11">
        <v>1</v>
      </c>
      <c r="J152" s="11" t="s">
        <v>1</v>
      </c>
      <c r="K152" s="14">
        <v>11767</v>
      </c>
      <c r="L152" s="15">
        <v>83.158299999999997</v>
      </c>
      <c r="M152" s="11" t="s">
        <v>625</v>
      </c>
    </row>
    <row r="153" spans="1:13" x14ac:dyDescent="0.25">
      <c r="A153" s="11">
        <v>1043</v>
      </c>
      <c r="B153" s="11" t="s">
        <v>825</v>
      </c>
      <c r="C153" s="11" t="s">
        <v>13</v>
      </c>
      <c r="D153" s="12"/>
      <c r="E153" s="13" t="str">
        <f t="shared" si="5"/>
        <v>Teenager</v>
      </c>
      <c r="F153" s="11">
        <v>3</v>
      </c>
      <c r="G153" s="11" t="str">
        <f t="shared" si="4"/>
        <v>Third class</v>
      </c>
      <c r="H153" s="11">
        <v>0</v>
      </c>
      <c r="I153" s="11">
        <v>0</v>
      </c>
      <c r="J153" s="11" t="s">
        <v>637</v>
      </c>
      <c r="K153" s="14">
        <v>349255</v>
      </c>
      <c r="L153" s="15">
        <v>7.8958000000000004</v>
      </c>
      <c r="M153" s="11" t="s">
        <v>625</v>
      </c>
    </row>
    <row r="154" spans="1:13" x14ac:dyDescent="0.25">
      <c r="A154" s="11">
        <v>1044</v>
      </c>
      <c r="B154" s="11" t="s">
        <v>826</v>
      </c>
      <c r="C154" s="11" t="s">
        <v>13</v>
      </c>
      <c r="D154" s="12">
        <v>60.5</v>
      </c>
      <c r="E154" s="13" t="str">
        <f t="shared" si="5"/>
        <v>Elder</v>
      </c>
      <c r="F154" s="11">
        <v>3</v>
      </c>
      <c r="G154" s="11" t="str">
        <f t="shared" si="4"/>
        <v>Third class</v>
      </c>
      <c r="H154" s="11">
        <v>0</v>
      </c>
      <c r="I154" s="11">
        <v>0</v>
      </c>
      <c r="J154" s="11" t="s">
        <v>637</v>
      </c>
      <c r="K154" s="14">
        <v>3701</v>
      </c>
      <c r="L154" s="15"/>
      <c r="M154" s="11" t="s">
        <v>626</v>
      </c>
    </row>
    <row r="155" spans="1:13" x14ac:dyDescent="0.25">
      <c r="A155" s="11">
        <v>1045</v>
      </c>
      <c r="B155" s="11" t="s">
        <v>827</v>
      </c>
      <c r="C155" s="11" t="s">
        <v>16</v>
      </c>
      <c r="D155" s="12">
        <v>36</v>
      </c>
      <c r="E155" s="13" t="str">
        <f t="shared" si="5"/>
        <v>Youth</v>
      </c>
      <c r="F155" s="11">
        <v>3</v>
      </c>
      <c r="G155" s="11" t="str">
        <f t="shared" si="4"/>
        <v>Third class</v>
      </c>
      <c r="H155" s="11">
        <v>0</v>
      </c>
      <c r="I155" s="11">
        <v>2</v>
      </c>
      <c r="J155" s="11" t="s">
        <v>1</v>
      </c>
      <c r="K155" s="14">
        <v>350405</v>
      </c>
      <c r="L155" s="15">
        <v>12.183299999999999</v>
      </c>
      <c r="M155" s="11" t="s">
        <v>626</v>
      </c>
    </row>
    <row r="156" spans="1:13" x14ac:dyDescent="0.25">
      <c r="A156" s="11">
        <v>1046</v>
      </c>
      <c r="B156" s="11" t="s">
        <v>828</v>
      </c>
      <c r="C156" s="11" t="s">
        <v>13</v>
      </c>
      <c r="D156" s="12">
        <v>13</v>
      </c>
      <c r="E156" s="13" t="str">
        <f t="shared" si="5"/>
        <v>Teenager</v>
      </c>
      <c r="F156" s="11">
        <v>3</v>
      </c>
      <c r="G156" s="11" t="str">
        <f t="shared" si="4"/>
        <v>Third class</v>
      </c>
      <c r="H156" s="11">
        <v>4</v>
      </c>
      <c r="I156" s="11">
        <v>2</v>
      </c>
      <c r="J156" s="11" t="s">
        <v>637</v>
      </c>
      <c r="K156" s="14">
        <v>347077</v>
      </c>
      <c r="L156" s="15">
        <v>31.387499999999999</v>
      </c>
      <c r="M156" s="11" t="s">
        <v>626</v>
      </c>
    </row>
    <row r="157" spans="1:13" x14ac:dyDescent="0.25">
      <c r="A157" s="11">
        <v>1047</v>
      </c>
      <c r="B157" s="11" t="s">
        <v>829</v>
      </c>
      <c r="C157" s="11" t="s">
        <v>13</v>
      </c>
      <c r="D157" s="12">
        <v>24</v>
      </c>
      <c r="E157" s="13" t="str">
        <f t="shared" si="5"/>
        <v>Youth</v>
      </c>
      <c r="F157" s="11">
        <v>3</v>
      </c>
      <c r="G157" s="11" t="str">
        <f t="shared" si="4"/>
        <v>Third class</v>
      </c>
      <c r="H157" s="11">
        <v>0</v>
      </c>
      <c r="I157" s="11">
        <v>0</v>
      </c>
      <c r="J157" s="11" t="s">
        <v>637</v>
      </c>
      <c r="K157" s="14" t="s">
        <v>240</v>
      </c>
      <c r="L157" s="15">
        <v>7.55</v>
      </c>
      <c r="M157" s="11" t="s">
        <v>626</v>
      </c>
    </row>
    <row r="158" spans="1:13" x14ac:dyDescent="0.25">
      <c r="A158" s="11">
        <v>1048</v>
      </c>
      <c r="B158" s="11" t="s">
        <v>830</v>
      </c>
      <c r="C158" s="11" t="s">
        <v>16</v>
      </c>
      <c r="D158" s="12">
        <v>29</v>
      </c>
      <c r="E158" s="13" t="str">
        <f t="shared" si="5"/>
        <v>Youth</v>
      </c>
      <c r="F158" s="11">
        <v>1</v>
      </c>
      <c r="G158" s="11" t="str">
        <f t="shared" si="4"/>
        <v>First class</v>
      </c>
      <c r="H158" s="11">
        <v>0</v>
      </c>
      <c r="I158" s="11">
        <v>0</v>
      </c>
      <c r="J158" s="11" t="s">
        <v>1</v>
      </c>
      <c r="K158" s="14" t="s">
        <v>140</v>
      </c>
      <c r="L158" s="15">
        <v>221.7792</v>
      </c>
      <c r="M158" s="11" t="s">
        <v>626</v>
      </c>
    </row>
    <row r="159" spans="1:13" x14ac:dyDescent="0.25">
      <c r="A159" s="11">
        <v>1049</v>
      </c>
      <c r="B159" s="11" t="s">
        <v>831</v>
      </c>
      <c r="C159" s="11" t="s">
        <v>16</v>
      </c>
      <c r="D159" s="12">
        <v>23</v>
      </c>
      <c r="E159" s="13" t="str">
        <f t="shared" si="5"/>
        <v>Youth</v>
      </c>
      <c r="F159" s="11">
        <v>3</v>
      </c>
      <c r="G159" s="11" t="str">
        <f t="shared" si="4"/>
        <v>Third class</v>
      </c>
      <c r="H159" s="11">
        <v>0</v>
      </c>
      <c r="I159" s="11">
        <v>0</v>
      </c>
      <c r="J159" s="11" t="s">
        <v>1</v>
      </c>
      <c r="K159" s="14">
        <v>347469</v>
      </c>
      <c r="L159" s="15">
        <v>7.8541999999999996</v>
      </c>
      <c r="M159" s="11" t="s">
        <v>626</v>
      </c>
    </row>
    <row r="160" spans="1:13" x14ac:dyDescent="0.25">
      <c r="A160" s="11">
        <v>1050</v>
      </c>
      <c r="B160" s="11" t="s">
        <v>661</v>
      </c>
      <c r="C160" s="11" t="s">
        <v>13</v>
      </c>
      <c r="D160" s="12">
        <v>42</v>
      </c>
      <c r="E160" s="13" t="str">
        <f t="shared" si="5"/>
        <v>Adult</v>
      </c>
      <c r="F160" s="11">
        <v>1</v>
      </c>
      <c r="G160" s="11" t="str">
        <f t="shared" si="4"/>
        <v>First class</v>
      </c>
      <c r="H160" s="11">
        <v>0</v>
      </c>
      <c r="I160" s="11">
        <v>0</v>
      </c>
      <c r="J160" s="11" t="s">
        <v>637</v>
      </c>
      <c r="K160" s="14">
        <v>110489</v>
      </c>
      <c r="L160" s="15">
        <v>26.55</v>
      </c>
      <c r="M160" s="11" t="s">
        <v>626</v>
      </c>
    </row>
    <row r="161" spans="1:13" x14ac:dyDescent="0.25">
      <c r="A161" s="11">
        <v>1051</v>
      </c>
      <c r="B161" s="11" t="s">
        <v>832</v>
      </c>
      <c r="C161" s="11" t="s">
        <v>16</v>
      </c>
      <c r="D161" s="12">
        <v>26</v>
      </c>
      <c r="E161" s="13" t="str">
        <f t="shared" si="5"/>
        <v>Youth</v>
      </c>
      <c r="F161" s="11">
        <v>3</v>
      </c>
      <c r="G161" s="11" t="str">
        <f t="shared" si="4"/>
        <v>Third class</v>
      </c>
      <c r="H161" s="11">
        <v>0</v>
      </c>
      <c r="I161" s="11">
        <v>2</v>
      </c>
      <c r="J161" s="11" t="s">
        <v>1</v>
      </c>
      <c r="K161" s="14" t="s">
        <v>247</v>
      </c>
      <c r="L161" s="15">
        <v>13.775</v>
      </c>
      <c r="M161" s="11" t="s">
        <v>626</v>
      </c>
    </row>
    <row r="162" spans="1:13" x14ac:dyDescent="0.25">
      <c r="A162" s="11">
        <v>1052</v>
      </c>
      <c r="B162" s="11" t="s">
        <v>833</v>
      </c>
      <c r="C162" s="11" t="s">
        <v>16</v>
      </c>
      <c r="D162" s="12"/>
      <c r="E162" s="13" t="str">
        <f t="shared" si="5"/>
        <v>Teenager</v>
      </c>
      <c r="F162" s="11">
        <v>3</v>
      </c>
      <c r="G162" s="11" t="str">
        <f t="shared" si="4"/>
        <v>Third class</v>
      </c>
      <c r="H162" s="11">
        <v>0</v>
      </c>
      <c r="I162" s="11">
        <v>0</v>
      </c>
      <c r="J162" s="11" t="s">
        <v>1</v>
      </c>
      <c r="K162" s="14">
        <v>335432</v>
      </c>
      <c r="L162" s="15">
        <v>7.7332999999999998</v>
      </c>
      <c r="M162" s="11" t="s">
        <v>624</v>
      </c>
    </row>
    <row r="163" spans="1:13" x14ac:dyDescent="0.25">
      <c r="A163" s="11">
        <v>1053</v>
      </c>
      <c r="B163" s="11" t="s">
        <v>834</v>
      </c>
      <c r="C163" s="11" t="s">
        <v>13</v>
      </c>
      <c r="D163" s="12">
        <v>7</v>
      </c>
      <c r="E163" s="13" t="str">
        <f t="shared" si="5"/>
        <v>Teenager</v>
      </c>
      <c r="F163" s="11">
        <v>3</v>
      </c>
      <c r="G163" s="11" t="str">
        <f t="shared" si="4"/>
        <v>Third class</v>
      </c>
      <c r="H163" s="11">
        <v>1</v>
      </c>
      <c r="I163" s="11">
        <v>1</v>
      </c>
      <c r="J163" s="11" t="s">
        <v>637</v>
      </c>
      <c r="K163" s="14">
        <v>2650</v>
      </c>
      <c r="L163" s="15">
        <v>15.245799999999999</v>
      </c>
      <c r="M163" s="11" t="s">
        <v>625</v>
      </c>
    </row>
    <row r="164" spans="1:13" x14ac:dyDescent="0.25">
      <c r="A164" s="11">
        <v>1054</v>
      </c>
      <c r="B164" s="11" t="s">
        <v>835</v>
      </c>
      <c r="C164" s="11" t="s">
        <v>16</v>
      </c>
      <c r="D164" s="12">
        <v>26</v>
      </c>
      <c r="E164" s="13" t="str">
        <f t="shared" si="5"/>
        <v>Youth</v>
      </c>
      <c r="F164" s="11">
        <v>2</v>
      </c>
      <c r="G164" s="11" t="str">
        <f t="shared" si="4"/>
        <v>Second class</v>
      </c>
      <c r="H164" s="11">
        <v>0</v>
      </c>
      <c r="I164" s="11">
        <v>0</v>
      </c>
      <c r="J164" s="11" t="s">
        <v>1</v>
      </c>
      <c r="K164" s="14">
        <v>220844</v>
      </c>
      <c r="L164" s="15">
        <v>13.5</v>
      </c>
      <c r="M164" s="11" t="s">
        <v>626</v>
      </c>
    </row>
    <row r="165" spans="1:13" x14ac:dyDescent="0.25">
      <c r="A165" s="11">
        <v>1055</v>
      </c>
      <c r="B165" s="11" t="s">
        <v>836</v>
      </c>
      <c r="C165" s="11" t="s">
        <v>13</v>
      </c>
      <c r="D165" s="12"/>
      <c r="E165" s="13" t="str">
        <f t="shared" si="5"/>
        <v>Teenager</v>
      </c>
      <c r="F165" s="11">
        <v>3</v>
      </c>
      <c r="G165" s="11" t="str">
        <f t="shared" si="4"/>
        <v>Third class</v>
      </c>
      <c r="H165" s="11">
        <v>0</v>
      </c>
      <c r="I165" s="11">
        <v>0</v>
      </c>
      <c r="J165" s="11" t="s">
        <v>637</v>
      </c>
      <c r="K165" s="14">
        <v>343271</v>
      </c>
      <c r="L165" s="15">
        <v>7</v>
      </c>
      <c r="M165" s="11" t="s">
        <v>626</v>
      </c>
    </row>
    <row r="166" spans="1:13" x14ac:dyDescent="0.25">
      <c r="A166" s="11">
        <v>1056</v>
      </c>
      <c r="B166" s="11" t="s">
        <v>837</v>
      </c>
      <c r="C166" s="11" t="s">
        <v>13</v>
      </c>
      <c r="D166" s="12">
        <v>41</v>
      </c>
      <c r="E166" s="13" t="str">
        <f t="shared" si="5"/>
        <v>Adult</v>
      </c>
      <c r="F166" s="11">
        <v>2</v>
      </c>
      <c r="G166" s="11" t="str">
        <f t="shared" si="4"/>
        <v>Second class</v>
      </c>
      <c r="H166" s="11">
        <v>0</v>
      </c>
      <c r="I166" s="11">
        <v>0</v>
      </c>
      <c r="J166" s="11" t="s">
        <v>637</v>
      </c>
      <c r="K166" s="14">
        <v>237393</v>
      </c>
      <c r="L166" s="15">
        <v>13</v>
      </c>
      <c r="M166" s="11" t="s">
        <v>626</v>
      </c>
    </row>
    <row r="167" spans="1:13" x14ac:dyDescent="0.25">
      <c r="A167" s="11">
        <v>1057</v>
      </c>
      <c r="B167" s="11" t="s">
        <v>838</v>
      </c>
      <c r="C167" s="11" t="s">
        <v>16</v>
      </c>
      <c r="D167" s="12">
        <v>26</v>
      </c>
      <c r="E167" s="13" t="str">
        <f t="shared" si="5"/>
        <v>Youth</v>
      </c>
      <c r="F167" s="11">
        <v>3</v>
      </c>
      <c r="G167" s="11" t="str">
        <f t="shared" si="4"/>
        <v>Third class</v>
      </c>
      <c r="H167" s="11">
        <v>1</v>
      </c>
      <c r="I167" s="11">
        <v>1</v>
      </c>
      <c r="J167" s="11" t="s">
        <v>1</v>
      </c>
      <c r="K167" s="14">
        <v>315153</v>
      </c>
      <c r="L167" s="15">
        <v>22.024999999999999</v>
      </c>
      <c r="M167" s="11" t="s">
        <v>626</v>
      </c>
    </row>
    <row r="168" spans="1:13" x14ac:dyDescent="0.25">
      <c r="A168" s="11">
        <v>1058</v>
      </c>
      <c r="B168" s="11" t="s">
        <v>662</v>
      </c>
      <c r="C168" s="11" t="s">
        <v>13</v>
      </c>
      <c r="D168" s="12">
        <v>48</v>
      </c>
      <c r="E168" s="13" t="str">
        <f t="shared" si="5"/>
        <v>Adult</v>
      </c>
      <c r="F168" s="11">
        <v>1</v>
      </c>
      <c r="G168" s="11" t="str">
        <f t="shared" si="4"/>
        <v>First class</v>
      </c>
      <c r="H168" s="11">
        <v>0</v>
      </c>
      <c r="I168" s="11">
        <v>0</v>
      </c>
      <c r="J168" s="11" t="s">
        <v>637</v>
      </c>
      <c r="K168" s="14" t="s">
        <v>255</v>
      </c>
      <c r="L168" s="15">
        <v>50.495800000000003</v>
      </c>
      <c r="M168" s="11" t="s">
        <v>625</v>
      </c>
    </row>
    <row r="169" spans="1:13" x14ac:dyDescent="0.25">
      <c r="A169" s="11">
        <v>1059</v>
      </c>
      <c r="B169" s="11" t="s">
        <v>839</v>
      </c>
      <c r="C169" s="11" t="s">
        <v>13</v>
      </c>
      <c r="D169" s="12">
        <v>18</v>
      </c>
      <c r="E169" s="13" t="str">
        <f t="shared" si="5"/>
        <v>Teenager</v>
      </c>
      <c r="F169" s="11">
        <v>3</v>
      </c>
      <c r="G169" s="11" t="str">
        <f t="shared" si="4"/>
        <v>Third class</v>
      </c>
      <c r="H169" s="11">
        <v>2</v>
      </c>
      <c r="I169" s="11">
        <v>2</v>
      </c>
      <c r="J169" s="11" t="s">
        <v>637</v>
      </c>
      <c r="K169" s="14" t="s">
        <v>258</v>
      </c>
      <c r="L169" s="15">
        <v>34.375</v>
      </c>
      <c r="M169" s="11" t="s">
        <v>626</v>
      </c>
    </row>
    <row r="170" spans="1:13" x14ac:dyDescent="0.25">
      <c r="A170" s="11">
        <v>1060</v>
      </c>
      <c r="B170" s="11" t="s">
        <v>840</v>
      </c>
      <c r="C170" s="11" t="s">
        <v>16</v>
      </c>
      <c r="D170" s="12"/>
      <c r="E170" s="13" t="str">
        <f t="shared" si="5"/>
        <v>Teenager</v>
      </c>
      <c r="F170" s="11">
        <v>1</v>
      </c>
      <c r="G170" s="11" t="str">
        <f t="shared" si="4"/>
        <v>First class</v>
      </c>
      <c r="H170" s="11">
        <v>0</v>
      </c>
      <c r="I170" s="11">
        <v>0</v>
      </c>
      <c r="J170" s="11" t="s">
        <v>1</v>
      </c>
      <c r="K170" s="14">
        <v>17770</v>
      </c>
      <c r="L170" s="15">
        <v>27.720800000000001</v>
      </c>
      <c r="M170" s="11" t="s">
        <v>625</v>
      </c>
    </row>
    <row r="171" spans="1:13" x14ac:dyDescent="0.25">
      <c r="A171" s="11">
        <v>1061</v>
      </c>
      <c r="B171" s="11" t="s">
        <v>841</v>
      </c>
      <c r="C171" s="11" t="s">
        <v>16</v>
      </c>
      <c r="D171" s="12">
        <v>22</v>
      </c>
      <c r="E171" s="13" t="str">
        <f t="shared" si="5"/>
        <v>Youth</v>
      </c>
      <c r="F171" s="11">
        <v>3</v>
      </c>
      <c r="G171" s="11" t="str">
        <f t="shared" si="4"/>
        <v>Third class</v>
      </c>
      <c r="H171" s="11">
        <v>0</v>
      </c>
      <c r="I171" s="11">
        <v>0</v>
      </c>
      <c r="J171" s="11" t="s">
        <v>1</v>
      </c>
      <c r="K171" s="14">
        <v>7548</v>
      </c>
      <c r="L171" s="15">
        <v>8.9625000000000004</v>
      </c>
      <c r="M171" s="11" t="s">
        <v>626</v>
      </c>
    </row>
    <row r="172" spans="1:13" x14ac:dyDescent="0.25">
      <c r="A172" s="11">
        <v>1062</v>
      </c>
      <c r="B172" s="11" t="s">
        <v>842</v>
      </c>
      <c r="C172" s="11" t="s">
        <v>13</v>
      </c>
      <c r="D172" s="12"/>
      <c r="E172" s="13" t="str">
        <f t="shared" si="5"/>
        <v>Teenager</v>
      </c>
      <c r="F172" s="11">
        <v>3</v>
      </c>
      <c r="G172" s="11" t="str">
        <f t="shared" si="4"/>
        <v>Third class</v>
      </c>
      <c r="H172" s="11">
        <v>0</v>
      </c>
      <c r="I172" s="11">
        <v>0</v>
      </c>
      <c r="J172" s="11" t="s">
        <v>637</v>
      </c>
      <c r="K172" s="14" t="s">
        <v>262</v>
      </c>
      <c r="L172" s="15">
        <v>7.55</v>
      </c>
      <c r="M172" s="11" t="s">
        <v>626</v>
      </c>
    </row>
    <row r="173" spans="1:13" x14ac:dyDescent="0.25">
      <c r="A173" s="11">
        <v>1063</v>
      </c>
      <c r="B173" s="11" t="s">
        <v>843</v>
      </c>
      <c r="C173" s="11" t="s">
        <v>13</v>
      </c>
      <c r="D173" s="12">
        <v>27</v>
      </c>
      <c r="E173" s="13" t="str">
        <f t="shared" si="5"/>
        <v>Youth</v>
      </c>
      <c r="F173" s="11">
        <v>3</v>
      </c>
      <c r="G173" s="11" t="str">
        <f t="shared" si="4"/>
        <v>Third class</v>
      </c>
      <c r="H173" s="11">
        <v>0</v>
      </c>
      <c r="I173" s="11">
        <v>0</v>
      </c>
      <c r="J173" s="11" t="s">
        <v>637</v>
      </c>
      <c r="K173" s="14">
        <v>2670</v>
      </c>
      <c r="L173" s="15">
        <v>7.2249999999999996</v>
      </c>
      <c r="M173" s="11" t="s">
        <v>625</v>
      </c>
    </row>
    <row r="174" spans="1:13" x14ac:dyDescent="0.25">
      <c r="A174" s="11">
        <v>1064</v>
      </c>
      <c r="B174" s="11" t="s">
        <v>844</v>
      </c>
      <c r="C174" s="11" t="s">
        <v>13</v>
      </c>
      <c r="D174" s="12">
        <v>23</v>
      </c>
      <c r="E174" s="13" t="str">
        <f t="shared" si="5"/>
        <v>Youth</v>
      </c>
      <c r="F174" s="11">
        <v>3</v>
      </c>
      <c r="G174" s="11" t="str">
        <f t="shared" si="4"/>
        <v>Third class</v>
      </c>
      <c r="H174" s="11">
        <v>1</v>
      </c>
      <c r="I174" s="11">
        <v>0</v>
      </c>
      <c r="J174" s="11" t="s">
        <v>637</v>
      </c>
      <c r="K174" s="14">
        <v>347072</v>
      </c>
      <c r="L174" s="15">
        <v>13.9</v>
      </c>
      <c r="M174" s="11" t="s">
        <v>626</v>
      </c>
    </row>
    <row r="175" spans="1:13" x14ac:dyDescent="0.25">
      <c r="A175" s="11">
        <v>1065</v>
      </c>
      <c r="B175" s="11" t="s">
        <v>845</v>
      </c>
      <c r="C175" s="11" t="s">
        <v>13</v>
      </c>
      <c r="D175" s="12"/>
      <c r="E175" s="13" t="str">
        <f t="shared" si="5"/>
        <v>Teenager</v>
      </c>
      <c r="F175" s="11">
        <v>3</v>
      </c>
      <c r="G175" s="11" t="str">
        <f t="shared" si="4"/>
        <v>Third class</v>
      </c>
      <c r="H175" s="11">
        <v>0</v>
      </c>
      <c r="I175" s="11">
        <v>0</v>
      </c>
      <c r="J175" s="11" t="s">
        <v>637</v>
      </c>
      <c r="K175" s="14">
        <v>2673</v>
      </c>
      <c r="L175" s="15">
        <v>7.2291999999999996</v>
      </c>
      <c r="M175" s="11" t="s">
        <v>625</v>
      </c>
    </row>
    <row r="176" spans="1:13" x14ac:dyDescent="0.25">
      <c r="A176" s="11">
        <v>1066</v>
      </c>
      <c r="B176" s="11" t="s">
        <v>846</v>
      </c>
      <c r="C176" s="11" t="s">
        <v>13</v>
      </c>
      <c r="D176" s="12">
        <v>40</v>
      </c>
      <c r="E176" s="13" t="str">
        <f t="shared" si="5"/>
        <v>Adult</v>
      </c>
      <c r="F176" s="11">
        <v>3</v>
      </c>
      <c r="G176" s="11" t="str">
        <f t="shared" si="4"/>
        <v>Third class</v>
      </c>
      <c r="H176" s="11">
        <v>1</v>
      </c>
      <c r="I176" s="11">
        <v>5</v>
      </c>
      <c r="J176" s="11" t="s">
        <v>637</v>
      </c>
      <c r="K176" s="14">
        <v>347077</v>
      </c>
      <c r="L176" s="15">
        <v>31.387499999999999</v>
      </c>
      <c r="M176" s="11" t="s">
        <v>626</v>
      </c>
    </row>
    <row r="177" spans="1:13" x14ac:dyDescent="0.25">
      <c r="A177" s="11">
        <v>1067</v>
      </c>
      <c r="B177" s="11" t="s">
        <v>847</v>
      </c>
      <c r="C177" s="11" t="s">
        <v>16</v>
      </c>
      <c r="D177" s="12">
        <v>15</v>
      </c>
      <c r="E177" s="13" t="str">
        <f t="shared" si="5"/>
        <v>Teenager</v>
      </c>
      <c r="F177" s="11">
        <v>2</v>
      </c>
      <c r="G177" s="11" t="str">
        <f t="shared" si="4"/>
        <v>Second class</v>
      </c>
      <c r="H177" s="11">
        <v>0</v>
      </c>
      <c r="I177" s="11">
        <v>2</v>
      </c>
      <c r="J177" s="11" t="s">
        <v>1</v>
      </c>
      <c r="K177" s="14">
        <v>29750</v>
      </c>
      <c r="L177" s="15">
        <v>39</v>
      </c>
      <c r="M177" s="11" t="s">
        <v>626</v>
      </c>
    </row>
    <row r="178" spans="1:13" x14ac:dyDescent="0.25">
      <c r="A178" s="11">
        <v>1068</v>
      </c>
      <c r="B178" s="11" t="s">
        <v>848</v>
      </c>
      <c r="C178" s="11" t="s">
        <v>16</v>
      </c>
      <c r="D178" s="12">
        <v>20</v>
      </c>
      <c r="E178" s="13" t="str">
        <f t="shared" si="5"/>
        <v>Youth</v>
      </c>
      <c r="F178" s="11">
        <v>2</v>
      </c>
      <c r="G178" s="11" t="str">
        <f t="shared" si="4"/>
        <v>Second class</v>
      </c>
      <c r="H178" s="11">
        <v>0</v>
      </c>
      <c r="I178" s="11">
        <v>0</v>
      </c>
      <c r="J178" s="11" t="s">
        <v>1</v>
      </c>
      <c r="K178" s="14" t="s">
        <v>269</v>
      </c>
      <c r="L178" s="15">
        <v>36.75</v>
      </c>
      <c r="M178" s="11" t="s">
        <v>626</v>
      </c>
    </row>
    <row r="179" spans="1:13" x14ac:dyDescent="0.25">
      <c r="A179" s="11">
        <v>1069</v>
      </c>
      <c r="B179" s="11" t="s">
        <v>663</v>
      </c>
      <c r="C179" s="11" t="s">
        <v>13</v>
      </c>
      <c r="D179" s="12">
        <v>54</v>
      </c>
      <c r="E179" s="13" t="str">
        <f t="shared" si="5"/>
        <v>Adult</v>
      </c>
      <c r="F179" s="11">
        <v>1</v>
      </c>
      <c r="G179" s="11" t="str">
        <f t="shared" si="4"/>
        <v>First class</v>
      </c>
      <c r="H179" s="11">
        <v>1</v>
      </c>
      <c r="I179" s="11">
        <v>0</v>
      </c>
      <c r="J179" s="11" t="s">
        <v>637</v>
      </c>
      <c r="K179" s="14">
        <v>11778</v>
      </c>
      <c r="L179" s="15">
        <v>55.441699999999997</v>
      </c>
      <c r="M179" s="11" t="s">
        <v>625</v>
      </c>
    </row>
    <row r="180" spans="1:13" x14ac:dyDescent="0.25">
      <c r="A180" s="11">
        <v>1070</v>
      </c>
      <c r="B180" s="11" t="s">
        <v>849</v>
      </c>
      <c r="C180" s="11" t="s">
        <v>16</v>
      </c>
      <c r="D180" s="12">
        <v>36</v>
      </c>
      <c r="E180" s="13" t="str">
        <f t="shared" si="5"/>
        <v>Youth</v>
      </c>
      <c r="F180" s="11">
        <v>2</v>
      </c>
      <c r="G180" s="11" t="str">
        <f t="shared" si="4"/>
        <v>Second class</v>
      </c>
      <c r="H180" s="11">
        <v>0</v>
      </c>
      <c r="I180" s="11">
        <v>3</v>
      </c>
      <c r="J180" s="11" t="s">
        <v>1</v>
      </c>
      <c r="K180" s="14">
        <v>230136</v>
      </c>
      <c r="L180" s="15">
        <v>39</v>
      </c>
      <c r="M180" s="11" t="s">
        <v>626</v>
      </c>
    </row>
    <row r="181" spans="1:13" x14ac:dyDescent="0.25">
      <c r="A181" s="11">
        <v>1071</v>
      </c>
      <c r="B181" s="11" t="s">
        <v>850</v>
      </c>
      <c r="C181" s="11" t="s">
        <v>16</v>
      </c>
      <c r="D181" s="12">
        <v>64</v>
      </c>
      <c r="E181" s="13" t="str">
        <f t="shared" si="5"/>
        <v>Elder</v>
      </c>
      <c r="F181" s="11">
        <v>1</v>
      </c>
      <c r="G181" s="11" t="str">
        <f t="shared" si="4"/>
        <v>First class</v>
      </c>
      <c r="H181" s="11">
        <v>0</v>
      </c>
      <c r="I181" s="11">
        <v>2</v>
      </c>
      <c r="J181" s="11" t="s">
        <v>1</v>
      </c>
      <c r="K181" s="14" t="s">
        <v>274</v>
      </c>
      <c r="L181" s="15">
        <v>83.158299999999997</v>
      </c>
      <c r="M181" s="11" t="s">
        <v>625</v>
      </c>
    </row>
    <row r="182" spans="1:13" x14ac:dyDescent="0.25">
      <c r="A182" s="11">
        <v>1072</v>
      </c>
      <c r="B182" s="11" t="s">
        <v>851</v>
      </c>
      <c r="C182" s="11" t="s">
        <v>13</v>
      </c>
      <c r="D182" s="12">
        <v>30</v>
      </c>
      <c r="E182" s="13" t="str">
        <f t="shared" si="5"/>
        <v>Youth</v>
      </c>
      <c r="F182" s="11">
        <v>2</v>
      </c>
      <c r="G182" s="11" t="str">
        <f t="shared" si="4"/>
        <v>Second class</v>
      </c>
      <c r="H182" s="11">
        <v>0</v>
      </c>
      <c r="I182" s="11">
        <v>0</v>
      </c>
      <c r="J182" s="11" t="s">
        <v>637</v>
      </c>
      <c r="K182" s="14">
        <v>233478</v>
      </c>
      <c r="L182" s="15">
        <v>13</v>
      </c>
      <c r="M182" s="11" t="s">
        <v>626</v>
      </c>
    </row>
    <row r="183" spans="1:13" x14ac:dyDescent="0.25">
      <c r="A183" s="11">
        <v>1073</v>
      </c>
      <c r="B183" s="11" t="s">
        <v>664</v>
      </c>
      <c r="C183" s="11" t="s">
        <v>13</v>
      </c>
      <c r="D183" s="12">
        <v>37</v>
      </c>
      <c r="E183" s="13" t="str">
        <f t="shared" si="5"/>
        <v>Youth</v>
      </c>
      <c r="F183" s="11">
        <v>1</v>
      </c>
      <c r="G183" s="11" t="str">
        <f t="shared" si="4"/>
        <v>First class</v>
      </c>
      <c r="H183" s="11">
        <v>1</v>
      </c>
      <c r="I183" s="11">
        <v>1</v>
      </c>
      <c r="J183" s="11" t="s">
        <v>637</v>
      </c>
      <c r="K183" s="14" t="s">
        <v>274</v>
      </c>
      <c r="L183" s="15">
        <v>83.158299999999997</v>
      </c>
      <c r="M183" s="11" t="s">
        <v>625</v>
      </c>
    </row>
    <row r="184" spans="1:13" x14ac:dyDescent="0.25">
      <c r="A184" s="11">
        <v>1074</v>
      </c>
      <c r="B184" s="11" t="s">
        <v>852</v>
      </c>
      <c r="C184" s="11" t="s">
        <v>16</v>
      </c>
      <c r="D184" s="12">
        <v>18</v>
      </c>
      <c r="E184" s="13" t="str">
        <f t="shared" si="5"/>
        <v>Teenager</v>
      </c>
      <c r="F184" s="11">
        <v>1</v>
      </c>
      <c r="G184" s="11" t="str">
        <f t="shared" si="4"/>
        <v>First class</v>
      </c>
      <c r="H184" s="11">
        <v>1</v>
      </c>
      <c r="I184" s="11">
        <v>0</v>
      </c>
      <c r="J184" s="11" t="s">
        <v>1</v>
      </c>
      <c r="K184" s="14">
        <v>113773</v>
      </c>
      <c r="L184" s="15">
        <v>53.1</v>
      </c>
      <c r="M184" s="11" t="s">
        <v>626</v>
      </c>
    </row>
    <row r="185" spans="1:13" x14ac:dyDescent="0.25">
      <c r="A185" s="11">
        <v>1075</v>
      </c>
      <c r="B185" s="11" t="s">
        <v>853</v>
      </c>
      <c r="C185" s="11" t="s">
        <v>13</v>
      </c>
      <c r="D185" s="12"/>
      <c r="E185" s="13" t="str">
        <f t="shared" si="5"/>
        <v>Teenager</v>
      </c>
      <c r="F185" s="11">
        <v>3</v>
      </c>
      <c r="G185" s="11" t="str">
        <f t="shared" si="4"/>
        <v>Third class</v>
      </c>
      <c r="H185" s="11">
        <v>0</v>
      </c>
      <c r="I185" s="11">
        <v>0</v>
      </c>
      <c r="J185" s="11" t="s">
        <v>637</v>
      </c>
      <c r="K185" s="14">
        <v>7935</v>
      </c>
      <c r="L185" s="15">
        <v>7.75</v>
      </c>
      <c r="M185" s="11" t="s">
        <v>624</v>
      </c>
    </row>
    <row r="186" spans="1:13" x14ac:dyDescent="0.25">
      <c r="A186" s="11">
        <v>1076</v>
      </c>
      <c r="B186" s="11" t="s">
        <v>854</v>
      </c>
      <c r="C186" s="11" t="s">
        <v>16</v>
      </c>
      <c r="D186" s="12">
        <v>27</v>
      </c>
      <c r="E186" s="13" t="str">
        <f t="shared" si="5"/>
        <v>Youth</v>
      </c>
      <c r="F186" s="11">
        <v>1</v>
      </c>
      <c r="G186" s="11" t="str">
        <f t="shared" si="4"/>
        <v>First class</v>
      </c>
      <c r="H186" s="11">
        <v>1</v>
      </c>
      <c r="I186" s="11">
        <v>1</v>
      </c>
      <c r="J186" s="11" t="s">
        <v>1</v>
      </c>
      <c r="K186" s="14" t="s">
        <v>283</v>
      </c>
      <c r="L186" s="15">
        <v>247.52080000000001</v>
      </c>
      <c r="M186" s="11" t="s">
        <v>625</v>
      </c>
    </row>
    <row r="187" spans="1:13" x14ac:dyDescent="0.25">
      <c r="A187" s="11">
        <v>1077</v>
      </c>
      <c r="B187" s="11" t="s">
        <v>855</v>
      </c>
      <c r="C187" s="11" t="s">
        <v>13</v>
      </c>
      <c r="D187" s="12">
        <v>40</v>
      </c>
      <c r="E187" s="13" t="str">
        <f t="shared" si="5"/>
        <v>Adult</v>
      </c>
      <c r="F187" s="11">
        <v>2</v>
      </c>
      <c r="G187" s="11" t="str">
        <f t="shared" si="4"/>
        <v>Second class</v>
      </c>
      <c r="H187" s="11">
        <v>0</v>
      </c>
      <c r="I187" s="11">
        <v>0</v>
      </c>
      <c r="J187" s="11" t="s">
        <v>637</v>
      </c>
      <c r="K187" s="14">
        <v>239059</v>
      </c>
      <c r="L187" s="15">
        <v>16</v>
      </c>
      <c r="M187" s="11" t="s">
        <v>626</v>
      </c>
    </row>
    <row r="188" spans="1:13" x14ac:dyDescent="0.25">
      <c r="A188" s="11">
        <v>1078</v>
      </c>
      <c r="B188" s="11" t="s">
        <v>856</v>
      </c>
      <c r="C188" s="11" t="s">
        <v>16</v>
      </c>
      <c r="D188" s="12">
        <v>21</v>
      </c>
      <c r="E188" s="13" t="str">
        <f t="shared" si="5"/>
        <v>Youth</v>
      </c>
      <c r="F188" s="11">
        <v>2</v>
      </c>
      <c r="G188" s="11" t="str">
        <f t="shared" si="4"/>
        <v>Second class</v>
      </c>
      <c r="H188" s="11">
        <v>0</v>
      </c>
      <c r="I188" s="11">
        <v>1</v>
      </c>
      <c r="J188" s="11" t="s">
        <v>1</v>
      </c>
      <c r="K188" s="14" t="s">
        <v>287</v>
      </c>
      <c r="L188" s="15">
        <v>21</v>
      </c>
      <c r="M188" s="11" t="s">
        <v>626</v>
      </c>
    </row>
    <row r="189" spans="1:13" x14ac:dyDescent="0.25">
      <c r="A189" s="11">
        <v>1079</v>
      </c>
      <c r="B189" s="11" t="s">
        <v>857</v>
      </c>
      <c r="C189" s="11" t="s">
        <v>13</v>
      </c>
      <c r="D189" s="12">
        <v>17</v>
      </c>
      <c r="E189" s="13" t="str">
        <f t="shared" si="5"/>
        <v>Teenager</v>
      </c>
      <c r="F189" s="11">
        <v>3</v>
      </c>
      <c r="G189" s="11" t="str">
        <f t="shared" si="4"/>
        <v>Third class</v>
      </c>
      <c r="H189" s="11">
        <v>2</v>
      </c>
      <c r="I189" s="11">
        <v>0</v>
      </c>
      <c r="J189" s="11" t="s">
        <v>637</v>
      </c>
      <c r="K189" s="14" t="s">
        <v>289</v>
      </c>
      <c r="L189" s="15">
        <v>8.0500000000000007</v>
      </c>
      <c r="M189" s="11" t="s">
        <v>626</v>
      </c>
    </row>
    <row r="190" spans="1:13" x14ac:dyDescent="0.25">
      <c r="A190" s="11">
        <v>1080</v>
      </c>
      <c r="B190" s="11" t="s">
        <v>858</v>
      </c>
      <c r="C190" s="11" t="s">
        <v>16</v>
      </c>
      <c r="D190" s="12"/>
      <c r="E190" s="13" t="str">
        <f t="shared" si="5"/>
        <v>Teenager</v>
      </c>
      <c r="F190" s="11">
        <v>3</v>
      </c>
      <c r="G190" s="11" t="str">
        <f t="shared" si="4"/>
        <v>Third class</v>
      </c>
      <c r="H190" s="11">
        <v>8</v>
      </c>
      <c r="I190" s="11">
        <v>2</v>
      </c>
      <c r="J190" s="11" t="s">
        <v>1</v>
      </c>
      <c r="K190" s="14" t="s">
        <v>291</v>
      </c>
      <c r="L190" s="15">
        <v>69.55</v>
      </c>
      <c r="M190" s="11" t="s">
        <v>626</v>
      </c>
    </row>
    <row r="191" spans="1:13" x14ac:dyDescent="0.25">
      <c r="A191" s="11">
        <v>1081</v>
      </c>
      <c r="B191" s="11" t="s">
        <v>859</v>
      </c>
      <c r="C191" s="11" t="s">
        <v>13</v>
      </c>
      <c r="D191" s="12">
        <v>40</v>
      </c>
      <c r="E191" s="13" t="str">
        <f t="shared" si="5"/>
        <v>Adult</v>
      </c>
      <c r="F191" s="11">
        <v>2</v>
      </c>
      <c r="G191" s="11" t="str">
        <f t="shared" si="4"/>
        <v>Second class</v>
      </c>
      <c r="H191" s="11">
        <v>0</v>
      </c>
      <c r="I191" s="11">
        <v>0</v>
      </c>
      <c r="J191" s="11" t="s">
        <v>637</v>
      </c>
      <c r="K191" s="14">
        <v>28221</v>
      </c>
      <c r="L191" s="15">
        <v>13</v>
      </c>
      <c r="M191" s="11" t="s">
        <v>626</v>
      </c>
    </row>
    <row r="192" spans="1:13" x14ac:dyDescent="0.25">
      <c r="A192" s="11">
        <v>1082</v>
      </c>
      <c r="B192" s="11" t="s">
        <v>860</v>
      </c>
      <c r="C192" s="11" t="s">
        <v>13</v>
      </c>
      <c r="D192" s="12">
        <v>34</v>
      </c>
      <c r="E192" s="13" t="str">
        <f t="shared" si="5"/>
        <v>Youth</v>
      </c>
      <c r="F192" s="11">
        <v>2</v>
      </c>
      <c r="G192" s="11" t="str">
        <f t="shared" si="4"/>
        <v>Second class</v>
      </c>
      <c r="H192" s="11">
        <v>1</v>
      </c>
      <c r="I192" s="11">
        <v>0</v>
      </c>
      <c r="J192" s="11" t="s">
        <v>637</v>
      </c>
      <c r="K192" s="14">
        <v>226875</v>
      </c>
      <c r="L192" s="15">
        <v>26</v>
      </c>
      <c r="M192" s="11" t="s">
        <v>626</v>
      </c>
    </row>
    <row r="193" spans="1:13" x14ac:dyDescent="0.25">
      <c r="A193" s="11">
        <v>1083</v>
      </c>
      <c r="B193" s="11" t="s">
        <v>665</v>
      </c>
      <c r="C193" s="11" t="s">
        <v>13</v>
      </c>
      <c r="D193" s="12"/>
      <c r="E193" s="13" t="str">
        <f t="shared" si="5"/>
        <v>Teenager</v>
      </c>
      <c r="F193" s="11">
        <v>1</v>
      </c>
      <c r="G193" s="11" t="str">
        <f t="shared" si="4"/>
        <v>First class</v>
      </c>
      <c r="H193" s="11">
        <v>0</v>
      </c>
      <c r="I193" s="11">
        <v>0</v>
      </c>
      <c r="J193" s="11" t="s">
        <v>637</v>
      </c>
      <c r="K193" s="14">
        <v>111163</v>
      </c>
      <c r="L193" s="15">
        <v>26</v>
      </c>
      <c r="M193" s="11" t="s">
        <v>626</v>
      </c>
    </row>
    <row r="194" spans="1:13" x14ac:dyDescent="0.25">
      <c r="A194" s="11">
        <v>1084</v>
      </c>
      <c r="B194" s="11" t="s">
        <v>861</v>
      </c>
      <c r="C194" s="11" t="s">
        <v>13</v>
      </c>
      <c r="D194" s="12">
        <v>11.5</v>
      </c>
      <c r="E194" s="13" t="str">
        <f t="shared" si="5"/>
        <v>Teenager</v>
      </c>
      <c r="F194" s="11">
        <v>3</v>
      </c>
      <c r="G194" s="11" t="str">
        <f t="shared" ref="G194:G257" si="6">IF(F194=2,"Second class",IF(F194=3,"Third class","First class"))</f>
        <v>Third class</v>
      </c>
      <c r="H194" s="11">
        <v>1</v>
      </c>
      <c r="I194" s="11">
        <v>1</v>
      </c>
      <c r="J194" s="11" t="s">
        <v>637</v>
      </c>
      <c r="K194" s="14" t="s">
        <v>296</v>
      </c>
      <c r="L194" s="15">
        <v>14.5</v>
      </c>
      <c r="M194" s="11" t="s">
        <v>626</v>
      </c>
    </row>
    <row r="195" spans="1:13" x14ac:dyDescent="0.25">
      <c r="A195" s="11">
        <v>1085</v>
      </c>
      <c r="B195" s="11" t="s">
        <v>862</v>
      </c>
      <c r="C195" s="11" t="s">
        <v>13</v>
      </c>
      <c r="D195" s="12">
        <v>61</v>
      </c>
      <c r="E195" s="13" t="str">
        <f t="shared" ref="E195:E258" si="7">IF(D195&gt;60,"Elder",IF(D195&gt;39,"Adult",IF(D195&gt;19,"Youth","Teenager")))</f>
        <v>Elder</v>
      </c>
      <c r="F195" s="11">
        <v>2</v>
      </c>
      <c r="G195" s="11" t="str">
        <f t="shared" si="6"/>
        <v>Second class</v>
      </c>
      <c r="H195" s="11">
        <v>0</v>
      </c>
      <c r="I195" s="11">
        <v>0</v>
      </c>
      <c r="J195" s="11" t="s">
        <v>637</v>
      </c>
      <c r="K195" s="14">
        <v>235509</v>
      </c>
      <c r="L195" s="15">
        <v>12.35</v>
      </c>
      <c r="M195" s="11" t="s">
        <v>624</v>
      </c>
    </row>
    <row r="196" spans="1:13" x14ac:dyDescent="0.25">
      <c r="A196" s="11">
        <v>1086</v>
      </c>
      <c r="B196" s="11" t="s">
        <v>863</v>
      </c>
      <c r="C196" s="11" t="s">
        <v>13</v>
      </c>
      <c r="D196" s="12">
        <v>8</v>
      </c>
      <c r="E196" s="13" t="str">
        <f t="shared" si="7"/>
        <v>Teenager</v>
      </c>
      <c r="F196" s="11">
        <v>2</v>
      </c>
      <c r="G196" s="11" t="str">
        <f t="shared" si="6"/>
        <v>Second class</v>
      </c>
      <c r="H196" s="11">
        <v>0</v>
      </c>
      <c r="I196" s="11">
        <v>2</v>
      </c>
      <c r="J196" s="11" t="s">
        <v>637</v>
      </c>
      <c r="K196" s="14">
        <v>28220</v>
      </c>
      <c r="L196" s="15">
        <v>32.5</v>
      </c>
      <c r="M196" s="11" t="s">
        <v>626</v>
      </c>
    </row>
    <row r="197" spans="1:13" x14ac:dyDescent="0.25">
      <c r="A197" s="11">
        <v>1087</v>
      </c>
      <c r="B197" s="11" t="s">
        <v>864</v>
      </c>
      <c r="C197" s="11" t="s">
        <v>13</v>
      </c>
      <c r="D197" s="12">
        <v>33</v>
      </c>
      <c r="E197" s="13" t="str">
        <f t="shared" si="7"/>
        <v>Youth</v>
      </c>
      <c r="F197" s="11">
        <v>3</v>
      </c>
      <c r="G197" s="11" t="str">
        <f t="shared" si="6"/>
        <v>Third class</v>
      </c>
      <c r="H197" s="11">
        <v>0</v>
      </c>
      <c r="I197" s="11">
        <v>0</v>
      </c>
      <c r="J197" s="11" t="s">
        <v>637</v>
      </c>
      <c r="K197" s="14">
        <v>347465</v>
      </c>
      <c r="L197" s="15">
        <v>7.8541999999999996</v>
      </c>
      <c r="M197" s="11" t="s">
        <v>626</v>
      </c>
    </row>
    <row r="198" spans="1:13" x14ac:dyDescent="0.25">
      <c r="A198" s="11">
        <v>1088</v>
      </c>
      <c r="B198" s="11" t="s">
        <v>666</v>
      </c>
      <c r="C198" s="11" t="s">
        <v>13</v>
      </c>
      <c r="D198" s="12">
        <v>6</v>
      </c>
      <c r="E198" s="13" t="str">
        <f t="shared" si="7"/>
        <v>Teenager</v>
      </c>
      <c r="F198" s="11">
        <v>1</v>
      </c>
      <c r="G198" s="11" t="str">
        <f t="shared" si="6"/>
        <v>First class</v>
      </c>
      <c r="H198" s="11">
        <v>0</v>
      </c>
      <c r="I198" s="11">
        <v>2</v>
      </c>
      <c r="J198" s="11" t="s">
        <v>637</v>
      </c>
      <c r="K198" s="14">
        <v>16966</v>
      </c>
      <c r="L198" s="15">
        <v>134.5</v>
      </c>
      <c r="M198" s="11" t="s">
        <v>625</v>
      </c>
    </row>
    <row r="199" spans="1:13" x14ac:dyDescent="0.25">
      <c r="A199" s="11">
        <v>1089</v>
      </c>
      <c r="B199" s="11" t="s">
        <v>865</v>
      </c>
      <c r="C199" s="11" t="s">
        <v>16</v>
      </c>
      <c r="D199" s="12">
        <v>18</v>
      </c>
      <c r="E199" s="13" t="str">
        <f t="shared" si="7"/>
        <v>Teenager</v>
      </c>
      <c r="F199" s="11">
        <v>3</v>
      </c>
      <c r="G199" s="11" t="str">
        <f t="shared" si="6"/>
        <v>Third class</v>
      </c>
      <c r="H199" s="11">
        <v>0</v>
      </c>
      <c r="I199" s="11">
        <v>0</v>
      </c>
      <c r="J199" s="11" t="s">
        <v>1</v>
      </c>
      <c r="K199" s="14">
        <v>347066</v>
      </c>
      <c r="L199" s="15">
        <v>7.7750000000000004</v>
      </c>
      <c r="M199" s="11" t="s">
        <v>626</v>
      </c>
    </row>
    <row r="200" spans="1:13" x14ac:dyDescent="0.25">
      <c r="A200" s="11">
        <v>1090</v>
      </c>
      <c r="B200" s="11" t="s">
        <v>866</v>
      </c>
      <c r="C200" s="11" t="s">
        <v>13</v>
      </c>
      <c r="D200" s="12">
        <v>23</v>
      </c>
      <c r="E200" s="13" t="str">
        <f t="shared" si="7"/>
        <v>Youth</v>
      </c>
      <c r="F200" s="11">
        <v>2</v>
      </c>
      <c r="G200" s="11" t="str">
        <f t="shared" si="6"/>
        <v>Second class</v>
      </c>
      <c r="H200" s="11">
        <v>0</v>
      </c>
      <c r="I200" s="11">
        <v>0</v>
      </c>
      <c r="J200" s="11" t="s">
        <v>637</v>
      </c>
      <c r="K200" s="14" t="s">
        <v>304</v>
      </c>
      <c r="L200" s="15">
        <v>10.5</v>
      </c>
      <c r="M200" s="11" t="s">
        <v>626</v>
      </c>
    </row>
    <row r="201" spans="1:13" x14ac:dyDescent="0.25">
      <c r="A201" s="11">
        <v>1091</v>
      </c>
      <c r="B201" s="11" t="s">
        <v>867</v>
      </c>
      <c r="C201" s="11" t="s">
        <v>16</v>
      </c>
      <c r="D201" s="12"/>
      <c r="E201" s="13" t="str">
        <f t="shared" si="7"/>
        <v>Teenager</v>
      </c>
      <c r="F201" s="11">
        <v>3</v>
      </c>
      <c r="G201" s="11" t="str">
        <f t="shared" si="6"/>
        <v>Third class</v>
      </c>
      <c r="H201" s="11">
        <v>0</v>
      </c>
      <c r="I201" s="11">
        <v>0</v>
      </c>
      <c r="J201" s="11" t="s">
        <v>1</v>
      </c>
      <c r="K201" s="14">
        <v>65305</v>
      </c>
      <c r="L201" s="15">
        <v>8.1125000000000007</v>
      </c>
      <c r="M201" s="11" t="s">
        <v>626</v>
      </c>
    </row>
    <row r="202" spans="1:13" x14ac:dyDescent="0.25">
      <c r="A202" s="11">
        <v>1092</v>
      </c>
      <c r="B202" s="11" t="s">
        <v>868</v>
      </c>
      <c r="C202" s="11" t="s">
        <v>16</v>
      </c>
      <c r="D202" s="12"/>
      <c r="E202" s="13" t="str">
        <f t="shared" si="7"/>
        <v>Teenager</v>
      </c>
      <c r="F202" s="11">
        <v>3</v>
      </c>
      <c r="G202" s="11" t="str">
        <f t="shared" si="6"/>
        <v>Third class</v>
      </c>
      <c r="H202" s="11">
        <v>0</v>
      </c>
      <c r="I202" s="11">
        <v>0</v>
      </c>
      <c r="J202" s="11" t="s">
        <v>1</v>
      </c>
      <c r="K202" s="14">
        <v>36568</v>
      </c>
      <c r="L202" s="15">
        <v>15.5</v>
      </c>
      <c r="M202" s="11" t="s">
        <v>624</v>
      </c>
    </row>
    <row r="203" spans="1:13" x14ac:dyDescent="0.25">
      <c r="A203" s="11">
        <v>1093</v>
      </c>
      <c r="B203" s="11" t="s">
        <v>869</v>
      </c>
      <c r="C203" s="11" t="s">
        <v>13</v>
      </c>
      <c r="D203" s="12">
        <v>0.33</v>
      </c>
      <c r="E203" s="13" t="str">
        <f t="shared" si="7"/>
        <v>Teenager</v>
      </c>
      <c r="F203" s="11">
        <v>3</v>
      </c>
      <c r="G203" s="11" t="str">
        <f t="shared" si="6"/>
        <v>Third class</v>
      </c>
      <c r="H203" s="11">
        <v>0</v>
      </c>
      <c r="I203" s="11">
        <v>2</v>
      </c>
      <c r="J203" s="11" t="s">
        <v>637</v>
      </c>
      <c r="K203" s="14">
        <v>347080</v>
      </c>
      <c r="L203" s="15">
        <v>14.4</v>
      </c>
      <c r="M203" s="11" t="s">
        <v>626</v>
      </c>
    </row>
    <row r="204" spans="1:13" x14ac:dyDescent="0.25">
      <c r="A204" s="11">
        <v>1094</v>
      </c>
      <c r="B204" s="11" t="s">
        <v>667</v>
      </c>
      <c r="C204" s="11" t="s">
        <v>13</v>
      </c>
      <c r="D204" s="12">
        <v>47</v>
      </c>
      <c r="E204" s="13" t="str">
        <f t="shared" si="7"/>
        <v>Adult</v>
      </c>
      <c r="F204" s="11">
        <v>1</v>
      </c>
      <c r="G204" s="11" t="str">
        <f t="shared" si="6"/>
        <v>First class</v>
      </c>
      <c r="H204" s="11">
        <v>1</v>
      </c>
      <c r="I204" s="11">
        <v>0</v>
      </c>
      <c r="J204" s="11" t="s">
        <v>637</v>
      </c>
      <c r="K204" s="14" t="s">
        <v>309</v>
      </c>
      <c r="L204" s="15">
        <v>227.52500000000001</v>
      </c>
      <c r="M204" s="11" t="s">
        <v>625</v>
      </c>
    </row>
    <row r="205" spans="1:13" x14ac:dyDescent="0.25">
      <c r="A205" s="11">
        <v>1095</v>
      </c>
      <c r="B205" s="11" t="s">
        <v>870</v>
      </c>
      <c r="C205" s="11" t="s">
        <v>16</v>
      </c>
      <c r="D205" s="12">
        <v>8</v>
      </c>
      <c r="E205" s="13" t="str">
        <f t="shared" si="7"/>
        <v>Teenager</v>
      </c>
      <c r="F205" s="11">
        <v>2</v>
      </c>
      <c r="G205" s="11" t="str">
        <f t="shared" si="6"/>
        <v>Second class</v>
      </c>
      <c r="H205" s="11">
        <v>1</v>
      </c>
      <c r="I205" s="11">
        <v>1</v>
      </c>
      <c r="J205" s="11" t="s">
        <v>1</v>
      </c>
      <c r="K205" s="14">
        <v>26360</v>
      </c>
      <c r="L205" s="15">
        <v>26</v>
      </c>
      <c r="M205" s="11" t="s">
        <v>626</v>
      </c>
    </row>
    <row r="206" spans="1:13" x14ac:dyDescent="0.25">
      <c r="A206" s="11">
        <v>1096</v>
      </c>
      <c r="B206" s="11" t="s">
        <v>871</v>
      </c>
      <c r="C206" s="11" t="s">
        <v>13</v>
      </c>
      <c r="D206" s="12">
        <v>25</v>
      </c>
      <c r="E206" s="13" t="str">
        <f t="shared" si="7"/>
        <v>Youth</v>
      </c>
      <c r="F206" s="11">
        <v>2</v>
      </c>
      <c r="G206" s="11" t="str">
        <f t="shared" si="6"/>
        <v>Second class</v>
      </c>
      <c r="H206" s="11">
        <v>0</v>
      </c>
      <c r="I206" s="11">
        <v>0</v>
      </c>
      <c r="J206" s="11" t="s">
        <v>637</v>
      </c>
      <c r="K206" s="14" t="s">
        <v>313</v>
      </c>
      <c r="L206" s="15">
        <v>10.5</v>
      </c>
      <c r="M206" s="11" t="s">
        <v>626</v>
      </c>
    </row>
    <row r="207" spans="1:13" x14ac:dyDescent="0.25">
      <c r="A207" s="11">
        <v>1097</v>
      </c>
      <c r="B207" s="11" t="s">
        <v>668</v>
      </c>
      <c r="C207" s="11" t="s">
        <v>13</v>
      </c>
      <c r="D207" s="12"/>
      <c r="E207" s="13" t="str">
        <f t="shared" si="7"/>
        <v>Teenager</v>
      </c>
      <c r="F207" s="11">
        <v>1</v>
      </c>
      <c r="G207" s="11" t="str">
        <f t="shared" si="6"/>
        <v>First class</v>
      </c>
      <c r="H207" s="11">
        <v>0</v>
      </c>
      <c r="I207" s="11">
        <v>0</v>
      </c>
      <c r="J207" s="11" t="s">
        <v>637</v>
      </c>
      <c r="K207" s="14" t="s">
        <v>315</v>
      </c>
      <c r="L207" s="15">
        <v>25.741700000000002</v>
      </c>
      <c r="M207" s="11" t="s">
        <v>625</v>
      </c>
    </row>
    <row r="208" spans="1:13" x14ac:dyDescent="0.25">
      <c r="A208" s="11">
        <v>1098</v>
      </c>
      <c r="B208" s="11" t="s">
        <v>872</v>
      </c>
      <c r="C208" s="11" t="s">
        <v>16</v>
      </c>
      <c r="D208" s="12">
        <v>35</v>
      </c>
      <c r="E208" s="13" t="str">
        <f t="shared" si="7"/>
        <v>Youth</v>
      </c>
      <c r="F208" s="11">
        <v>3</v>
      </c>
      <c r="G208" s="11" t="str">
        <f t="shared" si="6"/>
        <v>Third class</v>
      </c>
      <c r="H208" s="11">
        <v>0</v>
      </c>
      <c r="I208" s="11">
        <v>0</v>
      </c>
      <c r="J208" s="11" t="s">
        <v>1</v>
      </c>
      <c r="K208" s="14">
        <v>9232</v>
      </c>
      <c r="L208" s="15">
        <v>7.75</v>
      </c>
      <c r="M208" s="11" t="s">
        <v>624</v>
      </c>
    </row>
    <row r="209" spans="1:13" x14ac:dyDescent="0.25">
      <c r="A209" s="11">
        <v>1099</v>
      </c>
      <c r="B209" s="11" t="s">
        <v>873</v>
      </c>
      <c r="C209" s="11" t="s">
        <v>13</v>
      </c>
      <c r="D209" s="12">
        <v>24</v>
      </c>
      <c r="E209" s="13" t="str">
        <f t="shared" si="7"/>
        <v>Youth</v>
      </c>
      <c r="F209" s="11">
        <v>2</v>
      </c>
      <c r="G209" s="11" t="str">
        <f t="shared" si="6"/>
        <v>Second class</v>
      </c>
      <c r="H209" s="11">
        <v>0</v>
      </c>
      <c r="I209" s="11">
        <v>0</v>
      </c>
      <c r="J209" s="11" t="s">
        <v>637</v>
      </c>
      <c r="K209" s="14">
        <v>28034</v>
      </c>
      <c r="L209" s="15">
        <v>10.5</v>
      </c>
      <c r="M209" s="11" t="s">
        <v>626</v>
      </c>
    </row>
    <row r="210" spans="1:13" x14ac:dyDescent="0.25">
      <c r="A210" s="11">
        <v>1100</v>
      </c>
      <c r="B210" s="11" t="s">
        <v>874</v>
      </c>
      <c r="C210" s="11" t="s">
        <v>16</v>
      </c>
      <c r="D210" s="12">
        <v>33</v>
      </c>
      <c r="E210" s="13" t="str">
        <f t="shared" si="7"/>
        <v>Youth</v>
      </c>
      <c r="F210" s="11">
        <v>1</v>
      </c>
      <c r="G210" s="11" t="str">
        <f t="shared" si="6"/>
        <v>First class</v>
      </c>
      <c r="H210" s="11">
        <v>0</v>
      </c>
      <c r="I210" s="11">
        <v>0</v>
      </c>
      <c r="J210" s="11" t="s">
        <v>1</v>
      </c>
      <c r="K210" s="14" t="s">
        <v>319</v>
      </c>
      <c r="L210" s="15">
        <v>27.720800000000001</v>
      </c>
      <c r="M210" s="11" t="s">
        <v>625</v>
      </c>
    </row>
    <row r="211" spans="1:13" x14ac:dyDescent="0.25">
      <c r="A211" s="11">
        <v>1101</v>
      </c>
      <c r="B211" s="11" t="s">
        <v>875</v>
      </c>
      <c r="C211" s="11" t="s">
        <v>13</v>
      </c>
      <c r="D211" s="12">
        <v>25</v>
      </c>
      <c r="E211" s="13" t="str">
        <f t="shared" si="7"/>
        <v>Youth</v>
      </c>
      <c r="F211" s="11">
        <v>3</v>
      </c>
      <c r="G211" s="11" t="str">
        <f t="shared" si="6"/>
        <v>Third class</v>
      </c>
      <c r="H211" s="11">
        <v>0</v>
      </c>
      <c r="I211" s="11">
        <v>0</v>
      </c>
      <c r="J211" s="11" t="s">
        <v>637</v>
      </c>
      <c r="K211" s="14">
        <v>349250</v>
      </c>
      <c r="L211" s="15">
        <v>7.8958000000000004</v>
      </c>
      <c r="M211" s="11" t="s">
        <v>626</v>
      </c>
    </row>
    <row r="212" spans="1:13" x14ac:dyDescent="0.25">
      <c r="A212" s="11">
        <v>1102</v>
      </c>
      <c r="B212" s="11" t="s">
        <v>876</v>
      </c>
      <c r="C212" s="11" t="s">
        <v>13</v>
      </c>
      <c r="D212" s="12">
        <v>32</v>
      </c>
      <c r="E212" s="13" t="str">
        <f t="shared" si="7"/>
        <v>Youth</v>
      </c>
      <c r="F212" s="11">
        <v>3</v>
      </c>
      <c r="G212" s="11" t="str">
        <f t="shared" si="6"/>
        <v>Third class</v>
      </c>
      <c r="H212" s="11">
        <v>0</v>
      </c>
      <c r="I212" s="11">
        <v>0</v>
      </c>
      <c r="J212" s="11" t="s">
        <v>637</v>
      </c>
      <c r="K212" s="14" t="s">
        <v>173</v>
      </c>
      <c r="L212" s="15">
        <v>22.524999999999999</v>
      </c>
      <c r="M212" s="11" t="s">
        <v>626</v>
      </c>
    </row>
    <row r="213" spans="1:13" x14ac:dyDescent="0.25">
      <c r="A213" s="11">
        <v>1103</v>
      </c>
      <c r="B213" s="11" t="s">
        <v>877</v>
      </c>
      <c r="C213" s="11" t="s">
        <v>13</v>
      </c>
      <c r="D213" s="12"/>
      <c r="E213" s="13" t="str">
        <f t="shared" si="7"/>
        <v>Teenager</v>
      </c>
      <c r="F213" s="11">
        <v>3</v>
      </c>
      <c r="G213" s="11" t="str">
        <f t="shared" si="6"/>
        <v>Third class</v>
      </c>
      <c r="H213" s="11">
        <v>0</v>
      </c>
      <c r="I213" s="11">
        <v>0</v>
      </c>
      <c r="J213" s="11" t="s">
        <v>637</v>
      </c>
      <c r="K213" s="14" t="s">
        <v>324</v>
      </c>
      <c r="L213" s="15">
        <v>7.05</v>
      </c>
      <c r="M213" s="11" t="s">
        <v>626</v>
      </c>
    </row>
    <row r="214" spans="1:13" x14ac:dyDescent="0.25">
      <c r="A214" s="11">
        <v>1104</v>
      </c>
      <c r="B214" s="11" t="s">
        <v>878</v>
      </c>
      <c r="C214" s="11" t="s">
        <v>13</v>
      </c>
      <c r="D214" s="12">
        <v>17</v>
      </c>
      <c r="E214" s="13" t="str">
        <f t="shared" si="7"/>
        <v>Teenager</v>
      </c>
      <c r="F214" s="11">
        <v>2</v>
      </c>
      <c r="G214" s="11" t="str">
        <f t="shared" si="6"/>
        <v>Second class</v>
      </c>
      <c r="H214" s="11">
        <v>0</v>
      </c>
      <c r="I214" s="11">
        <v>0</v>
      </c>
      <c r="J214" s="11" t="s">
        <v>637</v>
      </c>
      <c r="K214" s="14" t="s">
        <v>326</v>
      </c>
      <c r="L214" s="15">
        <v>73.5</v>
      </c>
      <c r="M214" s="11" t="s">
        <v>626</v>
      </c>
    </row>
    <row r="215" spans="1:13" x14ac:dyDescent="0.25">
      <c r="A215" s="11">
        <v>1105</v>
      </c>
      <c r="B215" s="11" t="s">
        <v>879</v>
      </c>
      <c r="C215" s="11" t="s">
        <v>16</v>
      </c>
      <c r="D215" s="12">
        <v>60</v>
      </c>
      <c r="E215" s="13" t="str">
        <f t="shared" si="7"/>
        <v>Adult</v>
      </c>
      <c r="F215" s="11">
        <v>2</v>
      </c>
      <c r="G215" s="11" t="str">
        <f t="shared" si="6"/>
        <v>Second class</v>
      </c>
      <c r="H215" s="11">
        <v>1</v>
      </c>
      <c r="I215" s="11">
        <v>0</v>
      </c>
      <c r="J215" s="11" t="s">
        <v>1</v>
      </c>
      <c r="K215" s="14">
        <v>24065</v>
      </c>
      <c r="L215" s="15">
        <v>26</v>
      </c>
      <c r="M215" s="11" t="s">
        <v>626</v>
      </c>
    </row>
    <row r="216" spans="1:13" x14ac:dyDescent="0.25">
      <c r="A216" s="11">
        <v>1106</v>
      </c>
      <c r="B216" s="11" t="s">
        <v>880</v>
      </c>
      <c r="C216" s="11" t="s">
        <v>16</v>
      </c>
      <c r="D216" s="12">
        <v>38</v>
      </c>
      <c r="E216" s="13" t="str">
        <f t="shared" si="7"/>
        <v>Youth</v>
      </c>
      <c r="F216" s="11">
        <v>3</v>
      </c>
      <c r="G216" s="11" t="str">
        <f t="shared" si="6"/>
        <v>Third class</v>
      </c>
      <c r="H216" s="11">
        <v>4</v>
      </c>
      <c r="I216" s="11">
        <v>2</v>
      </c>
      <c r="J216" s="11" t="s">
        <v>1</v>
      </c>
      <c r="K216" s="14">
        <v>347091</v>
      </c>
      <c r="L216" s="15">
        <v>7.7750000000000004</v>
      </c>
      <c r="M216" s="11" t="s">
        <v>626</v>
      </c>
    </row>
    <row r="217" spans="1:13" x14ac:dyDescent="0.25">
      <c r="A217" s="11">
        <v>1107</v>
      </c>
      <c r="B217" s="11" t="s">
        <v>669</v>
      </c>
      <c r="C217" s="11" t="s">
        <v>13</v>
      </c>
      <c r="D217" s="12">
        <v>42</v>
      </c>
      <c r="E217" s="13" t="str">
        <f t="shared" si="7"/>
        <v>Adult</v>
      </c>
      <c r="F217" s="11">
        <v>1</v>
      </c>
      <c r="G217" s="11" t="str">
        <f t="shared" si="6"/>
        <v>First class</v>
      </c>
      <c r="H217" s="11">
        <v>0</v>
      </c>
      <c r="I217" s="11">
        <v>0</v>
      </c>
      <c r="J217" s="11" t="s">
        <v>637</v>
      </c>
      <c r="K217" s="14">
        <v>113038</v>
      </c>
      <c r="L217" s="15">
        <v>42.5</v>
      </c>
      <c r="M217" s="11" t="s">
        <v>626</v>
      </c>
    </row>
    <row r="218" spans="1:13" x14ac:dyDescent="0.25">
      <c r="A218" s="11">
        <v>1108</v>
      </c>
      <c r="B218" s="11" t="s">
        <v>881</v>
      </c>
      <c r="C218" s="11" t="s">
        <v>16</v>
      </c>
      <c r="D218" s="12"/>
      <c r="E218" s="13" t="str">
        <f t="shared" si="7"/>
        <v>Teenager</v>
      </c>
      <c r="F218" s="11">
        <v>3</v>
      </c>
      <c r="G218" s="11" t="str">
        <f t="shared" si="6"/>
        <v>Third class</v>
      </c>
      <c r="H218" s="11">
        <v>0</v>
      </c>
      <c r="I218" s="11">
        <v>0</v>
      </c>
      <c r="J218" s="11" t="s">
        <v>1</v>
      </c>
      <c r="K218" s="14">
        <v>330924</v>
      </c>
      <c r="L218" s="15">
        <v>7.8792</v>
      </c>
      <c r="M218" s="11" t="s">
        <v>624</v>
      </c>
    </row>
    <row r="219" spans="1:13" x14ac:dyDescent="0.25">
      <c r="A219" s="11">
        <v>1109</v>
      </c>
      <c r="B219" s="11" t="s">
        <v>670</v>
      </c>
      <c r="C219" s="11" t="s">
        <v>13</v>
      </c>
      <c r="D219" s="12">
        <v>57</v>
      </c>
      <c r="E219" s="13" t="str">
        <f t="shared" si="7"/>
        <v>Adult</v>
      </c>
      <c r="F219" s="11">
        <v>1</v>
      </c>
      <c r="G219" s="11" t="str">
        <f t="shared" si="6"/>
        <v>First class</v>
      </c>
      <c r="H219" s="11">
        <v>1</v>
      </c>
      <c r="I219" s="11">
        <v>1</v>
      </c>
      <c r="J219" s="11" t="s">
        <v>637</v>
      </c>
      <c r="K219" s="14">
        <v>36928</v>
      </c>
      <c r="L219" s="15">
        <v>164.86670000000001</v>
      </c>
      <c r="M219" s="11" t="s">
        <v>626</v>
      </c>
    </row>
    <row r="220" spans="1:13" x14ac:dyDescent="0.25">
      <c r="A220" s="11">
        <v>1110</v>
      </c>
      <c r="B220" s="11" t="s">
        <v>882</v>
      </c>
      <c r="C220" s="11" t="s">
        <v>16</v>
      </c>
      <c r="D220" s="12">
        <v>50</v>
      </c>
      <c r="E220" s="13" t="str">
        <f t="shared" si="7"/>
        <v>Adult</v>
      </c>
      <c r="F220" s="11">
        <v>1</v>
      </c>
      <c r="G220" s="11" t="str">
        <f t="shared" si="6"/>
        <v>First class</v>
      </c>
      <c r="H220" s="11">
        <v>1</v>
      </c>
      <c r="I220" s="11">
        <v>1</v>
      </c>
      <c r="J220" s="11" t="s">
        <v>1</v>
      </c>
      <c r="K220" s="14">
        <v>113503</v>
      </c>
      <c r="L220" s="15">
        <v>211.5</v>
      </c>
      <c r="M220" s="11" t="s">
        <v>625</v>
      </c>
    </row>
    <row r="221" spans="1:13" x14ac:dyDescent="0.25">
      <c r="A221" s="11">
        <v>1111</v>
      </c>
      <c r="B221" s="11" t="s">
        <v>883</v>
      </c>
      <c r="C221" s="11" t="s">
        <v>13</v>
      </c>
      <c r="D221" s="12"/>
      <c r="E221" s="13" t="str">
        <f t="shared" si="7"/>
        <v>Teenager</v>
      </c>
      <c r="F221" s="11">
        <v>3</v>
      </c>
      <c r="G221" s="11" t="str">
        <f t="shared" si="6"/>
        <v>Third class</v>
      </c>
      <c r="H221" s="11">
        <v>0</v>
      </c>
      <c r="I221" s="11">
        <v>0</v>
      </c>
      <c r="J221" s="11" t="s">
        <v>637</v>
      </c>
      <c r="K221" s="14">
        <v>32302</v>
      </c>
      <c r="L221" s="15">
        <v>8.0500000000000007</v>
      </c>
      <c r="M221" s="11" t="s">
        <v>626</v>
      </c>
    </row>
    <row r="222" spans="1:13" x14ac:dyDescent="0.25">
      <c r="A222" s="11">
        <v>1112</v>
      </c>
      <c r="B222" s="11" t="s">
        <v>884</v>
      </c>
      <c r="C222" s="11" t="s">
        <v>16</v>
      </c>
      <c r="D222" s="12">
        <v>30</v>
      </c>
      <c r="E222" s="13" t="str">
        <f t="shared" si="7"/>
        <v>Youth</v>
      </c>
      <c r="F222" s="11">
        <v>2</v>
      </c>
      <c r="G222" s="11" t="str">
        <f t="shared" si="6"/>
        <v>Second class</v>
      </c>
      <c r="H222" s="11">
        <v>1</v>
      </c>
      <c r="I222" s="11">
        <v>0</v>
      </c>
      <c r="J222" s="11" t="s">
        <v>1</v>
      </c>
      <c r="K222" s="14" t="s">
        <v>337</v>
      </c>
      <c r="L222" s="15">
        <v>13.8583</v>
      </c>
      <c r="M222" s="11" t="s">
        <v>625</v>
      </c>
    </row>
    <row r="223" spans="1:13" x14ac:dyDescent="0.25">
      <c r="A223" s="11">
        <v>1113</v>
      </c>
      <c r="B223" s="11" t="s">
        <v>885</v>
      </c>
      <c r="C223" s="11" t="s">
        <v>13</v>
      </c>
      <c r="D223" s="12">
        <v>21</v>
      </c>
      <c r="E223" s="13" t="str">
        <f t="shared" si="7"/>
        <v>Youth</v>
      </c>
      <c r="F223" s="11">
        <v>3</v>
      </c>
      <c r="G223" s="11" t="str">
        <f t="shared" si="6"/>
        <v>Third class</v>
      </c>
      <c r="H223" s="11">
        <v>0</v>
      </c>
      <c r="I223" s="11">
        <v>0</v>
      </c>
      <c r="J223" s="11" t="s">
        <v>637</v>
      </c>
      <c r="K223" s="14">
        <v>342684</v>
      </c>
      <c r="L223" s="15">
        <v>8.0500000000000007</v>
      </c>
      <c r="M223" s="11" t="s">
        <v>626</v>
      </c>
    </row>
    <row r="224" spans="1:13" x14ac:dyDescent="0.25">
      <c r="A224" s="11">
        <v>1114</v>
      </c>
      <c r="B224" s="11" t="s">
        <v>886</v>
      </c>
      <c r="C224" s="11" t="s">
        <v>16</v>
      </c>
      <c r="D224" s="12">
        <v>22</v>
      </c>
      <c r="E224" s="13" t="str">
        <f t="shared" si="7"/>
        <v>Youth</v>
      </c>
      <c r="F224" s="11">
        <v>2</v>
      </c>
      <c r="G224" s="11" t="str">
        <f t="shared" si="6"/>
        <v>Second class</v>
      </c>
      <c r="H224" s="11">
        <v>0</v>
      </c>
      <c r="I224" s="11">
        <v>0</v>
      </c>
      <c r="J224" s="11" t="s">
        <v>1</v>
      </c>
      <c r="K224" s="14" t="s">
        <v>340</v>
      </c>
      <c r="L224" s="15">
        <v>10.5</v>
      </c>
      <c r="M224" s="11" t="s">
        <v>626</v>
      </c>
    </row>
    <row r="225" spans="1:13" x14ac:dyDescent="0.25">
      <c r="A225" s="11">
        <v>1115</v>
      </c>
      <c r="B225" s="11" t="s">
        <v>887</v>
      </c>
      <c r="C225" s="11" t="s">
        <v>13</v>
      </c>
      <c r="D225" s="12">
        <v>21</v>
      </c>
      <c r="E225" s="13" t="str">
        <f t="shared" si="7"/>
        <v>Youth</v>
      </c>
      <c r="F225" s="11">
        <v>3</v>
      </c>
      <c r="G225" s="11" t="str">
        <f t="shared" si="6"/>
        <v>Third class</v>
      </c>
      <c r="H225" s="11">
        <v>0</v>
      </c>
      <c r="I225" s="11">
        <v>0</v>
      </c>
      <c r="J225" s="11" t="s">
        <v>637</v>
      </c>
      <c r="K225" s="14">
        <v>350053</v>
      </c>
      <c r="L225" s="15">
        <v>7.7957999999999998</v>
      </c>
      <c r="M225" s="11" t="s">
        <v>626</v>
      </c>
    </row>
    <row r="226" spans="1:13" x14ac:dyDescent="0.25">
      <c r="A226" s="11">
        <v>1116</v>
      </c>
      <c r="B226" s="11" t="s">
        <v>888</v>
      </c>
      <c r="C226" s="11" t="s">
        <v>16</v>
      </c>
      <c r="D226" s="12">
        <v>53</v>
      </c>
      <c r="E226" s="13" t="str">
        <f t="shared" si="7"/>
        <v>Adult</v>
      </c>
      <c r="F226" s="11">
        <v>1</v>
      </c>
      <c r="G226" s="11" t="str">
        <f t="shared" si="6"/>
        <v>First class</v>
      </c>
      <c r="H226" s="11">
        <v>0</v>
      </c>
      <c r="I226" s="11">
        <v>0</v>
      </c>
      <c r="J226" s="11" t="s">
        <v>1</v>
      </c>
      <c r="K226" s="14" t="s">
        <v>344</v>
      </c>
      <c r="L226" s="15">
        <v>27.445799999999998</v>
      </c>
      <c r="M226" s="11" t="s">
        <v>625</v>
      </c>
    </row>
    <row r="227" spans="1:13" x14ac:dyDescent="0.25">
      <c r="A227" s="11">
        <v>1117</v>
      </c>
      <c r="B227" s="11" t="s">
        <v>889</v>
      </c>
      <c r="C227" s="11" t="s">
        <v>16</v>
      </c>
      <c r="D227" s="12"/>
      <c r="E227" s="13" t="str">
        <f t="shared" si="7"/>
        <v>Teenager</v>
      </c>
      <c r="F227" s="11">
        <v>3</v>
      </c>
      <c r="G227" s="11" t="str">
        <f t="shared" si="6"/>
        <v>Third class</v>
      </c>
      <c r="H227" s="11">
        <v>0</v>
      </c>
      <c r="I227" s="11">
        <v>2</v>
      </c>
      <c r="J227" s="11" t="s">
        <v>1</v>
      </c>
      <c r="K227" s="14">
        <v>2661</v>
      </c>
      <c r="L227" s="15">
        <v>15.245799999999999</v>
      </c>
      <c r="M227" s="11" t="s">
        <v>625</v>
      </c>
    </row>
    <row r="228" spans="1:13" x14ac:dyDescent="0.25">
      <c r="A228" s="11">
        <v>1118</v>
      </c>
      <c r="B228" s="11" t="s">
        <v>890</v>
      </c>
      <c r="C228" s="11" t="s">
        <v>13</v>
      </c>
      <c r="D228" s="12">
        <v>23</v>
      </c>
      <c r="E228" s="13" t="str">
        <f t="shared" si="7"/>
        <v>Youth</v>
      </c>
      <c r="F228" s="11">
        <v>3</v>
      </c>
      <c r="G228" s="11" t="str">
        <f t="shared" si="6"/>
        <v>Third class</v>
      </c>
      <c r="H228" s="11">
        <v>0</v>
      </c>
      <c r="I228" s="11">
        <v>0</v>
      </c>
      <c r="J228" s="11" t="s">
        <v>637</v>
      </c>
      <c r="K228" s="14">
        <v>350054</v>
      </c>
      <c r="L228" s="15">
        <v>7.7957999999999998</v>
      </c>
      <c r="M228" s="11" t="s">
        <v>626</v>
      </c>
    </row>
    <row r="229" spans="1:13" x14ac:dyDescent="0.25">
      <c r="A229" s="11">
        <v>1119</v>
      </c>
      <c r="B229" s="11" t="s">
        <v>891</v>
      </c>
      <c r="C229" s="11" t="s">
        <v>16</v>
      </c>
      <c r="D229" s="12"/>
      <c r="E229" s="13" t="str">
        <f t="shared" si="7"/>
        <v>Teenager</v>
      </c>
      <c r="F229" s="11">
        <v>3</v>
      </c>
      <c r="G229" s="11" t="str">
        <f t="shared" si="6"/>
        <v>Third class</v>
      </c>
      <c r="H229" s="11">
        <v>0</v>
      </c>
      <c r="I229" s="11">
        <v>0</v>
      </c>
      <c r="J229" s="11" t="s">
        <v>1</v>
      </c>
      <c r="K229" s="14">
        <v>370368</v>
      </c>
      <c r="L229" s="15">
        <v>7.75</v>
      </c>
      <c r="M229" s="11" t="s">
        <v>624</v>
      </c>
    </row>
    <row r="230" spans="1:13" x14ac:dyDescent="0.25">
      <c r="A230" s="11">
        <v>1120</v>
      </c>
      <c r="B230" s="11" t="s">
        <v>892</v>
      </c>
      <c r="C230" s="11" t="s">
        <v>13</v>
      </c>
      <c r="D230" s="12">
        <v>40.5</v>
      </c>
      <c r="E230" s="13" t="str">
        <f t="shared" si="7"/>
        <v>Adult</v>
      </c>
      <c r="F230" s="11">
        <v>3</v>
      </c>
      <c r="G230" s="11" t="str">
        <f t="shared" si="6"/>
        <v>Third class</v>
      </c>
      <c r="H230" s="11">
        <v>0</v>
      </c>
      <c r="I230" s="11">
        <v>0</v>
      </c>
      <c r="J230" s="11" t="s">
        <v>637</v>
      </c>
      <c r="K230" s="14" t="s">
        <v>349</v>
      </c>
      <c r="L230" s="15">
        <v>15.1</v>
      </c>
      <c r="M230" s="11" t="s">
        <v>626</v>
      </c>
    </row>
    <row r="231" spans="1:13" x14ac:dyDescent="0.25">
      <c r="A231" s="11">
        <v>1121</v>
      </c>
      <c r="B231" s="11" t="s">
        <v>893</v>
      </c>
      <c r="C231" s="11" t="s">
        <v>13</v>
      </c>
      <c r="D231" s="12">
        <v>36</v>
      </c>
      <c r="E231" s="13" t="str">
        <f t="shared" si="7"/>
        <v>Youth</v>
      </c>
      <c r="F231" s="11">
        <v>2</v>
      </c>
      <c r="G231" s="11" t="str">
        <f t="shared" si="6"/>
        <v>Second class</v>
      </c>
      <c r="H231" s="11">
        <v>0</v>
      </c>
      <c r="I231" s="11">
        <v>0</v>
      </c>
      <c r="J231" s="11" t="s">
        <v>637</v>
      </c>
      <c r="K231" s="14">
        <v>242963</v>
      </c>
      <c r="L231" s="15">
        <v>13</v>
      </c>
      <c r="M231" s="11" t="s">
        <v>626</v>
      </c>
    </row>
    <row r="232" spans="1:13" x14ac:dyDescent="0.25">
      <c r="A232" s="11">
        <v>1122</v>
      </c>
      <c r="B232" s="11" t="s">
        <v>894</v>
      </c>
      <c r="C232" s="11" t="s">
        <v>13</v>
      </c>
      <c r="D232" s="12">
        <v>14</v>
      </c>
      <c r="E232" s="13" t="str">
        <f t="shared" si="7"/>
        <v>Teenager</v>
      </c>
      <c r="F232" s="11">
        <v>2</v>
      </c>
      <c r="G232" s="11" t="str">
        <f t="shared" si="6"/>
        <v>Second class</v>
      </c>
      <c r="H232" s="11">
        <v>0</v>
      </c>
      <c r="I232" s="11">
        <v>0</v>
      </c>
      <c r="J232" s="11" t="s">
        <v>637</v>
      </c>
      <c r="K232" s="14">
        <v>220845</v>
      </c>
      <c r="L232" s="15">
        <v>65</v>
      </c>
      <c r="M232" s="11" t="s">
        <v>626</v>
      </c>
    </row>
    <row r="233" spans="1:13" x14ac:dyDescent="0.25">
      <c r="A233" s="11">
        <v>1123</v>
      </c>
      <c r="B233" s="11" t="s">
        <v>895</v>
      </c>
      <c r="C233" s="11" t="s">
        <v>16</v>
      </c>
      <c r="D233" s="12">
        <v>21</v>
      </c>
      <c r="E233" s="13" t="str">
        <f t="shared" si="7"/>
        <v>Youth</v>
      </c>
      <c r="F233" s="11">
        <v>1</v>
      </c>
      <c r="G233" s="11" t="str">
        <f t="shared" si="6"/>
        <v>First class</v>
      </c>
      <c r="H233" s="11">
        <v>0</v>
      </c>
      <c r="I233" s="11">
        <v>0</v>
      </c>
      <c r="J233" s="11" t="s">
        <v>1</v>
      </c>
      <c r="K233" s="14">
        <v>113795</v>
      </c>
      <c r="L233" s="15">
        <v>26.55</v>
      </c>
      <c r="M233" s="11" t="s">
        <v>626</v>
      </c>
    </row>
    <row r="234" spans="1:13" x14ac:dyDescent="0.25">
      <c r="A234" s="11">
        <v>1124</v>
      </c>
      <c r="B234" s="11" t="s">
        <v>896</v>
      </c>
      <c r="C234" s="11" t="s">
        <v>13</v>
      </c>
      <c r="D234" s="12">
        <v>21</v>
      </c>
      <c r="E234" s="13" t="str">
        <f t="shared" si="7"/>
        <v>Youth</v>
      </c>
      <c r="F234" s="11">
        <v>3</v>
      </c>
      <c r="G234" s="11" t="str">
        <f t="shared" si="6"/>
        <v>Third class</v>
      </c>
      <c r="H234" s="11">
        <v>1</v>
      </c>
      <c r="I234" s="11">
        <v>0</v>
      </c>
      <c r="J234" s="11" t="s">
        <v>637</v>
      </c>
      <c r="K234" s="14">
        <v>3101266</v>
      </c>
      <c r="L234" s="15">
        <v>6.4958</v>
      </c>
      <c r="M234" s="11" t="s">
        <v>626</v>
      </c>
    </row>
    <row r="235" spans="1:13" x14ac:dyDescent="0.25">
      <c r="A235" s="11">
        <v>1125</v>
      </c>
      <c r="B235" s="11" t="s">
        <v>897</v>
      </c>
      <c r="C235" s="11" t="s">
        <v>13</v>
      </c>
      <c r="D235" s="12"/>
      <c r="E235" s="13" t="str">
        <f t="shared" si="7"/>
        <v>Teenager</v>
      </c>
      <c r="F235" s="11">
        <v>3</v>
      </c>
      <c r="G235" s="11" t="str">
        <f t="shared" si="6"/>
        <v>Third class</v>
      </c>
      <c r="H235" s="11">
        <v>0</v>
      </c>
      <c r="I235" s="11">
        <v>0</v>
      </c>
      <c r="J235" s="11" t="s">
        <v>637</v>
      </c>
      <c r="K235" s="14">
        <v>330971</v>
      </c>
      <c r="L235" s="15">
        <v>7.8792</v>
      </c>
      <c r="M235" s="11" t="s">
        <v>624</v>
      </c>
    </row>
    <row r="236" spans="1:13" x14ac:dyDescent="0.25">
      <c r="A236" s="11">
        <v>1126</v>
      </c>
      <c r="B236" s="11" t="s">
        <v>671</v>
      </c>
      <c r="C236" s="11" t="s">
        <v>13</v>
      </c>
      <c r="D236" s="12">
        <v>39</v>
      </c>
      <c r="E236" s="13" t="str">
        <f t="shared" si="7"/>
        <v>Youth</v>
      </c>
      <c r="F236" s="11">
        <v>1</v>
      </c>
      <c r="G236" s="11" t="str">
        <f t="shared" si="6"/>
        <v>First class</v>
      </c>
      <c r="H236" s="11">
        <v>1</v>
      </c>
      <c r="I236" s="11">
        <v>0</v>
      </c>
      <c r="J236" s="11" t="s">
        <v>637</v>
      </c>
      <c r="K236" s="14" t="s">
        <v>356</v>
      </c>
      <c r="L236" s="15">
        <v>71.283299999999997</v>
      </c>
      <c r="M236" s="11" t="s">
        <v>625</v>
      </c>
    </row>
    <row r="237" spans="1:13" x14ac:dyDescent="0.25">
      <c r="A237" s="11">
        <v>1127</v>
      </c>
      <c r="B237" s="11" t="s">
        <v>898</v>
      </c>
      <c r="C237" s="11" t="s">
        <v>13</v>
      </c>
      <c r="D237" s="12">
        <v>20</v>
      </c>
      <c r="E237" s="13" t="str">
        <f t="shared" si="7"/>
        <v>Youth</v>
      </c>
      <c r="F237" s="11">
        <v>3</v>
      </c>
      <c r="G237" s="11" t="str">
        <f t="shared" si="6"/>
        <v>Third class</v>
      </c>
      <c r="H237" s="11">
        <v>0</v>
      </c>
      <c r="I237" s="11">
        <v>0</v>
      </c>
      <c r="J237" s="11" t="s">
        <v>637</v>
      </c>
      <c r="K237" s="14">
        <v>350416</v>
      </c>
      <c r="L237" s="15">
        <v>7.8541999999999996</v>
      </c>
      <c r="M237" s="11" t="s">
        <v>626</v>
      </c>
    </row>
    <row r="238" spans="1:13" x14ac:dyDescent="0.25">
      <c r="A238" s="11">
        <v>1128</v>
      </c>
      <c r="B238" s="11" t="s">
        <v>672</v>
      </c>
      <c r="C238" s="11" t="s">
        <v>13</v>
      </c>
      <c r="D238" s="12">
        <v>64</v>
      </c>
      <c r="E238" s="13" t="str">
        <f t="shared" si="7"/>
        <v>Elder</v>
      </c>
      <c r="F238" s="11">
        <v>1</v>
      </c>
      <c r="G238" s="11" t="str">
        <f t="shared" si="6"/>
        <v>First class</v>
      </c>
      <c r="H238" s="11">
        <v>1</v>
      </c>
      <c r="I238" s="11">
        <v>0</v>
      </c>
      <c r="J238" s="11" t="s">
        <v>637</v>
      </c>
      <c r="K238" s="14">
        <v>110813</v>
      </c>
      <c r="L238" s="15">
        <v>75.25</v>
      </c>
      <c r="M238" s="11" t="s">
        <v>625</v>
      </c>
    </row>
    <row r="239" spans="1:13" x14ac:dyDescent="0.25">
      <c r="A239" s="11">
        <v>1129</v>
      </c>
      <c r="B239" s="11" t="s">
        <v>899</v>
      </c>
      <c r="C239" s="11" t="s">
        <v>13</v>
      </c>
      <c r="D239" s="12">
        <v>20</v>
      </c>
      <c r="E239" s="13" t="str">
        <f t="shared" si="7"/>
        <v>Youth</v>
      </c>
      <c r="F239" s="11">
        <v>3</v>
      </c>
      <c r="G239" s="11" t="str">
        <f t="shared" si="6"/>
        <v>Third class</v>
      </c>
      <c r="H239" s="11">
        <v>0</v>
      </c>
      <c r="I239" s="11">
        <v>0</v>
      </c>
      <c r="J239" s="11" t="s">
        <v>637</v>
      </c>
      <c r="K239" s="14">
        <v>2679</v>
      </c>
      <c r="L239" s="15">
        <v>7.2249999999999996</v>
      </c>
      <c r="M239" s="11" t="s">
        <v>625</v>
      </c>
    </row>
    <row r="240" spans="1:13" x14ac:dyDescent="0.25">
      <c r="A240" s="11">
        <v>1130</v>
      </c>
      <c r="B240" s="11" t="s">
        <v>900</v>
      </c>
      <c r="C240" s="11" t="s">
        <v>16</v>
      </c>
      <c r="D240" s="12">
        <v>18</v>
      </c>
      <c r="E240" s="13" t="str">
        <f t="shared" si="7"/>
        <v>Teenager</v>
      </c>
      <c r="F240" s="11">
        <v>2</v>
      </c>
      <c r="G240" s="11" t="str">
        <f t="shared" si="6"/>
        <v>Second class</v>
      </c>
      <c r="H240" s="11">
        <v>1</v>
      </c>
      <c r="I240" s="11">
        <v>1</v>
      </c>
      <c r="J240" s="11" t="s">
        <v>1</v>
      </c>
      <c r="K240" s="14">
        <v>250650</v>
      </c>
      <c r="L240" s="15">
        <v>13</v>
      </c>
      <c r="M240" s="11" t="s">
        <v>626</v>
      </c>
    </row>
    <row r="241" spans="1:13" x14ac:dyDescent="0.25">
      <c r="A241" s="11">
        <v>1131</v>
      </c>
      <c r="B241" s="11" t="s">
        <v>901</v>
      </c>
      <c r="C241" s="11" t="s">
        <v>16</v>
      </c>
      <c r="D241" s="12">
        <v>48</v>
      </c>
      <c r="E241" s="13" t="str">
        <f t="shared" si="7"/>
        <v>Adult</v>
      </c>
      <c r="F241" s="11">
        <v>1</v>
      </c>
      <c r="G241" s="11" t="str">
        <f t="shared" si="6"/>
        <v>First class</v>
      </c>
      <c r="H241" s="11">
        <v>1</v>
      </c>
      <c r="I241" s="11">
        <v>0</v>
      </c>
      <c r="J241" s="11" t="s">
        <v>1</v>
      </c>
      <c r="K241" s="14" t="s">
        <v>364</v>
      </c>
      <c r="L241" s="15">
        <v>106.425</v>
      </c>
      <c r="M241" s="11" t="s">
        <v>625</v>
      </c>
    </row>
    <row r="242" spans="1:13" x14ac:dyDescent="0.25">
      <c r="A242" s="11">
        <v>1132</v>
      </c>
      <c r="B242" s="11" t="s">
        <v>902</v>
      </c>
      <c r="C242" s="11" t="s">
        <v>16</v>
      </c>
      <c r="D242" s="12">
        <v>55</v>
      </c>
      <c r="E242" s="13" t="str">
        <f t="shared" si="7"/>
        <v>Adult</v>
      </c>
      <c r="F242" s="11">
        <v>1</v>
      </c>
      <c r="G242" s="11" t="str">
        <f t="shared" si="6"/>
        <v>First class</v>
      </c>
      <c r="H242" s="11">
        <v>0</v>
      </c>
      <c r="I242" s="11">
        <v>0</v>
      </c>
      <c r="J242" s="11" t="s">
        <v>1</v>
      </c>
      <c r="K242" s="14">
        <v>112377</v>
      </c>
      <c r="L242" s="15">
        <v>27.720800000000001</v>
      </c>
      <c r="M242" s="11" t="s">
        <v>625</v>
      </c>
    </row>
    <row r="243" spans="1:13" x14ac:dyDescent="0.25">
      <c r="A243" s="11">
        <v>1133</v>
      </c>
      <c r="B243" s="11" t="s">
        <v>903</v>
      </c>
      <c r="C243" s="11" t="s">
        <v>16</v>
      </c>
      <c r="D243" s="12">
        <v>45</v>
      </c>
      <c r="E243" s="13" t="str">
        <f t="shared" si="7"/>
        <v>Adult</v>
      </c>
      <c r="F243" s="11">
        <v>2</v>
      </c>
      <c r="G243" s="11" t="str">
        <f t="shared" si="6"/>
        <v>Second class</v>
      </c>
      <c r="H243" s="11">
        <v>0</v>
      </c>
      <c r="I243" s="11">
        <v>2</v>
      </c>
      <c r="J243" s="11" t="s">
        <v>1</v>
      </c>
      <c r="K243" s="14">
        <v>237789</v>
      </c>
      <c r="L243" s="15">
        <v>30</v>
      </c>
      <c r="M243" s="11" t="s">
        <v>626</v>
      </c>
    </row>
    <row r="244" spans="1:13" x14ac:dyDescent="0.25">
      <c r="A244" s="11">
        <v>1134</v>
      </c>
      <c r="B244" s="11" t="s">
        <v>673</v>
      </c>
      <c r="C244" s="11" t="s">
        <v>13</v>
      </c>
      <c r="D244" s="12">
        <v>45</v>
      </c>
      <c r="E244" s="13" t="str">
        <f t="shared" si="7"/>
        <v>Adult</v>
      </c>
      <c r="F244" s="11">
        <v>1</v>
      </c>
      <c r="G244" s="11" t="str">
        <f t="shared" si="6"/>
        <v>First class</v>
      </c>
      <c r="H244" s="11">
        <v>1</v>
      </c>
      <c r="I244" s="11">
        <v>1</v>
      </c>
      <c r="J244" s="11" t="s">
        <v>637</v>
      </c>
      <c r="K244" s="14">
        <v>16966</v>
      </c>
      <c r="L244" s="15">
        <v>134.5</v>
      </c>
      <c r="M244" s="11" t="s">
        <v>625</v>
      </c>
    </row>
    <row r="245" spans="1:13" x14ac:dyDescent="0.25">
      <c r="A245" s="11">
        <v>1135</v>
      </c>
      <c r="B245" s="11" t="s">
        <v>904</v>
      </c>
      <c r="C245" s="11" t="s">
        <v>13</v>
      </c>
      <c r="D245" s="12"/>
      <c r="E245" s="13" t="str">
        <f t="shared" si="7"/>
        <v>Teenager</v>
      </c>
      <c r="F245" s="11">
        <v>3</v>
      </c>
      <c r="G245" s="11" t="str">
        <f t="shared" si="6"/>
        <v>Third class</v>
      </c>
      <c r="H245" s="11">
        <v>0</v>
      </c>
      <c r="I245" s="11">
        <v>0</v>
      </c>
      <c r="J245" s="11" t="s">
        <v>637</v>
      </c>
      <c r="K245" s="14">
        <v>3470</v>
      </c>
      <c r="L245" s="15">
        <v>7.8875000000000002</v>
      </c>
      <c r="M245" s="11" t="s">
        <v>626</v>
      </c>
    </row>
    <row r="246" spans="1:13" x14ac:dyDescent="0.25">
      <c r="A246" s="11">
        <v>1136</v>
      </c>
      <c r="B246" s="11" t="s">
        <v>905</v>
      </c>
      <c r="C246" s="11" t="s">
        <v>13</v>
      </c>
      <c r="D246" s="12"/>
      <c r="E246" s="13" t="str">
        <f t="shared" si="7"/>
        <v>Teenager</v>
      </c>
      <c r="F246" s="11">
        <v>3</v>
      </c>
      <c r="G246" s="11" t="str">
        <f t="shared" si="6"/>
        <v>Third class</v>
      </c>
      <c r="H246" s="11">
        <v>1</v>
      </c>
      <c r="I246" s="11">
        <v>2</v>
      </c>
      <c r="J246" s="11" t="s">
        <v>637</v>
      </c>
      <c r="K246" s="14" t="s">
        <v>69</v>
      </c>
      <c r="L246" s="15">
        <v>23.45</v>
      </c>
      <c r="M246" s="11" t="s">
        <v>626</v>
      </c>
    </row>
    <row r="247" spans="1:13" x14ac:dyDescent="0.25">
      <c r="A247" s="11">
        <v>1137</v>
      </c>
      <c r="B247" s="11" t="s">
        <v>674</v>
      </c>
      <c r="C247" s="11" t="s">
        <v>13</v>
      </c>
      <c r="D247" s="12">
        <v>41</v>
      </c>
      <c r="E247" s="13" t="str">
        <f t="shared" si="7"/>
        <v>Adult</v>
      </c>
      <c r="F247" s="11">
        <v>1</v>
      </c>
      <c r="G247" s="11" t="str">
        <f t="shared" si="6"/>
        <v>First class</v>
      </c>
      <c r="H247" s="11">
        <v>1</v>
      </c>
      <c r="I247" s="11">
        <v>0</v>
      </c>
      <c r="J247" s="11" t="s">
        <v>637</v>
      </c>
      <c r="K247" s="14">
        <v>17464</v>
      </c>
      <c r="L247" s="15">
        <v>51.862499999999997</v>
      </c>
      <c r="M247" s="11" t="s">
        <v>626</v>
      </c>
    </row>
    <row r="248" spans="1:13" x14ac:dyDescent="0.25">
      <c r="A248" s="11">
        <v>1138</v>
      </c>
      <c r="B248" s="11" t="s">
        <v>906</v>
      </c>
      <c r="C248" s="11" t="s">
        <v>16</v>
      </c>
      <c r="D248" s="12">
        <v>22</v>
      </c>
      <c r="E248" s="13" t="str">
        <f t="shared" si="7"/>
        <v>Youth</v>
      </c>
      <c r="F248" s="11">
        <v>2</v>
      </c>
      <c r="G248" s="11" t="str">
        <f t="shared" si="6"/>
        <v>Second class</v>
      </c>
      <c r="H248" s="11">
        <v>0</v>
      </c>
      <c r="I248" s="11">
        <v>0</v>
      </c>
      <c r="J248" s="11" t="s">
        <v>1</v>
      </c>
      <c r="K248" s="14" t="s">
        <v>117</v>
      </c>
      <c r="L248" s="15">
        <v>21</v>
      </c>
      <c r="M248" s="11" t="s">
        <v>626</v>
      </c>
    </row>
    <row r="249" spans="1:13" x14ac:dyDescent="0.25">
      <c r="A249" s="11">
        <v>1139</v>
      </c>
      <c r="B249" s="11" t="s">
        <v>907</v>
      </c>
      <c r="C249" s="11" t="s">
        <v>13</v>
      </c>
      <c r="D249" s="12">
        <v>42</v>
      </c>
      <c r="E249" s="13" t="str">
        <f t="shared" si="7"/>
        <v>Adult</v>
      </c>
      <c r="F249" s="11">
        <v>2</v>
      </c>
      <c r="G249" s="11" t="str">
        <f t="shared" si="6"/>
        <v>Second class</v>
      </c>
      <c r="H249" s="11">
        <v>1</v>
      </c>
      <c r="I249" s="11">
        <v>1</v>
      </c>
      <c r="J249" s="11" t="s">
        <v>637</v>
      </c>
      <c r="K249" s="14">
        <v>28220</v>
      </c>
      <c r="L249" s="15">
        <v>32.5</v>
      </c>
      <c r="M249" s="11" t="s">
        <v>626</v>
      </c>
    </row>
    <row r="250" spans="1:13" x14ac:dyDescent="0.25">
      <c r="A250" s="11">
        <v>1140</v>
      </c>
      <c r="B250" s="11" t="s">
        <v>908</v>
      </c>
      <c r="C250" s="11" t="s">
        <v>16</v>
      </c>
      <c r="D250" s="12">
        <v>29</v>
      </c>
      <c r="E250" s="13" t="str">
        <f t="shared" si="7"/>
        <v>Youth</v>
      </c>
      <c r="F250" s="11">
        <v>2</v>
      </c>
      <c r="G250" s="11" t="str">
        <f t="shared" si="6"/>
        <v>Second class</v>
      </c>
      <c r="H250" s="11">
        <v>1</v>
      </c>
      <c r="I250" s="11">
        <v>0</v>
      </c>
      <c r="J250" s="11" t="s">
        <v>1</v>
      </c>
      <c r="K250" s="14">
        <v>26707</v>
      </c>
      <c r="L250" s="15">
        <v>26</v>
      </c>
      <c r="M250" s="11" t="s">
        <v>626</v>
      </c>
    </row>
    <row r="251" spans="1:13" x14ac:dyDescent="0.25">
      <c r="A251" s="11">
        <v>1141</v>
      </c>
      <c r="B251" s="11" t="s">
        <v>909</v>
      </c>
      <c r="C251" s="11" t="s">
        <v>16</v>
      </c>
      <c r="D251" s="12"/>
      <c r="E251" s="13" t="str">
        <f t="shared" si="7"/>
        <v>Teenager</v>
      </c>
      <c r="F251" s="11">
        <v>3</v>
      </c>
      <c r="G251" s="11" t="str">
        <f t="shared" si="6"/>
        <v>Third class</v>
      </c>
      <c r="H251" s="11">
        <v>1</v>
      </c>
      <c r="I251" s="11">
        <v>0</v>
      </c>
      <c r="J251" s="11" t="s">
        <v>1</v>
      </c>
      <c r="K251" s="14">
        <v>2660</v>
      </c>
      <c r="L251" s="15">
        <v>14.4542</v>
      </c>
      <c r="M251" s="11" t="s">
        <v>625</v>
      </c>
    </row>
    <row r="252" spans="1:13" x14ac:dyDescent="0.25">
      <c r="A252" s="11">
        <v>1142</v>
      </c>
      <c r="B252" s="11" t="s">
        <v>910</v>
      </c>
      <c r="C252" s="11" t="s">
        <v>16</v>
      </c>
      <c r="D252" s="12">
        <v>0.92</v>
      </c>
      <c r="E252" s="13" t="str">
        <f t="shared" si="7"/>
        <v>Teenager</v>
      </c>
      <c r="F252" s="11">
        <v>2</v>
      </c>
      <c r="G252" s="11" t="str">
        <f t="shared" si="6"/>
        <v>Second class</v>
      </c>
      <c r="H252" s="11">
        <v>1</v>
      </c>
      <c r="I252" s="11">
        <v>2</v>
      </c>
      <c r="J252" s="11" t="s">
        <v>1</v>
      </c>
      <c r="K252" s="14" t="s">
        <v>378</v>
      </c>
      <c r="L252" s="15">
        <v>27.75</v>
      </c>
      <c r="M252" s="11" t="s">
        <v>626</v>
      </c>
    </row>
    <row r="253" spans="1:13" x14ac:dyDescent="0.25">
      <c r="A253" s="11">
        <v>1143</v>
      </c>
      <c r="B253" s="11" t="s">
        <v>911</v>
      </c>
      <c r="C253" s="11" t="s">
        <v>13</v>
      </c>
      <c r="D253" s="12">
        <v>20</v>
      </c>
      <c r="E253" s="13" t="str">
        <f t="shared" si="7"/>
        <v>Youth</v>
      </c>
      <c r="F253" s="11">
        <v>3</v>
      </c>
      <c r="G253" s="11" t="str">
        <f t="shared" si="6"/>
        <v>Third class</v>
      </c>
      <c r="H253" s="11">
        <v>0</v>
      </c>
      <c r="I253" s="11">
        <v>0</v>
      </c>
      <c r="J253" s="11" t="s">
        <v>637</v>
      </c>
      <c r="K253" s="14" t="s">
        <v>380</v>
      </c>
      <c r="L253" s="15">
        <v>7.9249999999999998</v>
      </c>
      <c r="M253" s="11" t="s">
        <v>626</v>
      </c>
    </row>
    <row r="254" spans="1:13" x14ac:dyDescent="0.25">
      <c r="A254" s="11">
        <v>1144</v>
      </c>
      <c r="B254" s="11" t="s">
        <v>675</v>
      </c>
      <c r="C254" s="11" t="s">
        <v>13</v>
      </c>
      <c r="D254" s="12">
        <v>27</v>
      </c>
      <c r="E254" s="13" t="str">
        <f t="shared" si="7"/>
        <v>Youth</v>
      </c>
      <c r="F254" s="11">
        <v>1</v>
      </c>
      <c r="G254" s="11" t="str">
        <f t="shared" si="6"/>
        <v>First class</v>
      </c>
      <c r="H254" s="11">
        <v>1</v>
      </c>
      <c r="I254" s="11">
        <v>0</v>
      </c>
      <c r="J254" s="11" t="s">
        <v>637</v>
      </c>
      <c r="K254" s="14">
        <v>13508</v>
      </c>
      <c r="L254" s="15">
        <v>136.7792</v>
      </c>
      <c r="M254" s="11" t="s">
        <v>625</v>
      </c>
    </row>
    <row r="255" spans="1:13" x14ac:dyDescent="0.25">
      <c r="A255" s="11">
        <v>1145</v>
      </c>
      <c r="B255" s="11" t="s">
        <v>912</v>
      </c>
      <c r="C255" s="11" t="s">
        <v>13</v>
      </c>
      <c r="D255" s="12">
        <v>24</v>
      </c>
      <c r="E255" s="13" t="str">
        <f t="shared" si="7"/>
        <v>Youth</v>
      </c>
      <c r="F255" s="11">
        <v>3</v>
      </c>
      <c r="G255" s="11" t="str">
        <f t="shared" si="6"/>
        <v>Third class</v>
      </c>
      <c r="H255" s="11">
        <v>0</v>
      </c>
      <c r="I255" s="11">
        <v>0</v>
      </c>
      <c r="J255" s="11" t="s">
        <v>637</v>
      </c>
      <c r="K255" s="14">
        <v>7266</v>
      </c>
      <c r="L255" s="15">
        <v>9.3249999999999993</v>
      </c>
      <c r="M255" s="11" t="s">
        <v>626</v>
      </c>
    </row>
    <row r="256" spans="1:13" x14ac:dyDescent="0.25">
      <c r="A256" s="11">
        <v>1146</v>
      </c>
      <c r="B256" s="11" t="s">
        <v>913</v>
      </c>
      <c r="C256" s="11" t="s">
        <v>13</v>
      </c>
      <c r="D256" s="12">
        <v>32.5</v>
      </c>
      <c r="E256" s="13" t="str">
        <f t="shared" si="7"/>
        <v>Youth</v>
      </c>
      <c r="F256" s="11">
        <v>3</v>
      </c>
      <c r="G256" s="11" t="str">
        <f t="shared" si="6"/>
        <v>Third class</v>
      </c>
      <c r="H256" s="11">
        <v>0</v>
      </c>
      <c r="I256" s="11">
        <v>0</v>
      </c>
      <c r="J256" s="11" t="s">
        <v>637</v>
      </c>
      <c r="K256" s="14">
        <v>345775</v>
      </c>
      <c r="L256" s="15">
        <v>9.5</v>
      </c>
      <c r="M256" s="11" t="s">
        <v>626</v>
      </c>
    </row>
    <row r="257" spans="1:13" x14ac:dyDescent="0.25">
      <c r="A257" s="11">
        <v>1147</v>
      </c>
      <c r="B257" s="11" t="s">
        <v>914</v>
      </c>
      <c r="C257" s="11" t="s">
        <v>13</v>
      </c>
      <c r="D257" s="12"/>
      <c r="E257" s="13" t="str">
        <f t="shared" si="7"/>
        <v>Teenager</v>
      </c>
      <c r="F257" s="11">
        <v>3</v>
      </c>
      <c r="G257" s="11" t="str">
        <f t="shared" si="6"/>
        <v>Third class</v>
      </c>
      <c r="H257" s="11">
        <v>0</v>
      </c>
      <c r="I257" s="11">
        <v>0</v>
      </c>
      <c r="J257" s="11" t="s">
        <v>637</v>
      </c>
      <c r="K257" s="14" t="s">
        <v>386</v>
      </c>
      <c r="L257" s="15">
        <v>7.55</v>
      </c>
      <c r="M257" s="11" t="s">
        <v>626</v>
      </c>
    </row>
    <row r="258" spans="1:13" x14ac:dyDescent="0.25">
      <c r="A258" s="11">
        <v>1148</v>
      </c>
      <c r="B258" s="11" t="s">
        <v>915</v>
      </c>
      <c r="C258" s="11" t="s">
        <v>13</v>
      </c>
      <c r="D258" s="12"/>
      <c r="E258" s="13" t="str">
        <f t="shared" si="7"/>
        <v>Teenager</v>
      </c>
      <c r="F258" s="11">
        <v>3</v>
      </c>
      <c r="G258" s="11" t="str">
        <f t="shared" ref="G258:G321" si="8">IF(F258=2,"Second class",IF(F258=3,"Third class","First class"))</f>
        <v>Third class</v>
      </c>
      <c r="H258" s="11">
        <v>0</v>
      </c>
      <c r="I258" s="11">
        <v>0</v>
      </c>
      <c r="J258" s="11" t="s">
        <v>637</v>
      </c>
      <c r="K258" s="14" t="s">
        <v>388</v>
      </c>
      <c r="L258" s="15">
        <v>7.75</v>
      </c>
      <c r="M258" s="11" t="s">
        <v>624</v>
      </c>
    </row>
    <row r="259" spans="1:13" x14ac:dyDescent="0.25">
      <c r="A259" s="11">
        <v>1149</v>
      </c>
      <c r="B259" s="11" t="s">
        <v>916</v>
      </c>
      <c r="C259" s="11" t="s">
        <v>13</v>
      </c>
      <c r="D259" s="12">
        <v>28</v>
      </c>
      <c r="E259" s="13" t="str">
        <f t="shared" ref="E259:E322" si="9">IF(D259&gt;60,"Elder",IF(D259&gt;39,"Adult",IF(D259&gt;19,"Youth","Teenager")))</f>
        <v>Youth</v>
      </c>
      <c r="F259" s="11">
        <v>3</v>
      </c>
      <c r="G259" s="11" t="str">
        <f t="shared" si="8"/>
        <v>Third class</v>
      </c>
      <c r="H259" s="11">
        <v>0</v>
      </c>
      <c r="I259" s="11">
        <v>0</v>
      </c>
      <c r="J259" s="11" t="s">
        <v>637</v>
      </c>
      <c r="K259" s="14">
        <v>363611</v>
      </c>
      <c r="L259" s="15">
        <v>8.0500000000000007</v>
      </c>
      <c r="M259" s="11" t="s">
        <v>626</v>
      </c>
    </row>
    <row r="260" spans="1:13" x14ac:dyDescent="0.25">
      <c r="A260" s="11">
        <v>1150</v>
      </c>
      <c r="B260" s="11" t="s">
        <v>917</v>
      </c>
      <c r="C260" s="11" t="s">
        <v>16</v>
      </c>
      <c r="D260" s="12">
        <v>19</v>
      </c>
      <c r="E260" s="13" t="str">
        <f t="shared" si="9"/>
        <v>Teenager</v>
      </c>
      <c r="F260" s="11">
        <v>2</v>
      </c>
      <c r="G260" s="11" t="str">
        <f t="shared" si="8"/>
        <v>Second class</v>
      </c>
      <c r="H260" s="11">
        <v>0</v>
      </c>
      <c r="I260" s="11">
        <v>0</v>
      </c>
      <c r="J260" s="11" t="s">
        <v>1</v>
      </c>
      <c r="K260" s="14">
        <v>28404</v>
      </c>
      <c r="L260" s="15">
        <v>13</v>
      </c>
      <c r="M260" s="11" t="s">
        <v>626</v>
      </c>
    </row>
    <row r="261" spans="1:13" x14ac:dyDescent="0.25">
      <c r="A261" s="11">
        <v>1151</v>
      </c>
      <c r="B261" s="11" t="s">
        <v>918</v>
      </c>
      <c r="C261" s="11" t="s">
        <v>13</v>
      </c>
      <c r="D261" s="12">
        <v>21</v>
      </c>
      <c r="E261" s="13" t="str">
        <f t="shared" si="9"/>
        <v>Youth</v>
      </c>
      <c r="F261" s="11">
        <v>3</v>
      </c>
      <c r="G261" s="11" t="str">
        <f t="shared" si="8"/>
        <v>Third class</v>
      </c>
      <c r="H261" s="11">
        <v>0</v>
      </c>
      <c r="I261" s="11">
        <v>0</v>
      </c>
      <c r="J261" s="11" t="s">
        <v>637</v>
      </c>
      <c r="K261" s="14">
        <v>345501</v>
      </c>
      <c r="L261" s="15">
        <v>7.7750000000000004</v>
      </c>
      <c r="M261" s="11" t="s">
        <v>626</v>
      </c>
    </row>
    <row r="262" spans="1:13" x14ac:dyDescent="0.25">
      <c r="A262" s="11">
        <v>1152</v>
      </c>
      <c r="B262" s="11" t="s">
        <v>919</v>
      </c>
      <c r="C262" s="11" t="s">
        <v>13</v>
      </c>
      <c r="D262" s="12">
        <v>36.5</v>
      </c>
      <c r="E262" s="13" t="str">
        <f t="shared" si="9"/>
        <v>Youth</v>
      </c>
      <c r="F262" s="11">
        <v>3</v>
      </c>
      <c r="G262" s="11" t="str">
        <f t="shared" si="8"/>
        <v>Third class</v>
      </c>
      <c r="H262" s="11">
        <v>1</v>
      </c>
      <c r="I262" s="11">
        <v>0</v>
      </c>
      <c r="J262" s="11" t="s">
        <v>637</v>
      </c>
      <c r="K262" s="14">
        <v>345572</v>
      </c>
      <c r="L262" s="15">
        <v>17.399999999999999</v>
      </c>
      <c r="M262" s="11" t="s">
        <v>626</v>
      </c>
    </row>
    <row r="263" spans="1:13" x14ac:dyDescent="0.25">
      <c r="A263" s="11">
        <v>1153</v>
      </c>
      <c r="B263" s="11" t="s">
        <v>920</v>
      </c>
      <c r="C263" s="11" t="s">
        <v>13</v>
      </c>
      <c r="D263" s="12">
        <v>21</v>
      </c>
      <c r="E263" s="13" t="str">
        <f t="shared" si="9"/>
        <v>Youth</v>
      </c>
      <c r="F263" s="11">
        <v>3</v>
      </c>
      <c r="G263" s="11" t="str">
        <f t="shared" si="8"/>
        <v>Third class</v>
      </c>
      <c r="H263" s="11">
        <v>0</v>
      </c>
      <c r="I263" s="11">
        <v>0</v>
      </c>
      <c r="J263" s="11" t="s">
        <v>637</v>
      </c>
      <c r="K263" s="14">
        <v>350410</v>
      </c>
      <c r="L263" s="15">
        <v>7.8541999999999996</v>
      </c>
      <c r="M263" s="11" t="s">
        <v>626</v>
      </c>
    </row>
    <row r="264" spans="1:13" x14ac:dyDescent="0.25">
      <c r="A264" s="11">
        <v>1154</v>
      </c>
      <c r="B264" s="11" t="s">
        <v>921</v>
      </c>
      <c r="C264" s="11" t="s">
        <v>16</v>
      </c>
      <c r="D264" s="12">
        <v>29</v>
      </c>
      <c r="E264" s="13" t="str">
        <f t="shared" si="9"/>
        <v>Youth</v>
      </c>
      <c r="F264" s="11">
        <v>2</v>
      </c>
      <c r="G264" s="11" t="str">
        <f t="shared" si="8"/>
        <v>Second class</v>
      </c>
      <c r="H264" s="11">
        <v>0</v>
      </c>
      <c r="I264" s="11">
        <v>2</v>
      </c>
      <c r="J264" s="11" t="s">
        <v>1</v>
      </c>
      <c r="K264" s="14">
        <v>29103</v>
      </c>
      <c r="L264" s="15">
        <v>23</v>
      </c>
      <c r="M264" s="11" t="s">
        <v>626</v>
      </c>
    </row>
    <row r="265" spans="1:13" x14ac:dyDescent="0.25">
      <c r="A265" s="11">
        <v>1155</v>
      </c>
      <c r="B265" s="11" t="s">
        <v>922</v>
      </c>
      <c r="C265" s="11" t="s">
        <v>16</v>
      </c>
      <c r="D265" s="12">
        <v>1</v>
      </c>
      <c r="E265" s="13" t="str">
        <f t="shared" si="9"/>
        <v>Teenager</v>
      </c>
      <c r="F265" s="11">
        <v>3</v>
      </c>
      <c r="G265" s="11" t="str">
        <f t="shared" si="8"/>
        <v>Third class</v>
      </c>
      <c r="H265" s="11">
        <v>1</v>
      </c>
      <c r="I265" s="11">
        <v>1</v>
      </c>
      <c r="J265" s="11" t="s">
        <v>1</v>
      </c>
      <c r="K265" s="14">
        <v>350405</v>
      </c>
      <c r="L265" s="15">
        <v>12.183299999999999</v>
      </c>
      <c r="M265" s="11" t="s">
        <v>626</v>
      </c>
    </row>
    <row r="266" spans="1:13" x14ac:dyDescent="0.25">
      <c r="A266" s="11">
        <v>1156</v>
      </c>
      <c r="B266" s="11" t="s">
        <v>923</v>
      </c>
      <c r="C266" s="11" t="s">
        <v>13</v>
      </c>
      <c r="D266" s="12">
        <v>30</v>
      </c>
      <c r="E266" s="13" t="str">
        <f t="shared" si="9"/>
        <v>Youth</v>
      </c>
      <c r="F266" s="11">
        <v>2</v>
      </c>
      <c r="G266" s="11" t="str">
        <f t="shared" si="8"/>
        <v>Second class</v>
      </c>
      <c r="H266" s="11">
        <v>0</v>
      </c>
      <c r="I266" s="11">
        <v>0</v>
      </c>
      <c r="J266" s="11" t="s">
        <v>637</v>
      </c>
      <c r="K266" s="14" t="s">
        <v>397</v>
      </c>
      <c r="L266" s="15">
        <v>12.737500000000001</v>
      </c>
      <c r="M266" s="11" t="s">
        <v>625</v>
      </c>
    </row>
    <row r="267" spans="1:13" x14ac:dyDescent="0.25">
      <c r="A267" s="11">
        <v>1157</v>
      </c>
      <c r="B267" s="11" t="s">
        <v>924</v>
      </c>
      <c r="C267" s="11" t="s">
        <v>13</v>
      </c>
      <c r="D267" s="12"/>
      <c r="E267" s="13" t="str">
        <f t="shared" si="9"/>
        <v>Teenager</v>
      </c>
      <c r="F267" s="11">
        <v>3</v>
      </c>
      <c r="G267" s="11" t="str">
        <f t="shared" si="8"/>
        <v>Third class</v>
      </c>
      <c r="H267" s="11">
        <v>0</v>
      </c>
      <c r="I267" s="11">
        <v>0</v>
      </c>
      <c r="J267" s="11" t="s">
        <v>637</v>
      </c>
      <c r="K267" s="14">
        <v>349235</v>
      </c>
      <c r="L267" s="15">
        <v>7.8958000000000004</v>
      </c>
      <c r="M267" s="11" t="s">
        <v>626</v>
      </c>
    </row>
    <row r="268" spans="1:13" x14ac:dyDescent="0.25">
      <c r="A268" s="11">
        <v>1158</v>
      </c>
      <c r="B268" s="11" t="s">
        <v>676</v>
      </c>
      <c r="C268" s="11" t="s">
        <v>13</v>
      </c>
      <c r="D268" s="12"/>
      <c r="E268" s="13" t="str">
        <f t="shared" si="9"/>
        <v>Teenager</v>
      </c>
      <c r="F268" s="11">
        <v>1</v>
      </c>
      <c r="G268" s="11" t="str">
        <f t="shared" si="8"/>
        <v>First class</v>
      </c>
      <c r="H268" s="11">
        <v>0</v>
      </c>
      <c r="I268" s="11">
        <v>0</v>
      </c>
      <c r="J268" s="11" t="s">
        <v>637</v>
      </c>
      <c r="K268" s="14">
        <v>112051</v>
      </c>
      <c r="L268" s="15">
        <v>0</v>
      </c>
      <c r="M268" s="11" t="s">
        <v>626</v>
      </c>
    </row>
    <row r="269" spans="1:13" x14ac:dyDescent="0.25">
      <c r="A269" s="11">
        <v>1159</v>
      </c>
      <c r="B269" s="11" t="s">
        <v>925</v>
      </c>
      <c r="C269" s="11" t="s">
        <v>13</v>
      </c>
      <c r="D269" s="12"/>
      <c r="E269" s="13" t="str">
        <f t="shared" si="9"/>
        <v>Teenager</v>
      </c>
      <c r="F269" s="11">
        <v>3</v>
      </c>
      <c r="G269" s="11" t="str">
        <f t="shared" si="8"/>
        <v>Third class</v>
      </c>
      <c r="H269" s="11">
        <v>0</v>
      </c>
      <c r="I269" s="11">
        <v>0</v>
      </c>
      <c r="J269" s="11" t="s">
        <v>637</v>
      </c>
      <c r="K269" s="14" t="s">
        <v>401</v>
      </c>
      <c r="L269" s="15">
        <v>7.55</v>
      </c>
      <c r="M269" s="11" t="s">
        <v>626</v>
      </c>
    </row>
    <row r="270" spans="1:13" x14ac:dyDescent="0.25">
      <c r="A270" s="11">
        <v>1160</v>
      </c>
      <c r="B270" s="11" t="s">
        <v>926</v>
      </c>
      <c r="C270" s="11" t="s">
        <v>16</v>
      </c>
      <c r="D270" s="12"/>
      <c r="E270" s="13" t="str">
        <f t="shared" si="9"/>
        <v>Teenager</v>
      </c>
      <c r="F270" s="11">
        <v>3</v>
      </c>
      <c r="G270" s="11" t="str">
        <f t="shared" si="8"/>
        <v>Third class</v>
      </c>
      <c r="H270" s="11">
        <v>0</v>
      </c>
      <c r="I270" s="11">
        <v>0</v>
      </c>
      <c r="J270" s="11" t="s">
        <v>1</v>
      </c>
      <c r="K270" s="14" t="s">
        <v>403</v>
      </c>
      <c r="L270" s="15">
        <v>8.0500000000000007</v>
      </c>
      <c r="M270" s="11" t="s">
        <v>626</v>
      </c>
    </row>
    <row r="271" spans="1:13" x14ac:dyDescent="0.25">
      <c r="A271" s="11">
        <v>1161</v>
      </c>
      <c r="B271" s="11" t="s">
        <v>927</v>
      </c>
      <c r="C271" s="11" t="s">
        <v>13</v>
      </c>
      <c r="D271" s="12">
        <v>17</v>
      </c>
      <c r="E271" s="13" t="str">
        <f t="shared" si="9"/>
        <v>Teenager</v>
      </c>
      <c r="F271" s="11">
        <v>3</v>
      </c>
      <c r="G271" s="11" t="str">
        <f t="shared" si="8"/>
        <v>Third class</v>
      </c>
      <c r="H271" s="11">
        <v>0</v>
      </c>
      <c r="I271" s="11">
        <v>0</v>
      </c>
      <c r="J271" s="11" t="s">
        <v>637</v>
      </c>
      <c r="K271" s="14">
        <v>315095</v>
      </c>
      <c r="L271" s="15">
        <v>8.6624999999999996</v>
      </c>
      <c r="M271" s="11" t="s">
        <v>626</v>
      </c>
    </row>
    <row r="272" spans="1:13" x14ac:dyDescent="0.25">
      <c r="A272" s="11">
        <v>1162</v>
      </c>
      <c r="B272" s="11" t="s">
        <v>677</v>
      </c>
      <c r="C272" s="11" t="s">
        <v>13</v>
      </c>
      <c r="D272" s="12">
        <v>46</v>
      </c>
      <c r="E272" s="13" t="str">
        <f t="shared" si="9"/>
        <v>Adult</v>
      </c>
      <c r="F272" s="11">
        <v>1</v>
      </c>
      <c r="G272" s="11" t="str">
        <f t="shared" si="8"/>
        <v>First class</v>
      </c>
      <c r="H272" s="11">
        <v>0</v>
      </c>
      <c r="I272" s="11">
        <v>0</v>
      </c>
      <c r="J272" s="11" t="s">
        <v>637</v>
      </c>
      <c r="K272" s="14">
        <v>13050</v>
      </c>
      <c r="L272" s="15">
        <v>75.241699999999994</v>
      </c>
      <c r="M272" s="11" t="s">
        <v>625</v>
      </c>
    </row>
    <row r="273" spans="1:13" x14ac:dyDescent="0.25">
      <c r="A273" s="11">
        <v>1163</v>
      </c>
      <c r="B273" s="11" t="s">
        <v>928</v>
      </c>
      <c r="C273" s="11" t="s">
        <v>13</v>
      </c>
      <c r="D273" s="12"/>
      <c r="E273" s="13" t="str">
        <f t="shared" si="9"/>
        <v>Teenager</v>
      </c>
      <c r="F273" s="11">
        <v>3</v>
      </c>
      <c r="G273" s="11" t="str">
        <f t="shared" si="8"/>
        <v>Third class</v>
      </c>
      <c r="H273" s="11">
        <v>0</v>
      </c>
      <c r="I273" s="11">
        <v>0</v>
      </c>
      <c r="J273" s="11" t="s">
        <v>637</v>
      </c>
      <c r="K273" s="14">
        <v>368573</v>
      </c>
      <c r="L273" s="15">
        <v>7.75</v>
      </c>
      <c r="M273" s="11" t="s">
        <v>624</v>
      </c>
    </row>
    <row r="274" spans="1:13" x14ac:dyDescent="0.25">
      <c r="A274" s="11">
        <v>1164</v>
      </c>
      <c r="B274" s="11" t="s">
        <v>929</v>
      </c>
      <c r="C274" s="11" t="s">
        <v>16</v>
      </c>
      <c r="D274" s="12">
        <v>26</v>
      </c>
      <c r="E274" s="13" t="str">
        <f t="shared" si="9"/>
        <v>Youth</v>
      </c>
      <c r="F274" s="11">
        <v>1</v>
      </c>
      <c r="G274" s="11" t="str">
        <f t="shared" si="8"/>
        <v>First class</v>
      </c>
      <c r="H274" s="11">
        <v>1</v>
      </c>
      <c r="I274" s="11">
        <v>0</v>
      </c>
      <c r="J274" s="11" t="s">
        <v>1</v>
      </c>
      <c r="K274" s="14">
        <v>13508</v>
      </c>
      <c r="L274" s="15">
        <v>136.7792</v>
      </c>
      <c r="M274" s="11" t="s">
        <v>625</v>
      </c>
    </row>
    <row r="275" spans="1:13" x14ac:dyDescent="0.25">
      <c r="A275" s="11">
        <v>1165</v>
      </c>
      <c r="B275" s="11" t="s">
        <v>930</v>
      </c>
      <c r="C275" s="11" t="s">
        <v>16</v>
      </c>
      <c r="D275" s="12"/>
      <c r="E275" s="13" t="str">
        <f t="shared" si="9"/>
        <v>Teenager</v>
      </c>
      <c r="F275" s="11">
        <v>3</v>
      </c>
      <c r="G275" s="11" t="str">
        <f t="shared" si="8"/>
        <v>Third class</v>
      </c>
      <c r="H275" s="11">
        <v>1</v>
      </c>
      <c r="I275" s="11">
        <v>0</v>
      </c>
      <c r="J275" s="11" t="s">
        <v>1</v>
      </c>
      <c r="K275" s="14">
        <v>370371</v>
      </c>
      <c r="L275" s="15">
        <v>15.5</v>
      </c>
      <c r="M275" s="11" t="s">
        <v>624</v>
      </c>
    </row>
    <row r="276" spans="1:13" x14ac:dyDescent="0.25">
      <c r="A276" s="11">
        <v>1166</v>
      </c>
      <c r="B276" s="11" t="s">
        <v>931</v>
      </c>
      <c r="C276" s="11" t="s">
        <v>13</v>
      </c>
      <c r="D276" s="12"/>
      <c r="E276" s="13" t="str">
        <f t="shared" si="9"/>
        <v>Teenager</v>
      </c>
      <c r="F276" s="11">
        <v>3</v>
      </c>
      <c r="G276" s="11" t="str">
        <f t="shared" si="8"/>
        <v>Third class</v>
      </c>
      <c r="H276" s="11">
        <v>0</v>
      </c>
      <c r="I276" s="11">
        <v>0</v>
      </c>
      <c r="J276" s="11" t="s">
        <v>637</v>
      </c>
      <c r="K276" s="14">
        <v>2676</v>
      </c>
      <c r="L276" s="15">
        <v>7.2249999999999996</v>
      </c>
      <c r="M276" s="11" t="s">
        <v>625</v>
      </c>
    </row>
    <row r="277" spans="1:13" x14ac:dyDescent="0.25">
      <c r="A277" s="11">
        <v>1167</v>
      </c>
      <c r="B277" s="11" t="s">
        <v>932</v>
      </c>
      <c r="C277" s="11" t="s">
        <v>16</v>
      </c>
      <c r="D277" s="12">
        <v>20</v>
      </c>
      <c r="E277" s="13" t="str">
        <f t="shared" si="9"/>
        <v>Youth</v>
      </c>
      <c r="F277" s="11">
        <v>2</v>
      </c>
      <c r="G277" s="11" t="str">
        <f t="shared" si="8"/>
        <v>Second class</v>
      </c>
      <c r="H277" s="11">
        <v>1</v>
      </c>
      <c r="I277" s="11">
        <v>0</v>
      </c>
      <c r="J277" s="11" t="s">
        <v>1</v>
      </c>
      <c r="K277" s="14">
        <v>236853</v>
      </c>
      <c r="L277" s="15">
        <v>26</v>
      </c>
      <c r="M277" s="11" t="s">
        <v>626</v>
      </c>
    </row>
    <row r="278" spans="1:13" x14ac:dyDescent="0.25">
      <c r="A278" s="11">
        <v>1168</v>
      </c>
      <c r="B278" s="11" t="s">
        <v>933</v>
      </c>
      <c r="C278" s="11" t="s">
        <v>13</v>
      </c>
      <c r="D278" s="12">
        <v>28</v>
      </c>
      <c r="E278" s="13" t="str">
        <f t="shared" si="9"/>
        <v>Youth</v>
      </c>
      <c r="F278" s="11">
        <v>2</v>
      </c>
      <c r="G278" s="11" t="str">
        <f t="shared" si="8"/>
        <v>Second class</v>
      </c>
      <c r="H278" s="11">
        <v>0</v>
      </c>
      <c r="I278" s="11">
        <v>0</v>
      </c>
      <c r="J278" s="11" t="s">
        <v>637</v>
      </c>
      <c r="K278" s="14" t="s">
        <v>412</v>
      </c>
      <c r="L278" s="15">
        <v>10.5</v>
      </c>
      <c r="M278" s="11" t="s">
        <v>626</v>
      </c>
    </row>
    <row r="279" spans="1:13" x14ac:dyDescent="0.25">
      <c r="A279" s="11">
        <v>1169</v>
      </c>
      <c r="B279" s="11" t="s">
        <v>934</v>
      </c>
      <c r="C279" s="11" t="s">
        <v>13</v>
      </c>
      <c r="D279" s="12">
        <v>40</v>
      </c>
      <c r="E279" s="13" t="str">
        <f t="shared" si="9"/>
        <v>Adult</v>
      </c>
      <c r="F279" s="11">
        <v>2</v>
      </c>
      <c r="G279" s="11" t="str">
        <f t="shared" si="8"/>
        <v>Second class</v>
      </c>
      <c r="H279" s="11">
        <v>1</v>
      </c>
      <c r="I279" s="11">
        <v>0</v>
      </c>
      <c r="J279" s="11" t="s">
        <v>637</v>
      </c>
      <c r="K279" s="14">
        <v>2926</v>
      </c>
      <c r="L279" s="15">
        <v>26</v>
      </c>
      <c r="M279" s="11" t="s">
        <v>626</v>
      </c>
    </row>
    <row r="280" spans="1:13" x14ac:dyDescent="0.25">
      <c r="A280" s="11">
        <v>1170</v>
      </c>
      <c r="B280" s="11" t="s">
        <v>935</v>
      </c>
      <c r="C280" s="11" t="s">
        <v>13</v>
      </c>
      <c r="D280" s="12">
        <v>30</v>
      </c>
      <c r="E280" s="13" t="str">
        <f t="shared" si="9"/>
        <v>Youth</v>
      </c>
      <c r="F280" s="11">
        <v>2</v>
      </c>
      <c r="G280" s="11" t="str">
        <f t="shared" si="8"/>
        <v>Second class</v>
      </c>
      <c r="H280" s="11">
        <v>1</v>
      </c>
      <c r="I280" s="11">
        <v>0</v>
      </c>
      <c r="J280" s="11" t="s">
        <v>637</v>
      </c>
      <c r="K280" s="14" t="s">
        <v>415</v>
      </c>
      <c r="L280" s="15">
        <v>21</v>
      </c>
      <c r="M280" s="11" t="s">
        <v>626</v>
      </c>
    </row>
    <row r="281" spans="1:13" x14ac:dyDescent="0.25">
      <c r="A281" s="11">
        <v>1171</v>
      </c>
      <c r="B281" s="11" t="s">
        <v>936</v>
      </c>
      <c r="C281" s="11" t="s">
        <v>13</v>
      </c>
      <c r="D281" s="12">
        <v>22</v>
      </c>
      <c r="E281" s="13" t="str">
        <f t="shared" si="9"/>
        <v>Youth</v>
      </c>
      <c r="F281" s="11">
        <v>2</v>
      </c>
      <c r="G281" s="11" t="str">
        <f t="shared" si="8"/>
        <v>Second class</v>
      </c>
      <c r="H281" s="11">
        <v>0</v>
      </c>
      <c r="I281" s="11">
        <v>0</v>
      </c>
      <c r="J281" s="11" t="s">
        <v>637</v>
      </c>
      <c r="K281" s="14" t="s">
        <v>417</v>
      </c>
      <c r="L281" s="15">
        <v>10.5</v>
      </c>
      <c r="M281" s="11" t="s">
        <v>626</v>
      </c>
    </row>
    <row r="282" spans="1:13" x14ac:dyDescent="0.25">
      <c r="A282" s="11">
        <v>1172</v>
      </c>
      <c r="B282" s="11" t="s">
        <v>937</v>
      </c>
      <c r="C282" s="11" t="s">
        <v>16</v>
      </c>
      <c r="D282" s="12">
        <v>23</v>
      </c>
      <c r="E282" s="13" t="str">
        <f t="shared" si="9"/>
        <v>Youth</v>
      </c>
      <c r="F282" s="11">
        <v>3</v>
      </c>
      <c r="G282" s="11" t="str">
        <f t="shared" si="8"/>
        <v>Third class</v>
      </c>
      <c r="H282" s="11">
        <v>0</v>
      </c>
      <c r="I282" s="11">
        <v>0</v>
      </c>
      <c r="J282" s="11" t="s">
        <v>1</v>
      </c>
      <c r="K282" s="14">
        <v>315085</v>
      </c>
      <c r="L282" s="15">
        <v>8.6624999999999996</v>
      </c>
      <c r="M282" s="11" t="s">
        <v>626</v>
      </c>
    </row>
    <row r="283" spans="1:13" x14ac:dyDescent="0.25">
      <c r="A283" s="11">
        <v>1173</v>
      </c>
      <c r="B283" s="11" t="s">
        <v>938</v>
      </c>
      <c r="C283" s="11" t="s">
        <v>13</v>
      </c>
      <c r="D283" s="12">
        <v>0.75</v>
      </c>
      <c r="E283" s="13" t="str">
        <f t="shared" si="9"/>
        <v>Teenager</v>
      </c>
      <c r="F283" s="11">
        <v>3</v>
      </c>
      <c r="G283" s="11" t="str">
        <f t="shared" si="8"/>
        <v>Third class</v>
      </c>
      <c r="H283" s="11">
        <v>1</v>
      </c>
      <c r="I283" s="11">
        <v>1</v>
      </c>
      <c r="J283" s="11" t="s">
        <v>637</v>
      </c>
      <c r="K283" s="14" t="s">
        <v>247</v>
      </c>
      <c r="L283" s="15">
        <v>13.775</v>
      </c>
      <c r="M283" s="11" t="s">
        <v>626</v>
      </c>
    </row>
    <row r="284" spans="1:13" x14ac:dyDescent="0.25">
      <c r="A284" s="11">
        <v>1174</v>
      </c>
      <c r="B284" s="11" t="s">
        <v>939</v>
      </c>
      <c r="C284" s="11" t="s">
        <v>16</v>
      </c>
      <c r="D284" s="12"/>
      <c r="E284" s="13" t="str">
        <f t="shared" si="9"/>
        <v>Teenager</v>
      </c>
      <c r="F284" s="11">
        <v>3</v>
      </c>
      <c r="G284" s="11" t="str">
        <f t="shared" si="8"/>
        <v>Third class</v>
      </c>
      <c r="H284" s="11">
        <v>0</v>
      </c>
      <c r="I284" s="11">
        <v>0</v>
      </c>
      <c r="J284" s="11" t="s">
        <v>1</v>
      </c>
      <c r="K284" s="14">
        <v>364859</v>
      </c>
      <c r="L284" s="15">
        <v>7.75</v>
      </c>
      <c r="M284" s="11" t="s">
        <v>624</v>
      </c>
    </row>
    <row r="285" spans="1:13" x14ac:dyDescent="0.25">
      <c r="A285" s="11">
        <v>1175</v>
      </c>
      <c r="B285" s="11" t="s">
        <v>940</v>
      </c>
      <c r="C285" s="11" t="s">
        <v>16</v>
      </c>
      <c r="D285" s="12">
        <v>9</v>
      </c>
      <c r="E285" s="13" t="str">
        <f t="shared" si="9"/>
        <v>Teenager</v>
      </c>
      <c r="F285" s="11">
        <v>3</v>
      </c>
      <c r="G285" s="11" t="str">
        <f t="shared" si="8"/>
        <v>Third class</v>
      </c>
      <c r="H285" s="11">
        <v>1</v>
      </c>
      <c r="I285" s="11">
        <v>1</v>
      </c>
      <c r="J285" s="11" t="s">
        <v>1</v>
      </c>
      <c r="K285" s="14">
        <v>2650</v>
      </c>
      <c r="L285" s="15">
        <v>15.245799999999999</v>
      </c>
      <c r="M285" s="11" t="s">
        <v>625</v>
      </c>
    </row>
    <row r="286" spans="1:13" x14ac:dyDescent="0.25">
      <c r="A286" s="11">
        <v>1176</v>
      </c>
      <c r="B286" s="11" t="s">
        <v>941</v>
      </c>
      <c r="C286" s="11" t="s">
        <v>16</v>
      </c>
      <c r="D286" s="12">
        <v>2</v>
      </c>
      <c r="E286" s="13" t="str">
        <f t="shared" si="9"/>
        <v>Teenager</v>
      </c>
      <c r="F286" s="11">
        <v>3</v>
      </c>
      <c r="G286" s="11" t="str">
        <f t="shared" si="8"/>
        <v>Third class</v>
      </c>
      <c r="H286" s="11">
        <v>1</v>
      </c>
      <c r="I286" s="11">
        <v>1</v>
      </c>
      <c r="J286" s="11" t="s">
        <v>1</v>
      </c>
      <c r="K286" s="14">
        <v>370129</v>
      </c>
      <c r="L286" s="15">
        <v>20.212499999999999</v>
      </c>
      <c r="M286" s="11" t="s">
        <v>626</v>
      </c>
    </row>
    <row r="287" spans="1:13" x14ac:dyDescent="0.25">
      <c r="A287" s="11">
        <v>1177</v>
      </c>
      <c r="B287" s="11" t="s">
        <v>942</v>
      </c>
      <c r="C287" s="11" t="s">
        <v>13</v>
      </c>
      <c r="D287" s="12">
        <v>36</v>
      </c>
      <c r="E287" s="13" t="str">
        <f t="shared" si="9"/>
        <v>Youth</v>
      </c>
      <c r="F287" s="11">
        <v>3</v>
      </c>
      <c r="G287" s="11" t="str">
        <f t="shared" si="8"/>
        <v>Third class</v>
      </c>
      <c r="H287" s="11">
        <v>0</v>
      </c>
      <c r="I287" s="11">
        <v>0</v>
      </c>
      <c r="J287" s="11" t="s">
        <v>637</v>
      </c>
      <c r="K287" s="14" t="s">
        <v>424</v>
      </c>
      <c r="L287" s="15">
        <v>7.25</v>
      </c>
      <c r="M287" s="11" t="s">
        <v>626</v>
      </c>
    </row>
    <row r="288" spans="1:13" x14ac:dyDescent="0.25">
      <c r="A288" s="11">
        <v>1178</v>
      </c>
      <c r="B288" s="11" t="s">
        <v>943</v>
      </c>
      <c r="C288" s="11" t="s">
        <v>13</v>
      </c>
      <c r="D288" s="12"/>
      <c r="E288" s="13" t="str">
        <f t="shared" si="9"/>
        <v>Teenager</v>
      </c>
      <c r="F288" s="11">
        <v>3</v>
      </c>
      <c r="G288" s="11" t="str">
        <f t="shared" si="8"/>
        <v>Third class</v>
      </c>
      <c r="H288" s="11">
        <v>0</v>
      </c>
      <c r="I288" s="11">
        <v>0</v>
      </c>
      <c r="J288" s="11" t="s">
        <v>637</v>
      </c>
      <c r="K288" s="14" t="s">
        <v>426</v>
      </c>
      <c r="L288" s="15">
        <v>7.25</v>
      </c>
      <c r="M288" s="11" t="s">
        <v>626</v>
      </c>
    </row>
    <row r="289" spans="1:13" x14ac:dyDescent="0.25">
      <c r="A289" s="11">
        <v>1179</v>
      </c>
      <c r="B289" s="11" t="s">
        <v>678</v>
      </c>
      <c r="C289" s="11" t="s">
        <v>13</v>
      </c>
      <c r="D289" s="12">
        <v>24</v>
      </c>
      <c r="E289" s="13" t="str">
        <f t="shared" si="9"/>
        <v>Youth</v>
      </c>
      <c r="F289" s="11">
        <v>1</v>
      </c>
      <c r="G289" s="11" t="str">
        <f t="shared" si="8"/>
        <v>First class</v>
      </c>
      <c r="H289" s="11">
        <v>1</v>
      </c>
      <c r="I289" s="11">
        <v>0</v>
      </c>
      <c r="J289" s="11" t="s">
        <v>637</v>
      </c>
      <c r="K289" s="14">
        <v>21228</v>
      </c>
      <c r="L289" s="15">
        <v>82.2667</v>
      </c>
      <c r="M289" s="11" t="s">
        <v>626</v>
      </c>
    </row>
    <row r="290" spans="1:13" x14ac:dyDescent="0.25">
      <c r="A290" s="11">
        <v>1180</v>
      </c>
      <c r="B290" s="11" t="s">
        <v>944</v>
      </c>
      <c r="C290" s="11" t="s">
        <v>13</v>
      </c>
      <c r="D290" s="12"/>
      <c r="E290" s="13" t="str">
        <f t="shared" si="9"/>
        <v>Teenager</v>
      </c>
      <c r="F290" s="11">
        <v>3</v>
      </c>
      <c r="G290" s="11" t="str">
        <f t="shared" si="8"/>
        <v>Third class</v>
      </c>
      <c r="H290" s="11">
        <v>0</v>
      </c>
      <c r="I290" s="11">
        <v>0</v>
      </c>
      <c r="J290" s="11" t="s">
        <v>637</v>
      </c>
      <c r="K290" s="14">
        <v>2655</v>
      </c>
      <c r="L290" s="15">
        <v>7.2291999999999996</v>
      </c>
      <c r="M290" s="11" t="s">
        <v>625</v>
      </c>
    </row>
    <row r="291" spans="1:13" x14ac:dyDescent="0.25">
      <c r="A291" s="11">
        <v>1181</v>
      </c>
      <c r="B291" s="11" t="s">
        <v>945</v>
      </c>
      <c r="C291" s="11" t="s">
        <v>13</v>
      </c>
      <c r="D291" s="12"/>
      <c r="E291" s="13" t="str">
        <f t="shared" si="9"/>
        <v>Teenager</v>
      </c>
      <c r="F291" s="11">
        <v>3</v>
      </c>
      <c r="G291" s="11" t="str">
        <f t="shared" si="8"/>
        <v>Third class</v>
      </c>
      <c r="H291" s="11">
        <v>0</v>
      </c>
      <c r="I291" s="11">
        <v>0</v>
      </c>
      <c r="J291" s="11" t="s">
        <v>637</v>
      </c>
      <c r="K291" s="14" t="s">
        <v>431</v>
      </c>
      <c r="L291" s="15">
        <v>8.0500000000000007</v>
      </c>
      <c r="M291" s="11" t="s">
        <v>626</v>
      </c>
    </row>
    <row r="292" spans="1:13" x14ac:dyDescent="0.25">
      <c r="A292" s="11">
        <v>1182</v>
      </c>
      <c r="B292" s="11" t="s">
        <v>679</v>
      </c>
      <c r="C292" s="11" t="s">
        <v>13</v>
      </c>
      <c r="D292" s="12"/>
      <c r="E292" s="13" t="str">
        <f t="shared" si="9"/>
        <v>Teenager</v>
      </c>
      <c r="F292" s="11">
        <v>1</v>
      </c>
      <c r="G292" s="11" t="str">
        <f t="shared" si="8"/>
        <v>First class</v>
      </c>
      <c r="H292" s="11">
        <v>0</v>
      </c>
      <c r="I292" s="11">
        <v>0</v>
      </c>
      <c r="J292" s="11" t="s">
        <v>637</v>
      </c>
      <c r="K292" s="14" t="s">
        <v>433</v>
      </c>
      <c r="L292" s="15">
        <v>39.6</v>
      </c>
      <c r="M292" s="11" t="s">
        <v>626</v>
      </c>
    </row>
    <row r="293" spans="1:13" x14ac:dyDescent="0.25">
      <c r="A293" s="11">
        <v>1183</v>
      </c>
      <c r="B293" s="11" t="s">
        <v>946</v>
      </c>
      <c r="C293" s="11" t="s">
        <v>16</v>
      </c>
      <c r="D293" s="12">
        <v>30</v>
      </c>
      <c r="E293" s="13" t="str">
        <f t="shared" si="9"/>
        <v>Youth</v>
      </c>
      <c r="F293" s="11">
        <v>3</v>
      </c>
      <c r="G293" s="11" t="str">
        <f t="shared" si="8"/>
        <v>Third class</v>
      </c>
      <c r="H293" s="11">
        <v>0</v>
      </c>
      <c r="I293" s="11">
        <v>0</v>
      </c>
      <c r="J293" s="11" t="s">
        <v>1</v>
      </c>
      <c r="K293" s="14">
        <v>382650</v>
      </c>
      <c r="L293" s="15">
        <v>6.95</v>
      </c>
      <c r="M293" s="11" t="s">
        <v>624</v>
      </c>
    </row>
    <row r="294" spans="1:13" x14ac:dyDescent="0.25">
      <c r="A294" s="11">
        <v>1184</v>
      </c>
      <c r="B294" s="11" t="s">
        <v>947</v>
      </c>
      <c r="C294" s="11" t="s">
        <v>13</v>
      </c>
      <c r="D294" s="12"/>
      <c r="E294" s="13" t="str">
        <f t="shared" si="9"/>
        <v>Teenager</v>
      </c>
      <c r="F294" s="11">
        <v>3</v>
      </c>
      <c r="G294" s="11" t="str">
        <f t="shared" si="8"/>
        <v>Third class</v>
      </c>
      <c r="H294" s="11">
        <v>0</v>
      </c>
      <c r="I294" s="11">
        <v>0</v>
      </c>
      <c r="J294" s="11" t="s">
        <v>637</v>
      </c>
      <c r="K294" s="14">
        <v>2652</v>
      </c>
      <c r="L294" s="15">
        <v>7.2291999999999996</v>
      </c>
      <c r="M294" s="11" t="s">
        <v>625</v>
      </c>
    </row>
    <row r="295" spans="1:13" x14ac:dyDescent="0.25">
      <c r="A295" s="11">
        <v>1185</v>
      </c>
      <c r="B295" s="11" t="s">
        <v>680</v>
      </c>
      <c r="C295" s="11" t="s">
        <v>13</v>
      </c>
      <c r="D295" s="12">
        <v>53</v>
      </c>
      <c r="E295" s="13" t="str">
        <f t="shared" si="9"/>
        <v>Adult</v>
      </c>
      <c r="F295" s="11">
        <v>1</v>
      </c>
      <c r="G295" s="11" t="str">
        <f t="shared" si="8"/>
        <v>First class</v>
      </c>
      <c r="H295" s="11">
        <v>1</v>
      </c>
      <c r="I295" s="11">
        <v>1</v>
      </c>
      <c r="J295" s="11" t="s">
        <v>637</v>
      </c>
      <c r="K295" s="14">
        <v>33638</v>
      </c>
      <c r="L295" s="15">
        <v>81.8583</v>
      </c>
      <c r="M295" s="11" t="s">
        <v>626</v>
      </c>
    </row>
    <row r="296" spans="1:13" x14ac:dyDescent="0.25">
      <c r="A296" s="11">
        <v>1186</v>
      </c>
      <c r="B296" s="11" t="s">
        <v>948</v>
      </c>
      <c r="C296" s="11" t="s">
        <v>13</v>
      </c>
      <c r="D296" s="12">
        <v>36</v>
      </c>
      <c r="E296" s="13" t="str">
        <f t="shared" si="9"/>
        <v>Youth</v>
      </c>
      <c r="F296" s="11">
        <v>3</v>
      </c>
      <c r="G296" s="11" t="str">
        <f t="shared" si="8"/>
        <v>Third class</v>
      </c>
      <c r="H296" s="11">
        <v>0</v>
      </c>
      <c r="I296" s="11">
        <v>0</v>
      </c>
      <c r="J296" s="11" t="s">
        <v>637</v>
      </c>
      <c r="K296" s="14">
        <v>345771</v>
      </c>
      <c r="L296" s="15">
        <v>9.5</v>
      </c>
      <c r="M296" s="11" t="s">
        <v>626</v>
      </c>
    </row>
    <row r="297" spans="1:13" x14ac:dyDescent="0.25">
      <c r="A297" s="11">
        <v>1187</v>
      </c>
      <c r="B297" s="11" t="s">
        <v>949</v>
      </c>
      <c r="C297" s="11" t="s">
        <v>13</v>
      </c>
      <c r="D297" s="12">
        <v>26</v>
      </c>
      <c r="E297" s="13" t="str">
        <f t="shared" si="9"/>
        <v>Youth</v>
      </c>
      <c r="F297" s="11">
        <v>3</v>
      </c>
      <c r="G297" s="11" t="str">
        <f t="shared" si="8"/>
        <v>Third class</v>
      </c>
      <c r="H297" s="11">
        <v>0</v>
      </c>
      <c r="I297" s="11">
        <v>0</v>
      </c>
      <c r="J297" s="11" t="s">
        <v>637</v>
      </c>
      <c r="K297" s="14">
        <v>349202</v>
      </c>
      <c r="L297" s="15">
        <v>7.8958000000000004</v>
      </c>
      <c r="M297" s="11" t="s">
        <v>626</v>
      </c>
    </row>
    <row r="298" spans="1:13" x14ac:dyDescent="0.25">
      <c r="A298" s="11">
        <v>1188</v>
      </c>
      <c r="B298" s="11" t="s">
        <v>950</v>
      </c>
      <c r="C298" s="11" t="s">
        <v>16</v>
      </c>
      <c r="D298" s="12">
        <v>1</v>
      </c>
      <c r="E298" s="13" t="str">
        <f t="shared" si="9"/>
        <v>Teenager</v>
      </c>
      <c r="F298" s="11">
        <v>2</v>
      </c>
      <c r="G298" s="11" t="str">
        <f t="shared" si="8"/>
        <v>Second class</v>
      </c>
      <c r="H298" s="11">
        <v>1</v>
      </c>
      <c r="I298" s="11">
        <v>2</v>
      </c>
      <c r="J298" s="11" t="s">
        <v>1</v>
      </c>
      <c r="K298" s="14" t="s">
        <v>441</v>
      </c>
      <c r="L298" s="15">
        <v>41.5792</v>
      </c>
      <c r="M298" s="11" t="s">
        <v>625</v>
      </c>
    </row>
    <row r="299" spans="1:13" x14ac:dyDescent="0.25">
      <c r="A299" s="11">
        <v>1189</v>
      </c>
      <c r="B299" s="11" t="s">
        <v>951</v>
      </c>
      <c r="C299" s="11" t="s">
        <v>13</v>
      </c>
      <c r="D299" s="12"/>
      <c r="E299" s="13" t="str">
        <f t="shared" si="9"/>
        <v>Teenager</v>
      </c>
      <c r="F299" s="11">
        <v>3</v>
      </c>
      <c r="G299" s="11" t="str">
        <f t="shared" si="8"/>
        <v>Third class</v>
      </c>
      <c r="H299" s="11">
        <v>2</v>
      </c>
      <c r="I299" s="11">
        <v>0</v>
      </c>
      <c r="J299" s="11" t="s">
        <v>637</v>
      </c>
      <c r="K299" s="14">
        <v>2662</v>
      </c>
      <c r="L299" s="15">
        <v>21.679200000000002</v>
      </c>
      <c r="M299" s="11" t="s">
        <v>625</v>
      </c>
    </row>
    <row r="300" spans="1:13" x14ac:dyDescent="0.25">
      <c r="A300" s="11">
        <v>1190</v>
      </c>
      <c r="B300" s="11" t="s">
        <v>681</v>
      </c>
      <c r="C300" s="11" t="s">
        <v>13</v>
      </c>
      <c r="D300" s="12">
        <v>30</v>
      </c>
      <c r="E300" s="13" t="str">
        <f t="shared" si="9"/>
        <v>Youth</v>
      </c>
      <c r="F300" s="11">
        <v>1</v>
      </c>
      <c r="G300" s="11" t="str">
        <f t="shared" si="8"/>
        <v>First class</v>
      </c>
      <c r="H300" s="11">
        <v>0</v>
      </c>
      <c r="I300" s="11">
        <v>0</v>
      </c>
      <c r="J300" s="11" t="s">
        <v>637</v>
      </c>
      <c r="K300" s="14">
        <v>113801</v>
      </c>
      <c r="L300" s="15">
        <v>45.5</v>
      </c>
      <c r="M300" s="11" t="s">
        <v>626</v>
      </c>
    </row>
    <row r="301" spans="1:13" x14ac:dyDescent="0.25">
      <c r="A301" s="11">
        <v>1191</v>
      </c>
      <c r="B301" s="11" t="s">
        <v>952</v>
      </c>
      <c r="C301" s="11" t="s">
        <v>13</v>
      </c>
      <c r="D301" s="12">
        <v>29</v>
      </c>
      <c r="E301" s="13" t="str">
        <f t="shared" si="9"/>
        <v>Youth</v>
      </c>
      <c r="F301" s="11">
        <v>3</v>
      </c>
      <c r="G301" s="11" t="str">
        <f t="shared" si="8"/>
        <v>Third class</v>
      </c>
      <c r="H301" s="11">
        <v>0</v>
      </c>
      <c r="I301" s="11">
        <v>0</v>
      </c>
      <c r="J301" s="11" t="s">
        <v>637</v>
      </c>
      <c r="K301" s="14">
        <v>347467</v>
      </c>
      <c r="L301" s="15">
        <v>7.8541999999999996</v>
      </c>
      <c r="M301" s="11" t="s">
        <v>626</v>
      </c>
    </row>
    <row r="302" spans="1:13" x14ac:dyDescent="0.25">
      <c r="A302" s="11">
        <v>1192</v>
      </c>
      <c r="B302" s="11" t="s">
        <v>953</v>
      </c>
      <c r="C302" s="11" t="s">
        <v>13</v>
      </c>
      <c r="D302" s="12">
        <v>32</v>
      </c>
      <c r="E302" s="13" t="str">
        <f t="shared" si="9"/>
        <v>Youth</v>
      </c>
      <c r="F302" s="11">
        <v>3</v>
      </c>
      <c r="G302" s="11" t="str">
        <f t="shared" si="8"/>
        <v>Third class</v>
      </c>
      <c r="H302" s="11">
        <v>0</v>
      </c>
      <c r="I302" s="11">
        <v>0</v>
      </c>
      <c r="J302" s="11" t="s">
        <v>637</v>
      </c>
      <c r="K302" s="14">
        <v>347079</v>
      </c>
      <c r="L302" s="15">
        <v>7.7750000000000004</v>
      </c>
      <c r="M302" s="11" t="s">
        <v>626</v>
      </c>
    </row>
    <row r="303" spans="1:13" x14ac:dyDescent="0.25">
      <c r="A303" s="11">
        <v>1193</v>
      </c>
      <c r="B303" s="11" t="s">
        <v>954</v>
      </c>
      <c r="C303" s="11" t="s">
        <v>13</v>
      </c>
      <c r="D303" s="12"/>
      <c r="E303" s="13" t="str">
        <f t="shared" si="9"/>
        <v>Teenager</v>
      </c>
      <c r="F303" s="11">
        <v>2</v>
      </c>
      <c r="G303" s="11" t="str">
        <f t="shared" si="8"/>
        <v>Second class</v>
      </c>
      <c r="H303" s="11">
        <v>0</v>
      </c>
      <c r="I303" s="11">
        <v>0</v>
      </c>
      <c r="J303" s="11" t="s">
        <v>637</v>
      </c>
      <c r="K303" s="14">
        <v>237735</v>
      </c>
      <c r="L303" s="15">
        <v>15.0458</v>
      </c>
      <c r="M303" s="11" t="s">
        <v>625</v>
      </c>
    </row>
    <row r="304" spans="1:13" x14ac:dyDescent="0.25">
      <c r="A304" s="11">
        <v>1194</v>
      </c>
      <c r="B304" s="11" t="s">
        <v>955</v>
      </c>
      <c r="C304" s="11" t="s">
        <v>13</v>
      </c>
      <c r="D304" s="12">
        <v>43</v>
      </c>
      <c r="E304" s="13" t="str">
        <f t="shared" si="9"/>
        <v>Adult</v>
      </c>
      <c r="F304" s="11">
        <v>2</v>
      </c>
      <c r="G304" s="11" t="str">
        <f t="shared" si="8"/>
        <v>Second class</v>
      </c>
      <c r="H304" s="11">
        <v>0</v>
      </c>
      <c r="I304" s="11">
        <v>1</v>
      </c>
      <c r="J304" s="11" t="s">
        <v>637</v>
      </c>
      <c r="K304" s="14" t="s">
        <v>287</v>
      </c>
      <c r="L304" s="15">
        <v>21</v>
      </c>
      <c r="M304" s="11" t="s">
        <v>626</v>
      </c>
    </row>
    <row r="305" spans="1:13" x14ac:dyDescent="0.25">
      <c r="A305" s="11">
        <v>1195</v>
      </c>
      <c r="B305" s="11" t="s">
        <v>956</v>
      </c>
      <c r="C305" s="11" t="s">
        <v>13</v>
      </c>
      <c r="D305" s="12">
        <v>24</v>
      </c>
      <c r="E305" s="13" t="str">
        <f t="shared" si="9"/>
        <v>Youth</v>
      </c>
      <c r="F305" s="11">
        <v>3</v>
      </c>
      <c r="G305" s="11" t="str">
        <f t="shared" si="8"/>
        <v>Third class</v>
      </c>
      <c r="H305" s="11">
        <v>0</v>
      </c>
      <c r="I305" s="11">
        <v>0</v>
      </c>
      <c r="J305" s="11" t="s">
        <v>637</v>
      </c>
      <c r="K305" s="14">
        <v>315092</v>
      </c>
      <c r="L305" s="15">
        <v>8.6624999999999996</v>
      </c>
      <c r="M305" s="11" t="s">
        <v>626</v>
      </c>
    </row>
    <row r="306" spans="1:13" x14ac:dyDescent="0.25">
      <c r="A306" s="11">
        <v>1196</v>
      </c>
      <c r="B306" s="11" t="s">
        <v>957</v>
      </c>
      <c r="C306" s="11" t="s">
        <v>16</v>
      </c>
      <c r="D306" s="12"/>
      <c r="E306" s="13" t="str">
        <f t="shared" si="9"/>
        <v>Teenager</v>
      </c>
      <c r="F306" s="11">
        <v>3</v>
      </c>
      <c r="G306" s="11" t="str">
        <f t="shared" si="8"/>
        <v>Third class</v>
      </c>
      <c r="H306" s="11">
        <v>0</v>
      </c>
      <c r="I306" s="11">
        <v>0</v>
      </c>
      <c r="J306" s="11" t="s">
        <v>1</v>
      </c>
      <c r="K306" s="14">
        <v>383123</v>
      </c>
      <c r="L306" s="15">
        <v>7.75</v>
      </c>
      <c r="M306" s="11" t="s">
        <v>624</v>
      </c>
    </row>
    <row r="307" spans="1:13" x14ac:dyDescent="0.25">
      <c r="A307" s="11">
        <v>1197</v>
      </c>
      <c r="B307" s="11" t="s">
        <v>958</v>
      </c>
      <c r="C307" s="11" t="s">
        <v>16</v>
      </c>
      <c r="D307" s="12">
        <v>64</v>
      </c>
      <c r="E307" s="13" t="str">
        <f t="shared" si="9"/>
        <v>Elder</v>
      </c>
      <c r="F307" s="11">
        <v>1</v>
      </c>
      <c r="G307" s="11" t="str">
        <f t="shared" si="8"/>
        <v>First class</v>
      </c>
      <c r="H307" s="11">
        <v>1</v>
      </c>
      <c r="I307" s="11">
        <v>1</v>
      </c>
      <c r="J307" s="11" t="s">
        <v>1</v>
      </c>
      <c r="K307" s="14">
        <v>112901</v>
      </c>
      <c r="L307" s="15">
        <v>26.55</v>
      </c>
      <c r="M307" s="11" t="s">
        <v>626</v>
      </c>
    </row>
    <row r="308" spans="1:13" x14ac:dyDescent="0.25">
      <c r="A308" s="11">
        <v>1198</v>
      </c>
      <c r="B308" s="11" t="s">
        <v>682</v>
      </c>
      <c r="C308" s="11" t="s">
        <v>13</v>
      </c>
      <c r="D308" s="12">
        <v>30</v>
      </c>
      <c r="E308" s="13" t="str">
        <f t="shared" si="9"/>
        <v>Youth</v>
      </c>
      <c r="F308" s="11">
        <v>1</v>
      </c>
      <c r="G308" s="11" t="str">
        <f t="shared" si="8"/>
        <v>First class</v>
      </c>
      <c r="H308" s="11">
        <v>1</v>
      </c>
      <c r="I308" s="11">
        <v>2</v>
      </c>
      <c r="J308" s="11" t="s">
        <v>637</v>
      </c>
      <c r="K308" s="14">
        <v>113781</v>
      </c>
      <c r="L308" s="15">
        <v>151.55000000000001</v>
      </c>
      <c r="M308" s="11" t="s">
        <v>626</v>
      </c>
    </row>
    <row r="309" spans="1:13" x14ac:dyDescent="0.25">
      <c r="A309" s="11">
        <v>1199</v>
      </c>
      <c r="B309" s="11" t="s">
        <v>959</v>
      </c>
      <c r="C309" s="11" t="s">
        <v>13</v>
      </c>
      <c r="D309" s="12">
        <v>0.83</v>
      </c>
      <c r="E309" s="13" t="str">
        <f t="shared" si="9"/>
        <v>Teenager</v>
      </c>
      <c r="F309" s="11">
        <v>3</v>
      </c>
      <c r="G309" s="11" t="str">
        <f t="shared" si="8"/>
        <v>Third class</v>
      </c>
      <c r="H309" s="11">
        <v>0</v>
      </c>
      <c r="I309" s="11">
        <v>1</v>
      </c>
      <c r="J309" s="11" t="s">
        <v>637</v>
      </c>
      <c r="K309" s="14">
        <v>392091</v>
      </c>
      <c r="L309" s="15">
        <v>9.35</v>
      </c>
      <c r="M309" s="11" t="s">
        <v>626</v>
      </c>
    </row>
    <row r="310" spans="1:13" x14ac:dyDescent="0.25">
      <c r="A310" s="11">
        <v>1200</v>
      </c>
      <c r="B310" s="11" t="s">
        <v>683</v>
      </c>
      <c r="C310" s="11" t="s">
        <v>13</v>
      </c>
      <c r="D310" s="12">
        <v>55</v>
      </c>
      <c r="E310" s="13" t="str">
        <f t="shared" si="9"/>
        <v>Adult</v>
      </c>
      <c r="F310" s="11">
        <v>1</v>
      </c>
      <c r="G310" s="11" t="str">
        <f t="shared" si="8"/>
        <v>First class</v>
      </c>
      <c r="H310" s="11">
        <v>1</v>
      </c>
      <c r="I310" s="11">
        <v>1</v>
      </c>
      <c r="J310" s="11" t="s">
        <v>637</v>
      </c>
      <c r="K310" s="14">
        <v>12749</v>
      </c>
      <c r="L310" s="15">
        <v>93.5</v>
      </c>
      <c r="M310" s="11" t="s">
        <v>626</v>
      </c>
    </row>
    <row r="311" spans="1:13" x14ac:dyDescent="0.25">
      <c r="A311" s="11">
        <v>1201</v>
      </c>
      <c r="B311" s="11" t="s">
        <v>960</v>
      </c>
      <c r="C311" s="11" t="s">
        <v>16</v>
      </c>
      <c r="D311" s="12">
        <v>45</v>
      </c>
      <c r="E311" s="13" t="str">
        <f t="shared" si="9"/>
        <v>Adult</v>
      </c>
      <c r="F311" s="11">
        <v>3</v>
      </c>
      <c r="G311" s="11" t="str">
        <f t="shared" si="8"/>
        <v>Third class</v>
      </c>
      <c r="H311" s="11">
        <v>1</v>
      </c>
      <c r="I311" s="11">
        <v>0</v>
      </c>
      <c r="J311" s="11" t="s">
        <v>1</v>
      </c>
      <c r="K311" s="14">
        <v>350026</v>
      </c>
      <c r="L311" s="15">
        <v>14.1083</v>
      </c>
      <c r="M311" s="11" t="s">
        <v>626</v>
      </c>
    </row>
    <row r="312" spans="1:13" x14ac:dyDescent="0.25">
      <c r="A312" s="11">
        <v>1202</v>
      </c>
      <c r="B312" s="11" t="s">
        <v>961</v>
      </c>
      <c r="C312" s="11" t="s">
        <v>13</v>
      </c>
      <c r="D312" s="12">
        <v>18</v>
      </c>
      <c r="E312" s="13" t="str">
        <f t="shared" si="9"/>
        <v>Teenager</v>
      </c>
      <c r="F312" s="11">
        <v>3</v>
      </c>
      <c r="G312" s="11" t="str">
        <f t="shared" si="8"/>
        <v>Third class</v>
      </c>
      <c r="H312" s="11">
        <v>0</v>
      </c>
      <c r="I312" s="11">
        <v>0</v>
      </c>
      <c r="J312" s="11" t="s">
        <v>637</v>
      </c>
      <c r="K312" s="14">
        <v>315091</v>
      </c>
      <c r="L312" s="15">
        <v>8.6624999999999996</v>
      </c>
      <c r="M312" s="11" t="s">
        <v>626</v>
      </c>
    </row>
    <row r="313" spans="1:13" x14ac:dyDescent="0.25">
      <c r="A313" s="11">
        <v>1203</v>
      </c>
      <c r="B313" s="11" t="s">
        <v>962</v>
      </c>
      <c r="C313" s="11" t="s">
        <v>13</v>
      </c>
      <c r="D313" s="12">
        <v>22</v>
      </c>
      <c r="E313" s="13" t="str">
        <f t="shared" si="9"/>
        <v>Youth</v>
      </c>
      <c r="F313" s="11">
        <v>3</v>
      </c>
      <c r="G313" s="11" t="str">
        <f t="shared" si="8"/>
        <v>Third class</v>
      </c>
      <c r="H313" s="11">
        <v>0</v>
      </c>
      <c r="I313" s="11">
        <v>0</v>
      </c>
      <c r="J313" s="11" t="s">
        <v>637</v>
      </c>
      <c r="K313" s="14">
        <v>2658</v>
      </c>
      <c r="L313" s="15">
        <v>7.2249999999999996</v>
      </c>
      <c r="M313" s="11" t="s">
        <v>625</v>
      </c>
    </row>
    <row r="314" spans="1:13" x14ac:dyDescent="0.25">
      <c r="A314" s="11">
        <v>1204</v>
      </c>
      <c r="B314" s="11" t="s">
        <v>963</v>
      </c>
      <c r="C314" s="11" t="s">
        <v>13</v>
      </c>
      <c r="D314" s="12"/>
      <c r="E314" s="13" t="str">
        <f t="shared" si="9"/>
        <v>Teenager</v>
      </c>
      <c r="F314" s="11">
        <v>3</v>
      </c>
      <c r="G314" s="11" t="str">
        <f t="shared" si="8"/>
        <v>Third class</v>
      </c>
      <c r="H314" s="11">
        <v>0</v>
      </c>
      <c r="I314" s="11">
        <v>0</v>
      </c>
      <c r="J314" s="11" t="s">
        <v>637</v>
      </c>
      <c r="K314" s="14" t="s">
        <v>462</v>
      </c>
      <c r="L314" s="15">
        <v>7.5750000000000002</v>
      </c>
      <c r="M314" s="11" t="s">
        <v>626</v>
      </c>
    </row>
    <row r="315" spans="1:13" x14ac:dyDescent="0.25">
      <c r="A315" s="11">
        <v>1205</v>
      </c>
      <c r="B315" s="11" t="s">
        <v>964</v>
      </c>
      <c r="C315" s="11" t="s">
        <v>16</v>
      </c>
      <c r="D315" s="12">
        <v>37</v>
      </c>
      <c r="E315" s="13" t="str">
        <f t="shared" si="9"/>
        <v>Youth</v>
      </c>
      <c r="F315" s="11">
        <v>3</v>
      </c>
      <c r="G315" s="11" t="str">
        <f t="shared" si="8"/>
        <v>Third class</v>
      </c>
      <c r="H315" s="11">
        <v>0</v>
      </c>
      <c r="I315" s="11">
        <v>0</v>
      </c>
      <c r="J315" s="11" t="s">
        <v>1</v>
      </c>
      <c r="K315" s="14">
        <v>368364</v>
      </c>
      <c r="L315" s="15">
        <v>7.75</v>
      </c>
      <c r="M315" s="11" t="s">
        <v>624</v>
      </c>
    </row>
    <row r="316" spans="1:13" x14ac:dyDescent="0.25">
      <c r="A316" s="11">
        <v>1206</v>
      </c>
      <c r="B316" s="11" t="s">
        <v>965</v>
      </c>
      <c r="C316" s="11" t="s">
        <v>16</v>
      </c>
      <c r="D316" s="12">
        <v>55</v>
      </c>
      <c r="E316" s="13" t="str">
        <f t="shared" si="9"/>
        <v>Adult</v>
      </c>
      <c r="F316" s="11">
        <v>1</v>
      </c>
      <c r="G316" s="11" t="str">
        <f t="shared" si="8"/>
        <v>First class</v>
      </c>
      <c r="H316" s="11">
        <v>0</v>
      </c>
      <c r="I316" s="11">
        <v>0</v>
      </c>
      <c r="J316" s="11" t="s">
        <v>1</v>
      </c>
      <c r="K316" s="14" t="s">
        <v>465</v>
      </c>
      <c r="L316" s="15">
        <v>135.63329999999999</v>
      </c>
      <c r="M316" s="11" t="s">
        <v>625</v>
      </c>
    </row>
    <row r="317" spans="1:13" x14ac:dyDescent="0.25">
      <c r="A317" s="11">
        <v>1207</v>
      </c>
      <c r="B317" s="11" t="s">
        <v>966</v>
      </c>
      <c r="C317" s="11" t="s">
        <v>16</v>
      </c>
      <c r="D317" s="12">
        <v>17</v>
      </c>
      <c r="E317" s="13" t="str">
        <f t="shared" si="9"/>
        <v>Teenager</v>
      </c>
      <c r="F317" s="11">
        <v>3</v>
      </c>
      <c r="G317" s="11" t="str">
        <f t="shared" si="8"/>
        <v>Third class</v>
      </c>
      <c r="H317" s="11">
        <v>0</v>
      </c>
      <c r="I317" s="11">
        <v>0</v>
      </c>
      <c r="J317" s="11" t="s">
        <v>1</v>
      </c>
      <c r="K317" s="14" t="s">
        <v>468</v>
      </c>
      <c r="L317" s="15">
        <v>7.7332999999999998</v>
      </c>
      <c r="M317" s="11" t="s">
        <v>624</v>
      </c>
    </row>
    <row r="318" spans="1:13" x14ac:dyDescent="0.25">
      <c r="A318" s="11">
        <v>1208</v>
      </c>
      <c r="B318" s="11" t="s">
        <v>684</v>
      </c>
      <c r="C318" s="11" t="s">
        <v>13</v>
      </c>
      <c r="D318" s="12">
        <v>57</v>
      </c>
      <c r="E318" s="13" t="str">
        <f t="shared" si="9"/>
        <v>Adult</v>
      </c>
      <c r="F318" s="11">
        <v>1</v>
      </c>
      <c r="G318" s="11" t="str">
        <f t="shared" si="8"/>
        <v>First class</v>
      </c>
      <c r="H318" s="11">
        <v>1</v>
      </c>
      <c r="I318" s="11">
        <v>0</v>
      </c>
      <c r="J318" s="11" t="s">
        <v>637</v>
      </c>
      <c r="K318" s="14" t="s">
        <v>470</v>
      </c>
      <c r="L318" s="15">
        <v>146.52080000000001</v>
      </c>
      <c r="M318" s="11" t="s">
        <v>625</v>
      </c>
    </row>
    <row r="319" spans="1:13" x14ac:dyDescent="0.25">
      <c r="A319" s="11">
        <v>1209</v>
      </c>
      <c r="B319" s="11" t="s">
        <v>967</v>
      </c>
      <c r="C319" s="11" t="s">
        <v>13</v>
      </c>
      <c r="D319" s="12">
        <v>19</v>
      </c>
      <c r="E319" s="13" t="str">
        <f t="shared" si="9"/>
        <v>Teenager</v>
      </c>
      <c r="F319" s="11">
        <v>2</v>
      </c>
      <c r="G319" s="11" t="str">
        <f t="shared" si="8"/>
        <v>Second class</v>
      </c>
      <c r="H319" s="11">
        <v>0</v>
      </c>
      <c r="I319" s="11">
        <v>0</v>
      </c>
      <c r="J319" s="11" t="s">
        <v>637</v>
      </c>
      <c r="K319" s="14">
        <v>28004</v>
      </c>
      <c r="L319" s="15">
        <v>10.5</v>
      </c>
      <c r="M319" s="11" t="s">
        <v>626</v>
      </c>
    </row>
    <row r="320" spans="1:13" x14ac:dyDescent="0.25">
      <c r="A320" s="11">
        <v>1210</v>
      </c>
      <c r="B320" s="11" t="s">
        <v>968</v>
      </c>
      <c r="C320" s="11" t="s">
        <v>13</v>
      </c>
      <c r="D320" s="12">
        <v>27</v>
      </c>
      <c r="E320" s="13" t="str">
        <f t="shared" si="9"/>
        <v>Youth</v>
      </c>
      <c r="F320" s="11">
        <v>3</v>
      </c>
      <c r="G320" s="11" t="str">
        <f t="shared" si="8"/>
        <v>Third class</v>
      </c>
      <c r="H320" s="11">
        <v>0</v>
      </c>
      <c r="I320" s="11">
        <v>0</v>
      </c>
      <c r="J320" s="11" t="s">
        <v>637</v>
      </c>
      <c r="K320" s="14">
        <v>350408</v>
      </c>
      <c r="L320" s="15">
        <v>7.8541999999999996</v>
      </c>
      <c r="M320" s="11" t="s">
        <v>626</v>
      </c>
    </row>
    <row r="321" spans="1:13" x14ac:dyDescent="0.25">
      <c r="A321" s="11">
        <v>1211</v>
      </c>
      <c r="B321" s="11" t="s">
        <v>969</v>
      </c>
      <c r="C321" s="11" t="s">
        <v>13</v>
      </c>
      <c r="D321" s="12">
        <v>22</v>
      </c>
      <c r="E321" s="13" t="str">
        <f t="shared" si="9"/>
        <v>Youth</v>
      </c>
      <c r="F321" s="11">
        <v>2</v>
      </c>
      <c r="G321" s="11" t="str">
        <f t="shared" si="8"/>
        <v>Second class</v>
      </c>
      <c r="H321" s="11">
        <v>2</v>
      </c>
      <c r="I321" s="11">
        <v>0</v>
      </c>
      <c r="J321" s="11" t="s">
        <v>637</v>
      </c>
      <c r="K321" s="14" t="s">
        <v>65</v>
      </c>
      <c r="L321" s="15">
        <v>31.5</v>
      </c>
      <c r="M321" s="11" t="s">
        <v>626</v>
      </c>
    </row>
    <row r="322" spans="1:13" x14ac:dyDescent="0.25">
      <c r="A322" s="11">
        <v>1212</v>
      </c>
      <c r="B322" s="11" t="s">
        <v>970</v>
      </c>
      <c r="C322" s="11" t="s">
        <v>13</v>
      </c>
      <c r="D322" s="12">
        <v>26</v>
      </c>
      <c r="E322" s="13" t="str">
        <f t="shared" si="9"/>
        <v>Youth</v>
      </c>
      <c r="F322" s="11">
        <v>3</v>
      </c>
      <c r="G322" s="11" t="str">
        <f t="shared" ref="G322:G385" si="10">IF(F322=2,"Second class",IF(F322=3,"Third class","First class"))</f>
        <v>Third class</v>
      </c>
      <c r="H322" s="11">
        <v>0</v>
      </c>
      <c r="I322" s="11">
        <v>0</v>
      </c>
      <c r="J322" s="11" t="s">
        <v>637</v>
      </c>
      <c r="K322" s="14">
        <v>347075</v>
      </c>
      <c r="L322" s="15">
        <v>7.7750000000000004</v>
      </c>
      <c r="M322" s="11" t="s">
        <v>626</v>
      </c>
    </row>
    <row r="323" spans="1:13" x14ac:dyDescent="0.25">
      <c r="A323" s="11">
        <v>1213</v>
      </c>
      <c r="B323" s="11" t="s">
        <v>971</v>
      </c>
      <c r="C323" s="11" t="s">
        <v>13</v>
      </c>
      <c r="D323" s="12">
        <v>25</v>
      </c>
      <c r="E323" s="13" t="str">
        <f t="shared" ref="E323:E386" si="11">IF(D323&gt;60,"Elder",IF(D323&gt;39,"Adult",IF(D323&gt;19,"Youth","Teenager")))</f>
        <v>Youth</v>
      </c>
      <c r="F323" s="11">
        <v>3</v>
      </c>
      <c r="G323" s="11" t="str">
        <f t="shared" si="10"/>
        <v>Third class</v>
      </c>
      <c r="H323" s="11">
        <v>0</v>
      </c>
      <c r="I323" s="11">
        <v>0</v>
      </c>
      <c r="J323" s="11" t="s">
        <v>637</v>
      </c>
      <c r="K323" s="14">
        <v>2654</v>
      </c>
      <c r="L323" s="15">
        <v>7.2291999999999996</v>
      </c>
      <c r="M323" s="11" t="s">
        <v>625</v>
      </c>
    </row>
    <row r="324" spans="1:13" x14ac:dyDescent="0.25">
      <c r="A324" s="11">
        <v>1214</v>
      </c>
      <c r="B324" s="11" t="s">
        <v>972</v>
      </c>
      <c r="C324" s="11" t="s">
        <v>13</v>
      </c>
      <c r="D324" s="12">
        <v>26</v>
      </c>
      <c r="E324" s="13" t="str">
        <f t="shared" si="11"/>
        <v>Youth</v>
      </c>
      <c r="F324" s="11">
        <v>2</v>
      </c>
      <c r="G324" s="11" t="str">
        <f t="shared" si="10"/>
        <v>Second class</v>
      </c>
      <c r="H324" s="11">
        <v>0</v>
      </c>
      <c r="I324" s="11">
        <v>0</v>
      </c>
      <c r="J324" s="11" t="s">
        <v>637</v>
      </c>
      <c r="K324" s="14">
        <v>244368</v>
      </c>
      <c r="L324" s="15">
        <v>13</v>
      </c>
      <c r="M324" s="11" t="s">
        <v>626</v>
      </c>
    </row>
    <row r="325" spans="1:13" x14ac:dyDescent="0.25">
      <c r="A325" s="11">
        <v>1215</v>
      </c>
      <c r="B325" s="11" t="s">
        <v>685</v>
      </c>
      <c r="C325" s="11" t="s">
        <v>13</v>
      </c>
      <c r="D325" s="12">
        <v>33</v>
      </c>
      <c r="E325" s="13" t="str">
        <f t="shared" si="11"/>
        <v>Youth</v>
      </c>
      <c r="F325" s="11">
        <v>1</v>
      </c>
      <c r="G325" s="11" t="str">
        <f t="shared" si="10"/>
        <v>First class</v>
      </c>
      <c r="H325" s="11">
        <v>0</v>
      </c>
      <c r="I325" s="11">
        <v>0</v>
      </c>
      <c r="J325" s="11" t="s">
        <v>637</v>
      </c>
      <c r="K325" s="14">
        <v>113790</v>
      </c>
      <c r="L325" s="15">
        <v>26.55</v>
      </c>
      <c r="M325" s="11" t="s">
        <v>626</v>
      </c>
    </row>
    <row r="326" spans="1:13" x14ac:dyDescent="0.25">
      <c r="A326" s="11">
        <v>1216</v>
      </c>
      <c r="B326" s="11" t="s">
        <v>973</v>
      </c>
      <c r="C326" s="11" t="s">
        <v>16</v>
      </c>
      <c r="D326" s="12">
        <v>39</v>
      </c>
      <c r="E326" s="13" t="str">
        <f t="shared" si="11"/>
        <v>Youth</v>
      </c>
      <c r="F326" s="11">
        <v>1</v>
      </c>
      <c r="G326" s="11" t="str">
        <f t="shared" si="10"/>
        <v>First class</v>
      </c>
      <c r="H326" s="11">
        <v>0</v>
      </c>
      <c r="I326" s="11">
        <v>0</v>
      </c>
      <c r="J326" s="11" t="s">
        <v>1</v>
      </c>
      <c r="K326" s="14">
        <v>24160</v>
      </c>
      <c r="L326" s="15">
        <v>211.33750000000001</v>
      </c>
      <c r="M326" s="11" t="s">
        <v>626</v>
      </c>
    </row>
    <row r="327" spans="1:13" x14ac:dyDescent="0.25">
      <c r="A327" s="11">
        <v>1217</v>
      </c>
      <c r="B327" s="11" t="s">
        <v>974</v>
      </c>
      <c r="C327" s="11" t="s">
        <v>13</v>
      </c>
      <c r="D327" s="12">
        <v>23</v>
      </c>
      <c r="E327" s="13" t="str">
        <f t="shared" si="11"/>
        <v>Youth</v>
      </c>
      <c r="F327" s="11">
        <v>3</v>
      </c>
      <c r="G327" s="11" t="str">
        <f t="shared" si="10"/>
        <v>Third class</v>
      </c>
      <c r="H327" s="11">
        <v>0</v>
      </c>
      <c r="I327" s="11">
        <v>0</v>
      </c>
      <c r="J327" s="11" t="s">
        <v>637</v>
      </c>
      <c r="K327" s="14" t="s">
        <v>483</v>
      </c>
      <c r="L327" s="15">
        <v>7.05</v>
      </c>
      <c r="M327" s="11" t="s">
        <v>626</v>
      </c>
    </row>
    <row r="328" spans="1:13" x14ac:dyDescent="0.25">
      <c r="A328" s="11">
        <v>1218</v>
      </c>
      <c r="B328" s="11" t="s">
        <v>975</v>
      </c>
      <c r="C328" s="11" t="s">
        <v>16</v>
      </c>
      <c r="D328" s="12">
        <v>12</v>
      </c>
      <c r="E328" s="13" t="str">
        <f t="shared" si="11"/>
        <v>Teenager</v>
      </c>
      <c r="F328" s="11">
        <v>2</v>
      </c>
      <c r="G328" s="11" t="str">
        <f t="shared" si="10"/>
        <v>Second class</v>
      </c>
      <c r="H328" s="11">
        <v>2</v>
      </c>
      <c r="I328" s="11">
        <v>1</v>
      </c>
      <c r="J328" s="11" t="s">
        <v>1</v>
      </c>
      <c r="K328" s="14">
        <v>230136</v>
      </c>
      <c r="L328" s="15">
        <v>39</v>
      </c>
      <c r="M328" s="11" t="s">
        <v>626</v>
      </c>
    </row>
    <row r="329" spans="1:13" x14ac:dyDescent="0.25">
      <c r="A329" s="11">
        <v>1219</v>
      </c>
      <c r="B329" s="11" t="s">
        <v>686</v>
      </c>
      <c r="C329" s="11" t="s">
        <v>13</v>
      </c>
      <c r="D329" s="12">
        <v>46</v>
      </c>
      <c r="E329" s="13" t="str">
        <f t="shared" si="11"/>
        <v>Adult</v>
      </c>
      <c r="F329" s="11">
        <v>1</v>
      </c>
      <c r="G329" s="11" t="str">
        <f t="shared" si="10"/>
        <v>First class</v>
      </c>
      <c r="H329" s="11">
        <v>0</v>
      </c>
      <c r="I329" s="11">
        <v>0</v>
      </c>
      <c r="J329" s="11" t="s">
        <v>637</v>
      </c>
      <c r="K329" s="14" t="s">
        <v>486</v>
      </c>
      <c r="L329" s="15">
        <v>79.2</v>
      </c>
      <c r="M329" s="11" t="s">
        <v>625</v>
      </c>
    </row>
    <row r="330" spans="1:13" x14ac:dyDescent="0.25">
      <c r="A330" s="11">
        <v>1220</v>
      </c>
      <c r="B330" s="11" t="s">
        <v>976</v>
      </c>
      <c r="C330" s="11" t="s">
        <v>13</v>
      </c>
      <c r="D330" s="12">
        <v>29</v>
      </c>
      <c r="E330" s="13" t="str">
        <f t="shared" si="11"/>
        <v>Youth</v>
      </c>
      <c r="F330" s="11">
        <v>2</v>
      </c>
      <c r="G330" s="11" t="str">
        <f t="shared" si="10"/>
        <v>Second class</v>
      </c>
      <c r="H330" s="11">
        <v>1</v>
      </c>
      <c r="I330" s="11">
        <v>0</v>
      </c>
      <c r="J330" s="11" t="s">
        <v>637</v>
      </c>
      <c r="K330" s="14">
        <v>2003</v>
      </c>
      <c r="L330" s="15">
        <v>26</v>
      </c>
      <c r="M330" s="11" t="s">
        <v>626</v>
      </c>
    </row>
    <row r="331" spans="1:13" x14ac:dyDescent="0.25">
      <c r="A331" s="11">
        <v>1221</v>
      </c>
      <c r="B331" s="11" t="s">
        <v>977</v>
      </c>
      <c r="C331" s="11" t="s">
        <v>13</v>
      </c>
      <c r="D331" s="12">
        <v>21</v>
      </c>
      <c r="E331" s="13" t="str">
        <f t="shared" si="11"/>
        <v>Youth</v>
      </c>
      <c r="F331" s="11">
        <v>2</v>
      </c>
      <c r="G331" s="11" t="str">
        <f t="shared" si="10"/>
        <v>Second class</v>
      </c>
      <c r="H331" s="11">
        <v>0</v>
      </c>
      <c r="I331" s="11">
        <v>0</v>
      </c>
      <c r="J331" s="11" t="s">
        <v>637</v>
      </c>
      <c r="K331" s="14">
        <v>236854</v>
      </c>
      <c r="L331" s="15">
        <v>13</v>
      </c>
      <c r="M331" s="11" t="s">
        <v>626</v>
      </c>
    </row>
    <row r="332" spans="1:13" x14ac:dyDescent="0.25">
      <c r="A332" s="11">
        <v>1222</v>
      </c>
      <c r="B332" s="11" t="s">
        <v>978</v>
      </c>
      <c r="C332" s="11" t="s">
        <v>16</v>
      </c>
      <c r="D332" s="12">
        <v>48</v>
      </c>
      <c r="E332" s="13" t="str">
        <f t="shared" si="11"/>
        <v>Adult</v>
      </c>
      <c r="F332" s="11">
        <v>2</v>
      </c>
      <c r="G332" s="11" t="str">
        <f t="shared" si="10"/>
        <v>Second class</v>
      </c>
      <c r="H332" s="11">
        <v>0</v>
      </c>
      <c r="I332" s="11">
        <v>2</v>
      </c>
      <c r="J332" s="11" t="s">
        <v>1</v>
      </c>
      <c r="K332" s="14" t="s">
        <v>269</v>
      </c>
      <c r="L332" s="15">
        <v>36.75</v>
      </c>
      <c r="M332" s="11" t="s">
        <v>626</v>
      </c>
    </row>
    <row r="333" spans="1:13" x14ac:dyDescent="0.25">
      <c r="A333" s="11">
        <v>1223</v>
      </c>
      <c r="B333" s="11" t="s">
        <v>687</v>
      </c>
      <c r="C333" s="11" t="s">
        <v>13</v>
      </c>
      <c r="D333" s="12">
        <v>39</v>
      </c>
      <c r="E333" s="13" t="str">
        <f t="shared" si="11"/>
        <v>Youth</v>
      </c>
      <c r="F333" s="11">
        <v>1</v>
      </c>
      <c r="G333" s="11" t="str">
        <f t="shared" si="10"/>
        <v>First class</v>
      </c>
      <c r="H333" s="11">
        <v>0</v>
      </c>
      <c r="I333" s="11">
        <v>0</v>
      </c>
      <c r="J333" s="11" t="s">
        <v>637</v>
      </c>
      <c r="K333" s="14" t="s">
        <v>491</v>
      </c>
      <c r="L333" s="15">
        <v>29.7</v>
      </c>
      <c r="M333" s="11" t="s">
        <v>625</v>
      </c>
    </row>
    <row r="334" spans="1:13" x14ac:dyDescent="0.25">
      <c r="A334" s="11">
        <v>1224</v>
      </c>
      <c r="B334" s="11" t="s">
        <v>979</v>
      </c>
      <c r="C334" s="11" t="s">
        <v>13</v>
      </c>
      <c r="D334" s="12"/>
      <c r="E334" s="13" t="str">
        <f t="shared" si="11"/>
        <v>Teenager</v>
      </c>
      <c r="F334" s="11">
        <v>3</v>
      </c>
      <c r="G334" s="11" t="str">
        <f t="shared" si="10"/>
        <v>Third class</v>
      </c>
      <c r="H334" s="11">
        <v>0</v>
      </c>
      <c r="I334" s="11">
        <v>0</v>
      </c>
      <c r="J334" s="11" t="s">
        <v>637</v>
      </c>
      <c r="K334" s="14">
        <v>2684</v>
      </c>
      <c r="L334" s="15">
        <v>7.2249999999999996</v>
      </c>
      <c r="M334" s="11" t="s">
        <v>625</v>
      </c>
    </row>
    <row r="335" spans="1:13" x14ac:dyDescent="0.25">
      <c r="A335" s="11">
        <v>1225</v>
      </c>
      <c r="B335" s="11" t="s">
        <v>980</v>
      </c>
      <c r="C335" s="11" t="s">
        <v>16</v>
      </c>
      <c r="D335" s="12">
        <v>19</v>
      </c>
      <c r="E335" s="13" t="str">
        <f t="shared" si="11"/>
        <v>Teenager</v>
      </c>
      <c r="F335" s="11">
        <v>3</v>
      </c>
      <c r="G335" s="11" t="str">
        <f t="shared" si="10"/>
        <v>Third class</v>
      </c>
      <c r="H335" s="11">
        <v>1</v>
      </c>
      <c r="I335" s="11">
        <v>1</v>
      </c>
      <c r="J335" s="11" t="s">
        <v>1</v>
      </c>
      <c r="K335" s="14">
        <v>2653</v>
      </c>
      <c r="L335" s="15">
        <v>15.7417</v>
      </c>
      <c r="M335" s="11" t="s">
        <v>625</v>
      </c>
    </row>
    <row r="336" spans="1:13" x14ac:dyDescent="0.25">
      <c r="A336" s="11">
        <v>1226</v>
      </c>
      <c r="B336" s="11" t="s">
        <v>981</v>
      </c>
      <c r="C336" s="11" t="s">
        <v>13</v>
      </c>
      <c r="D336" s="12">
        <v>27</v>
      </c>
      <c r="E336" s="13" t="str">
        <f t="shared" si="11"/>
        <v>Youth</v>
      </c>
      <c r="F336" s="11">
        <v>3</v>
      </c>
      <c r="G336" s="11" t="str">
        <f t="shared" si="10"/>
        <v>Third class</v>
      </c>
      <c r="H336" s="11">
        <v>0</v>
      </c>
      <c r="I336" s="11">
        <v>0</v>
      </c>
      <c r="J336" s="11" t="s">
        <v>637</v>
      </c>
      <c r="K336" s="14">
        <v>349229</v>
      </c>
      <c r="L336" s="15">
        <v>7.8958000000000004</v>
      </c>
      <c r="M336" s="11" t="s">
        <v>626</v>
      </c>
    </row>
    <row r="337" spans="1:13" x14ac:dyDescent="0.25">
      <c r="A337" s="11">
        <v>1227</v>
      </c>
      <c r="B337" s="11" t="s">
        <v>688</v>
      </c>
      <c r="C337" s="11" t="s">
        <v>13</v>
      </c>
      <c r="D337" s="12">
        <v>30</v>
      </c>
      <c r="E337" s="13" t="str">
        <f t="shared" si="11"/>
        <v>Youth</v>
      </c>
      <c r="F337" s="11">
        <v>1</v>
      </c>
      <c r="G337" s="11" t="str">
        <f t="shared" si="10"/>
        <v>First class</v>
      </c>
      <c r="H337" s="11">
        <v>0</v>
      </c>
      <c r="I337" s="11">
        <v>0</v>
      </c>
      <c r="J337" s="11" t="s">
        <v>637</v>
      </c>
      <c r="K337" s="14">
        <v>110469</v>
      </c>
      <c r="L337" s="15">
        <v>26</v>
      </c>
      <c r="M337" s="11" t="s">
        <v>626</v>
      </c>
    </row>
    <row r="338" spans="1:13" x14ac:dyDescent="0.25">
      <c r="A338" s="11">
        <v>1228</v>
      </c>
      <c r="B338" s="11" t="s">
        <v>982</v>
      </c>
      <c r="C338" s="11" t="s">
        <v>13</v>
      </c>
      <c r="D338" s="12">
        <v>32</v>
      </c>
      <c r="E338" s="13" t="str">
        <f t="shared" si="11"/>
        <v>Youth</v>
      </c>
      <c r="F338" s="11">
        <v>2</v>
      </c>
      <c r="G338" s="11" t="str">
        <f t="shared" si="10"/>
        <v>Second class</v>
      </c>
      <c r="H338" s="11">
        <v>0</v>
      </c>
      <c r="I338" s="11">
        <v>0</v>
      </c>
      <c r="J338" s="11" t="s">
        <v>637</v>
      </c>
      <c r="K338" s="14">
        <v>244360</v>
      </c>
      <c r="L338" s="15">
        <v>13</v>
      </c>
      <c r="M338" s="11" t="s">
        <v>626</v>
      </c>
    </row>
    <row r="339" spans="1:13" x14ac:dyDescent="0.25">
      <c r="A339" s="11">
        <v>1229</v>
      </c>
      <c r="B339" s="11" t="s">
        <v>983</v>
      </c>
      <c r="C339" s="11" t="s">
        <v>13</v>
      </c>
      <c r="D339" s="12">
        <v>39</v>
      </c>
      <c r="E339" s="13" t="str">
        <f t="shared" si="11"/>
        <v>Youth</v>
      </c>
      <c r="F339" s="11">
        <v>3</v>
      </c>
      <c r="G339" s="11" t="str">
        <f t="shared" si="10"/>
        <v>Third class</v>
      </c>
      <c r="H339" s="11">
        <v>0</v>
      </c>
      <c r="I339" s="11">
        <v>2</v>
      </c>
      <c r="J339" s="11" t="s">
        <v>637</v>
      </c>
      <c r="K339" s="14">
        <v>2675</v>
      </c>
      <c r="L339" s="15">
        <v>7.2291999999999996</v>
      </c>
      <c r="M339" s="11" t="s">
        <v>625</v>
      </c>
    </row>
    <row r="340" spans="1:13" x14ac:dyDescent="0.25">
      <c r="A340" s="11">
        <v>1230</v>
      </c>
      <c r="B340" s="11" t="s">
        <v>984</v>
      </c>
      <c r="C340" s="11" t="s">
        <v>13</v>
      </c>
      <c r="D340" s="12">
        <v>25</v>
      </c>
      <c r="E340" s="13" t="str">
        <f t="shared" si="11"/>
        <v>Youth</v>
      </c>
      <c r="F340" s="11">
        <v>2</v>
      </c>
      <c r="G340" s="11" t="str">
        <f t="shared" si="10"/>
        <v>Second class</v>
      </c>
      <c r="H340" s="11">
        <v>0</v>
      </c>
      <c r="I340" s="11">
        <v>0</v>
      </c>
      <c r="J340" s="11" t="s">
        <v>637</v>
      </c>
      <c r="K340" s="14" t="s">
        <v>65</v>
      </c>
      <c r="L340" s="15">
        <v>31.5</v>
      </c>
      <c r="M340" s="11" t="s">
        <v>626</v>
      </c>
    </row>
    <row r="341" spans="1:13" x14ac:dyDescent="0.25">
      <c r="A341" s="11">
        <v>1231</v>
      </c>
      <c r="B341" s="11" t="s">
        <v>985</v>
      </c>
      <c r="C341" s="11" t="s">
        <v>13</v>
      </c>
      <c r="D341" s="12"/>
      <c r="E341" s="13" t="str">
        <f t="shared" si="11"/>
        <v>Teenager</v>
      </c>
      <c r="F341" s="11">
        <v>3</v>
      </c>
      <c r="G341" s="11" t="str">
        <f t="shared" si="10"/>
        <v>Third class</v>
      </c>
      <c r="H341" s="11">
        <v>0</v>
      </c>
      <c r="I341" s="11">
        <v>0</v>
      </c>
      <c r="J341" s="11" t="s">
        <v>637</v>
      </c>
      <c r="K341" s="14">
        <v>2622</v>
      </c>
      <c r="L341" s="15">
        <v>7.2291999999999996</v>
      </c>
      <c r="M341" s="11" t="s">
        <v>625</v>
      </c>
    </row>
    <row r="342" spans="1:13" x14ac:dyDescent="0.25">
      <c r="A342" s="11">
        <v>1232</v>
      </c>
      <c r="B342" s="11" t="s">
        <v>986</v>
      </c>
      <c r="C342" s="11" t="s">
        <v>13</v>
      </c>
      <c r="D342" s="12">
        <v>18</v>
      </c>
      <c r="E342" s="13" t="str">
        <f t="shared" si="11"/>
        <v>Teenager</v>
      </c>
      <c r="F342" s="11">
        <v>2</v>
      </c>
      <c r="G342" s="11" t="str">
        <f t="shared" si="10"/>
        <v>Second class</v>
      </c>
      <c r="H342" s="11">
        <v>0</v>
      </c>
      <c r="I342" s="11">
        <v>0</v>
      </c>
      <c r="J342" s="11" t="s">
        <v>637</v>
      </c>
      <c r="K342" s="14" t="s">
        <v>503</v>
      </c>
      <c r="L342" s="15">
        <v>10.5</v>
      </c>
      <c r="M342" s="11" t="s">
        <v>626</v>
      </c>
    </row>
    <row r="343" spans="1:13" x14ac:dyDescent="0.25">
      <c r="A343" s="11">
        <v>1233</v>
      </c>
      <c r="B343" s="11" t="s">
        <v>987</v>
      </c>
      <c r="C343" s="11" t="s">
        <v>13</v>
      </c>
      <c r="D343" s="12">
        <v>32</v>
      </c>
      <c r="E343" s="13" t="str">
        <f t="shared" si="11"/>
        <v>Youth</v>
      </c>
      <c r="F343" s="11">
        <v>3</v>
      </c>
      <c r="G343" s="11" t="str">
        <f t="shared" si="10"/>
        <v>Third class</v>
      </c>
      <c r="H343" s="11">
        <v>0</v>
      </c>
      <c r="I343" s="11">
        <v>0</v>
      </c>
      <c r="J343" s="11" t="s">
        <v>637</v>
      </c>
      <c r="K343" s="14">
        <v>350403</v>
      </c>
      <c r="L343" s="15">
        <v>7.5792000000000002</v>
      </c>
      <c r="M343" s="11" t="s">
        <v>626</v>
      </c>
    </row>
    <row r="344" spans="1:13" x14ac:dyDescent="0.25">
      <c r="A344" s="11">
        <v>1234</v>
      </c>
      <c r="B344" s="11" t="s">
        <v>988</v>
      </c>
      <c r="C344" s="11" t="s">
        <v>13</v>
      </c>
      <c r="D344" s="12"/>
      <c r="E344" s="13" t="str">
        <f t="shared" si="11"/>
        <v>Teenager</v>
      </c>
      <c r="F344" s="11">
        <v>3</v>
      </c>
      <c r="G344" s="11" t="str">
        <f t="shared" si="10"/>
        <v>Third class</v>
      </c>
      <c r="H344" s="11">
        <v>1</v>
      </c>
      <c r="I344" s="11">
        <v>9</v>
      </c>
      <c r="J344" s="11" t="s">
        <v>637</v>
      </c>
      <c r="K344" s="14" t="s">
        <v>291</v>
      </c>
      <c r="L344" s="15">
        <v>69.55</v>
      </c>
      <c r="M344" s="11" t="s">
        <v>626</v>
      </c>
    </row>
    <row r="345" spans="1:13" x14ac:dyDescent="0.25">
      <c r="A345" s="11">
        <v>1235</v>
      </c>
      <c r="B345" s="11" t="s">
        <v>989</v>
      </c>
      <c r="C345" s="11" t="s">
        <v>16</v>
      </c>
      <c r="D345" s="12">
        <v>58</v>
      </c>
      <c r="E345" s="13" t="str">
        <f t="shared" si="11"/>
        <v>Adult</v>
      </c>
      <c r="F345" s="11">
        <v>1</v>
      </c>
      <c r="G345" s="11" t="str">
        <f t="shared" si="10"/>
        <v>First class</v>
      </c>
      <c r="H345" s="11">
        <v>0</v>
      </c>
      <c r="I345" s="11">
        <v>1</v>
      </c>
      <c r="J345" s="11" t="s">
        <v>1</v>
      </c>
      <c r="K345" s="14" t="s">
        <v>507</v>
      </c>
      <c r="L345" s="15">
        <v>512.32920000000001</v>
      </c>
      <c r="M345" s="11" t="s">
        <v>625</v>
      </c>
    </row>
    <row r="346" spans="1:13" x14ac:dyDescent="0.25">
      <c r="A346" s="11">
        <v>1236</v>
      </c>
      <c r="B346" s="11" t="s">
        <v>990</v>
      </c>
      <c r="C346" s="11" t="s">
        <v>13</v>
      </c>
      <c r="D346" s="12"/>
      <c r="E346" s="13" t="str">
        <f t="shared" si="11"/>
        <v>Teenager</v>
      </c>
      <c r="F346" s="11">
        <v>3</v>
      </c>
      <c r="G346" s="11" t="str">
        <f t="shared" si="10"/>
        <v>Third class</v>
      </c>
      <c r="H346" s="11">
        <v>1</v>
      </c>
      <c r="I346" s="11">
        <v>1</v>
      </c>
      <c r="J346" s="11" t="s">
        <v>637</v>
      </c>
      <c r="K346" s="14" t="s">
        <v>296</v>
      </c>
      <c r="L346" s="15">
        <v>14.5</v>
      </c>
      <c r="M346" s="11" t="s">
        <v>626</v>
      </c>
    </row>
    <row r="347" spans="1:13" x14ac:dyDescent="0.25">
      <c r="A347" s="11">
        <v>1237</v>
      </c>
      <c r="B347" s="11" t="s">
        <v>991</v>
      </c>
      <c r="C347" s="11" t="s">
        <v>16</v>
      </c>
      <c r="D347" s="12">
        <v>16</v>
      </c>
      <c r="E347" s="13" t="str">
        <f t="shared" si="11"/>
        <v>Teenager</v>
      </c>
      <c r="F347" s="11">
        <v>3</v>
      </c>
      <c r="G347" s="11" t="str">
        <f t="shared" si="10"/>
        <v>Third class</v>
      </c>
      <c r="H347" s="11">
        <v>0</v>
      </c>
      <c r="I347" s="11">
        <v>0</v>
      </c>
      <c r="J347" s="11" t="s">
        <v>1</v>
      </c>
      <c r="K347" s="14">
        <v>348125</v>
      </c>
      <c r="L347" s="15">
        <v>7.65</v>
      </c>
      <c r="M347" s="11" t="s">
        <v>626</v>
      </c>
    </row>
    <row r="348" spans="1:13" x14ac:dyDescent="0.25">
      <c r="A348" s="11">
        <v>1238</v>
      </c>
      <c r="B348" s="11" t="s">
        <v>992</v>
      </c>
      <c r="C348" s="11" t="s">
        <v>13</v>
      </c>
      <c r="D348" s="12">
        <v>26</v>
      </c>
      <c r="E348" s="13" t="str">
        <f t="shared" si="11"/>
        <v>Youth</v>
      </c>
      <c r="F348" s="11">
        <v>2</v>
      </c>
      <c r="G348" s="11" t="str">
        <f t="shared" si="10"/>
        <v>Second class</v>
      </c>
      <c r="H348" s="11">
        <v>0</v>
      </c>
      <c r="I348" s="11">
        <v>0</v>
      </c>
      <c r="J348" s="11" t="s">
        <v>637</v>
      </c>
      <c r="K348" s="14">
        <v>237670</v>
      </c>
      <c r="L348" s="15">
        <v>13</v>
      </c>
      <c r="M348" s="11" t="s">
        <v>626</v>
      </c>
    </row>
    <row r="349" spans="1:13" x14ac:dyDescent="0.25">
      <c r="A349" s="11">
        <v>1239</v>
      </c>
      <c r="B349" s="11" t="s">
        <v>993</v>
      </c>
      <c r="C349" s="11" t="s">
        <v>16</v>
      </c>
      <c r="D349" s="12">
        <v>38</v>
      </c>
      <c r="E349" s="13" t="str">
        <f t="shared" si="11"/>
        <v>Youth</v>
      </c>
      <c r="F349" s="11">
        <v>3</v>
      </c>
      <c r="G349" s="11" t="str">
        <f t="shared" si="10"/>
        <v>Third class</v>
      </c>
      <c r="H349" s="11">
        <v>0</v>
      </c>
      <c r="I349" s="11">
        <v>0</v>
      </c>
      <c r="J349" s="11" t="s">
        <v>1</v>
      </c>
      <c r="K349" s="14">
        <v>2688</v>
      </c>
      <c r="L349" s="15">
        <v>7.2291999999999996</v>
      </c>
      <c r="M349" s="11" t="s">
        <v>625</v>
      </c>
    </row>
    <row r="350" spans="1:13" x14ac:dyDescent="0.25">
      <c r="A350" s="11">
        <v>1240</v>
      </c>
      <c r="B350" s="11" t="s">
        <v>994</v>
      </c>
      <c r="C350" s="11" t="s">
        <v>13</v>
      </c>
      <c r="D350" s="12">
        <v>24</v>
      </c>
      <c r="E350" s="13" t="str">
        <f t="shared" si="11"/>
        <v>Youth</v>
      </c>
      <c r="F350" s="11">
        <v>2</v>
      </c>
      <c r="G350" s="11" t="str">
        <f t="shared" si="10"/>
        <v>Second class</v>
      </c>
      <c r="H350" s="11">
        <v>0</v>
      </c>
      <c r="I350" s="11">
        <v>0</v>
      </c>
      <c r="J350" s="11" t="s">
        <v>637</v>
      </c>
      <c r="K350" s="14">
        <v>248726</v>
      </c>
      <c r="L350" s="15">
        <v>13.5</v>
      </c>
      <c r="M350" s="11" t="s">
        <v>626</v>
      </c>
    </row>
    <row r="351" spans="1:13" x14ac:dyDescent="0.25">
      <c r="A351" s="11">
        <v>1241</v>
      </c>
      <c r="B351" s="11" t="s">
        <v>995</v>
      </c>
      <c r="C351" s="11" t="s">
        <v>16</v>
      </c>
      <c r="D351" s="12">
        <v>31</v>
      </c>
      <c r="E351" s="13" t="str">
        <f t="shared" si="11"/>
        <v>Youth</v>
      </c>
      <c r="F351" s="11">
        <v>2</v>
      </c>
      <c r="G351" s="11" t="str">
        <f t="shared" si="10"/>
        <v>Second class</v>
      </c>
      <c r="H351" s="11">
        <v>0</v>
      </c>
      <c r="I351" s="11">
        <v>0</v>
      </c>
      <c r="J351" s="11" t="s">
        <v>1</v>
      </c>
      <c r="K351" s="14" t="s">
        <v>515</v>
      </c>
      <c r="L351" s="15">
        <v>21</v>
      </c>
      <c r="M351" s="11" t="s">
        <v>626</v>
      </c>
    </row>
    <row r="352" spans="1:13" x14ac:dyDescent="0.25">
      <c r="A352" s="11">
        <v>1242</v>
      </c>
      <c r="B352" s="11" t="s">
        <v>996</v>
      </c>
      <c r="C352" s="11" t="s">
        <v>16</v>
      </c>
      <c r="D352" s="12">
        <v>45</v>
      </c>
      <c r="E352" s="13" t="str">
        <f t="shared" si="11"/>
        <v>Adult</v>
      </c>
      <c r="F352" s="11">
        <v>1</v>
      </c>
      <c r="G352" s="11" t="str">
        <f t="shared" si="10"/>
        <v>First class</v>
      </c>
      <c r="H352" s="11">
        <v>0</v>
      </c>
      <c r="I352" s="11">
        <v>1</v>
      </c>
      <c r="J352" s="11" t="s">
        <v>1</v>
      </c>
      <c r="K352" s="14" t="s">
        <v>517</v>
      </c>
      <c r="L352" s="15">
        <v>63.3583</v>
      </c>
      <c r="M352" s="11" t="s">
        <v>625</v>
      </c>
    </row>
    <row r="353" spans="1:13" x14ac:dyDescent="0.25">
      <c r="A353" s="11">
        <v>1243</v>
      </c>
      <c r="B353" s="11" t="s">
        <v>997</v>
      </c>
      <c r="C353" s="11" t="s">
        <v>13</v>
      </c>
      <c r="D353" s="12">
        <v>25</v>
      </c>
      <c r="E353" s="13" t="str">
        <f t="shared" si="11"/>
        <v>Youth</v>
      </c>
      <c r="F353" s="11">
        <v>2</v>
      </c>
      <c r="G353" s="11" t="str">
        <f t="shared" si="10"/>
        <v>Second class</v>
      </c>
      <c r="H353" s="11">
        <v>0</v>
      </c>
      <c r="I353" s="11">
        <v>0</v>
      </c>
      <c r="J353" s="11" t="s">
        <v>637</v>
      </c>
      <c r="K353" s="14" t="s">
        <v>520</v>
      </c>
      <c r="L353" s="15">
        <v>10.5</v>
      </c>
      <c r="M353" s="11" t="s">
        <v>626</v>
      </c>
    </row>
    <row r="354" spans="1:13" x14ac:dyDescent="0.25">
      <c r="A354" s="11">
        <v>1244</v>
      </c>
      <c r="B354" s="11" t="s">
        <v>998</v>
      </c>
      <c r="C354" s="11" t="s">
        <v>13</v>
      </c>
      <c r="D354" s="12">
        <v>18</v>
      </c>
      <c r="E354" s="13" t="str">
        <f t="shared" si="11"/>
        <v>Teenager</v>
      </c>
      <c r="F354" s="11">
        <v>2</v>
      </c>
      <c r="G354" s="11" t="str">
        <f t="shared" si="10"/>
        <v>Second class</v>
      </c>
      <c r="H354" s="11">
        <v>0</v>
      </c>
      <c r="I354" s="11">
        <v>0</v>
      </c>
      <c r="J354" s="11" t="s">
        <v>637</v>
      </c>
      <c r="K354" s="14" t="s">
        <v>326</v>
      </c>
      <c r="L354" s="15">
        <v>73.5</v>
      </c>
      <c r="M354" s="11" t="s">
        <v>626</v>
      </c>
    </row>
    <row r="355" spans="1:13" x14ac:dyDescent="0.25">
      <c r="A355" s="11">
        <v>1245</v>
      </c>
      <c r="B355" s="11" t="s">
        <v>999</v>
      </c>
      <c r="C355" s="11" t="s">
        <v>13</v>
      </c>
      <c r="D355" s="12">
        <v>49</v>
      </c>
      <c r="E355" s="13" t="str">
        <f t="shared" si="11"/>
        <v>Adult</v>
      </c>
      <c r="F355" s="11">
        <v>2</v>
      </c>
      <c r="G355" s="11" t="str">
        <f t="shared" si="10"/>
        <v>Second class</v>
      </c>
      <c r="H355" s="11">
        <v>1</v>
      </c>
      <c r="I355" s="11">
        <v>2</v>
      </c>
      <c r="J355" s="11" t="s">
        <v>637</v>
      </c>
      <c r="K355" s="14">
        <v>220845</v>
      </c>
      <c r="L355" s="15">
        <v>65</v>
      </c>
      <c r="M355" s="11" t="s">
        <v>626</v>
      </c>
    </row>
    <row r="356" spans="1:13" x14ac:dyDescent="0.25">
      <c r="A356" s="11">
        <v>1246</v>
      </c>
      <c r="B356" s="11" t="s">
        <v>1000</v>
      </c>
      <c r="C356" s="11" t="s">
        <v>16</v>
      </c>
      <c r="D356" s="12">
        <v>0.17</v>
      </c>
      <c r="E356" s="13" t="str">
        <f t="shared" si="11"/>
        <v>Teenager</v>
      </c>
      <c r="F356" s="11">
        <v>3</v>
      </c>
      <c r="G356" s="11" t="str">
        <f t="shared" si="10"/>
        <v>Third class</v>
      </c>
      <c r="H356" s="11">
        <v>1</v>
      </c>
      <c r="I356" s="11">
        <v>2</v>
      </c>
      <c r="J356" s="11" t="s">
        <v>1</v>
      </c>
      <c r="K356" s="14" t="s">
        <v>67</v>
      </c>
      <c r="L356" s="15">
        <v>20.574999999999999</v>
      </c>
      <c r="M356" s="11" t="s">
        <v>626</v>
      </c>
    </row>
    <row r="357" spans="1:13" x14ac:dyDescent="0.25">
      <c r="A357" s="11">
        <v>1247</v>
      </c>
      <c r="B357" s="11" t="s">
        <v>689</v>
      </c>
      <c r="C357" s="11" t="s">
        <v>13</v>
      </c>
      <c r="D357" s="12">
        <v>50</v>
      </c>
      <c r="E357" s="13" t="str">
        <f t="shared" si="11"/>
        <v>Adult</v>
      </c>
      <c r="F357" s="11">
        <v>1</v>
      </c>
      <c r="G357" s="11" t="str">
        <f t="shared" si="10"/>
        <v>First class</v>
      </c>
      <c r="H357" s="11">
        <v>0</v>
      </c>
      <c r="I357" s="11">
        <v>0</v>
      </c>
      <c r="J357" s="11" t="s">
        <v>637</v>
      </c>
      <c r="K357" s="14">
        <v>113044</v>
      </c>
      <c r="L357" s="15">
        <v>26</v>
      </c>
      <c r="M357" s="11" t="s">
        <v>626</v>
      </c>
    </row>
    <row r="358" spans="1:13" x14ac:dyDescent="0.25">
      <c r="A358" s="11">
        <v>1248</v>
      </c>
      <c r="B358" s="11" t="s">
        <v>1001</v>
      </c>
      <c r="C358" s="11" t="s">
        <v>16</v>
      </c>
      <c r="D358" s="12">
        <v>59</v>
      </c>
      <c r="E358" s="13" t="str">
        <f t="shared" si="11"/>
        <v>Adult</v>
      </c>
      <c r="F358" s="11">
        <v>1</v>
      </c>
      <c r="G358" s="11" t="str">
        <f t="shared" si="10"/>
        <v>First class</v>
      </c>
      <c r="H358" s="11">
        <v>2</v>
      </c>
      <c r="I358" s="11">
        <v>0</v>
      </c>
      <c r="J358" s="11" t="s">
        <v>1</v>
      </c>
      <c r="K358" s="14">
        <v>11769</v>
      </c>
      <c r="L358" s="15">
        <v>51.479199999999999</v>
      </c>
      <c r="M358" s="11" t="s">
        <v>626</v>
      </c>
    </row>
    <row r="359" spans="1:13" x14ac:dyDescent="0.25">
      <c r="A359" s="11">
        <v>1249</v>
      </c>
      <c r="B359" s="11" t="s">
        <v>1002</v>
      </c>
      <c r="C359" s="11" t="s">
        <v>13</v>
      </c>
      <c r="D359" s="12"/>
      <c r="E359" s="13" t="str">
        <f t="shared" si="11"/>
        <v>Teenager</v>
      </c>
      <c r="F359" s="11">
        <v>3</v>
      </c>
      <c r="G359" s="11" t="str">
        <f t="shared" si="10"/>
        <v>Third class</v>
      </c>
      <c r="H359" s="11">
        <v>0</v>
      </c>
      <c r="I359" s="11">
        <v>0</v>
      </c>
      <c r="J359" s="11" t="s">
        <v>637</v>
      </c>
      <c r="K359" s="14">
        <v>1222</v>
      </c>
      <c r="L359" s="15">
        <v>7.8792</v>
      </c>
      <c r="M359" s="11" t="s">
        <v>626</v>
      </c>
    </row>
    <row r="360" spans="1:13" x14ac:dyDescent="0.25">
      <c r="A360" s="11">
        <v>1250</v>
      </c>
      <c r="B360" s="11" t="s">
        <v>1003</v>
      </c>
      <c r="C360" s="11" t="s">
        <v>13</v>
      </c>
      <c r="D360" s="12"/>
      <c r="E360" s="13" t="str">
        <f t="shared" si="11"/>
        <v>Teenager</v>
      </c>
      <c r="F360" s="11">
        <v>3</v>
      </c>
      <c r="G360" s="11" t="str">
        <f t="shared" si="10"/>
        <v>Third class</v>
      </c>
      <c r="H360" s="11">
        <v>0</v>
      </c>
      <c r="I360" s="11">
        <v>0</v>
      </c>
      <c r="J360" s="11" t="s">
        <v>637</v>
      </c>
      <c r="K360" s="14">
        <v>368402</v>
      </c>
      <c r="L360" s="15">
        <v>7.75</v>
      </c>
      <c r="M360" s="11" t="s">
        <v>624</v>
      </c>
    </row>
    <row r="361" spans="1:13" x14ac:dyDescent="0.25">
      <c r="A361" s="11">
        <v>1251</v>
      </c>
      <c r="B361" s="11" t="s">
        <v>1004</v>
      </c>
      <c r="C361" s="11" t="s">
        <v>16</v>
      </c>
      <c r="D361" s="12">
        <v>30</v>
      </c>
      <c r="E361" s="13" t="str">
        <f t="shared" si="11"/>
        <v>Youth</v>
      </c>
      <c r="F361" s="11">
        <v>3</v>
      </c>
      <c r="G361" s="11" t="str">
        <f t="shared" si="10"/>
        <v>Third class</v>
      </c>
      <c r="H361" s="11">
        <v>1</v>
      </c>
      <c r="I361" s="11">
        <v>0</v>
      </c>
      <c r="J361" s="11" t="s">
        <v>1</v>
      </c>
      <c r="K361" s="14">
        <v>349910</v>
      </c>
      <c r="L361" s="15">
        <v>15.55</v>
      </c>
      <c r="M361" s="11" t="s">
        <v>626</v>
      </c>
    </row>
    <row r="362" spans="1:13" x14ac:dyDescent="0.25">
      <c r="A362" s="11">
        <v>1252</v>
      </c>
      <c r="B362" s="11" t="s">
        <v>1005</v>
      </c>
      <c r="C362" s="11" t="s">
        <v>13</v>
      </c>
      <c r="D362" s="12">
        <v>14.5</v>
      </c>
      <c r="E362" s="13" t="str">
        <f t="shared" si="11"/>
        <v>Teenager</v>
      </c>
      <c r="F362" s="11">
        <v>3</v>
      </c>
      <c r="G362" s="11" t="str">
        <f t="shared" si="10"/>
        <v>Third class</v>
      </c>
      <c r="H362" s="11">
        <v>8</v>
      </c>
      <c r="I362" s="11">
        <v>2</v>
      </c>
      <c r="J362" s="11" t="s">
        <v>637</v>
      </c>
      <c r="K362" s="14" t="s">
        <v>291</v>
      </c>
      <c r="L362" s="15">
        <v>69.55</v>
      </c>
      <c r="M362" s="11" t="s">
        <v>626</v>
      </c>
    </row>
    <row r="363" spans="1:13" x14ac:dyDescent="0.25">
      <c r="A363" s="11">
        <v>1253</v>
      </c>
      <c r="B363" s="11" t="s">
        <v>1006</v>
      </c>
      <c r="C363" s="11" t="s">
        <v>16</v>
      </c>
      <c r="D363" s="12">
        <v>24</v>
      </c>
      <c r="E363" s="13" t="str">
        <f t="shared" si="11"/>
        <v>Youth</v>
      </c>
      <c r="F363" s="11">
        <v>2</v>
      </c>
      <c r="G363" s="11" t="str">
        <f t="shared" si="10"/>
        <v>Second class</v>
      </c>
      <c r="H363" s="11">
        <v>1</v>
      </c>
      <c r="I363" s="11">
        <v>1</v>
      </c>
      <c r="J363" s="11" t="s">
        <v>1</v>
      </c>
      <c r="K363" s="14" t="s">
        <v>532</v>
      </c>
      <c r="L363" s="15">
        <v>37.004199999999997</v>
      </c>
      <c r="M363" s="11" t="s">
        <v>625</v>
      </c>
    </row>
    <row r="364" spans="1:13" x14ac:dyDescent="0.25">
      <c r="A364" s="11">
        <v>1254</v>
      </c>
      <c r="B364" s="11" t="s">
        <v>1007</v>
      </c>
      <c r="C364" s="11" t="s">
        <v>16</v>
      </c>
      <c r="D364" s="12">
        <v>31</v>
      </c>
      <c r="E364" s="13" t="str">
        <f t="shared" si="11"/>
        <v>Youth</v>
      </c>
      <c r="F364" s="11">
        <v>2</v>
      </c>
      <c r="G364" s="11" t="str">
        <f t="shared" si="10"/>
        <v>Second class</v>
      </c>
      <c r="H364" s="11">
        <v>0</v>
      </c>
      <c r="I364" s="11">
        <v>0</v>
      </c>
      <c r="J364" s="11" t="s">
        <v>1</v>
      </c>
      <c r="K364" s="14" t="s">
        <v>415</v>
      </c>
      <c r="L364" s="15">
        <v>21</v>
      </c>
      <c r="M364" s="11" t="s">
        <v>626</v>
      </c>
    </row>
    <row r="365" spans="1:13" x14ac:dyDescent="0.25">
      <c r="A365" s="11">
        <v>1255</v>
      </c>
      <c r="B365" s="11" t="s">
        <v>1008</v>
      </c>
      <c r="C365" s="11" t="s">
        <v>13</v>
      </c>
      <c r="D365" s="12">
        <v>27</v>
      </c>
      <c r="E365" s="13" t="str">
        <f t="shared" si="11"/>
        <v>Youth</v>
      </c>
      <c r="F365" s="11">
        <v>3</v>
      </c>
      <c r="G365" s="11" t="str">
        <f t="shared" si="10"/>
        <v>Third class</v>
      </c>
      <c r="H365" s="11">
        <v>0</v>
      </c>
      <c r="I365" s="11">
        <v>0</v>
      </c>
      <c r="J365" s="11" t="s">
        <v>637</v>
      </c>
      <c r="K365" s="14">
        <v>315083</v>
      </c>
      <c r="L365" s="15">
        <v>8.6624999999999996</v>
      </c>
      <c r="M365" s="11" t="s">
        <v>626</v>
      </c>
    </row>
    <row r="366" spans="1:13" x14ac:dyDescent="0.25">
      <c r="A366" s="11">
        <v>1256</v>
      </c>
      <c r="B366" s="11" t="s">
        <v>1009</v>
      </c>
      <c r="C366" s="11" t="s">
        <v>16</v>
      </c>
      <c r="D366" s="12">
        <v>25</v>
      </c>
      <c r="E366" s="13" t="str">
        <f t="shared" si="11"/>
        <v>Youth</v>
      </c>
      <c r="F366" s="11">
        <v>1</v>
      </c>
      <c r="G366" s="11" t="str">
        <f t="shared" si="10"/>
        <v>First class</v>
      </c>
      <c r="H366" s="11">
        <v>1</v>
      </c>
      <c r="I366" s="11">
        <v>0</v>
      </c>
      <c r="J366" s="11" t="s">
        <v>1</v>
      </c>
      <c r="K366" s="14">
        <v>11765</v>
      </c>
      <c r="L366" s="15">
        <v>55.441699999999997</v>
      </c>
      <c r="M366" s="11" t="s">
        <v>625</v>
      </c>
    </row>
    <row r="367" spans="1:13" x14ac:dyDescent="0.25">
      <c r="A367" s="11">
        <v>1257</v>
      </c>
      <c r="B367" s="11" t="s">
        <v>1010</v>
      </c>
      <c r="C367" s="11" t="s">
        <v>16</v>
      </c>
      <c r="D367" s="12"/>
      <c r="E367" s="13" t="str">
        <f t="shared" si="11"/>
        <v>Teenager</v>
      </c>
      <c r="F367" s="11">
        <v>3</v>
      </c>
      <c r="G367" s="11" t="str">
        <f t="shared" si="10"/>
        <v>Third class</v>
      </c>
      <c r="H367" s="11">
        <v>1</v>
      </c>
      <c r="I367" s="11">
        <v>9</v>
      </c>
      <c r="J367" s="11" t="s">
        <v>1</v>
      </c>
      <c r="K367" s="14" t="s">
        <v>291</v>
      </c>
      <c r="L367" s="15">
        <v>69.55</v>
      </c>
      <c r="M367" s="11" t="s">
        <v>626</v>
      </c>
    </row>
    <row r="368" spans="1:13" x14ac:dyDescent="0.25">
      <c r="A368" s="11">
        <v>1258</v>
      </c>
      <c r="B368" s="11" t="s">
        <v>1011</v>
      </c>
      <c r="C368" s="11" t="s">
        <v>13</v>
      </c>
      <c r="D368" s="12"/>
      <c r="E368" s="13" t="str">
        <f t="shared" si="11"/>
        <v>Teenager</v>
      </c>
      <c r="F368" s="11">
        <v>3</v>
      </c>
      <c r="G368" s="11" t="str">
        <f t="shared" si="10"/>
        <v>Third class</v>
      </c>
      <c r="H368" s="11">
        <v>1</v>
      </c>
      <c r="I368" s="11">
        <v>0</v>
      </c>
      <c r="J368" s="11" t="s">
        <v>637</v>
      </c>
      <c r="K368" s="14">
        <v>2689</v>
      </c>
      <c r="L368" s="15">
        <v>14.458299999999999</v>
      </c>
      <c r="M368" s="11" t="s">
        <v>625</v>
      </c>
    </row>
    <row r="369" spans="1:13" x14ac:dyDescent="0.25">
      <c r="A369" s="11">
        <v>1259</v>
      </c>
      <c r="B369" s="11" t="s">
        <v>1012</v>
      </c>
      <c r="C369" s="11" t="s">
        <v>16</v>
      </c>
      <c r="D369" s="12">
        <v>22</v>
      </c>
      <c r="E369" s="13" t="str">
        <f t="shared" si="11"/>
        <v>Youth</v>
      </c>
      <c r="F369" s="11">
        <v>3</v>
      </c>
      <c r="G369" s="11" t="str">
        <f t="shared" si="10"/>
        <v>Third class</v>
      </c>
      <c r="H369" s="11">
        <v>0</v>
      </c>
      <c r="I369" s="11">
        <v>0</v>
      </c>
      <c r="J369" s="11" t="s">
        <v>1</v>
      </c>
      <c r="K369" s="14">
        <v>3101295</v>
      </c>
      <c r="L369" s="15">
        <v>39.6875</v>
      </c>
      <c r="M369" s="11" t="s">
        <v>626</v>
      </c>
    </row>
    <row r="370" spans="1:13" x14ac:dyDescent="0.25">
      <c r="A370" s="11">
        <v>1260</v>
      </c>
      <c r="B370" s="11" t="s">
        <v>1013</v>
      </c>
      <c r="C370" s="11" t="s">
        <v>16</v>
      </c>
      <c r="D370" s="12">
        <v>45</v>
      </c>
      <c r="E370" s="13" t="str">
        <f t="shared" si="11"/>
        <v>Adult</v>
      </c>
      <c r="F370" s="11">
        <v>1</v>
      </c>
      <c r="G370" s="11" t="str">
        <f t="shared" si="10"/>
        <v>First class</v>
      </c>
      <c r="H370" s="11">
        <v>0</v>
      </c>
      <c r="I370" s="11">
        <v>1</v>
      </c>
      <c r="J370" s="11" t="s">
        <v>1</v>
      </c>
      <c r="K370" s="14">
        <v>112378</v>
      </c>
      <c r="L370" s="15">
        <v>59.4</v>
      </c>
      <c r="M370" s="11" t="s">
        <v>625</v>
      </c>
    </row>
    <row r="371" spans="1:13" x14ac:dyDescent="0.25">
      <c r="A371" s="11">
        <v>1261</v>
      </c>
      <c r="B371" s="11" t="s">
        <v>1014</v>
      </c>
      <c r="C371" s="11" t="s">
        <v>13</v>
      </c>
      <c r="D371" s="12">
        <v>29</v>
      </c>
      <c r="E371" s="13" t="str">
        <f t="shared" si="11"/>
        <v>Youth</v>
      </c>
      <c r="F371" s="11">
        <v>2</v>
      </c>
      <c r="G371" s="11" t="str">
        <f t="shared" si="10"/>
        <v>Second class</v>
      </c>
      <c r="H371" s="11">
        <v>0</v>
      </c>
      <c r="I371" s="11">
        <v>0</v>
      </c>
      <c r="J371" s="11" t="s">
        <v>637</v>
      </c>
      <c r="K371" s="14" t="s">
        <v>542</v>
      </c>
      <c r="L371" s="15">
        <v>13.8583</v>
      </c>
      <c r="M371" s="11" t="s">
        <v>625</v>
      </c>
    </row>
    <row r="372" spans="1:13" x14ac:dyDescent="0.25">
      <c r="A372" s="11">
        <v>1262</v>
      </c>
      <c r="B372" s="11" t="s">
        <v>1015</v>
      </c>
      <c r="C372" s="11" t="s">
        <v>13</v>
      </c>
      <c r="D372" s="12">
        <v>21</v>
      </c>
      <c r="E372" s="13" t="str">
        <f t="shared" si="11"/>
        <v>Youth</v>
      </c>
      <c r="F372" s="11">
        <v>2</v>
      </c>
      <c r="G372" s="11" t="str">
        <f t="shared" si="10"/>
        <v>Second class</v>
      </c>
      <c r="H372" s="11">
        <v>1</v>
      </c>
      <c r="I372" s="11">
        <v>0</v>
      </c>
      <c r="J372" s="11" t="s">
        <v>637</v>
      </c>
      <c r="K372" s="14">
        <v>28133</v>
      </c>
      <c r="L372" s="15">
        <v>11.5</v>
      </c>
      <c r="M372" s="11" t="s">
        <v>626</v>
      </c>
    </row>
    <row r="373" spans="1:13" x14ac:dyDescent="0.25">
      <c r="A373" s="11">
        <v>1263</v>
      </c>
      <c r="B373" s="11" t="s">
        <v>1016</v>
      </c>
      <c r="C373" s="11" t="s">
        <v>16</v>
      </c>
      <c r="D373" s="12">
        <v>31</v>
      </c>
      <c r="E373" s="13" t="str">
        <f t="shared" si="11"/>
        <v>Youth</v>
      </c>
      <c r="F373" s="11">
        <v>1</v>
      </c>
      <c r="G373" s="11" t="str">
        <f t="shared" si="10"/>
        <v>First class</v>
      </c>
      <c r="H373" s="11">
        <v>0</v>
      </c>
      <c r="I373" s="11">
        <v>0</v>
      </c>
      <c r="J373" s="11" t="s">
        <v>1</v>
      </c>
      <c r="K373" s="14">
        <v>16966</v>
      </c>
      <c r="L373" s="15">
        <v>134.5</v>
      </c>
      <c r="M373" s="11" t="s">
        <v>625</v>
      </c>
    </row>
    <row r="374" spans="1:13" x14ac:dyDescent="0.25">
      <c r="A374" s="11">
        <v>1264</v>
      </c>
      <c r="B374" s="11" t="s">
        <v>690</v>
      </c>
      <c r="C374" s="11" t="s">
        <v>13</v>
      </c>
      <c r="D374" s="12">
        <v>49</v>
      </c>
      <c r="E374" s="13" t="str">
        <f t="shared" si="11"/>
        <v>Adult</v>
      </c>
      <c r="F374" s="11">
        <v>1</v>
      </c>
      <c r="G374" s="11" t="str">
        <f>IF(F374=2,"Second class",IF(F374=3,"Third class","First class"))</f>
        <v>First class</v>
      </c>
      <c r="H374" s="11">
        <v>0</v>
      </c>
      <c r="I374" s="11">
        <v>0</v>
      </c>
      <c r="J374" s="11" t="s">
        <v>637</v>
      </c>
      <c r="K374" s="14">
        <v>112058</v>
      </c>
      <c r="L374" s="15">
        <v>0</v>
      </c>
      <c r="M374" s="11" t="s">
        <v>626</v>
      </c>
    </row>
    <row r="375" spans="1:13" x14ac:dyDescent="0.25">
      <c r="A375" s="11">
        <v>1265</v>
      </c>
      <c r="B375" s="11" t="s">
        <v>1017</v>
      </c>
      <c r="C375" s="11" t="s">
        <v>13</v>
      </c>
      <c r="D375" s="12">
        <v>44</v>
      </c>
      <c r="E375" s="13" t="str">
        <f t="shared" si="11"/>
        <v>Adult</v>
      </c>
      <c r="F375" s="11">
        <v>2</v>
      </c>
      <c r="G375" s="11" t="str">
        <f t="shared" si="10"/>
        <v>Second class</v>
      </c>
      <c r="H375" s="11">
        <v>0</v>
      </c>
      <c r="I375" s="11">
        <v>0</v>
      </c>
      <c r="J375" s="11" t="s">
        <v>637</v>
      </c>
      <c r="K375" s="14">
        <v>248746</v>
      </c>
      <c r="L375" s="15">
        <v>13</v>
      </c>
      <c r="M375" s="11" t="s">
        <v>626</v>
      </c>
    </row>
    <row r="376" spans="1:13" x14ac:dyDescent="0.25">
      <c r="A376" s="11">
        <v>1266</v>
      </c>
      <c r="B376" s="11" t="s">
        <v>1018</v>
      </c>
      <c r="C376" s="11" t="s">
        <v>16</v>
      </c>
      <c r="D376" s="12">
        <v>54</v>
      </c>
      <c r="E376" s="13" t="str">
        <f t="shared" si="11"/>
        <v>Adult</v>
      </c>
      <c r="F376" s="11">
        <v>1</v>
      </c>
      <c r="G376" s="11" t="str">
        <f t="shared" si="10"/>
        <v>First class</v>
      </c>
      <c r="H376" s="11">
        <v>1</v>
      </c>
      <c r="I376" s="11">
        <v>1</v>
      </c>
      <c r="J376" s="11" t="s">
        <v>1</v>
      </c>
      <c r="K376" s="14">
        <v>33638</v>
      </c>
      <c r="L376" s="15">
        <v>81.8583</v>
      </c>
      <c r="M376" s="11" t="s">
        <v>626</v>
      </c>
    </row>
    <row r="377" spans="1:13" x14ac:dyDescent="0.25">
      <c r="A377" s="11">
        <v>1267</v>
      </c>
      <c r="B377" s="11" t="s">
        <v>1019</v>
      </c>
      <c r="C377" s="11" t="s">
        <v>16</v>
      </c>
      <c r="D377" s="12">
        <v>45</v>
      </c>
      <c r="E377" s="13" t="str">
        <f t="shared" si="11"/>
        <v>Adult</v>
      </c>
      <c r="F377" s="11">
        <v>1</v>
      </c>
      <c r="G377" s="11" t="str">
        <f t="shared" si="10"/>
        <v>First class</v>
      </c>
      <c r="H377" s="11">
        <v>0</v>
      </c>
      <c r="I377" s="11">
        <v>0</v>
      </c>
      <c r="J377" s="11" t="s">
        <v>1</v>
      </c>
      <c r="K377" s="14" t="s">
        <v>52</v>
      </c>
      <c r="L377" s="15">
        <v>262.375</v>
      </c>
      <c r="M377" s="11" t="s">
        <v>625</v>
      </c>
    </row>
    <row r="378" spans="1:13" x14ac:dyDescent="0.25">
      <c r="A378" s="11">
        <v>1268</v>
      </c>
      <c r="B378" s="11" t="s">
        <v>1020</v>
      </c>
      <c r="C378" s="11" t="s">
        <v>16</v>
      </c>
      <c r="D378" s="12">
        <v>22</v>
      </c>
      <c r="E378" s="13" t="str">
        <f t="shared" si="11"/>
        <v>Youth</v>
      </c>
      <c r="F378" s="11">
        <v>3</v>
      </c>
      <c r="G378" s="11" t="str">
        <f t="shared" si="10"/>
        <v>Third class</v>
      </c>
      <c r="H378" s="11">
        <v>2</v>
      </c>
      <c r="I378" s="11">
        <v>0</v>
      </c>
      <c r="J378" s="11" t="s">
        <v>1</v>
      </c>
      <c r="K378" s="14">
        <v>315152</v>
      </c>
      <c r="L378" s="15">
        <v>8.6624999999999996</v>
      </c>
      <c r="M378" s="11" t="s">
        <v>626</v>
      </c>
    </row>
    <row r="379" spans="1:13" x14ac:dyDescent="0.25">
      <c r="A379" s="11">
        <v>1269</v>
      </c>
      <c r="B379" s="11" t="s">
        <v>1021</v>
      </c>
      <c r="C379" s="11" t="s">
        <v>13</v>
      </c>
      <c r="D379" s="12">
        <v>21</v>
      </c>
      <c r="E379" s="13" t="str">
        <f t="shared" si="11"/>
        <v>Youth</v>
      </c>
      <c r="F379" s="11">
        <v>2</v>
      </c>
      <c r="G379" s="11" t="str">
        <f t="shared" si="10"/>
        <v>Second class</v>
      </c>
      <c r="H379" s="11">
        <v>0</v>
      </c>
      <c r="I379" s="11">
        <v>0</v>
      </c>
      <c r="J379" s="11" t="s">
        <v>637</v>
      </c>
      <c r="K379" s="14">
        <v>29107</v>
      </c>
      <c r="L379" s="15">
        <v>11.5</v>
      </c>
      <c r="M379" s="11" t="s">
        <v>626</v>
      </c>
    </row>
    <row r="380" spans="1:13" x14ac:dyDescent="0.25">
      <c r="A380" s="11">
        <v>1270</v>
      </c>
      <c r="B380" s="11" t="s">
        <v>691</v>
      </c>
      <c r="C380" s="11" t="s">
        <v>13</v>
      </c>
      <c r="D380" s="12">
        <v>55</v>
      </c>
      <c r="E380" s="13" t="str">
        <f t="shared" si="11"/>
        <v>Adult</v>
      </c>
      <c r="F380" s="11">
        <v>1</v>
      </c>
      <c r="G380" s="11" t="str">
        <f t="shared" si="10"/>
        <v>First class</v>
      </c>
      <c r="H380" s="11">
        <v>0</v>
      </c>
      <c r="I380" s="11">
        <v>0</v>
      </c>
      <c r="J380" s="11" t="s">
        <v>637</v>
      </c>
      <c r="K380" s="14">
        <v>680</v>
      </c>
      <c r="L380" s="15">
        <v>50</v>
      </c>
      <c r="M380" s="11" t="s">
        <v>626</v>
      </c>
    </row>
    <row r="381" spans="1:13" x14ac:dyDescent="0.25">
      <c r="A381" s="11">
        <v>1271</v>
      </c>
      <c r="B381" s="11" t="s">
        <v>1022</v>
      </c>
      <c r="C381" s="11" t="s">
        <v>13</v>
      </c>
      <c r="D381" s="12">
        <v>5</v>
      </c>
      <c r="E381" s="13" t="str">
        <f t="shared" si="11"/>
        <v>Teenager</v>
      </c>
      <c r="F381" s="11">
        <v>3</v>
      </c>
      <c r="G381" s="11" t="str">
        <f t="shared" si="10"/>
        <v>Third class</v>
      </c>
      <c r="H381" s="11">
        <v>4</v>
      </c>
      <c r="I381" s="11">
        <v>2</v>
      </c>
      <c r="J381" s="11" t="s">
        <v>637</v>
      </c>
      <c r="K381" s="14">
        <v>347077</v>
      </c>
      <c r="L381" s="15">
        <v>31.387499999999999</v>
      </c>
      <c r="M381" s="11" t="s">
        <v>626</v>
      </c>
    </row>
    <row r="382" spans="1:13" x14ac:dyDescent="0.25">
      <c r="A382" s="11">
        <v>1272</v>
      </c>
      <c r="B382" s="11" t="s">
        <v>1023</v>
      </c>
      <c r="C382" s="11" t="s">
        <v>13</v>
      </c>
      <c r="D382" s="12"/>
      <c r="E382" s="13" t="str">
        <f t="shared" si="11"/>
        <v>Teenager</v>
      </c>
      <c r="F382" s="11">
        <v>3</v>
      </c>
      <c r="G382" s="11" t="str">
        <f t="shared" si="10"/>
        <v>Third class</v>
      </c>
      <c r="H382" s="11">
        <v>0</v>
      </c>
      <c r="I382" s="11">
        <v>0</v>
      </c>
      <c r="J382" s="11" t="s">
        <v>637</v>
      </c>
      <c r="K382" s="14">
        <v>366713</v>
      </c>
      <c r="L382" s="15">
        <v>7.75</v>
      </c>
      <c r="M382" s="11" t="s">
        <v>624</v>
      </c>
    </row>
    <row r="383" spans="1:13" x14ac:dyDescent="0.25">
      <c r="A383" s="11">
        <v>1273</v>
      </c>
      <c r="B383" s="11" t="s">
        <v>1024</v>
      </c>
      <c r="C383" s="11" t="s">
        <v>13</v>
      </c>
      <c r="D383" s="12">
        <v>26</v>
      </c>
      <c r="E383" s="13" t="str">
        <f t="shared" si="11"/>
        <v>Youth</v>
      </c>
      <c r="F383" s="11">
        <v>3</v>
      </c>
      <c r="G383" s="11" t="str">
        <f t="shared" si="10"/>
        <v>Third class</v>
      </c>
      <c r="H383" s="11">
        <v>0</v>
      </c>
      <c r="I383" s="11">
        <v>0</v>
      </c>
      <c r="J383" s="11" t="s">
        <v>637</v>
      </c>
      <c r="K383" s="14">
        <v>330910</v>
      </c>
      <c r="L383" s="15">
        <v>7.8792</v>
      </c>
      <c r="M383" s="11" t="s">
        <v>624</v>
      </c>
    </row>
    <row r="384" spans="1:13" x14ac:dyDescent="0.25">
      <c r="A384" s="11">
        <v>1274</v>
      </c>
      <c r="B384" s="11" t="s">
        <v>1025</v>
      </c>
      <c r="C384" s="11" t="s">
        <v>16</v>
      </c>
      <c r="D384" s="12"/>
      <c r="E384" s="13" t="str">
        <f t="shared" si="11"/>
        <v>Teenager</v>
      </c>
      <c r="F384" s="11">
        <v>3</v>
      </c>
      <c r="G384" s="11" t="str">
        <f t="shared" si="10"/>
        <v>Third class</v>
      </c>
      <c r="H384" s="11">
        <v>0</v>
      </c>
      <c r="I384" s="11">
        <v>0</v>
      </c>
      <c r="J384" s="11" t="s">
        <v>1</v>
      </c>
      <c r="K384" s="14">
        <v>364498</v>
      </c>
      <c r="L384" s="15">
        <v>14.5</v>
      </c>
      <c r="M384" s="11" t="s">
        <v>626</v>
      </c>
    </row>
    <row r="385" spans="1:13" x14ac:dyDescent="0.25">
      <c r="A385" s="11">
        <v>1275</v>
      </c>
      <c r="B385" s="11" t="s">
        <v>1026</v>
      </c>
      <c r="C385" s="11" t="s">
        <v>16</v>
      </c>
      <c r="D385" s="12">
        <v>19</v>
      </c>
      <c r="E385" s="13" t="str">
        <f t="shared" si="11"/>
        <v>Teenager</v>
      </c>
      <c r="F385" s="11">
        <v>3</v>
      </c>
      <c r="G385" s="11" t="str">
        <f t="shared" si="10"/>
        <v>Third class</v>
      </c>
      <c r="H385" s="11">
        <v>1</v>
      </c>
      <c r="I385" s="11">
        <v>0</v>
      </c>
      <c r="J385" s="11" t="s">
        <v>1</v>
      </c>
      <c r="K385" s="14">
        <v>376566</v>
      </c>
      <c r="L385" s="15">
        <v>16.100000000000001</v>
      </c>
      <c r="M385" s="11" t="s">
        <v>626</v>
      </c>
    </row>
    <row r="386" spans="1:13" x14ac:dyDescent="0.25">
      <c r="A386" s="11">
        <v>1276</v>
      </c>
      <c r="B386" s="11" t="s">
        <v>1027</v>
      </c>
      <c r="C386" s="11" t="s">
        <v>13</v>
      </c>
      <c r="D386" s="12"/>
      <c r="E386" s="13" t="str">
        <f t="shared" si="11"/>
        <v>Teenager</v>
      </c>
      <c r="F386" s="11">
        <v>2</v>
      </c>
      <c r="G386" s="11" t="str">
        <f t="shared" ref="G386:G419" si="12">IF(F386=2,"Second class",IF(F386=3,"Third class","First class"))</f>
        <v>Second class</v>
      </c>
      <c r="H386" s="11">
        <v>0</v>
      </c>
      <c r="I386" s="11">
        <v>0</v>
      </c>
      <c r="J386" s="11" t="s">
        <v>637</v>
      </c>
      <c r="K386" s="14" t="s">
        <v>561</v>
      </c>
      <c r="L386" s="15">
        <v>12.875</v>
      </c>
      <c r="M386" s="11" t="s">
        <v>626</v>
      </c>
    </row>
    <row r="387" spans="1:13" x14ac:dyDescent="0.25">
      <c r="A387" s="11">
        <v>1277</v>
      </c>
      <c r="B387" s="11" t="s">
        <v>1028</v>
      </c>
      <c r="C387" s="11" t="s">
        <v>16</v>
      </c>
      <c r="D387" s="12">
        <v>24</v>
      </c>
      <c r="E387" s="13" t="str">
        <f t="shared" ref="E387:E419" si="13">IF(D387&gt;60,"Elder",IF(D387&gt;39,"Adult",IF(D387&gt;19,"Youth","Teenager")))</f>
        <v>Youth</v>
      </c>
      <c r="F387" s="11">
        <v>2</v>
      </c>
      <c r="G387" s="11" t="str">
        <f t="shared" si="12"/>
        <v>Second class</v>
      </c>
      <c r="H387" s="11">
        <v>1</v>
      </c>
      <c r="I387" s="11">
        <v>2</v>
      </c>
      <c r="J387" s="11" t="s">
        <v>1</v>
      </c>
      <c r="K387" s="14">
        <v>220845</v>
      </c>
      <c r="L387" s="15">
        <v>65</v>
      </c>
      <c r="M387" s="11" t="s">
        <v>626</v>
      </c>
    </row>
    <row r="388" spans="1:13" x14ac:dyDescent="0.25">
      <c r="A388" s="11">
        <v>1278</v>
      </c>
      <c r="B388" s="11" t="s">
        <v>1029</v>
      </c>
      <c r="C388" s="11" t="s">
        <v>13</v>
      </c>
      <c r="D388" s="12">
        <v>24</v>
      </c>
      <c r="E388" s="13" t="str">
        <f t="shared" si="13"/>
        <v>Youth</v>
      </c>
      <c r="F388" s="11">
        <v>3</v>
      </c>
      <c r="G388" s="11" t="str">
        <f t="shared" si="12"/>
        <v>Third class</v>
      </c>
      <c r="H388" s="11">
        <v>0</v>
      </c>
      <c r="I388" s="11">
        <v>0</v>
      </c>
      <c r="J388" s="11" t="s">
        <v>637</v>
      </c>
      <c r="K388" s="14">
        <v>349911</v>
      </c>
      <c r="L388" s="15">
        <v>7.7750000000000004</v>
      </c>
      <c r="M388" s="11" t="s">
        <v>626</v>
      </c>
    </row>
    <row r="389" spans="1:13" x14ac:dyDescent="0.25">
      <c r="A389" s="11">
        <v>1279</v>
      </c>
      <c r="B389" s="11" t="s">
        <v>1030</v>
      </c>
      <c r="C389" s="11" t="s">
        <v>13</v>
      </c>
      <c r="D389" s="12">
        <v>57</v>
      </c>
      <c r="E389" s="13" t="str">
        <f t="shared" si="13"/>
        <v>Adult</v>
      </c>
      <c r="F389" s="11">
        <v>2</v>
      </c>
      <c r="G389" s="11" t="str">
        <f t="shared" si="12"/>
        <v>Second class</v>
      </c>
      <c r="H389" s="11">
        <v>0</v>
      </c>
      <c r="I389" s="11">
        <v>0</v>
      </c>
      <c r="J389" s="11" t="s">
        <v>637</v>
      </c>
      <c r="K389" s="14">
        <v>244346</v>
      </c>
      <c r="L389" s="15">
        <v>13</v>
      </c>
      <c r="M389" s="11" t="s">
        <v>626</v>
      </c>
    </row>
    <row r="390" spans="1:13" x14ac:dyDescent="0.25">
      <c r="A390" s="11">
        <v>1280</v>
      </c>
      <c r="B390" s="11" t="s">
        <v>1031</v>
      </c>
      <c r="C390" s="11" t="s">
        <v>13</v>
      </c>
      <c r="D390" s="12">
        <v>21</v>
      </c>
      <c r="E390" s="13" t="str">
        <f t="shared" si="13"/>
        <v>Youth</v>
      </c>
      <c r="F390" s="11">
        <v>3</v>
      </c>
      <c r="G390" s="11" t="str">
        <f t="shared" si="12"/>
        <v>Third class</v>
      </c>
      <c r="H390" s="11">
        <v>0</v>
      </c>
      <c r="I390" s="11">
        <v>0</v>
      </c>
      <c r="J390" s="11" t="s">
        <v>637</v>
      </c>
      <c r="K390" s="14">
        <v>364858</v>
      </c>
      <c r="L390" s="15">
        <v>7.75</v>
      </c>
      <c r="M390" s="11" t="s">
        <v>624</v>
      </c>
    </row>
    <row r="391" spans="1:13" x14ac:dyDescent="0.25">
      <c r="A391" s="11">
        <v>1281</v>
      </c>
      <c r="B391" s="11" t="s">
        <v>1032</v>
      </c>
      <c r="C391" s="11" t="s">
        <v>13</v>
      </c>
      <c r="D391" s="12">
        <v>6</v>
      </c>
      <c r="E391" s="13" t="str">
        <f t="shared" si="13"/>
        <v>Teenager</v>
      </c>
      <c r="F391" s="11">
        <v>3</v>
      </c>
      <c r="G391" s="11" t="str">
        <f t="shared" si="12"/>
        <v>Third class</v>
      </c>
      <c r="H391" s="11">
        <v>3</v>
      </c>
      <c r="I391" s="11">
        <v>1</v>
      </c>
      <c r="J391" s="11" t="s">
        <v>637</v>
      </c>
      <c r="K391" s="14">
        <v>349909</v>
      </c>
      <c r="L391" s="15">
        <v>21.074999999999999</v>
      </c>
      <c r="M391" s="11" t="s">
        <v>626</v>
      </c>
    </row>
    <row r="392" spans="1:13" x14ac:dyDescent="0.25">
      <c r="A392" s="11">
        <v>1282</v>
      </c>
      <c r="B392" s="11" t="s">
        <v>692</v>
      </c>
      <c r="C392" s="11" t="s">
        <v>13</v>
      </c>
      <c r="D392" s="12">
        <v>23</v>
      </c>
      <c r="E392" s="13" t="str">
        <f t="shared" si="13"/>
        <v>Youth</v>
      </c>
      <c r="F392" s="11">
        <v>1</v>
      </c>
      <c r="G392" s="11" t="str">
        <f t="shared" si="12"/>
        <v>First class</v>
      </c>
      <c r="H392" s="11">
        <v>0</v>
      </c>
      <c r="I392" s="11">
        <v>0</v>
      </c>
      <c r="J392" s="11" t="s">
        <v>637</v>
      </c>
      <c r="K392" s="14">
        <v>12749</v>
      </c>
      <c r="L392" s="15">
        <v>93.5</v>
      </c>
      <c r="M392" s="11" t="s">
        <v>626</v>
      </c>
    </row>
    <row r="393" spans="1:13" x14ac:dyDescent="0.25">
      <c r="A393" s="11">
        <v>1283</v>
      </c>
      <c r="B393" s="11" t="s">
        <v>1033</v>
      </c>
      <c r="C393" s="11" t="s">
        <v>16</v>
      </c>
      <c r="D393" s="12">
        <v>51</v>
      </c>
      <c r="E393" s="13" t="str">
        <f t="shared" si="13"/>
        <v>Adult</v>
      </c>
      <c r="F393" s="11">
        <v>1</v>
      </c>
      <c r="G393" s="11" t="str">
        <f t="shared" si="12"/>
        <v>First class</v>
      </c>
      <c r="H393" s="11">
        <v>0</v>
      </c>
      <c r="I393" s="11">
        <v>1</v>
      </c>
      <c r="J393" s="11" t="s">
        <v>1</v>
      </c>
      <c r="K393" s="14" t="s">
        <v>570</v>
      </c>
      <c r="L393" s="15">
        <v>39.4</v>
      </c>
      <c r="M393" s="11" t="s">
        <v>626</v>
      </c>
    </row>
    <row r="394" spans="1:13" x14ac:dyDescent="0.25">
      <c r="A394" s="11">
        <v>1284</v>
      </c>
      <c r="B394" s="11" t="s">
        <v>1034</v>
      </c>
      <c r="C394" s="11" t="s">
        <v>13</v>
      </c>
      <c r="D394" s="12">
        <v>13</v>
      </c>
      <c r="E394" s="13" t="str">
        <f t="shared" si="13"/>
        <v>Teenager</v>
      </c>
      <c r="F394" s="11">
        <v>3</v>
      </c>
      <c r="G394" s="11" t="str">
        <f t="shared" si="12"/>
        <v>Third class</v>
      </c>
      <c r="H394" s="11">
        <v>0</v>
      </c>
      <c r="I394" s="11">
        <v>2</v>
      </c>
      <c r="J394" s="11" t="s">
        <v>637</v>
      </c>
      <c r="K394" s="14" t="s">
        <v>573</v>
      </c>
      <c r="L394" s="15">
        <v>20.25</v>
      </c>
      <c r="M394" s="11" t="s">
        <v>626</v>
      </c>
    </row>
    <row r="395" spans="1:13" x14ac:dyDescent="0.25">
      <c r="A395" s="11">
        <v>1285</v>
      </c>
      <c r="B395" s="11" t="s">
        <v>1035</v>
      </c>
      <c r="C395" s="11" t="s">
        <v>13</v>
      </c>
      <c r="D395" s="12">
        <v>47</v>
      </c>
      <c r="E395" s="13" t="str">
        <f t="shared" si="13"/>
        <v>Adult</v>
      </c>
      <c r="F395" s="11">
        <v>2</v>
      </c>
      <c r="G395" s="11" t="str">
        <f t="shared" si="12"/>
        <v>Second class</v>
      </c>
      <c r="H395" s="11">
        <v>0</v>
      </c>
      <c r="I395" s="11">
        <v>0</v>
      </c>
      <c r="J395" s="11" t="s">
        <v>637</v>
      </c>
      <c r="K395" s="14" t="s">
        <v>575</v>
      </c>
      <c r="L395" s="15">
        <v>10.5</v>
      </c>
      <c r="M395" s="11" t="s">
        <v>626</v>
      </c>
    </row>
    <row r="396" spans="1:13" x14ac:dyDescent="0.25">
      <c r="A396" s="11">
        <v>1286</v>
      </c>
      <c r="B396" s="11" t="s">
        <v>1036</v>
      </c>
      <c r="C396" s="11" t="s">
        <v>13</v>
      </c>
      <c r="D396" s="12">
        <v>29</v>
      </c>
      <c r="E396" s="13" t="str">
        <f t="shared" si="13"/>
        <v>Youth</v>
      </c>
      <c r="F396" s="11">
        <v>3</v>
      </c>
      <c r="G396" s="11" t="str">
        <f t="shared" si="12"/>
        <v>Third class</v>
      </c>
      <c r="H396" s="11">
        <v>3</v>
      </c>
      <c r="I396" s="11">
        <v>1</v>
      </c>
      <c r="J396" s="11" t="s">
        <v>637</v>
      </c>
      <c r="K396" s="14">
        <v>315153</v>
      </c>
      <c r="L396" s="15">
        <v>22.024999999999999</v>
      </c>
      <c r="M396" s="11" t="s">
        <v>626</v>
      </c>
    </row>
    <row r="397" spans="1:13" x14ac:dyDescent="0.25">
      <c r="A397" s="11">
        <v>1287</v>
      </c>
      <c r="B397" s="11" t="s">
        <v>1037</v>
      </c>
      <c r="C397" s="11" t="s">
        <v>16</v>
      </c>
      <c r="D397" s="12">
        <v>18</v>
      </c>
      <c r="E397" s="13" t="str">
        <f t="shared" si="13"/>
        <v>Teenager</v>
      </c>
      <c r="F397" s="11">
        <v>1</v>
      </c>
      <c r="G397" s="11" t="str">
        <f t="shared" si="12"/>
        <v>First class</v>
      </c>
      <c r="H397" s="11">
        <v>1</v>
      </c>
      <c r="I397" s="11">
        <v>0</v>
      </c>
      <c r="J397" s="11" t="s">
        <v>1</v>
      </c>
      <c r="K397" s="14">
        <v>13695</v>
      </c>
      <c r="L397" s="15">
        <v>60</v>
      </c>
      <c r="M397" s="11" t="s">
        <v>626</v>
      </c>
    </row>
    <row r="398" spans="1:13" x14ac:dyDescent="0.25">
      <c r="A398" s="11">
        <v>1288</v>
      </c>
      <c r="B398" s="11" t="s">
        <v>1038</v>
      </c>
      <c r="C398" s="11" t="s">
        <v>13</v>
      </c>
      <c r="D398" s="12">
        <v>24</v>
      </c>
      <c r="E398" s="13" t="str">
        <f t="shared" si="13"/>
        <v>Youth</v>
      </c>
      <c r="F398" s="11">
        <v>3</v>
      </c>
      <c r="G398" s="11" t="str">
        <f t="shared" si="12"/>
        <v>Third class</v>
      </c>
      <c r="H398" s="11">
        <v>0</v>
      </c>
      <c r="I398" s="11">
        <v>0</v>
      </c>
      <c r="J398" s="11" t="s">
        <v>637</v>
      </c>
      <c r="K398" s="14">
        <v>371109</v>
      </c>
      <c r="L398" s="15">
        <v>7.25</v>
      </c>
      <c r="M398" s="11" t="s">
        <v>624</v>
      </c>
    </row>
    <row r="399" spans="1:13" x14ac:dyDescent="0.25">
      <c r="A399" s="11">
        <v>1289</v>
      </c>
      <c r="B399" s="11" t="s">
        <v>1039</v>
      </c>
      <c r="C399" s="11" t="s">
        <v>16</v>
      </c>
      <c r="D399" s="12">
        <v>48</v>
      </c>
      <c r="E399" s="13" t="str">
        <f t="shared" si="13"/>
        <v>Adult</v>
      </c>
      <c r="F399" s="11">
        <v>1</v>
      </c>
      <c r="G399" s="11" t="str">
        <f t="shared" si="12"/>
        <v>First class</v>
      </c>
      <c r="H399" s="11">
        <v>1</v>
      </c>
      <c r="I399" s="11">
        <v>1</v>
      </c>
      <c r="J399" s="11" t="s">
        <v>1</v>
      </c>
      <c r="K399" s="14">
        <v>13567</v>
      </c>
      <c r="L399" s="15">
        <v>79.2</v>
      </c>
      <c r="M399" s="11" t="s">
        <v>625</v>
      </c>
    </row>
    <row r="400" spans="1:13" x14ac:dyDescent="0.25">
      <c r="A400" s="11">
        <v>1290</v>
      </c>
      <c r="B400" s="11" t="s">
        <v>1040</v>
      </c>
      <c r="C400" s="11" t="s">
        <v>13</v>
      </c>
      <c r="D400" s="12">
        <v>22</v>
      </c>
      <c r="E400" s="13" t="str">
        <f t="shared" si="13"/>
        <v>Youth</v>
      </c>
      <c r="F400" s="11">
        <v>3</v>
      </c>
      <c r="G400" s="11" t="str">
        <f t="shared" si="12"/>
        <v>Third class</v>
      </c>
      <c r="H400" s="11">
        <v>0</v>
      </c>
      <c r="I400" s="11">
        <v>0</v>
      </c>
      <c r="J400" s="11" t="s">
        <v>637</v>
      </c>
      <c r="K400" s="14">
        <v>347065</v>
      </c>
      <c r="L400" s="15">
        <v>7.7750000000000004</v>
      </c>
      <c r="M400" s="11" t="s">
        <v>626</v>
      </c>
    </row>
    <row r="401" spans="1:13" x14ac:dyDescent="0.25">
      <c r="A401" s="11">
        <v>1291</v>
      </c>
      <c r="B401" s="11" t="s">
        <v>1041</v>
      </c>
      <c r="C401" s="11" t="s">
        <v>13</v>
      </c>
      <c r="D401" s="12">
        <v>31</v>
      </c>
      <c r="E401" s="13" t="str">
        <f t="shared" si="13"/>
        <v>Youth</v>
      </c>
      <c r="F401" s="11">
        <v>3</v>
      </c>
      <c r="G401" s="11" t="str">
        <f t="shared" si="12"/>
        <v>Third class</v>
      </c>
      <c r="H401" s="11">
        <v>0</v>
      </c>
      <c r="I401" s="11">
        <v>0</v>
      </c>
      <c r="J401" s="11" t="s">
        <v>637</v>
      </c>
      <c r="K401" s="14">
        <v>21332</v>
      </c>
      <c r="L401" s="15">
        <v>7.7332999999999998</v>
      </c>
      <c r="M401" s="11" t="s">
        <v>624</v>
      </c>
    </row>
    <row r="402" spans="1:13" x14ac:dyDescent="0.25">
      <c r="A402" s="11">
        <v>1292</v>
      </c>
      <c r="B402" s="11" t="s">
        <v>1042</v>
      </c>
      <c r="C402" s="11" t="s">
        <v>16</v>
      </c>
      <c r="D402" s="12">
        <v>30</v>
      </c>
      <c r="E402" s="13" t="str">
        <f t="shared" si="13"/>
        <v>Youth</v>
      </c>
      <c r="F402" s="11">
        <v>1</v>
      </c>
      <c r="G402" s="11" t="str">
        <f t="shared" si="12"/>
        <v>First class</v>
      </c>
      <c r="H402" s="11">
        <v>0</v>
      </c>
      <c r="I402" s="11">
        <v>0</v>
      </c>
      <c r="J402" s="11" t="s">
        <v>1</v>
      </c>
      <c r="K402" s="14">
        <v>36928</v>
      </c>
      <c r="L402" s="15">
        <v>164.86670000000001</v>
      </c>
      <c r="M402" s="11" t="s">
        <v>626</v>
      </c>
    </row>
    <row r="403" spans="1:13" x14ac:dyDescent="0.25">
      <c r="A403" s="11">
        <v>1293</v>
      </c>
      <c r="B403" s="11" t="s">
        <v>1043</v>
      </c>
      <c r="C403" s="11" t="s">
        <v>13</v>
      </c>
      <c r="D403" s="12">
        <v>38</v>
      </c>
      <c r="E403" s="13" t="str">
        <f t="shared" si="13"/>
        <v>Youth</v>
      </c>
      <c r="F403" s="11">
        <v>2</v>
      </c>
      <c r="G403" s="11" t="str">
        <f t="shared" si="12"/>
        <v>Second class</v>
      </c>
      <c r="H403" s="11">
        <v>1</v>
      </c>
      <c r="I403" s="11">
        <v>0</v>
      </c>
      <c r="J403" s="11" t="s">
        <v>637</v>
      </c>
      <c r="K403" s="14">
        <v>28664</v>
      </c>
      <c r="L403" s="15">
        <v>21</v>
      </c>
      <c r="M403" s="11" t="s">
        <v>626</v>
      </c>
    </row>
    <row r="404" spans="1:13" x14ac:dyDescent="0.25">
      <c r="A404" s="11">
        <v>1294</v>
      </c>
      <c r="B404" s="11" t="s">
        <v>1044</v>
      </c>
      <c r="C404" s="11" t="s">
        <v>16</v>
      </c>
      <c r="D404" s="12">
        <v>22</v>
      </c>
      <c r="E404" s="13" t="str">
        <f t="shared" si="13"/>
        <v>Youth</v>
      </c>
      <c r="F404" s="11">
        <v>1</v>
      </c>
      <c r="G404" s="11" t="str">
        <f t="shared" si="12"/>
        <v>First class</v>
      </c>
      <c r="H404" s="11">
        <v>0</v>
      </c>
      <c r="I404" s="11">
        <v>1</v>
      </c>
      <c r="J404" s="11" t="s">
        <v>1</v>
      </c>
      <c r="K404" s="14">
        <v>112378</v>
      </c>
      <c r="L404" s="15">
        <v>59.4</v>
      </c>
      <c r="M404" s="11" t="s">
        <v>625</v>
      </c>
    </row>
    <row r="405" spans="1:13" x14ac:dyDescent="0.25">
      <c r="A405" s="11">
        <v>1295</v>
      </c>
      <c r="B405" s="11" t="s">
        <v>693</v>
      </c>
      <c r="C405" s="11" t="s">
        <v>13</v>
      </c>
      <c r="D405" s="12">
        <v>17</v>
      </c>
      <c r="E405" s="13" t="str">
        <f t="shared" si="13"/>
        <v>Teenager</v>
      </c>
      <c r="F405" s="11">
        <v>1</v>
      </c>
      <c r="G405" s="11" t="str">
        <f t="shared" si="12"/>
        <v>First class</v>
      </c>
      <c r="H405" s="11">
        <v>0</v>
      </c>
      <c r="I405" s="11">
        <v>0</v>
      </c>
      <c r="J405" s="11" t="s">
        <v>637</v>
      </c>
      <c r="K405" s="14">
        <v>113059</v>
      </c>
      <c r="L405" s="15">
        <v>47.1</v>
      </c>
      <c r="M405" s="11" t="s">
        <v>626</v>
      </c>
    </row>
    <row r="406" spans="1:13" x14ac:dyDescent="0.25">
      <c r="A406" s="11">
        <v>1296</v>
      </c>
      <c r="B406" s="11" t="s">
        <v>694</v>
      </c>
      <c r="C406" s="11" t="s">
        <v>13</v>
      </c>
      <c r="D406" s="12">
        <v>43</v>
      </c>
      <c r="E406" s="13" t="str">
        <f t="shared" si="13"/>
        <v>Adult</v>
      </c>
      <c r="F406" s="11">
        <v>1</v>
      </c>
      <c r="G406" s="11" t="str">
        <f t="shared" si="12"/>
        <v>First class</v>
      </c>
      <c r="H406" s="11">
        <v>1</v>
      </c>
      <c r="I406" s="11">
        <v>0</v>
      </c>
      <c r="J406" s="11" t="s">
        <v>637</v>
      </c>
      <c r="K406" s="14">
        <v>17765</v>
      </c>
      <c r="L406" s="15">
        <v>27.720800000000001</v>
      </c>
      <c r="M406" s="11" t="s">
        <v>625</v>
      </c>
    </row>
    <row r="407" spans="1:13" x14ac:dyDescent="0.25">
      <c r="A407" s="11">
        <v>1297</v>
      </c>
      <c r="B407" s="11" t="s">
        <v>1045</v>
      </c>
      <c r="C407" s="11" t="s">
        <v>13</v>
      </c>
      <c r="D407" s="12">
        <v>20</v>
      </c>
      <c r="E407" s="13" t="str">
        <f t="shared" si="13"/>
        <v>Youth</v>
      </c>
      <c r="F407" s="11">
        <v>2</v>
      </c>
      <c r="G407" s="11" t="str">
        <f t="shared" si="12"/>
        <v>Second class</v>
      </c>
      <c r="H407" s="11">
        <v>0</v>
      </c>
      <c r="I407" s="11">
        <v>0</v>
      </c>
      <c r="J407" s="11" t="s">
        <v>637</v>
      </c>
      <c r="K407" s="14" t="s">
        <v>591</v>
      </c>
      <c r="L407" s="15">
        <v>13.862500000000001</v>
      </c>
      <c r="M407" s="11" t="s">
        <v>625</v>
      </c>
    </row>
    <row r="408" spans="1:13" x14ac:dyDescent="0.25">
      <c r="A408" s="11">
        <v>1298</v>
      </c>
      <c r="B408" s="11" t="s">
        <v>1046</v>
      </c>
      <c r="C408" s="11" t="s">
        <v>13</v>
      </c>
      <c r="D408" s="12">
        <v>23</v>
      </c>
      <c r="E408" s="13" t="str">
        <f t="shared" si="13"/>
        <v>Youth</v>
      </c>
      <c r="F408" s="11">
        <v>2</v>
      </c>
      <c r="G408" s="11" t="str">
        <f t="shared" si="12"/>
        <v>Second class</v>
      </c>
      <c r="H408" s="11">
        <v>1</v>
      </c>
      <c r="I408" s="11">
        <v>0</v>
      </c>
      <c r="J408" s="11" t="s">
        <v>637</v>
      </c>
      <c r="K408" s="14">
        <v>28666</v>
      </c>
      <c r="L408" s="15">
        <v>10.5</v>
      </c>
      <c r="M408" s="11" t="s">
        <v>626</v>
      </c>
    </row>
    <row r="409" spans="1:13" x14ac:dyDescent="0.25">
      <c r="A409" s="11">
        <v>1299</v>
      </c>
      <c r="B409" s="11" t="s">
        <v>695</v>
      </c>
      <c r="C409" s="11" t="s">
        <v>13</v>
      </c>
      <c r="D409" s="12">
        <v>50</v>
      </c>
      <c r="E409" s="13" t="str">
        <f t="shared" si="13"/>
        <v>Adult</v>
      </c>
      <c r="F409" s="11">
        <v>1</v>
      </c>
      <c r="G409" s="11" t="str">
        <f t="shared" si="12"/>
        <v>First class</v>
      </c>
      <c r="H409" s="11">
        <v>1</v>
      </c>
      <c r="I409" s="11">
        <v>1</v>
      </c>
      <c r="J409" s="11" t="s">
        <v>637</v>
      </c>
      <c r="K409" s="14">
        <v>113503</v>
      </c>
      <c r="L409" s="15">
        <v>211.5</v>
      </c>
      <c r="M409" s="11" t="s">
        <v>625</v>
      </c>
    </row>
    <row r="410" spans="1:13" x14ac:dyDescent="0.25">
      <c r="A410" s="11">
        <v>1300</v>
      </c>
      <c r="B410" s="11" t="s">
        <v>1047</v>
      </c>
      <c r="C410" s="11" t="s">
        <v>16</v>
      </c>
      <c r="D410" s="12"/>
      <c r="E410" s="13" t="str">
        <f t="shared" si="13"/>
        <v>Teenager</v>
      </c>
      <c r="F410" s="11">
        <v>3</v>
      </c>
      <c r="G410" s="11" t="str">
        <f t="shared" si="12"/>
        <v>Third class</v>
      </c>
      <c r="H410" s="11">
        <v>0</v>
      </c>
      <c r="I410" s="11">
        <v>0</v>
      </c>
      <c r="J410" s="11" t="s">
        <v>1</v>
      </c>
      <c r="K410" s="14">
        <v>334915</v>
      </c>
      <c r="L410" s="15">
        <v>7.7207999999999997</v>
      </c>
      <c r="M410" s="11" t="s">
        <v>624</v>
      </c>
    </row>
    <row r="411" spans="1:13" x14ac:dyDescent="0.25">
      <c r="A411" s="11">
        <v>1301</v>
      </c>
      <c r="B411" s="11" t="s">
        <v>1048</v>
      </c>
      <c r="C411" s="11" t="s">
        <v>16</v>
      </c>
      <c r="D411" s="12">
        <v>3</v>
      </c>
      <c r="E411" s="13" t="str">
        <f t="shared" si="13"/>
        <v>Teenager</v>
      </c>
      <c r="F411" s="11">
        <v>3</v>
      </c>
      <c r="G411" s="11" t="str">
        <f t="shared" si="12"/>
        <v>Third class</v>
      </c>
      <c r="H411" s="11">
        <v>1</v>
      </c>
      <c r="I411" s="11">
        <v>1</v>
      </c>
      <c r="J411" s="11" t="s">
        <v>1</v>
      </c>
      <c r="K411" s="14" t="s">
        <v>247</v>
      </c>
      <c r="L411" s="15">
        <v>13.775</v>
      </c>
      <c r="M411" s="11" t="s">
        <v>626</v>
      </c>
    </row>
    <row r="412" spans="1:13" x14ac:dyDescent="0.25">
      <c r="A412" s="11">
        <v>1302</v>
      </c>
      <c r="B412" s="11" t="s">
        <v>1049</v>
      </c>
      <c r="C412" s="11" t="s">
        <v>16</v>
      </c>
      <c r="D412" s="12"/>
      <c r="E412" s="13" t="str">
        <f t="shared" si="13"/>
        <v>Teenager</v>
      </c>
      <c r="F412" s="11">
        <v>3</v>
      </c>
      <c r="G412" s="11" t="str">
        <f t="shared" si="12"/>
        <v>Third class</v>
      </c>
      <c r="H412" s="11">
        <v>0</v>
      </c>
      <c r="I412" s="11">
        <v>0</v>
      </c>
      <c r="J412" s="11" t="s">
        <v>1</v>
      </c>
      <c r="K412" s="14">
        <v>365237</v>
      </c>
      <c r="L412" s="15">
        <v>7.75</v>
      </c>
      <c r="M412" s="11" t="s">
        <v>624</v>
      </c>
    </row>
    <row r="413" spans="1:13" x14ac:dyDescent="0.25">
      <c r="A413" s="11">
        <v>1303</v>
      </c>
      <c r="B413" s="11" t="s">
        <v>1050</v>
      </c>
      <c r="C413" s="11" t="s">
        <v>16</v>
      </c>
      <c r="D413" s="12">
        <v>37</v>
      </c>
      <c r="E413" s="13" t="str">
        <f t="shared" si="13"/>
        <v>Youth</v>
      </c>
      <c r="F413" s="11">
        <v>1</v>
      </c>
      <c r="G413" s="11" t="str">
        <f t="shared" si="12"/>
        <v>First class</v>
      </c>
      <c r="H413" s="11">
        <v>1</v>
      </c>
      <c r="I413" s="11">
        <v>0</v>
      </c>
      <c r="J413" s="11" t="s">
        <v>1</v>
      </c>
      <c r="K413" s="14">
        <v>19928</v>
      </c>
      <c r="L413" s="15">
        <v>90</v>
      </c>
      <c r="M413" s="11" t="s">
        <v>624</v>
      </c>
    </row>
    <row r="414" spans="1:13" x14ac:dyDescent="0.25">
      <c r="A414" s="11">
        <v>1304</v>
      </c>
      <c r="B414" s="11" t="s">
        <v>1051</v>
      </c>
      <c r="C414" s="11" t="s">
        <v>16</v>
      </c>
      <c r="D414" s="12">
        <v>28</v>
      </c>
      <c r="E414" s="13" t="str">
        <f t="shared" si="13"/>
        <v>Youth</v>
      </c>
      <c r="F414" s="11">
        <v>3</v>
      </c>
      <c r="G414" s="11" t="str">
        <f t="shared" si="12"/>
        <v>Third class</v>
      </c>
      <c r="H414" s="11">
        <v>0</v>
      </c>
      <c r="I414" s="11">
        <v>0</v>
      </c>
      <c r="J414" s="11" t="s">
        <v>1</v>
      </c>
      <c r="K414" s="14">
        <v>347086</v>
      </c>
      <c r="L414" s="15">
        <v>7.7750000000000004</v>
      </c>
      <c r="M414" s="11" t="s">
        <v>626</v>
      </c>
    </row>
    <row r="415" spans="1:13" x14ac:dyDescent="0.25">
      <c r="A415" s="11">
        <v>1305</v>
      </c>
      <c r="B415" s="11" t="s">
        <v>1052</v>
      </c>
      <c r="C415" s="11" t="s">
        <v>13</v>
      </c>
      <c r="D415" s="12"/>
      <c r="E415" s="13" t="str">
        <f t="shared" si="13"/>
        <v>Teenager</v>
      </c>
      <c r="F415" s="11">
        <v>3</v>
      </c>
      <c r="G415" s="11" t="str">
        <f t="shared" si="12"/>
        <v>Third class</v>
      </c>
      <c r="H415" s="11">
        <v>0</v>
      </c>
      <c r="I415" s="11">
        <v>0</v>
      </c>
      <c r="J415" s="11" t="s">
        <v>637</v>
      </c>
      <c r="K415" s="14" t="s">
        <v>601</v>
      </c>
      <c r="L415" s="15">
        <v>8.0500000000000007</v>
      </c>
      <c r="M415" s="11" t="s">
        <v>626</v>
      </c>
    </row>
    <row r="416" spans="1:13" x14ac:dyDescent="0.25">
      <c r="A416" s="11">
        <v>1306</v>
      </c>
      <c r="B416" s="11" t="s">
        <v>1053</v>
      </c>
      <c r="C416" s="11" t="s">
        <v>16</v>
      </c>
      <c r="D416" s="12">
        <v>39</v>
      </c>
      <c r="E416" s="13" t="str">
        <f t="shared" si="13"/>
        <v>Youth</v>
      </c>
      <c r="F416" s="11">
        <v>1</v>
      </c>
      <c r="G416" s="11" t="str">
        <f t="shared" si="12"/>
        <v>First class</v>
      </c>
      <c r="H416" s="11">
        <v>0</v>
      </c>
      <c r="I416" s="11">
        <v>0</v>
      </c>
      <c r="J416" s="11" t="s">
        <v>1</v>
      </c>
      <c r="K416" s="14" t="s">
        <v>603</v>
      </c>
      <c r="L416" s="15">
        <v>108.9</v>
      </c>
      <c r="M416" s="11" t="s">
        <v>625</v>
      </c>
    </row>
    <row r="417" spans="1:13" x14ac:dyDescent="0.25">
      <c r="A417" s="11">
        <v>1307</v>
      </c>
      <c r="B417" s="11" t="s">
        <v>1054</v>
      </c>
      <c r="C417" s="11" t="s">
        <v>13</v>
      </c>
      <c r="D417" s="12">
        <v>38.5</v>
      </c>
      <c r="E417" s="13" t="str">
        <f t="shared" si="13"/>
        <v>Youth</v>
      </c>
      <c r="F417" s="11">
        <v>3</v>
      </c>
      <c r="G417" s="11" t="str">
        <f t="shared" si="12"/>
        <v>Third class</v>
      </c>
      <c r="H417" s="11">
        <v>0</v>
      </c>
      <c r="I417" s="11">
        <v>0</v>
      </c>
      <c r="J417" s="11" t="s">
        <v>637</v>
      </c>
      <c r="K417" s="14" t="s">
        <v>606</v>
      </c>
      <c r="L417" s="15">
        <v>7.25</v>
      </c>
      <c r="M417" s="11" t="s">
        <v>626</v>
      </c>
    </row>
    <row r="418" spans="1:13" x14ac:dyDescent="0.25">
      <c r="A418" s="11">
        <v>1308</v>
      </c>
      <c r="B418" s="11" t="s">
        <v>1055</v>
      </c>
      <c r="C418" s="11" t="s">
        <v>13</v>
      </c>
      <c r="D418" s="12"/>
      <c r="E418" s="13" t="str">
        <f t="shared" si="13"/>
        <v>Teenager</v>
      </c>
      <c r="F418" s="11">
        <v>3</v>
      </c>
      <c r="G418" s="11" t="str">
        <f t="shared" si="12"/>
        <v>Third class</v>
      </c>
      <c r="H418" s="11">
        <v>0</v>
      </c>
      <c r="I418" s="11">
        <v>0</v>
      </c>
      <c r="J418" s="11" t="s">
        <v>637</v>
      </c>
      <c r="K418" s="14">
        <v>359309</v>
      </c>
      <c r="L418" s="15">
        <v>8.0500000000000007</v>
      </c>
      <c r="M418" s="11" t="s">
        <v>626</v>
      </c>
    </row>
    <row r="419" spans="1:13" x14ac:dyDescent="0.25">
      <c r="A419" s="11">
        <v>1309</v>
      </c>
      <c r="B419" s="11" t="s">
        <v>1056</v>
      </c>
      <c r="C419" s="11" t="s">
        <v>13</v>
      </c>
      <c r="D419" s="12"/>
      <c r="E419" s="13" t="str">
        <f t="shared" si="13"/>
        <v>Teenager</v>
      </c>
      <c r="F419" s="11">
        <v>3</v>
      </c>
      <c r="G419" s="11" t="str">
        <f t="shared" si="12"/>
        <v>Third class</v>
      </c>
      <c r="H419" s="11">
        <v>1</v>
      </c>
      <c r="I419" s="11">
        <v>1</v>
      </c>
      <c r="J419" s="11" t="s">
        <v>637</v>
      </c>
      <c r="K419" s="14">
        <v>2668</v>
      </c>
      <c r="L419" s="15">
        <v>22.3583</v>
      </c>
      <c r="M419" s="11" t="s">
        <v>625</v>
      </c>
    </row>
  </sheetData>
  <autoFilter ref="A1:M41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7"/>
  <sheetViews>
    <sheetView zoomScale="110" zoomScaleNormal="110" workbookViewId="0">
      <selection activeCell="B3" sqref="B3"/>
    </sheetView>
  </sheetViews>
  <sheetFormatPr defaultRowHeight="15" x14ac:dyDescent="0.25"/>
  <cols>
    <col min="1" max="1" width="13.140625" customWidth="1"/>
    <col min="2" max="2" width="17" customWidth="1"/>
    <col min="3" max="3" width="8.7109375" customWidth="1"/>
    <col min="4" max="4" width="11.42578125" customWidth="1"/>
    <col min="5" max="5" width="6.28515625" customWidth="1"/>
    <col min="6" max="6" width="11.42578125" bestFit="1" customWidth="1"/>
  </cols>
  <sheetData>
    <row r="3" spans="1:2" x14ac:dyDescent="0.25">
      <c r="A3" s="1" t="s">
        <v>1057</v>
      </c>
      <c r="B3" t="s">
        <v>1059</v>
      </c>
    </row>
    <row r="4" spans="1:2" x14ac:dyDescent="0.25">
      <c r="A4" s="2" t="s">
        <v>637</v>
      </c>
      <c r="B4" s="3">
        <v>266</v>
      </c>
    </row>
    <row r="5" spans="1:2" x14ac:dyDescent="0.25">
      <c r="A5" s="2" t="s">
        <v>1</v>
      </c>
      <c r="B5" s="3">
        <v>152</v>
      </c>
    </row>
    <row r="6" spans="1:2" x14ac:dyDescent="0.25">
      <c r="A6" s="2" t="s">
        <v>1058</v>
      </c>
      <c r="B6" s="3">
        <v>418</v>
      </c>
    </row>
    <row r="14" spans="1:2" x14ac:dyDescent="0.25">
      <c r="A14" s="1" t="s">
        <v>1057</v>
      </c>
      <c r="B14" t="s">
        <v>1059</v>
      </c>
    </row>
    <row r="15" spans="1:2" x14ac:dyDescent="0.25">
      <c r="A15" s="2" t="s">
        <v>638</v>
      </c>
      <c r="B15" s="3">
        <v>107</v>
      </c>
    </row>
    <row r="16" spans="1:2" x14ac:dyDescent="0.25">
      <c r="A16" s="2" t="s">
        <v>635</v>
      </c>
      <c r="B16" s="3">
        <v>93</v>
      </c>
    </row>
    <row r="17" spans="1:2" x14ac:dyDescent="0.25">
      <c r="A17" s="2" t="s">
        <v>632</v>
      </c>
      <c r="B17" s="3">
        <v>218</v>
      </c>
    </row>
    <row r="18" spans="1:2" x14ac:dyDescent="0.25">
      <c r="A18" s="2" t="s">
        <v>1058</v>
      </c>
      <c r="B18" s="3">
        <v>418</v>
      </c>
    </row>
    <row r="26" spans="1:2" x14ac:dyDescent="0.25">
      <c r="A26" s="1" t="s">
        <v>1057</v>
      </c>
      <c r="B26" t="s">
        <v>1059</v>
      </c>
    </row>
    <row r="27" spans="1:2" x14ac:dyDescent="0.25">
      <c r="A27" s="2" t="s">
        <v>616</v>
      </c>
      <c r="B27" s="3">
        <v>71</v>
      </c>
    </row>
    <row r="28" spans="1:2" x14ac:dyDescent="0.25">
      <c r="A28" s="2" t="s">
        <v>617</v>
      </c>
      <c r="B28" s="3">
        <v>11</v>
      </c>
    </row>
    <row r="29" spans="1:2" x14ac:dyDescent="0.25">
      <c r="A29" s="2" t="s">
        <v>614</v>
      </c>
      <c r="B29" s="3">
        <v>147</v>
      </c>
    </row>
    <row r="30" spans="1:2" x14ac:dyDescent="0.25">
      <c r="A30" s="2" t="s">
        <v>615</v>
      </c>
      <c r="B30" s="3">
        <v>189</v>
      </c>
    </row>
    <row r="31" spans="1:2" x14ac:dyDescent="0.25">
      <c r="A31" s="2" t="s">
        <v>1058</v>
      </c>
      <c r="B31" s="3">
        <v>418</v>
      </c>
    </row>
    <row r="37" spans="1:2" x14ac:dyDescent="0.25">
      <c r="A37" s="1" t="s">
        <v>1057</v>
      </c>
      <c r="B37" t="s">
        <v>1059</v>
      </c>
    </row>
    <row r="38" spans="1:2" x14ac:dyDescent="0.25">
      <c r="A38" s="2" t="s">
        <v>625</v>
      </c>
      <c r="B38" s="3">
        <v>102</v>
      </c>
    </row>
    <row r="39" spans="1:2" x14ac:dyDescent="0.25">
      <c r="A39" s="2" t="s">
        <v>624</v>
      </c>
      <c r="B39" s="3">
        <v>46</v>
      </c>
    </row>
    <row r="40" spans="1:2" x14ac:dyDescent="0.25">
      <c r="A40" s="2" t="s">
        <v>626</v>
      </c>
      <c r="B40" s="3">
        <v>270</v>
      </c>
    </row>
    <row r="41" spans="1:2" x14ac:dyDescent="0.25">
      <c r="A41" s="2" t="s">
        <v>1058</v>
      </c>
      <c r="B41" s="3">
        <v>418</v>
      </c>
    </row>
    <row r="49" spans="1:6" x14ac:dyDescent="0.25">
      <c r="A49" s="1" t="s">
        <v>1059</v>
      </c>
      <c r="B49" s="1" t="s">
        <v>1060</v>
      </c>
    </row>
    <row r="50" spans="1:6" x14ac:dyDescent="0.25">
      <c r="A50" s="1" t="s">
        <v>1057</v>
      </c>
      <c r="B50" t="s">
        <v>638</v>
      </c>
      <c r="C50" t="s">
        <v>635</v>
      </c>
      <c r="D50" t="s">
        <v>632</v>
      </c>
      <c r="E50" t="s">
        <v>1058</v>
      </c>
    </row>
    <row r="51" spans="1:6" x14ac:dyDescent="0.25">
      <c r="A51" s="2" t="s">
        <v>16</v>
      </c>
      <c r="B51" s="3">
        <v>50</v>
      </c>
      <c r="C51" s="3">
        <v>30</v>
      </c>
      <c r="D51" s="3">
        <v>72</v>
      </c>
      <c r="E51" s="3">
        <v>152</v>
      </c>
    </row>
    <row r="52" spans="1:6" x14ac:dyDescent="0.25">
      <c r="A52" s="4" t="s">
        <v>1</v>
      </c>
      <c r="B52" s="3">
        <v>50</v>
      </c>
      <c r="C52" s="3">
        <v>30</v>
      </c>
      <c r="D52" s="3">
        <v>72</v>
      </c>
      <c r="E52" s="3">
        <v>152</v>
      </c>
    </row>
    <row r="53" spans="1:6" x14ac:dyDescent="0.25">
      <c r="A53" s="2" t="s">
        <v>13</v>
      </c>
      <c r="B53" s="3">
        <v>57</v>
      </c>
      <c r="C53" s="3">
        <v>63</v>
      </c>
      <c r="D53" s="3">
        <v>146</v>
      </c>
      <c r="E53" s="3">
        <v>266</v>
      </c>
    </row>
    <row r="54" spans="1:6" x14ac:dyDescent="0.25">
      <c r="A54" s="4" t="s">
        <v>637</v>
      </c>
      <c r="B54" s="3">
        <v>57</v>
      </c>
      <c r="C54" s="3">
        <v>63</v>
      </c>
      <c r="D54" s="3">
        <v>146</v>
      </c>
      <c r="E54" s="3">
        <v>266</v>
      </c>
    </row>
    <row r="55" spans="1:6" x14ac:dyDescent="0.25">
      <c r="A55" s="2" t="s">
        <v>1058</v>
      </c>
      <c r="B55" s="3">
        <v>107</v>
      </c>
      <c r="C55" s="3">
        <v>93</v>
      </c>
      <c r="D55" s="3">
        <v>218</v>
      </c>
      <c r="E55" s="3">
        <v>418</v>
      </c>
    </row>
    <row r="59" spans="1:6" x14ac:dyDescent="0.25">
      <c r="A59" s="1" t="s">
        <v>1059</v>
      </c>
      <c r="B59" s="1" t="s">
        <v>1060</v>
      </c>
    </row>
    <row r="60" spans="1:6" x14ac:dyDescent="0.25">
      <c r="A60" s="1" t="s">
        <v>1057</v>
      </c>
      <c r="B60" t="s">
        <v>616</v>
      </c>
      <c r="C60" t="s">
        <v>617</v>
      </c>
      <c r="D60" t="s">
        <v>614</v>
      </c>
      <c r="E60" t="s">
        <v>615</v>
      </c>
      <c r="F60" t="s">
        <v>1058</v>
      </c>
    </row>
    <row r="61" spans="1:6" x14ac:dyDescent="0.25">
      <c r="A61" s="2" t="s">
        <v>16</v>
      </c>
      <c r="B61" s="3">
        <v>26</v>
      </c>
      <c r="C61" s="3">
        <v>4</v>
      </c>
      <c r="D61" s="3">
        <v>53</v>
      </c>
      <c r="E61" s="3">
        <v>69</v>
      </c>
      <c r="F61" s="3">
        <v>152</v>
      </c>
    </row>
    <row r="62" spans="1:6" x14ac:dyDescent="0.25">
      <c r="A62" s="4" t="s">
        <v>1</v>
      </c>
      <c r="B62" s="3">
        <v>26</v>
      </c>
      <c r="C62" s="3">
        <v>4</v>
      </c>
      <c r="D62" s="3">
        <v>53</v>
      </c>
      <c r="E62" s="3">
        <v>69</v>
      </c>
      <c r="F62" s="3">
        <v>152</v>
      </c>
    </row>
    <row r="63" spans="1:6" x14ac:dyDescent="0.25">
      <c r="A63" s="2" t="s">
        <v>13</v>
      </c>
      <c r="B63" s="3">
        <v>45</v>
      </c>
      <c r="C63" s="3">
        <v>7</v>
      </c>
      <c r="D63" s="3">
        <v>94</v>
      </c>
      <c r="E63" s="3">
        <v>120</v>
      </c>
      <c r="F63" s="3">
        <v>266</v>
      </c>
    </row>
    <row r="64" spans="1:6" x14ac:dyDescent="0.25">
      <c r="A64" s="4" t="s">
        <v>637</v>
      </c>
      <c r="B64" s="3">
        <v>45</v>
      </c>
      <c r="C64" s="3">
        <v>7</v>
      </c>
      <c r="D64" s="3">
        <v>94</v>
      </c>
      <c r="E64" s="3">
        <v>120</v>
      </c>
      <c r="F64" s="3">
        <v>266</v>
      </c>
    </row>
    <row r="65" spans="1:6" x14ac:dyDescent="0.25">
      <c r="A65" s="2" t="s">
        <v>1058</v>
      </c>
      <c r="B65" s="3">
        <v>71</v>
      </c>
      <c r="C65" s="3">
        <v>11</v>
      </c>
      <c r="D65" s="3">
        <v>147</v>
      </c>
      <c r="E65" s="3">
        <v>189</v>
      </c>
      <c r="F65" s="3">
        <v>418</v>
      </c>
    </row>
    <row r="73" spans="1:6" x14ac:dyDescent="0.25">
      <c r="A73" s="1" t="s">
        <v>1059</v>
      </c>
      <c r="B73" s="1" t="s">
        <v>1060</v>
      </c>
    </row>
    <row r="74" spans="1:6" x14ac:dyDescent="0.25">
      <c r="A74" s="1" t="s">
        <v>1057</v>
      </c>
      <c r="B74" t="s">
        <v>637</v>
      </c>
      <c r="C74" t="s">
        <v>1</v>
      </c>
      <c r="D74" t="s">
        <v>1058</v>
      </c>
    </row>
    <row r="75" spans="1:6" x14ac:dyDescent="0.25">
      <c r="A75" s="2" t="s">
        <v>16</v>
      </c>
      <c r="B75" s="3"/>
      <c r="C75" s="3">
        <v>152</v>
      </c>
      <c r="D75" s="3">
        <v>152</v>
      </c>
    </row>
    <row r="76" spans="1:6" x14ac:dyDescent="0.25">
      <c r="A76" s="2" t="s">
        <v>13</v>
      </c>
      <c r="B76" s="3">
        <v>266</v>
      </c>
      <c r="C76" s="3"/>
      <c r="D76" s="3">
        <v>266</v>
      </c>
    </row>
    <row r="77" spans="1:6" x14ac:dyDescent="0.25">
      <c r="A77" s="2" t="s">
        <v>1058</v>
      </c>
      <c r="B77" s="3">
        <v>266</v>
      </c>
      <c r="C77" s="3">
        <v>152</v>
      </c>
      <c r="D77" s="3">
        <v>418</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W26" sqref="W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vt:lpstr>
      <vt:lpstr>Duplicate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2023-04-15T12:03:58Z</dcterms:created>
  <dcterms:modified xsi:type="dcterms:W3CDTF">2023-04-25T22:00:23Z</dcterms:modified>
</cp:coreProperties>
</file>