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pheyy\Desktop\Akinbuli &amp; Dago's Project\"/>
    </mc:Choice>
  </mc:AlternateContent>
  <xr:revisionPtr revIDLastSave="0" documentId="13_ncr:1_{65445620-D2DD-4201-98D9-5F6197E382DC}" xr6:coauthVersionLast="47" xr6:coauthVersionMax="47" xr10:uidLastSave="{00000000-0000-0000-0000-000000000000}"/>
  <bookViews>
    <workbookView xWindow="-120" yWindow="-120" windowWidth="20730" windowHeight="11040" firstSheet="5" activeTab="6" xr2:uid="{DFB331E3-BF10-405B-AFA5-5A2581512A6C}"/>
  </bookViews>
  <sheets>
    <sheet name="Sports Car" sheetId="1" r:id="rId1"/>
    <sheet name="Sales by Car Make (2)" sheetId="7" r:id="rId2"/>
    <sheet name="Sales By %" sheetId="4" r:id="rId3"/>
    <sheet name="Product Sales" sheetId="5" r:id="rId4"/>
    <sheet name="Dashboard" sheetId="6" r:id="rId5"/>
    <sheet name="dynamic pivot tbl" sheetId="2" r:id="rId6"/>
    <sheet name="helper" sheetId="8" r:id="rId7"/>
  </sheets>
  <definedNames>
    <definedName name="Slicer_Car_Make">#N/A</definedName>
    <definedName name="Slicer_Car_Model">#N/A</definedName>
    <definedName name="Slicer_Year">#N/A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8" l="1"/>
  <c r="M32" i="1"/>
  <c r="M31" i="1"/>
  <c r="A31" i="1"/>
  <c r="M30" i="1"/>
  <c r="M29" i="1"/>
  <c r="M28" i="1"/>
  <c r="M27" i="1"/>
  <c r="M26" i="1"/>
  <c r="M25" i="1"/>
  <c r="M24" i="1"/>
  <c r="L32" i="1"/>
  <c r="L25" i="1"/>
  <c r="L27" i="1"/>
  <c r="L31" i="1"/>
  <c r="L30" i="1"/>
  <c r="L29" i="1"/>
  <c r="L28" i="1"/>
  <c r="L26" i="1"/>
  <c r="L24" i="1"/>
  <c r="L33" i="1" l="1"/>
  <c r="N19" i="1"/>
  <c r="L19" i="1"/>
  <c r="N18" i="1"/>
  <c r="L18" i="1"/>
  <c r="N17" i="1"/>
  <c r="L17" i="1"/>
  <c r="N16" i="1"/>
  <c r="L16" i="1"/>
  <c r="N15" i="1"/>
  <c r="L15" i="1"/>
  <c r="N14" i="1"/>
  <c r="L14" i="1"/>
  <c r="N13" i="1"/>
  <c r="L13" i="1"/>
  <c r="N12" i="1"/>
  <c r="L12" i="1"/>
  <c r="N11" i="1"/>
  <c r="L11" i="1"/>
  <c r="N10" i="1"/>
  <c r="L10" i="1"/>
  <c r="M19" i="1"/>
  <c r="M18" i="1"/>
  <c r="M17" i="1"/>
  <c r="M12" i="1" s="1"/>
  <c r="M16" i="1"/>
  <c r="M14" i="1"/>
  <c r="M15" i="1"/>
  <c r="M13" i="1"/>
  <c r="M11" i="1"/>
  <c r="M10" i="1"/>
</calcChain>
</file>

<file path=xl/sharedStrings.xml><?xml version="1.0" encoding="utf-8"?>
<sst xmlns="http://schemas.openxmlformats.org/spreadsheetml/2006/main" count="2159" uniqueCount="265">
  <si>
    <t>Car Make</t>
  </si>
  <si>
    <t>Car Model</t>
  </si>
  <si>
    <t>Year</t>
  </si>
  <si>
    <t>Engine Size (L)</t>
  </si>
  <si>
    <t>Horsepower</t>
  </si>
  <si>
    <t>Torque (lb-ft)</t>
  </si>
  <si>
    <t>0-60 MPH Time (seconds)</t>
  </si>
  <si>
    <t>Price (in USD)</t>
  </si>
  <si>
    <t>Porsche</t>
  </si>
  <si>
    <t>Lamborghini</t>
  </si>
  <si>
    <t>Huracan</t>
  </si>
  <si>
    <t>Ferrari</t>
  </si>
  <si>
    <t>488 GTB</t>
  </si>
  <si>
    <t>Audi</t>
  </si>
  <si>
    <t>R8</t>
  </si>
  <si>
    <t>McLaren</t>
  </si>
  <si>
    <t>720S</t>
  </si>
  <si>
    <t>BMW</t>
  </si>
  <si>
    <t>M8</t>
  </si>
  <si>
    <t>Mercedes-Benz</t>
  </si>
  <si>
    <t>AMG GT</t>
  </si>
  <si>
    <t>Chevrolet</t>
  </si>
  <si>
    <t>Corvette</t>
  </si>
  <si>
    <t>Ford</t>
  </si>
  <si>
    <t>Mustang Shelby GT500</t>
  </si>
  <si>
    <t>Nissan</t>
  </si>
  <si>
    <t>GT-R Nismo</t>
  </si>
  <si>
    <t>Aston Martin</t>
  </si>
  <si>
    <t>DB11</t>
  </si>
  <si>
    <t>Bugatti</t>
  </si>
  <si>
    <t>Chiron</t>
  </si>
  <si>
    <t>Dodge</t>
  </si>
  <si>
    <t>Challenger SRT Hellcat</t>
  </si>
  <si>
    <t>Jaguar</t>
  </si>
  <si>
    <t>F-Type</t>
  </si>
  <si>
    <t>Koenigsegg</t>
  </si>
  <si>
    <t>Jesko</t>
  </si>
  <si>
    <t>Lexus</t>
  </si>
  <si>
    <t>LC 500</t>
  </si>
  <si>
    <t>Lotus</t>
  </si>
  <si>
    <t>Evora GT</t>
  </si>
  <si>
    <t>Maserati</t>
  </si>
  <si>
    <t>GranTurismo</t>
  </si>
  <si>
    <t>Boxster</t>
  </si>
  <si>
    <t>Alfa Romeo</t>
  </si>
  <si>
    <t>Giulia Quadrifoglio</t>
  </si>
  <si>
    <t>Ariel</t>
  </si>
  <si>
    <t>Atom</t>
  </si>
  <si>
    <t>Bentley</t>
  </si>
  <si>
    <t>Continental GT</t>
  </si>
  <si>
    <t>Artura</t>
  </si>
  <si>
    <t>Mercedes-AMG</t>
  </si>
  <si>
    <t>SLS AMG</t>
  </si>
  <si>
    <t>Pagani</t>
  </si>
  <si>
    <t>Huayra</t>
  </si>
  <si>
    <t>Polestar</t>
  </si>
  <si>
    <t>Rimac</t>
  </si>
  <si>
    <t>Nevera</t>
  </si>
  <si>
    <t>Electric</t>
  </si>
  <si>
    <t>Cayman GT4</t>
  </si>
  <si>
    <t>Aventador SVJ</t>
  </si>
  <si>
    <t>SF90 Stradale</t>
  </si>
  <si>
    <t>RS7</t>
  </si>
  <si>
    <t>M4</t>
  </si>
  <si>
    <t>Camaro ZL1</t>
  </si>
  <si>
    <t>GT</t>
  </si>
  <si>
    <t>370Z Nismo</t>
  </si>
  <si>
    <t>Taycan 4S</t>
  </si>
  <si>
    <t>Electric Motor</t>
  </si>
  <si>
    <t>Urus</t>
  </si>
  <si>
    <t>Roma</t>
  </si>
  <si>
    <t>RS3</t>
  </si>
  <si>
    <t>i8</t>
  </si>
  <si>
    <t>1.5 + Electric</t>
  </si>
  <si>
    <t>CLS63 AMG</t>
  </si>
  <si>
    <t>Cayman</t>
  </si>
  <si>
    <t>570S</t>
  </si>
  <si>
    <t>AMG C63</t>
  </si>
  <si>
    <t>Camaro SS</t>
  </si>
  <si>
    <t>Mustang GT</t>
  </si>
  <si>
    <t>Vantage</t>
  </si>
  <si>
    <t>Panamera</t>
  </si>
  <si>
    <t>S5</t>
  </si>
  <si>
    <t>600LT</t>
  </si>
  <si>
    <t>M5</t>
  </si>
  <si>
    <t>RS5</t>
  </si>
  <si>
    <t>M2</t>
  </si>
  <si>
    <t>Challenger SRT Hellcat Redeye</t>
  </si>
  <si>
    <t>Aventador</t>
  </si>
  <si>
    <t>C63 AMG</t>
  </si>
  <si>
    <t>370Z</t>
  </si>
  <si>
    <t>TT RS</t>
  </si>
  <si>
    <t>Corvette Stingray</t>
  </si>
  <si>
    <t>F8 Tributo</t>
  </si>
  <si>
    <t>Mustang Mach 1</t>
  </si>
  <si>
    <t>718 Cayman</t>
  </si>
  <si>
    <t>Acura</t>
  </si>
  <si>
    <t>NSX</t>
  </si>
  <si>
    <t>Mazda</t>
  </si>
  <si>
    <t>MX-5 Miata</t>
  </si>
  <si>
    <t>718 Cayman GT4</t>
  </si>
  <si>
    <t>Rolls-Royce</t>
  </si>
  <si>
    <t>Wraith</t>
  </si>
  <si>
    <t>Tesla</t>
  </si>
  <si>
    <t>Roadster</t>
  </si>
  <si>
    <t>1000+</t>
  </si>
  <si>
    <t>Toyota</t>
  </si>
  <si>
    <t>Supra</t>
  </si>
  <si>
    <t>W Motors</t>
  </si>
  <si>
    <t>Fenyr Supersport</t>
  </si>
  <si>
    <t>SL 63 AMG</t>
  </si>
  <si>
    <t>DBS Superleggera</t>
  </si>
  <si>
    <t>Panamera Turbo S E-Hybrid</t>
  </si>
  <si>
    <t>Portofino</t>
  </si>
  <si>
    <t>Panamera Turbo S</t>
  </si>
  <si>
    <t>Z4 M40i</t>
  </si>
  <si>
    <t>RS 3</t>
  </si>
  <si>
    <t>M2 CS</t>
  </si>
  <si>
    <t>Viper</t>
  </si>
  <si>
    <t>C_Two</t>
  </si>
  <si>
    <t>N/A</t>
  </si>
  <si>
    <t>Shelby</t>
  </si>
  <si>
    <t>Cobra</t>
  </si>
  <si>
    <t>Model S Plaid</t>
  </si>
  <si>
    <t>GR Supra</t>
  </si>
  <si>
    <t>TVR</t>
  </si>
  <si>
    <t>Griffith</t>
  </si>
  <si>
    <t>Lykan Hypersport</t>
  </si>
  <si>
    <t>RS 6</t>
  </si>
  <si>
    <t>Taycan</t>
  </si>
  <si>
    <t>AMG C 63</t>
  </si>
  <si>
    <t>RS 6 Avant</t>
  </si>
  <si>
    <t>C 63 S Coupe</t>
  </si>
  <si>
    <t>RS 7</t>
  </si>
  <si>
    <t>Aventador S</t>
  </si>
  <si>
    <t>M2 Competition</t>
  </si>
  <si>
    <t>S63 AMG</t>
  </si>
  <si>
    <t>Taycan Turbo S</t>
  </si>
  <si>
    <t>812 Superfast</t>
  </si>
  <si>
    <t>R8 Spyder</t>
  </si>
  <si>
    <t>AMG GT R</t>
  </si>
  <si>
    <t>F-Type R</t>
  </si>
  <si>
    <t>4C</t>
  </si>
  <si>
    <t>Charger SRT Hellcat</t>
  </si>
  <si>
    <t>Subaru</t>
  </si>
  <si>
    <t>WRX STI</t>
  </si>
  <si>
    <t>Panamera Turbo</t>
  </si>
  <si>
    <t>RS 5 Coupe</t>
  </si>
  <si>
    <t>SLS AMG Black Series</t>
  </si>
  <si>
    <t>Huayra Roadster BC</t>
  </si>
  <si>
    <t>Pininfarina</t>
  </si>
  <si>
    <t>Battista</t>
  </si>
  <si>
    <t>Kia</t>
  </si>
  <si>
    <t>Stinger</t>
  </si>
  <si>
    <t>Model S</t>
  </si>
  <si>
    <t>765LT</t>
  </si>
  <si>
    <t>Challenger Hellcat Redeye</t>
  </si>
  <si>
    <t>Evora</t>
  </si>
  <si>
    <t>-</t>
  </si>
  <si>
    <t>Challenger Hellcat</t>
  </si>
  <si>
    <t>LC</t>
  </si>
  <si>
    <t>Huayra BC</t>
  </si>
  <si>
    <t>10,000+</t>
  </si>
  <si>
    <t>1,000+</t>
  </si>
  <si>
    <t>&lt; 1.9</t>
  </si>
  <si>
    <t>Alpine</t>
  </si>
  <si>
    <t>A110</t>
  </si>
  <si>
    <t>C 63 S</t>
  </si>
  <si>
    <t>10000+</t>
  </si>
  <si>
    <t>Electric (tri-motor)</t>
  </si>
  <si>
    <t>RS 5</t>
  </si>
  <si>
    <t>Viper ACR</t>
  </si>
  <si>
    <t>RS7 Sportback</t>
  </si>
  <si>
    <t>M4 Competition</t>
  </si>
  <si>
    <t>Charger Hellcat</t>
  </si>
  <si>
    <t>Jesko Absolut</t>
  </si>
  <si>
    <t>Evija</t>
  </si>
  <si>
    <t>AMG GT Black Series</t>
  </si>
  <si>
    <t>600LT Spider</t>
  </si>
  <si>
    <t>Camaro SS 1LE</t>
  </si>
  <si>
    <t>Speedtail</t>
  </si>
  <si>
    <t>Sián</t>
  </si>
  <si>
    <t>SLC 43</t>
  </si>
  <si>
    <t>718 Boxster</t>
  </si>
  <si>
    <t>F8 Spider</t>
  </si>
  <si>
    <t>4C Spider</t>
  </si>
  <si>
    <t>RS5 Coupe</t>
  </si>
  <si>
    <t>C63 S Coupe</t>
  </si>
  <si>
    <t>TT RS Coupe</t>
  </si>
  <si>
    <t>M4 Coupe</t>
  </si>
  <si>
    <t>Ultima</t>
  </si>
  <si>
    <t>RS</t>
  </si>
  <si>
    <t>Fenyr SuperSport</t>
  </si>
  <si>
    <t>Chiron Super Sport 300+</t>
  </si>
  <si>
    <t>Senna</t>
  </si>
  <si>
    <t>RS 7 Sportback</t>
  </si>
  <si>
    <t>AMG C 63 S</t>
  </si>
  <si>
    <t>Corvette Z06</t>
  </si>
  <si>
    <t>AMG GT 63 S</t>
  </si>
  <si>
    <t>Portofino M</t>
  </si>
  <si>
    <t>SL</t>
  </si>
  <si>
    <t>Camaro</t>
  </si>
  <si>
    <t>Electric (93 kWh)</t>
  </si>
  <si>
    <t>Electric (100 kWh)</t>
  </si>
  <si>
    <t>Dawn</t>
  </si>
  <si>
    <t>Chiron Pur Sport</t>
  </si>
  <si>
    <t>Hybrid (4.0)</t>
  </si>
  <si>
    <t>GT Black Series</t>
  </si>
  <si>
    <t>400Z</t>
  </si>
  <si>
    <t>RS6</t>
  </si>
  <si>
    <t>GT 63</t>
  </si>
  <si>
    <t>918 Spyder</t>
  </si>
  <si>
    <t>Continental GT Speed</t>
  </si>
  <si>
    <t>Challenger</t>
  </si>
  <si>
    <t>Hybrid</t>
  </si>
  <si>
    <t>911 Turbo S</t>
  </si>
  <si>
    <t>M5 Competition</t>
  </si>
  <si>
    <t>RS6 Avant</t>
  </si>
  <si>
    <t>Z4 Roadster</t>
  </si>
  <si>
    <t>Camaro SS Convertible</t>
  </si>
  <si>
    <t>370Z Coupe</t>
  </si>
  <si>
    <t>GT 63 S</t>
  </si>
  <si>
    <t>570S Spider</t>
  </si>
  <si>
    <t>C 63 AMG</t>
  </si>
  <si>
    <t>Challenger R/T</t>
  </si>
  <si>
    <t>C63 S AMG</t>
  </si>
  <si>
    <t>AMG C43 Coupe</t>
  </si>
  <si>
    <t>2.0 (Electric)</t>
  </si>
  <si>
    <t>4.0 (Hybrid)</t>
  </si>
  <si>
    <t>AMG A45</t>
  </si>
  <si>
    <t>Ghost</t>
  </si>
  <si>
    <t>Charger</t>
  </si>
  <si>
    <t>Panamera GTS</t>
  </si>
  <si>
    <t>AMG GT 4-Door Coupe</t>
  </si>
  <si>
    <t>C63 S</t>
  </si>
  <si>
    <t>MC20</t>
  </si>
  <si>
    <t>Mustang</t>
  </si>
  <si>
    <t>Row Labels</t>
  </si>
  <si>
    <t>Grand Total</t>
  </si>
  <si>
    <t>Column Labels</t>
  </si>
  <si>
    <t>Sum of Price (in USD)</t>
  </si>
  <si>
    <t>(All)</t>
  </si>
  <si>
    <t>Most Expensive Car</t>
  </si>
  <si>
    <t xml:space="preserve">Least Expensive Car </t>
  </si>
  <si>
    <t>Maximum Engine Size</t>
  </si>
  <si>
    <t>Minumum Engine Size</t>
  </si>
  <si>
    <t>Maximum Horse Power</t>
  </si>
  <si>
    <t>Minimum Horse Power</t>
  </si>
  <si>
    <t>Maximum Torque</t>
  </si>
  <si>
    <t>Minimum Torque</t>
  </si>
  <si>
    <t>Car Properties</t>
  </si>
  <si>
    <t>Index</t>
  </si>
  <si>
    <t>Slowest Car</t>
  </si>
  <si>
    <t>Fastest Car</t>
  </si>
  <si>
    <t>NUMBER OF CARS PRODUCED EACH YEAR</t>
  </si>
  <si>
    <t>YEAR</t>
  </si>
  <si>
    <t>Nunber of Cars</t>
  </si>
  <si>
    <t>TOTAL</t>
  </si>
  <si>
    <t>Average Price</t>
  </si>
  <si>
    <t>slicer</t>
  </si>
  <si>
    <t>title</t>
  </si>
  <si>
    <t>Pivot table</t>
  </si>
  <si>
    <t>Title</t>
  </si>
  <si>
    <t>Sales by Make</t>
  </si>
  <si>
    <t>Subtitle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</si>
</sst>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6">
    <font>
      <sz val="11"/>
      <color theme="1"/>
      <name val="Calibri"/>
      <family val="2"/>
      <scheme val="minor"/>
    </font>
    <font>
      <b/>
      <sz val="11"/>
      <color theme="1"/>
      <name val="Calibri"/>
      <family val="2"/>
      <scheme val="minor"/>
    </font>
    <font>
      <b/>
      <sz val="14"/>
      <color rgb="FFC00000"/>
      <name val="Aldine401 BT"/>
      <family val="1"/>
    </font>
    <font>
      <b/>
      <sz val="11"/>
      <color theme="9" tint="-0.499984740745262"/>
      <name val="Bahnschrift Light"/>
      <family val="2"/>
    </font>
    <font>
      <sz val="11"/>
      <color theme="9" tint="0.79998168889431442"/>
      <name val="Calibri"/>
      <family val="2"/>
      <scheme val="minor"/>
    </font>
    <font>
      <b/>
      <sz val="11"/>
      <color theme="4"/>
      <name val="Bahnschrift Light SemiCondensed"/>
      <family val="2"/>
    </font>
  </fonts>
  <fills count="6">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15">
    <xf numFmtId="0" fontId="0" fillId="0" borderId="0" xfId="0"/>
    <xf numFmtId="8" fontId="0" fillId="0" borderId="0" xfId="0" applyNumberFormat="1"/>
    <xf numFmtId="3"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1" fillId="0" borderId="0" xfId="0" applyFont="1"/>
    <xf numFmtId="0" fontId="2" fillId="3" borderId="0" xfId="0" applyFont="1" applyFill="1"/>
    <xf numFmtId="164" fontId="3" fillId="4" borderId="0" xfId="0" applyNumberFormat="1" applyFont="1" applyFill="1"/>
    <xf numFmtId="0" fontId="3" fillId="4" borderId="0" xfId="0" applyFont="1" applyFill="1"/>
    <xf numFmtId="0" fontId="4" fillId="5" borderId="0" xfId="0" applyFont="1" applyFill="1"/>
    <xf numFmtId="0" fontId="5" fillId="0" borderId="0" xfId="0" applyFont="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7">
    <dxf>
      <font>
        <b val="0"/>
        <i val="0"/>
        <strike val="0"/>
        <condense val="0"/>
        <extend val="0"/>
        <outline val="0"/>
        <shadow val="0"/>
        <u val="none"/>
        <vertAlign val="baseline"/>
        <sz val="11"/>
        <color theme="9" tint="0.79998168889431442"/>
        <name val="Calibri"/>
        <family val="2"/>
        <scheme val="minor"/>
      </font>
      <fill>
        <patternFill patternType="solid">
          <fgColor indexed="64"/>
          <bgColor theme="9" tint="-0.249977111117893"/>
        </patternFill>
      </fill>
    </dxf>
    <dxf>
      <font>
        <b val="0"/>
        <i val="0"/>
        <strike val="0"/>
        <condense val="0"/>
        <extend val="0"/>
        <outline val="0"/>
        <shadow val="0"/>
        <u val="none"/>
        <vertAlign val="baseline"/>
        <sz val="11"/>
        <color theme="9" tint="0.79998168889431442"/>
        <name val="Calibri"/>
        <family val="2"/>
        <scheme val="minor"/>
      </font>
      <fill>
        <patternFill patternType="solid">
          <fgColor indexed="64"/>
          <bgColor theme="9" tint="-0.249977111117893"/>
        </patternFill>
      </fill>
    </dxf>
    <dxf>
      <font>
        <b val="0"/>
        <i val="0"/>
        <strike val="0"/>
        <condense val="0"/>
        <extend val="0"/>
        <outline val="0"/>
        <shadow val="0"/>
        <u val="none"/>
        <vertAlign val="baseline"/>
        <sz val="11"/>
        <color theme="9" tint="0.79998168889431442"/>
        <name val="Calibri"/>
        <family val="2"/>
        <scheme val="minor"/>
      </font>
      <fill>
        <patternFill patternType="solid">
          <fgColor indexed="64"/>
          <bgColor theme="9" tint="-0.249977111117893"/>
        </patternFill>
      </fill>
    </dxf>
    <dxf>
      <font>
        <b/>
        <i val="0"/>
        <strike val="0"/>
        <condense val="0"/>
        <extend val="0"/>
        <outline val="0"/>
        <shadow val="0"/>
        <u val="none"/>
        <vertAlign val="baseline"/>
        <sz val="11"/>
        <color theme="9" tint="-0.499984740745262"/>
        <name val="Bahnschrift Light"/>
        <family val="2"/>
        <scheme val="none"/>
      </font>
      <fill>
        <patternFill patternType="solid">
          <fgColor indexed="64"/>
          <bgColor theme="9" tint="0.59999389629810485"/>
        </patternFill>
      </fill>
    </dxf>
    <dxf>
      <font>
        <b val="0"/>
        <i val="0"/>
        <strike val="0"/>
        <condense val="0"/>
        <extend val="0"/>
        <outline val="0"/>
        <shadow val="0"/>
        <u val="none"/>
        <vertAlign val="baseline"/>
        <sz val="11"/>
        <color theme="9" tint="0.79998168889431442"/>
        <name val="Calibri"/>
        <family val="2"/>
        <scheme val="minor"/>
      </font>
      <fill>
        <patternFill patternType="solid">
          <fgColor indexed="64"/>
          <bgColor theme="9" tint="-0.249977111117893"/>
        </patternFill>
      </fill>
    </dxf>
    <dxf>
      <font>
        <b/>
        <i val="0"/>
        <strike val="0"/>
        <condense val="0"/>
        <extend val="0"/>
        <outline val="0"/>
        <shadow val="0"/>
        <u val="none"/>
        <vertAlign val="baseline"/>
        <sz val="14"/>
        <color rgb="FFC00000"/>
        <name val="Aldine401 BT"/>
        <family val="1"/>
        <scheme val="none"/>
      </font>
      <fill>
        <patternFill patternType="solid">
          <fgColor indexed="64"/>
          <bgColor theme="9" tint="0.39997558519241921"/>
        </patternFill>
      </fill>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Projects.xlsx]Sales by Car Make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 by Car  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8234271719379"/>
          <c:y val="0.1902314814814815"/>
          <c:w val="0.8158431868257271"/>
          <c:h val="0.77736111111111106"/>
        </c:manualLayout>
      </c:layout>
      <c:barChart>
        <c:barDir val="bar"/>
        <c:grouping val="clustered"/>
        <c:varyColors val="0"/>
        <c:ser>
          <c:idx val="0"/>
          <c:order val="0"/>
          <c:tx>
            <c:strRef>
              <c:f>'Sales by Car Make (2)'!$B$3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Car Make (2)'!$A$4:$A$7</c:f>
              <c:strCache>
                <c:ptCount val="3"/>
                <c:pt idx="0">
                  <c:v>Maserati</c:v>
                </c:pt>
                <c:pt idx="1">
                  <c:v>McLaren</c:v>
                </c:pt>
                <c:pt idx="2">
                  <c:v>Mercedes-Benz</c:v>
                </c:pt>
              </c:strCache>
            </c:strRef>
          </c:cat>
          <c:val>
            <c:numRef>
              <c:f>'Sales by Car Make (2)'!$B$4:$B$7</c:f>
              <c:numCache>
                <c:formatCode>General</c:formatCode>
                <c:ptCount val="3"/>
                <c:pt idx="0">
                  <c:v>150980</c:v>
                </c:pt>
                <c:pt idx="1">
                  <c:v>1050000</c:v>
                </c:pt>
                <c:pt idx="2">
                  <c:v>132000</c:v>
                </c:pt>
              </c:numCache>
            </c:numRef>
          </c:val>
          <c:extLst>
            <c:ext xmlns:c16="http://schemas.microsoft.com/office/drawing/2014/chart" uri="{C3380CC4-5D6E-409C-BE32-E72D297353CC}">
              <c16:uniqueId val="{00000000-4B21-4C10-BDB4-EFB8C1E81EBA}"/>
            </c:ext>
          </c:extLst>
        </c:ser>
        <c:dLbls>
          <c:showLegendKey val="0"/>
          <c:showVal val="0"/>
          <c:showCatName val="0"/>
          <c:showSerName val="0"/>
          <c:showPercent val="0"/>
          <c:showBubbleSize val="0"/>
        </c:dLbls>
        <c:gapWidth val="50"/>
        <c:axId val="301578816"/>
        <c:axId val="301582424"/>
      </c:barChart>
      <c:catAx>
        <c:axId val="301578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301582424"/>
        <c:crosses val="autoZero"/>
        <c:auto val="1"/>
        <c:lblAlgn val="ctr"/>
        <c:lblOffset val="100"/>
        <c:noMultiLvlLbl val="0"/>
      </c:catAx>
      <c:valAx>
        <c:axId val="301582424"/>
        <c:scaling>
          <c:orientation val="minMax"/>
        </c:scaling>
        <c:delete val="1"/>
        <c:axPos val="t"/>
        <c:numFmt formatCode="General" sourceLinked="1"/>
        <c:majorTickMark val="none"/>
        <c:minorTickMark val="none"/>
        <c:tickLblPos val="nextTo"/>
        <c:crossAx val="30157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Projects.xlsx]Sales By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Percent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D9B-4A3C-BEF3-A4D3988582F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D9B-4A3C-BEF3-A4D3988582F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D9B-4A3C-BEF3-A4D3988582F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D9B-4A3C-BEF3-A4D3988582F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D9B-4A3C-BEF3-A4D3988582F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D9B-4A3C-BEF3-A4D3988582F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D9B-4A3C-BEF3-A4D3988582F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D9B-4A3C-BEF3-A4D3988582F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D9B-4A3C-BEF3-A4D3988582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%'!$A$5:$A$14</c:f>
              <c:strCache>
                <c:ptCount val="9"/>
                <c:pt idx="0">
                  <c:v>911 Turbo S</c:v>
                </c:pt>
                <c:pt idx="1">
                  <c:v>AMG A45</c:v>
                </c:pt>
                <c:pt idx="2">
                  <c:v>AMG C63</c:v>
                </c:pt>
                <c:pt idx="3">
                  <c:v>Cayman GT4</c:v>
                </c:pt>
                <c:pt idx="4">
                  <c:v>Challenger Hellcat</c:v>
                </c:pt>
                <c:pt idx="5">
                  <c:v>Challenger SRT Hellcat Redeye</c:v>
                </c:pt>
                <c:pt idx="6">
                  <c:v>F-Type R</c:v>
                </c:pt>
                <c:pt idx="7">
                  <c:v>Lykan Hypersport</c:v>
                </c:pt>
                <c:pt idx="8">
                  <c:v>Panamera</c:v>
                </c:pt>
              </c:strCache>
            </c:strRef>
          </c:cat>
          <c:val>
            <c:numRef>
              <c:f>'Sales By %'!$B$5:$B$14</c:f>
              <c:numCache>
                <c:formatCode>0.00%</c:formatCode>
                <c:ptCount val="9"/>
                <c:pt idx="0">
                  <c:v>2.4901203278818056E-2</c:v>
                </c:pt>
                <c:pt idx="1">
                  <c:v>5.985866172792802E-3</c:v>
                </c:pt>
                <c:pt idx="2">
                  <c:v>4.288274526188763E-2</c:v>
                </c:pt>
                <c:pt idx="3">
                  <c:v>0.24360679563414864</c:v>
                </c:pt>
                <c:pt idx="4">
                  <c:v>2.4194272483811226E-2</c:v>
                </c:pt>
                <c:pt idx="5">
                  <c:v>5.5341128527321287E-2</c:v>
                </c:pt>
                <c:pt idx="6">
                  <c:v>0.11151668679912989</c:v>
                </c:pt>
                <c:pt idx="7">
                  <c:v>0.40703889974991053</c:v>
                </c:pt>
                <c:pt idx="8">
                  <c:v>8.4532402092179951E-2</c:v>
                </c:pt>
              </c:numCache>
            </c:numRef>
          </c:val>
          <c:extLst>
            <c:ext xmlns:c16="http://schemas.microsoft.com/office/drawing/2014/chart" uri="{C3380CC4-5D6E-409C-BE32-E72D297353CC}">
              <c16:uniqueId val="{00000000-1F2B-40FD-80BE-F21704B96DE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Projects.xlsx]Product Sales!PivotTable2</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1">
              <a:lumMod val="60000"/>
            </a:schemeClr>
          </a:solidFill>
          <a:ln>
            <a:noFill/>
          </a:ln>
          <a:effectLst/>
        </c:spPr>
      </c:pivotFmt>
      <c:pivotFmt>
        <c:idx val="9"/>
        <c:spPr>
          <a:solidFill>
            <a:schemeClr val="accent2">
              <a:lumMod val="60000"/>
            </a:schemeClr>
          </a:solidFill>
          <a:ln>
            <a:noFill/>
          </a:ln>
          <a:effectLst/>
        </c:spPr>
      </c:pivotFmt>
      <c:pivotFmt>
        <c:idx val="10"/>
        <c:spPr>
          <a:solidFill>
            <a:schemeClr val="accent3">
              <a:lumMod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Sales'!$B$4:$B$5</c:f>
              <c:strCache>
                <c:ptCount val="1"/>
                <c:pt idx="0">
                  <c:v>911 Turbo 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Sales'!$B$6</c:f>
              <c:numCache>
                <c:formatCode>General</c:formatCode>
                <c:ptCount val="1"/>
                <c:pt idx="0">
                  <c:v>208000</c:v>
                </c:pt>
              </c:numCache>
            </c:numRef>
          </c:val>
          <c:extLst>
            <c:ext xmlns:c16="http://schemas.microsoft.com/office/drawing/2014/chart" uri="{C3380CC4-5D6E-409C-BE32-E72D297353CC}">
              <c16:uniqueId val="{00000012-8806-447C-B04A-E16103C76128}"/>
            </c:ext>
          </c:extLst>
        </c:ser>
        <c:ser>
          <c:idx val="1"/>
          <c:order val="1"/>
          <c:tx>
            <c:strRef>
              <c:f>'Product Sales'!$C$4:$C$5</c:f>
              <c:strCache>
                <c:ptCount val="1"/>
                <c:pt idx="0">
                  <c:v>AMG A45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Sales'!$C$6</c:f>
              <c:numCache>
                <c:formatCode>General</c:formatCode>
                <c:ptCount val="1"/>
                <c:pt idx="0">
                  <c:v>50000</c:v>
                </c:pt>
              </c:numCache>
            </c:numRef>
          </c:val>
          <c:extLst>
            <c:ext xmlns:c16="http://schemas.microsoft.com/office/drawing/2014/chart" uri="{C3380CC4-5D6E-409C-BE32-E72D297353CC}">
              <c16:uniqueId val="{00000017-8806-447C-B04A-E16103C76128}"/>
            </c:ext>
          </c:extLst>
        </c:ser>
        <c:ser>
          <c:idx val="2"/>
          <c:order val="2"/>
          <c:tx>
            <c:strRef>
              <c:f>'Product Sales'!$D$4:$D$5</c:f>
              <c:strCache>
                <c:ptCount val="1"/>
                <c:pt idx="0">
                  <c:v>AMG C63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Sales'!$D$6</c:f>
              <c:numCache>
                <c:formatCode>General</c:formatCode>
                <c:ptCount val="1"/>
                <c:pt idx="0">
                  <c:v>358200</c:v>
                </c:pt>
              </c:numCache>
            </c:numRef>
          </c:val>
          <c:extLst>
            <c:ext xmlns:c16="http://schemas.microsoft.com/office/drawing/2014/chart" uri="{C3380CC4-5D6E-409C-BE32-E72D297353CC}">
              <c16:uniqueId val="{00000018-8806-447C-B04A-E16103C76128}"/>
            </c:ext>
          </c:extLst>
        </c:ser>
        <c:ser>
          <c:idx val="3"/>
          <c:order val="3"/>
          <c:tx>
            <c:strRef>
              <c:f>'Product Sales'!$E$4:$E$5</c:f>
              <c:strCache>
                <c:ptCount val="1"/>
                <c:pt idx="0">
                  <c:v>Cayman GT4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Sales'!$E$6</c:f>
              <c:numCache>
                <c:formatCode>General</c:formatCode>
                <c:ptCount val="1"/>
                <c:pt idx="0">
                  <c:v>2034850</c:v>
                </c:pt>
              </c:numCache>
            </c:numRef>
          </c:val>
          <c:extLst>
            <c:ext xmlns:c16="http://schemas.microsoft.com/office/drawing/2014/chart" uri="{C3380CC4-5D6E-409C-BE32-E72D297353CC}">
              <c16:uniqueId val="{00000019-8806-447C-B04A-E16103C76128}"/>
            </c:ext>
          </c:extLst>
        </c:ser>
        <c:ser>
          <c:idx val="4"/>
          <c:order val="4"/>
          <c:tx>
            <c:strRef>
              <c:f>'Product Sales'!$F$4:$F$5</c:f>
              <c:strCache>
                <c:ptCount val="1"/>
                <c:pt idx="0">
                  <c:v>Challenger Hellcat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Sales'!$F$6</c:f>
              <c:numCache>
                <c:formatCode>General</c:formatCode>
                <c:ptCount val="1"/>
                <c:pt idx="0">
                  <c:v>202095</c:v>
                </c:pt>
              </c:numCache>
            </c:numRef>
          </c:val>
          <c:extLst>
            <c:ext xmlns:c16="http://schemas.microsoft.com/office/drawing/2014/chart" uri="{C3380CC4-5D6E-409C-BE32-E72D297353CC}">
              <c16:uniqueId val="{0000001A-8806-447C-B04A-E16103C76128}"/>
            </c:ext>
          </c:extLst>
        </c:ser>
        <c:ser>
          <c:idx val="5"/>
          <c:order val="5"/>
          <c:tx>
            <c:strRef>
              <c:f>'Product Sales'!$G$4:$G$5</c:f>
              <c:strCache>
                <c:ptCount val="1"/>
                <c:pt idx="0">
                  <c:v>Challenger SRT Hellcat Redeye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Sales'!$G$6</c:f>
              <c:numCache>
                <c:formatCode>General</c:formatCode>
                <c:ptCount val="1"/>
                <c:pt idx="0">
                  <c:v>462265</c:v>
                </c:pt>
              </c:numCache>
            </c:numRef>
          </c:val>
          <c:extLst>
            <c:ext xmlns:c16="http://schemas.microsoft.com/office/drawing/2014/chart" uri="{C3380CC4-5D6E-409C-BE32-E72D297353CC}">
              <c16:uniqueId val="{0000001B-8806-447C-B04A-E16103C76128}"/>
            </c:ext>
          </c:extLst>
        </c:ser>
        <c:ser>
          <c:idx val="6"/>
          <c:order val="6"/>
          <c:tx>
            <c:strRef>
              <c:f>'Product Sales'!$H$4:$H$5</c:f>
              <c:strCache>
                <c:ptCount val="1"/>
                <c:pt idx="0">
                  <c:v>F-Type 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Sales'!$H$6</c:f>
              <c:numCache>
                <c:formatCode>General</c:formatCode>
                <c:ptCount val="1"/>
                <c:pt idx="0">
                  <c:v>931500</c:v>
                </c:pt>
              </c:numCache>
            </c:numRef>
          </c:val>
          <c:extLst>
            <c:ext xmlns:c16="http://schemas.microsoft.com/office/drawing/2014/chart" uri="{C3380CC4-5D6E-409C-BE32-E72D297353CC}">
              <c16:uniqueId val="{0000001C-8806-447C-B04A-E16103C76128}"/>
            </c:ext>
          </c:extLst>
        </c:ser>
        <c:ser>
          <c:idx val="7"/>
          <c:order val="7"/>
          <c:tx>
            <c:strRef>
              <c:f>'Product Sales'!$I$4:$I$5</c:f>
              <c:strCache>
                <c:ptCount val="1"/>
                <c:pt idx="0">
                  <c:v>Lykan Hypersport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Sales'!$I$6</c:f>
              <c:numCache>
                <c:formatCode>General</c:formatCode>
                <c:ptCount val="1"/>
                <c:pt idx="0">
                  <c:v>3400000</c:v>
                </c:pt>
              </c:numCache>
            </c:numRef>
          </c:val>
          <c:extLst>
            <c:ext xmlns:c16="http://schemas.microsoft.com/office/drawing/2014/chart" uri="{C3380CC4-5D6E-409C-BE32-E72D297353CC}">
              <c16:uniqueId val="{0000001D-8806-447C-B04A-E16103C76128}"/>
            </c:ext>
          </c:extLst>
        </c:ser>
        <c:ser>
          <c:idx val="8"/>
          <c:order val="8"/>
          <c:tx>
            <c:strRef>
              <c:f>'Product Sales'!$J$4:$J$5</c:f>
              <c:strCache>
                <c:ptCount val="1"/>
                <c:pt idx="0">
                  <c:v>Panamera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Sales'!$J$6</c:f>
              <c:numCache>
                <c:formatCode>General</c:formatCode>
                <c:ptCount val="1"/>
                <c:pt idx="0">
                  <c:v>706100</c:v>
                </c:pt>
              </c:numCache>
            </c:numRef>
          </c:val>
          <c:extLst>
            <c:ext xmlns:c16="http://schemas.microsoft.com/office/drawing/2014/chart" uri="{C3380CC4-5D6E-409C-BE32-E72D297353CC}">
              <c16:uniqueId val="{0000001E-8806-447C-B04A-E16103C76128}"/>
            </c:ext>
          </c:extLst>
        </c:ser>
        <c:dLbls>
          <c:dLblPos val="outEnd"/>
          <c:showLegendKey val="0"/>
          <c:showVal val="1"/>
          <c:showCatName val="0"/>
          <c:showSerName val="0"/>
          <c:showPercent val="0"/>
          <c:showBubbleSize val="0"/>
        </c:dLbls>
        <c:gapWidth val="219"/>
        <c:overlap val="-27"/>
        <c:axId val="504847368"/>
        <c:axId val="504847696"/>
      </c:barChart>
      <c:catAx>
        <c:axId val="50484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47696"/>
        <c:crosses val="autoZero"/>
        <c:auto val="1"/>
        <c:lblAlgn val="ctr"/>
        <c:lblOffset val="100"/>
        <c:noMultiLvlLbl val="0"/>
      </c:catAx>
      <c:valAx>
        <c:axId val="50484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4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Projects.xlsx]dynamic pivot tbl!PivotTable1</c:name>
    <c:fmtId val="3"/>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solidFill>
                  <a:schemeClr val="accent1"/>
                </a:solidFill>
              </a:rPr>
              <a:t>Sales by Car  Make</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8234271719379"/>
          <c:y val="0.1902314814814815"/>
          <c:w val="0.8158431868257271"/>
          <c:h val="0.77736111111111106"/>
        </c:manualLayout>
      </c:layout>
      <c:barChart>
        <c:barDir val="bar"/>
        <c:grouping val="clustered"/>
        <c:varyColors val="0"/>
        <c:ser>
          <c:idx val="0"/>
          <c:order val="0"/>
          <c:tx>
            <c:strRef>
              <c:f>'dynamic pivot tbl'!$B$3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'dynamic pivot tbl'!$A$4:$A$7</c:f>
              <c:strCache>
                <c:ptCount val="3"/>
                <c:pt idx="0">
                  <c:v>Maserati</c:v>
                </c:pt>
                <c:pt idx="1">
                  <c:v>McLaren</c:v>
                </c:pt>
                <c:pt idx="2">
                  <c:v>Mercedes-Benz</c:v>
                </c:pt>
              </c:strCache>
            </c:strRef>
          </c:cat>
          <c:val>
            <c:numRef>
              <c:f>'dynamic pivot tbl'!$B$4:$B$7</c:f>
              <c:numCache>
                <c:formatCode>General</c:formatCode>
                <c:ptCount val="3"/>
                <c:pt idx="0">
                  <c:v>150980</c:v>
                </c:pt>
                <c:pt idx="1">
                  <c:v>1050000</c:v>
                </c:pt>
                <c:pt idx="2">
                  <c:v>132000</c:v>
                </c:pt>
              </c:numCache>
            </c:numRef>
          </c:val>
          <c:extLst>
            <c:ext xmlns:c16="http://schemas.microsoft.com/office/drawing/2014/chart" uri="{C3380CC4-5D6E-409C-BE32-E72D297353CC}">
              <c16:uniqueId val="{00000000-DF51-4D44-BE16-5715B9EF15D0}"/>
            </c:ext>
          </c:extLst>
        </c:ser>
        <c:dLbls>
          <c:showLegendKey val="0"/>
          <c:showVal val="0"/>
          <c:showCatName val="0"/>
          <c:showSerName val="0"/>
          <c:showPercent val="0"/>
          <c:showBubbleSize val="0"/>
        </c:dLbls>
        <c:gapWidth val="50"/>
        <c:axId val="301578816"/>
        <c:axId val="301582424"/>
      </c:barChart>
      <c:catAx>
        <c:axId val="301578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301582424"/>
        <c:crosses val="autoZero"/>
        <c:auto val="1"/>
        <c:lblAlgn val="ctr"/>
        <c:lblOffset val="100"/>
        <c:noMultiLvlLbl val="0"/>
      </c:catAx>
      <c:valAx>
        <c:axId val="301582424"/>
        <c:scaling>
          <c:orientation val="minMax"/>
        </c:scaling>
        <c:delete val="1"/>
        <c:axPos val="t"/>
        <c:numFmt formatCode="General" sourceLinked="1"/>
        <c:majorTickMark val="none"/>
        <c:minorTickMark val="none"/>
        <c:tickLblPos val="nextTo"/>
        <c:crossAx val="30157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Projects.xlsx]Sales By %!PivotTable2</c:name>
    <c:fmtId val="4"/>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a:solidFill>
                  <a:schemeClr val="accent1"/>
                </a:solidFill>
              </a:rPr>
              <a:t>Percent of Sales</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155730533683291E-2"/>
          <c:y val="0.22666375036453776"/>
          <c:w val="0.5617384076990376"/>
          <c:h val="0.66745953630796151"/>
        </c:manualLayout>
      </c:layout>
      <c:pie3DChart>
        <c:varyColors val="1"/>
        <c:ser>
          <c:idx val="0"/>
          <c:order val="0"/>
          <c:tx>
            <c:strRef>
              <c:f>'Sales By %'!$B$4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F80-4CE0-B099-027CE44C737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F80-4CE0-B099-027CE44C73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F80-4CE0-B099-027CE44C737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F80-4CE0-B099-027CE44C737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F80-4CE0-B099-027CE44C737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F80-4CE0-B099-027CE44C737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F80-4CE0-B099-027CE44C737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F80-4CE0-B099-027CE44C737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F80-4CE0-B099-027CE44C73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%'!$A$5:$A$14</c:f>
              <c:strCache>
                <c:ptCount val="9"/>
                <c:pt idx="0">
                  <c:v>911 Turbo S</c:v>
                </c:pt>
                <c:pt idx="1">
                  <c:v>AMG A45</c:v>
                </c:pt>
                <c:pt idx="2">
                  <c:v>AMG C63</c:v>
                </c:pt>
                <c:pt idx="3">
                  <c:v>Cayman GT4</c:v>
                </c:pt>
                <c:pt idx="4">
                  <c:v>Challenger Hellcat</c:v>
                </c:pt>
                <c:pt idx="5">
                  <c:v>Challenger SRT Hellcat Redeye</c:v>
                </c:pt>
                <c:pt idx="6">
                  <c:v>F-Type R</c:v>
                </c:pt>
                <c:pt idx="7">
                  <c:v>Lykan Hypersport</c:v>
                </c:pt>
                <c:pt idx="8">
                  <c:v>Panamera</c:v>
                </c:pt>
              </c:strCache>
            </c:strRef>
          </c:cat>
          <c:val>
            <c:numRef>
              <c:f>'Sales By %'!$B$5:$B$14</c:f>
              <c:numCache>
                <c:formatCode>0.00%</c:formatCode>
                <c:ptCount val="9"/>
                <c:pt idx="0">
                  <c:v>2.4901203278818056E-2</c:v>
                </c:pt>
                <c:pt idx="1">
                  <c:v>5.985866172792802E-3</c:v>
                </c:pt>
                <c:pt idx="2">
                  <c:v>4.288274526188763E-2</c:v>
                </c:pt>
                <c:pt idx="3">
                  <c:v>0.24360679563414864</c:v>
                </c:pt>
                <c:pt idx="4">
                  <c:v>2.4194272483811226E-2</c:v>
                </c:pt>
                <c:pt idx="5">
                  <c:v>5.5341128527321287E-2</c:v>
                </c:pt>
                <c:pt idx="6">
                  <c:v>0.11151668679912989</c:v>
                </c:pt>
                <c:pt idx="7">
                  <c:v>0.40703889974991053</c:v>
                </c:pt>
                <c:pt idx="8">
                  <c:v>8.4532402092179951E-2</c:v>
                </c:pt>
              </c:numCache>
            </c:numRef>
          </c:val>
          <c:extLst>
            <c:ext xmlns:c16="http://schemas.microsoft.com/office/drawing/2014/chart" uri="{C3380CC4-5D6E-409C-BE32-E72D297353CC}">
              <c16:uniqueId val="{00000012-BF80-4CE0-B099-027CE44C737A}"/>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490773283636355"/>
          <c:y val="0.16173170705905998"/>
          <c:w val="0.2426005246010639"/>
          <c:h val="0.8272473580095417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Projects.xlsx]Product Sales!PivotTable2</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1">
              <a:lumMod val="60000"/>
            </a:schemeClr>
          </a:solidFill>
          <a:ln>
            <a:noFill/>
          </a:ln>
          <a:effectLst/>
        </c:spPr>
      </c:pivotFmt>
      <c:pivotFmt>
        <c:idx val="9"/>
        <c:spPr>
          <a:solidFill>
            <a:schemeClr val="accent2">
              <a:lumMod val="60000"/>
            </a:schemeClr>
          </a:solidFill>
          <a:ln>
            <a:noFill/>
          </a:ln>
          <a:effectLst/>
        </c:spPr>
      </c:pivotFmt>
      <c:pivotFmt>
        <c:idx val="10"/>
        <c:spPr>
          <a:solidFill>
            <a:schemeClr val="accent3">
              <a:lumMod val="60000"/>
            </a:schemeClr>
          </a:solidFill>
          <a:ln>
            <a:noFill/>
          </a:ln>
          <a:effectLst/>
        </c:spPr>
      </c:pivotFmt>
      <c:pivotFmt>
        <c:idx val="1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Sales'!$B$4:$B$5</c:f>
              <c:strCache>
                <c:ptCount val="1"/>
                <c:pt idx="0">
                  <c:v>911 Turbo 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Sales'!$B$6</c:f>
              <c:numCache>
                <c:formatCode>General</c:formatCode>
                <c:ptCount val="1"/>
                <c:pt idx="0">
                  <c:v>208000</c:v>
                </c:pt>
              </c:numCache>
            </c:numRef>
          </c:val>
          <c:extLst>
            <c:ext xmlns:c16="http://schemas.microsoft.com/office/drawing/2014/chart" uri="{C3380CC4-5D6E-409C-BE32-E72D297353CC}">
              <c16:uniqueId val="{00000000-74F4-419D-97FB-372563E5154E}"/>
            </c:ext>
          </c:extLst>
        </c:ser>
        <c:ser>
          <c:idx val="1"/>
          <c:order val="1"/>
          <c:tx>
            <c:strRef>
              <c:f>'Product Sales'!$C$4:$C$5</c:f>
              <c:strCache>
                <c:ptCount val="1"/>
                <c:pt idx="0">
                  <c:v>AMG A45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Sales'!$C$6</c:f>
              <c:numCache>
                <c:formatCode>General</c:formatCode>
                <c:ptCount val="1"/>
                <c:pt idx="0">
                  <c:v>50000</c:v>
                </c:pt>
              </c:numCache>
            </c:numRef>
          </c:val>
          <c:extLst>
            <c:ext xmlns:c16="http://schemas.microsoft.com/office/drawing/2014/chart" uri="{C3380CC4-5D6E-409C-BE32-E72D297353CC}">
              <c16:uniqueId val="{00000001-74F4-419D-97FB-372563E5154E}"/>
            </c:ext>
          </c:extLst>
        </c:ser>
        <c:ser>
          <c:idx val="2"/>
          <c:order val="2"/>
          <c:tx>
            <c:strRef>
              <c:f>'Product Sales'!$D$4:$D$5</c:f>
              <c:strCache>
                <c:ptCount val="1"/>
                <c:pt idx="0">
                  <c:v>AMG C63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Sales'!$D$6</c:f>
              <c:numCache>
                <c:formatCode>General</c:formatCode>
                <c:ptCount val="1"/>
                <c:pt idx="0">
                  <c:v>358200</c:v>
                </c:pt>
              </c:numCache>
            </c:numRef>
          </c:val>
          <c:extLst>
            <c:ext xmlns:c16="http://schemas.microsoft.com/office/drawing/2014/chart" uri="{C3380CC4-5D6E-409C-BE32-E72D297353CC}">
              <c16:uniqueId val="{00000002-74F4-419D-97FB-372563E5154E}"/>
            </c:ext>
          </c:extLst>
        </c:ser>
        <c:ser>
          <c:idx val="3"/>
          <c:order val="3"/>
          <c:tx>
            <c:strRef>
              <c:f>'Product Sales'!$E$4:$E$5</c:f>
              <c:strCache>
                <c:ptCount val="1"/>
                <c:pt idx="0">
                  <c:v>Cayman GT4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Sales'!$E$6</c:f>
              <c:numCache>
                <c:formatCode>General</c:formatCode>
                <c:ptCount val="1"/>
                <c:pt idx="0">
                  <c:v>2034850</c:v>
                </c:pt>
              </c:numCache>
            </c:numRef>
          </c:val>
          <c:extLst>
            <c:ext xmlns:c16="http://schemas.microsoft.com/office/drawing/2014/chart" uri="{C3380CC4-5D6E-409C-BE32-E72D297353CC}">
              <c16:uniqueId val="{00000003-74F4-419D-97FB-372563E5154E}"/>
            </c:ext>
          </c:extLst>
        </c:ser>
        <c:ser>
          <c:idx val="4"/>
          <c:order val="4"/>
          <c:tx>
            <c:strRef>
              <c:f>'Product Sales'!$F$4:$F$5</c:f>
              <c:strCache>
                <c:ptCount val="1"/>
                <c:pt idx="0">
                  <c:v>Challenger Hellcat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Sales'!$F$6</c:f>
              <c:numCache>
                <c:formatCode>General</c:formatCode>
                <c:ptCount val="1"/>
                <c:pt idx="0">
                  <c:v>202095</c:v>
                </c:pt>
              </c:numCache>
            </c:numRef>
          </c:val>
          <c:extLst>
            <c:ext xmlns:c16="http://schemas.microsoft.com/office/drawing/2014/chart" uri="{C3380CC4-5D6E-409C-BE32-E72D297353CC}">
              <c16:uniqueId val="{00000004-74F4-419D-97FB-372563E5154E}"/>
            </c:ext>
          </c:extLst>
        </c:ser>
        <c:ser>
          <c:idx val="5"/>
          <c:order val="5"/>
          <c:tx>
            <c:strRef>
              <c:f>'Product Sales'!$G$4:$G$5</c:f>
              <c:strCache>
                <c:ptCount val="1"/>
                <c:pt idx="0">
                  <c:v>Challenger SRT Hellcat Redeye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Sales'!$G$6</c:f>
              <c:numCache>
                <c:formatCode>General</c:formatCode>
                <c:ptCount val="1"/>
                <c:pt idx="0">
                  <c:v>462265</c:v>
                </c:pt>
              </c:numCache>
            </c:numRef>
          </c:val>
          <c:extLst>
            <c:ext xmlns:c16="http://schemas.microsoft.com/office/drawing/2014/chart" uri="{C3380CC4-5D6E-409C-BE32-E72D297353CC}">
              <c16:uniqueId val="{00000005-74F4-419D-97FB-372563E5154E}"/>
            </c:ext>
          </c:extLst>
        </c:ser>
        <c:ser>
          <c:idx val="6"/>
          <c:order val="6"/>
          <c:tx>
            <c:strRef>
              <c:f>'Product Sales'!$H$4:$H$5</c:f>
              <c:strCache>
                <c:ptCount val="1"/>
                <c:pt idx="0">
                  <c:v>F-Type 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Sales'!$H$6</c:f>
              <c:numCache>
                <c:formatCode>General</c:formatCode>
                <c:ptCount val="1"/>
                <c:pt idx="0">
                  <c:v>931500</c:v>
                </c:pt>
              </c:numCache>
            </c:numRef>
          </c:val>
          <c:extLst>
            <c:ext xmlns:c16="http://schemas.microsoft.com/office/drawing/2014/chart" uri="{C3380CC4-5D6E-409C-BE32-E72D297353CC}">
              <c16:uniqueId val="{00000006-74F4-419D-97FB-372563E5154E}"/>
            </c:ext>
          </c:extLst>
        </c:ser>
        <c:ser>
          <c:idx val="7"/>
          <c:order val="7"/>
          <c:tx>
            <c:strRef>
              <c:f>'Product Sales'!$I$4:$I$5</c:f>
              <c:strCache>
                <c:ptCount val="1"/>
                <c:pt idx="0">
                  <c:v>Lykan Hypersport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Sales'!$I$6</c:f>
              <c:numCache>
                <c:formatCode>General</c:formatCode>
                <c:ptCount val="1"/>
                <c:pt idx="0">
                  <c:v>3400000</c:v>
                </c:pt>
              </c:numCache>
            </c:numRef>
          </c:val>
          <c:extLst>
            <c:ext xmlns:c16="http://schemas.microsoft.com/office/drawing/2014/chart" uri="{C3380CC4-5D6E-409C-BE32-E72D297353CC}">
              <c16:uniqueId val="{00000007-74F4-419D-97FB-372563E5154E}"/>
            </c:ext>
          </c:extLst>
        </c:ser>
        <c:ser>
          <c:idx val="8"/>
          <c:order val="8"/>
          <c:tx>
            <c:strRef>
              <c:f>'Product Sales'!$J$4:$J$5</c:f>
              <c:strCache>
                <c:ptCount val="1"/>
                <c:pt idx="0">
                  <c:v>Panamera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Sales'!$A$6</c:f>
              <c:strCache>
                <c:ptCount val="1"/>
                <c:pt idx="0">
                  <c:v>Total</c:v>
                </c:pt>
              </c:strCache>
            </c:strRef>
          </c:cat>
          <c:val>
            <c:numRef>
              <c:f>'Product Sales'!$J$6</c:f>
              <c:numCache>
                <c:formatCode>General</c:formatCode>
                <c:ptCount val="1"/>
                <c:pt idx="0">
                  <c:v>706100</c:v>
                </c:pt>
              </c:numCache>
            </c:numRef>
          </c:val>
          <c:extLst>
            <c:ext xmlns:c16="http://schemas.microsoft.com/office/drawing/2014/chart" uri="{C3380CC4-5D6E-409C-BE32-E72D297353CC}">
              <c16:uniqueId val="{00000008-74F4-419D-97FB-372563E5154E}"/>
            </c:ext>
          </c:extLst>
        </c:ser>
        <c:dLbls>
          <c:dLblPos val="outEnd"/>
          <c:showLegendKey val="0"/>
          <c:showVal val="1"/>
          <c:showCatName val="0"/>
          <c:showSerName val="0"/>
          <c:showPercent val="0"/>
          <c:showBubbleSize val="0"/>
        </c:dLbls>
        <c:gapWidth val="219"/>
        <c:overlap val="-27"/>
        <c:axId val="504847368"/>
        <c:axId val="504847696"/>
      </c:barChart>
      <c:catAx>
        <c:axId val="50484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47696"/>
        <c:crosses val="autoZero"/>
        <c:auto val="1"/>
        <c:lblAlgn val="ctr"/>
        <c:lblOffset val="100"/>
        <c:noMultiLvlLbl val="0"/>
      </c:catAx>
      <c:valAx>
        <c:axId val="50484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47368"/>
        <c:crosses val="autoZero"/>
        <c:crossBetween val="between"/>
      </c:valAx>
      <c:spPr>
        <a:noFill/>
        <a:ln>
          <a:noFill/>
        </a:ln>
        <a:effectLst/>
      </c:spPr>
    </c:plotArea>
    <c:legend>
      <c:legendPos val="r"/>
      <c:layout>
        <c:manualLayout>
          <c:xMode val="edge"/>
          <c:yMode val="edge"/>
          <c:x val="0.87538530915060353"/>
          <c:y val="4.141968754397464E-2"/>
          <c:w val="0.12054911709289924"/>
          <c:h val="0.9123822044095415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Projects.xlsx]dynamic pivot tbl!PivotTable1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 by Car  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8234271719379"/>
          <c:y val="0.28745370370370371"/>
          <c:w val="0.8158431868257271"/>
          <c:h val="0.68013888888888885"/>
        </c:manualLayout>
      </c:layout>
      <c:barChart>
        <c:barDir val="bar"/>
        <c:grouping val="clustered"/>
        <c:varyColors val="0"/>
        <c:ser>
          <c:idx val="0"/>
          <c:order val="0"/>
          <c:tx>
            <c:strRef>
              <c:f>'dynamic pivot tbl'!$B$3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'dynamic pivot tbl'!$A$4:$A$7</c:f>
              <c:strCache>
                <c:ptCount val="3"/>
                <c:pt idx="0">
                  <c:v>Maserati</c:v>
                </c:pt>
                <c:pt idx="1">
                  <c:v>McLaren</c:v>
                </c:pt>
                <c:pt idx="2">
                  <c:v>Mercedes-Benz</c:v>
                </c:pt>
              </c:strCache>
            </c:strRef>
          </c:cat>
          <c:val>
            <c:numRef>
              <c:f>'dynamic pivot tbl'!$B$4:$B$7</c:f>
              <c:numCache>
                <c:formatCode>General</c:formatCode>
                <c:ptCount val="3"/>
                <c:pt idx="0">
                  <c:v>150980</c:v>
                </c:pt>
                <c:pt idx="1">
                  <c:v>1050000</c:v>
                </c:pt>
                <c:pt idx="2">
                  <c:v>132000</c:v>
                </c:pt>
              </c:numCache>
            </c:numRef>
          </c:val>
          <c:extLst>
            <c:ext xmlns:c16="http://schemas.microsoft.com/office/drawing/2014/chart" uri="{C3380CC4-5D6E-409C-BE32-E72D297353CC}">
              <c16:uniqueId val="{00000000-2AB8-492F-BA02-1720FE3A9B34}"/>
            </c:ext>
          </c:extLst>
        </c:ser>
        <c:dLbls>
          <c:showLegendKey val="0"/>
          <c:showVal val="0"/>
          <c:showCatName val="0"/>
          <c:showSerName val="0"/>
          <c:showPercent val="0"/>
          <c:showBubbleSize val="0"/>
        </c:dLbls>
        <c:gapWidth val="50"/>
        <c:axId val="301578816"/>
        <c:axId val="301582424"/>
      </c:barChart>
      <c:catAx>
        <c:axId val="301578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301582424"/>
        <c:crosses val="autoZero"/>
        <c:auto val="1"/>
        <c:lblAlgn val="ctr"/>
        <c:lblOffset val="100"/>
        <c:noMultiLvlLbl val="0"/>
      </c:catAx>
      <c:valAx>
        <c:axId val="301582424"/>
        <c:scaling>
          <c:orientation val="minMax"/>
        </c:scaling>
        <c:delete val="1"/>
        <c:axPos val="t"/>
        <c:numFmt formatCode="General" sourceLinked="1"/>
        <c:majorTickMark val="none"/>
        <c:minorTickMark val="none"/>
        <c:tickLblPos val="nextTo"/>
        <c:crossAx val="30157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66675</xdr:colOff>
      <xdr:row>2</xdr:row>
      <xdr:rowOff>128587</xdr:rowOff>
    </xdr:from>
    <xdr:to>
      <xdr:col>10</xdr:col>
      <xdr:colOff>695325</xdr:colOff>
      <xdr:row>17</xdr:row>
      <xdr:rowOff>14287</xdr:rowOff>
    </xdr:to>
    <xdr:graphicFrame macro="">
      <xdr:nvGraphicFramePr>
        <xdr:cNvPr id="2" name="Sales_by_make">
          <a:extLst>
            <a:ext uri="{FF2B5EF4-FFF2-40B4-BE49-F238E27FC236}">
              <a16:creationId xmlns:a16="http://schemas.microsoft.com/office/drawing/2014/main" id="{7B98BE8D-93D6-4A93-9F0E-75C42DBE6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309562</xdr:colOff>
      <xdr:row>1</xdr:row>
      <xdr:rowOff>109537</xdr:rowOff>
    </xdr:from>
    <xdr:to>
      <xdr:col>10</xdr:col>
      <xdr:colOff>500062</xdr:colOff>
      <xdr:row>15</xdr:row>
      <xdr:rowOff>185737</xdr:rowOff>
    </xdr:to>
    <xdr:graphicFrame macro="">
      <xdr:nvGraphicFramePr>
        <xdr:cNvPr id="3" name="%_of_sales">
          <a:extLst>
            <a:ext uri="{FF2B5EF4-FFF2-40B4-BE49-F238E27FC236}">
              <a16:creationId xmlns:a16="http://schemas.microsoft.com/office/drawing/2014/main" id="{DE2F4A89-7BA9-4519-BA1D-335337E05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433387</xdr:colOff>
      <xdr:row>8</xdr:row>
      <xdr:rowOff>33337</xdr:rowOff>
    </xdr:from>
    <xdr:to>
      <xdr:col>8</xdr:col>
      <xdr:colOff>671512</xdr:colOff>
      <xdr:row>22</xdr:row>
      <xdr:rowOff>109537</xdr:rowOff>
    </xdr:to>
    <xdr:graphicFrame macro="">
      <xdr:nvGraphicFramePr>
        <xdr:cNvPr id="2" name="Sales_by_percent">
          <a:extLst>
            <a:ext uri="{FF2B5EF4-FFF2-40B4-BE49-F238E27FC236}">
              <a16:creationId xmlns:a16="http://schemas.microsoft.com/office/drawing/2014/main" id="{F22849A2-FEB7-4A2B-B3EB-4C168A16D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583791</xdr:colOff>
      <xdr:row>0</xdr:row>
      <xdr:rowOff>122903</xdr:rowOff>
    </xdr:from>
    <xdr:to>
      <xdr:col>13</xdr:col>
      <xdr:colOff>491613</xdr:colOff>
      <xdr:row>31</xdr:row>
      <xdr:rowOff>61452</xdr:rowOff>
    </xdr:to>
    <xdr:graphicFrame macro="">
      <xdr:nvGraphicFramePr>
        <xdr:cNvPr id="2" name="Sales_by_make">
          <a:extLst>
            <a:ext uri="{FF2B5EF4-FFF2-40B4-BE49-F238E27FC236}">
              <a16:creationId xmlns:a16="http://schemas.microsoft.com/office/drawing/2014/main" id="{9A9114E3-A400-47B4-A66E-36535EAFE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568427</xdr:colOff>
      <xdr:row>0</xdr:row>
      <xdr:rowOff>82038</xdr:rowOff>
    </xdr:from>
    <xdr:to>
      <xdr:col>31</xdr:col>
      <xdr:colOff>506976</xdr:colOff>
      <xdr:row>31</xdr:row>
      <xdr:rowOff>107539</xdr:rowOff>
    </xdr:to>
    <xdr:graphicFrame macro="">
      <xdr:nvGraphicFramePr>
        <xdr:cNvPr id="3" name="%_of_sales">
          <a:extLst>
            <a:ext uri="{FF2B5EF4-FFF2-40B4-BE49-F238E27FC236}">
              <a16:creationId xmlns:a16="http://schemas.microsoft.com/office/drawing/2014/main" id="{54516EAD-6373-4917-B6D5-8AEBB797E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536865</xdr:colOff>
      <xdr:row>32</xdr:row>
      <xdr:rowOff>15363</xdr:rowOff>
    </xdr:from>
    <xdr:to>
      <xdr:col>31</xdr:col>
      <xdr:colOff>553066</xdr:colOff>
      <xdr:row>60</xdr:row>
      <xdr:rowOff>168992</xdr:rowOff>
    </xdr:to>
    <xdr:graphicFrame macro="">
      <xdr:nvGraphicFramePr>
        <xdr:cNvPr id="4" name="Sales_by_percent">
          <a:extLst>
            <a:ext uri="{FF2B5EF4-FFF2-40B4-BE49-F238E27FC236}">
              <a16:creationId xmlns:a16="http://schemas.microsoft.com/office/drawing/2014/main" id="{D46FA747-5DC3-4AF6-831C-EE4706E7C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509740</xdr:colOff>
      <xdr:row>0</xdr:row>
      <xdr:rowOff>94636</xdr:rowOff>
    </xdr:from>
    <xdr:to>
      <xdr:col>16</xdr:col>
      <xdr:colOff>509741</xdr:colOff>
      <xdr:row>13</xdr:row>
      <xdr:rowOff>136116</xdr:rowOff>
    </xdr:to>
    <mc:AlternateContent xmlns:mc="http://schemas.openxmlformats.org/markup-compatibility/2006" xmlns:a14="http://schemas.microsoft.com/office/drawing/2010/main">
      <mc:Choice Requires="a14">
        <xdr:graphicFrame macro="">
          <xdr:nvGraphicFramePr>
            <xdr:cNvPr id="5" name="Car Make">
              <a:extLst>
                <a:ext uri="{FF2B5EF4-FFF2-40B4-BE49-F238E27FC236}">
                  <a16:creationId xmlns:a16="http://schemas.microsoft.com/office/drawing/2014/main" id="{69B892C1-514A-4243-858E-FD0818E0F476}"/>
                </a:ext>
              </a:extLst>
            </xdr:cNvPr>
            <xdr:cNvGraphicFramePr/>
          </xdr:nvGraphicFramePr>
          <xdr:xfrm>
            <a:off x="0" y="0"/>
            <a:ext cx="0" cy="0"/>
          </xdr:xfrm>
          <a:graphic>
            <a:graphicData uri="http://schemas.microsoft.com/office/drawing/2010/slicer">
              <sle:slicer xmlns:sle="http://schemas.microsoft.com/office/drawing/2010/slicer" name="Car Make"/>
            </a:graphicData>
          </a:graphic>
        </xdr:graphicFrame>
      </mc:Choice>
      <mc:Fallback xmlns="">
        <xdr:sp macro="" textlink="">
          <xdr:nvSpPr>
            <xdr:cNvPr id="0" name=""/>
            <xdr:cNvSpPr>
              <a:spLocks noTextEdit="1"/>
            </xdr:cNvSpPr>
          </xdr:nvSpPr>
          <xdr:spPr>
            <a:xfrm>
              <a:off x="8389513" y="94636"/>
              <a:ext cx="1818410" cy="2517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581163</xdr:colOff>
      <xdr:row>14</xdr:row>
      <xdr:rowOff>153070</xdr:rowOff>
    </xdr:from>
    <xdr:to>
      <xdr:col>16</xdr:col>
      <xdr:colOff>581163</xdr:colOff>
      <xdr:row>28</xdr:row>
      <xdr:rowOff>10195</xdr:rowOff>
    </xdr:to>
    <mc:AlternateContent xmlns:mc="http://schemas.openxmlformats.org/markup-compatibility/2006" xmlns:a14="http://schemas.microsoft.com/office/drawing/2010/main">
      <mc:Choice Requires="a14">
        <xdr:graphicFrame macro="">
          <xdr:nvGraphicFramePr>
            <xdr:cNvPr id="7" name="Car Model">
              <a:extLst>
                <a:ext uri="{FF2B5EF4-FFF2-40B4-BE49-F238E27FC236}">
                  <a16:creationId xmlns:a16="http://schemas.microsoft.com/office/drawing/2014/main" id="{60C9DBE3-4D17-4ADF-8EBA-6331283E7FB1}"/>
                </a:ext>
              </a:extLst>
            </xdr:cNvPr>
            <xdr:cNvGraphicFramePr/>
          </xdr:nvGraphicFramePr>
          <xdr:xfrm>
            <a:off x="0" y="0"/>
            <a:ext cx="0" cy="0"/>
          </xdr:xfrm>
          <a:graphic>
            <a:graphicData uri="http://schemas.microsoft.com/office/drawing/2010/slicer">
              <sle:slicer xmlns:sle="http://schemas.microsoft.com/office/drawing/2010/slicer" name="Car Model"/>
            </a:graphicData>
          </a:graphic>
        </xdr:graphicFrame>
      </mc:Choice>
      <mc:Fallback xmlns="">
        <xdr:sp macro="" textlink="">
          <xdr:nvSpPr>
            <xdr:cNvPr id="0" name=""/>
            <xdr:cNvSpPr>
              <a:spLocks noTextEdit="1"/>
            </xdr:cNvSpPr>
          </xdr:nvSpPr>
          <xdr:spPr>
            <a:xfrm>
              <a:off x="8613055" y="2675908"/>
              <a:ext cx="1853513" cy="2379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66675</xdr:colOff>
      <xdr:row>2</xdr:row>
      <xdr:rowOff>128587</xdr:rowOff>
    </xdr:from>
    <xdr:to>
      <xdr:col>10</xdr:col>
      <xdr:colOff>695325</xdr:colOff>
      <xdr:row>17</xdr:row>
      <xdr:rowOff>14287</xdr:rowOff>
    </xdr:to>
    <xdr:graphicFrame macro="">
      <xdr:nvGraphicFramePr>
        <xdr:cNvPr id="2" name="Sales_by_make">
          <a:extLst>
            <a:ext uri="{FF2B5EF4-FFF2-40B4-BE49-F238E27FC236}">
              <a16:creationId xmlns:a16="http://schemas.microsoft.com/office/drawing/2014/main" id="{BCF597EC-4538-4C3F-A83E-143516F49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0</xdr:rowOff>
    </xdr:from>
    <xdr:to>
      <xdr:col>1</xdr:col>
      <xdr:colOff>838200</xdr:colOff>
      <xdr:row>21</xdr:row>
      <xdr:rowOff>9525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B0EB3164-2EAF-4FA7-B356-4BFBCBCEED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095500"/>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0.25585</cdr:x>
      <cdr:y>0.12326</cdr:y>
    </cdr:from>
    <cdr:to>
      <cdr:x>0.88629</cdr:x>
      <cdr:y>0.19965</cdr:y>
    </cdr:to>
    <cdr:sp macro="" textlink="helper!$C$13">
      <cdr:nvSpPr>
        <cdr:cNvPr id="2" name="TextBox 1">
          <a:extLst xmlns:a="http://schemas.openxmlformats.org/drawingml/2006/main">
            <a:ext uri="{FF2B5EF4-FFF2-40B4-BE49-F238E27FC236}">
              <a16:creationId xmlns:a16="http://schemas.microsoft.com/office/drawing/2014/main" id="{EFAD6386-52F9-F4B8-92F7-B4BF0A651C70}"/>
            </a:ext>
          </a:extLst>
        </cdr:cNvPr>
        <cdr:cNvSpPr txBox="1"/>
      </cdr:nvSpPr>
      <cdr:spPr>
        <a:xfrm xmlns:a="http://schemas.openxmlformats.org/drawingml/2006/main">
          <a:off x="1457325" y="338139"/>
          <a:ext cx="3590926"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FC9F208-D032-4030-90DE-AEFA34348548}" type="TxLink">
            <a:rPr lang="en-US" sz="1100" b="0" i="0" u="none" strike="noStrike">
              <a:solidFill>
                <a:srgbClr val="000000"/>
              </a:solidFill>
              <a:latin typeface="Calibri"/>
              <a:ea typeface="Calibri"/>
              <a:cs typeface="Calibri"/>
            </a:rPr>
            <a:pPr/>
            <a:t>2019 ,,,,,,,,</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1.040311689816" createdVersion="6" refreshedVersion="6" minRefreshableVersion="3" recordCount="1007" xr:uid="{8F447C04-3F36-4B46-9DB7-7097D030675D}">
  <cacheSource type="worksheet">
    <worksheetSource name="SPORT_car_prices"/>
  </cacheSource>
  <cacheFields count="8">
    <cacheField name="Car Make" numFmtId="0">
      <sharedItems count="38">
        <s v="Bugatti"/>
        <s v="Lamborghini"/>
        <s v="Pagani"/>
        <s v="W Motors"/>
        <s v="Koenigsegg"/>
        <s v="Lotus"/>
        <s v="Pininfarina"/>
        <s v="Rimac"/>
        <s v="McLaren"/>
        <s v="Porsche"/>
        <s v="Shelby"/>
        <s v="Ferrari"/>
        <s v="Ford"/>
        <s v="Rolls-Royce"/>
        <s v="Mercedes-Benz"/>
        <s v="Aston Martin"/>
        <s v="Mercedes-AMG"/>
        <s v="Bentley"/>
        <s v="Ultima"/>
        <s v="Nissan"/>
        <s v="Maserati"/>
        <s v="Tesla"/>
        <s v="Audi"/>
        <s v="Acura"/>
        <s v="TVR"/>
        <s v="Polestar"/>
        <s v="BMW"/>
        <s v="Dodge"/>
        <s v="Jaguar"/>
        <s v="Lexus"/>
        <s v="Chevrolet"/>
        <s v="Alfa Romeo"/>
        <s v="Ariel"/>
        <s v="Alpine"/>
        <s v="Kia"/>
        <s v="Toyota"/>
        <s v="Subaru"/>
        <s v="Mazda"/>
      </sharedItems>
    </cacheField>
    <cacheField name="Car Model" numFmtId="0">
      <sharedItems containsMixedTypes="1" containsNumber="1" containsInteger="1" minValue="1" maxValue="911"/>
    </cacheField>
    <cacheField name="Year" numFmtId="0">
      <sharedItems containsSemiMixedTypes="0" containsString="0" containsNumber="1" containsInteger="1" minValue="1965" maxValue="2023" count="9">
        <n v="2022"/>
        <n v="2021"/>
        <n v="2015"/>
        <n v="2020"/>
        <n v="2019"/>
        <n v="1965"/>
        <n v="2014"/>
        <n v="2023"/>
        <n v="2017"/>
      </sharedItems>
    </cacheField>
    <cacheField name="Engine Size (L)" numFmtId="0">
      <sharedItems containsMixedTypes="1" containsNumber="1" minValue="0" maxValue="8.4"/>
    </cacheField>
    <cacheField name="Horsepower" numFmtId="0">
      <sharedItems containsMixedTypes="1" containsNumber="1" containsInteger="1" minValue="181" maxValue="10000"/>
    </cacheField>
    <cacheField name="Torque (lb-ft)" numFmtId="0">
      <sharedItems containsMixedTypes="1" containsNumber="1" containsInteger="1" minValue="0" maxValue="7376"/>
    </cacheField>
    <cacheField name="0-60 MPH Time (seconds)" numFmtId="0">
      <sharedItems containsMixedTypes="1" containsNumber="1" minValue="1.8" maxValue="6.5"/>
    </cacheField>
    <cacheField name="Price (in USD)" numFmtId="8">
      <sharedItems containsSemiMixedTypes="0" containsString="0" containsNumber="1" containsInteger="1" minValue="25000" maxValue="5200000" count="367">
        <n v="5200000"/>
        <n v="3900000"/>
        <n v="3600000"/>
        <n v="3599000"/>
        <n v="3500000"/>
        <n v="3400000"/>
        <n v="3000000"/>
        <n v="2998000"/>
        <n v="2900000"/>
        <n v="2800000"/>
        <n v="2750000"/>
        <n v="2700000"/>
        <n v="2600000"/>
        <n v="2500000"/>
        <n v="2400000"/>
        <n v="2300000"/>
        <n v="2000000"/>
        <n v="1800000"/>
        <n v="1700000"/>
        <n v="1550000"/>
        <n v="1500000"/>
        <n v="1050000"/>
        <n v="1000000"/>
        <n v="625000"/>
        <n v="573966"/>
        <n v="522000"/>
        <n v="518000"/>
        <n v="517770"/>
        <n v="517700"/>
        <n v="517000"/>
        <n v="507000"/>
        <n v="500000"/>
        <n v="460247"/>
        <n v="417826"/>
        <n v="417650"/>
        <n v="393695"/>
        <n v="363730"/>
        <n v="358000"/>
        <n v="346300"/>
        <n v="340000"/>
        <n v="338000"/>
        <n v="335550"/>
        <n v="335000"/>
        <n v="333750"/>
        <n v="332500"/>
        <n v="330000"/>
        <n v="329100"/>
        <n v="326050"/>
        <n v="325000"/>
        <n v="321000"/>
        <n v="314500"/>
        <n v="310000"/>
        <n v="308000"/>
        <n v="307820"/>
        <n v="305000"/>
        <n v="304995"/>
        <n v="300000"/>
        <n v="298000"/>
        <n v="280000"/>
        <n v="276550"/>
        <n v="275000"/>
        <n v="274390"/>
        <n v="274280"/>
        <n v="256500"/>
        <n v="254995"/>
        <n v="254500"/>
        <n v="250000"/>
        <n v="248000"/>
        <n v="247500"/>
        <n v="245000"/>
        <n v="243600"/>
        <n v="242500"/>
        <n v="241000"/>
        <n v="240000"/>
        <n v="239100"/>
        <n v="235000"/>
        <n v="229000"/>
        <n v="228000"/>
        <n v="225000"/>
        <n v="222630"/>
        <n v="222620"/>
        <n v="222500"/>
        <n v="222004"/>
        <n v="222000"/>
        <n v="221580"/>
        <n v="221400"/>
        <n v="220300"/>
        <n v="220000"/>
        <n v="219800"/>
        <n v="219750"/>
        <n v="218750"/>
        <n v="218400"/>
        <n v="218009"/>
        <n v="218000"/>
        <n v="215500"/>
        <n v="215000"/>
        <n v="214425"/>
        <n v="213195"/>
        <n v="212500"/>
        <n v="212000"/>
        <n v="211300"/>
        <n v="211000"/>
        <n v="210000"/>
        <n v="209000"/>
        <n v="208800"/>
        <n v="208000"/>
        <n v="207825"/>
        <n v="207000"/>
        <n v="205600"/>
        <n v="205000"/>
        <n v="204995"/>
        <n v="204550"/>
        <n v="204100"/>
        <n v="203825"/>
        <n v="203500"/>
        <n v="202500"/>
        <n v="202000"/>
        <n v="201500"/>
        <n v="201495"/>
        <n v="201000"/>
        <n v="200000"/>
        <n v="198995"/>
        <n v="198950"/>
        <n v="196350"/>
        <n v="195000"/>
        <n v="193000"/>
        <n v="192500"/>
        <n v="191000"/>
        <n v="190000"/>
        <n v="187700"/>
        <n v="186350"/>
        <n v="185000"/>
        <n v="183300"/>
        <n v="183000"/>
        <n v="181100"/>
        <n v="180800"/>
        <n v="180000"/>
        <n v="177700"/>
        <n v="174300"/>
        <n v="171200"/>
        <n v="168000"/>
        <n v="162900"/>
        <n v="162000"/>
        <n v="161200"/>
        <n v="159495"/>
        <n v="157500"/>
        <n v="155000"/>
        <n v="152995"/>
        <n v="152500"/>
        <n v="151000"/>
        <n v="150980"/>
        <n v="150800"/>
        <n v="150400"/>
        <n v="150000"/>
        <n v="149995"/>
        <n v="148500"/>
        <n v="147500"/>
        <n v="147000"/>
        <n v="146000"/>
        <n v="142700"/>
        <n v="142100"/>
        <n v="142086"/>
        <n v="141990"/>
        <n v="141190"/>
        <n v="140000"/>
        <n v="139990"/>
        <n v="135000"/>
        <n v="134300"/>
        <n v="134150"/>
        <n v="133050"/>
        <n v="132795"/>
        <n v="132400"/>
        <n v="132000"/>
        <n v="131190"/>
        <n v="131100"/>
        <n v="130000"/>
        <n v="126190"/>
        <n v="123500"/>
        <n v="120000"/>
        <n v="119000"/>
        <n v="118795"/>
        <n v="118500"/>
        <n v="117000"/>
        <n v="115045"/>
        <n v="115000"/>
        <n v="114000"/>
        <n v="113000"/>
        <n v="110045"/>
        <n v="110000"/>
        <n v="109000"/>
        <n v="105950"/>
        <n v="105900"/>
        <n v="105000"/>
        <n v="104970"/>
        <n v="104450"/>
        <n v="104400"/>
        <n v="104200"/>
        <n v="104000"/>
        <n v="103800"/>
        <n v="103500"/>
        <n v="103200"/>
        <n v="102900"/>
        <n v="102550"/>
        <n v="102500"/>
        <n v="102100"/>
        <n v="102000"/>
        <n v="101200"/>
        <n v="101000"/>
        <n v="100550"/>
        <n v="100500"/>
        <n v="100450"/>
        <n v="100200"/>
        <n v="100000"/>
        <n v="99990"/>
        <n v="99800"/>
        <n v="99000"/>
        <n v="98395"/>
        <n v="96950"/>
        <n v="96250"/>
        <n v="96000"/>
        <n v="94000"/>
        <n v="93050"/>
        <n v="93000"/>
        <n v="92950"/>
        <n v="92000"/>
        <n v="88800"/>
        <n v="88700"/>
        <n v="88550"/>
        <n v="87200"/>
        <n v="85000"/>
        <n v="84595"/>
        <n v="83250"/>
        <n v="82190"/>
        <n v="81550"/>
        <n v="81250"/>
        <n v="81000"/>
        <n v="80900"/>
        <n v="80500"/>
        <n v="80190"/>
        <n v="79900"/>
        <n v="78595"/>
        <n v="78450"/>
        <n v="78100"/>
        <n v="78000"/>
        <n v="77950"/>
        <n v="77600"/>
        <n v="77500"/>
        <n v="77400"/>
        <n v="77250"/>
        <n v="77000"/>
        <n v="76950"/>
        <n v="76700"/>
        <n v="76450"/>
        <n v="76400"/>
        <n v="76350"/>
        <n v="76000"/>
        <n v="75695"/>
        <n v="75400"/>
        <n v="75250"/>
        <n v="75100"/>
        <n v="75000"/>
        <n v="74750"/>
        <n v="74700"/>
        <n v="74290"/>
        <n v="74000"/>
        <n v="73795"/>
        <n v="73000"/>
        <n v="72800"/>
        <n v="72000"/>
        <n v="71900"/>
        <n v="71800"/>
        <n v="71500"/>
        <n v="71490"/>
        <n v="71450"/>
        <n v="71350"/>
        <n v="71000"/>
        <n v="70900"/>
        <n v="70595"/>
        <n v="70100"/>
        <n v="70000"/>
        <n v="69995"/>
        <n v="69900"/>
        <n v="69000"/>
        <n v="68900"/>
        <n v="68745"/>
        <n v="68000"/>
        <n v="67895"/>
        <n v="67800"/>
        <n v="67600"/>
        <n v="67500"/>
        <n v="67150"/>
        <n v="67000"/>
        <n v="65290"/>
        <n v="65000"/>
        <n v="64995"/>
        <n v="64700"/>
        <n v="64695"/>
        <n v="64500"/>
        <n v="64195"/>
        <n v="64100"/>
        <n v="64000"/>
        <n v="63995"/>
        <n v="63700"/>
        <n v="63100"/>
        <n v="63000"/>
        <n v="62750"/>
        <n v="62500"/>
        <n v="62290"/>
        <n v="62250"/>
        <n v="62195"/>
        <n v="62000"/>
        <n v="61600"/>
        <n v="61500"/>
        <n v="61000"/>
        <n v="60995"/>
        <n v="60695"/>
        <n v="60500"/>
        <n v="59900"/>
        <n v="59895"/>
        <n v="59000"/>
        <n v="58900"/>
        <n v="57000"/>
        <n v="56200"/>
        <n v="56000"/>
        <n v="52915"/>
        <n v="52720"/>
        <n v="52500"/>
        <n v="52200"/>
        <n v="51720"/>
        <n v="51000"/>
        <n v="50000"/>
        <n v="49000"/>
        <n v="48000"/>
        <n v="47820"/>
        <n v="47190"/>
        <n v="46815"/>
        <n v="46610"/>
        <n v="46200"/>
        <n v="46100"/>
        <n v="46000"/>
        <n v="45790"/>
        <n v="45690"/>
        <n v="45000"/>
        <n v="44500"/>
        <n v="44000"/>
        <n v="43995"/>
        <n v="43090"/>
        <n v="43000"/>
        <n v="42900"/>
        <n v="42500"/>
        <n v="42000"/>
        <n v="40590"/>
        <n v="40000"/>
        <n v="39000"/>
        <n v="38500"/>
        <n v="38170"/>
        <n v="37500"/>
        <n v="36120"/>
        <n v="35000"/>
        <n v="33000"/>
        <n v="31015"/>
        <n v="30090"/>
        <n v="30000"/>
        <n v="28000"/>
        <n v="27205"/>
        <n v="26830"/>
        <n v="25000"/>
      </sharedItems>
    </cacheField>
  </cacheFields>
  <extLst>
    <ext xmlns:x14="http://schemas.microsoft.com/office/spreadsheetml/2009/9/main" uri="{725AE2AE-9491-48be-B2B4-4EB974FC3084}">
      <x14:pivotCacheDefinition pivotCacheId="1383504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1.047210532408" createdVersion="6" refreshedVersion="6" minRefreshableVersion="3" recordCount="1007" xr:uid="{101F1782-81DC-4D86-9330-0812573AC180}">
  <cacheSource type="worksheet">
    <worksheetSource name="SPORT_car_prices3"/>
  </cacheSource>
  <cacheFields count="8">
    <cacheField name="Car Make" numFmtId="0">
      <sharedItems count="38">
        <s v="Bugatti"/>
        <s v="Lamborghini"/>
        <s v="Pagani"/>
        <s v="W Motors"/>
        <s v="Koenigsegg"/>
        <s v="Lotus"/>
        <s v="Pininfarina"/>
        <s v="Rimac"/>
        <s v="McLaren"/>
        <s v="Porsche"/>
        <s v="Shelby"/>
        <s v="Ferrari"/>
        <s v="Ford"/>
        <s v="Rolls-Royce"/>
        <s v="Mercedes-Benz"/>
        <s v="Aston Martin"/>
        <s v="Mercedes-AMG"/>
        <s v="Bentley"/>
        <s v="Ultima"/>
        <s v="Nissan"/>
        <s v="Maserati"/>
        <s v="Tesla"/>
        <s v="Audi"/>
        <s v="Acura"/>
        <s v="TVR"/>
        <s v="Polestar"/>
        <s v="BMW"/>
        <s v="Dodge"/>
        <s v="Jaguar"/>
        <s v="Lexus"/>
        <s v="Chevrolet"/>
        <s v="Alfa Romeo"/>
        <s v="Ariel"/>
        <s v="Alpine"/>
        <s v="Kia"/>
        <s v="Toyota"/>
        <s v="Subaru"/>
        <s v="Mazda"/>
      </sharedItems>
    </cacheField>
    <cacheField name="Car Model" numFmtId="0">
      <sharedItems containsMixedTypes="1" containsNumber="1" containsInteger="1" minValue="1" maxValue="911" count="175">
        <s v="Chiron Super Sport 300+"/>
        <s v="Chiron"/>
        <s v="Sián"/>
        <s v="Chiron Pur Sport"/>
        <s v="Huayra Roadster BC"/>
        <s v="Huayra"/>
        <s v="Lykan Hypersport"/>
        <s v="Jesko"/>
        <s v="Jesko Absolut"/>
        <s v="Evija"/>
        <s v="Huayra BC"/>
        <s v="Battista"/>
        <s v="Nevera"/>
        <s v="C_Two"/>
        <s v="Speedtail"/>
        <s v="918 Spyder"/>
        <s v="Fenyr Supersport"/>
        <s v="Senna"/>
        <s v="Cobra"/>
        <s v="SF90 Stradale"/>
        <s v="Aventador SVJ"/>
        <s v="Aventador"/>
        <s v="GT"/>
        <s v="Aventador S"/>
        <s v="812 Superfast"/>
        <s v="765LT"/>
        <s v="Dawn"/>
        <s v="Wraith"/>
        <s v="SLS AMG Black Series"/>
        <s v="488 GTB"/>
        <s v="Ghost"/>
        <s v="DBS Superleggera"/>
        <s v="GT Black Series"/>
        <s v="AMG GT Black Series"/>
        <s v="Continental GT Speed"/>
        <s v="720S"/>
        <s v="F8 Spider"/>
        <s v="F8 Tributo"/>
        <s v="SLS AMG"/>
        <s v="Huracan"/>
        <s v="600LT"/>
        <s v="600LT Spider"/>
        <s v="Portofino"/>
        <s v="Portofino M"/>
        <s v="Continental GT"/>
        <s v="Artura"/>
        <s v="Roma"/>
        <s v="Urus"/>
        <s v="DB11"/>
        <s v="RS"/>
        <s v="GT-R Nismo"/>
        <s v="MC20"/>
        <s v="570S"/>
        <s v="570S Spider"/>
        <s v="911 Turbo S"/>
        <s v="Roadster"/>
        <s v="GranTurismo"/>
        <s v="Panamera Turbo S E-Hybrid"/>
        <s v="Panamera Turbo S"/>
        <s v="Taycan"/>
        <s v="Taycan Turbo S"/>
        <s v="R8 Spyder"/>
        <s v="AMG GT R"/>
        <s v="Panamera Turbo"/>
        <s v="AMG GT 4-Door Coupe"/>
        <s v="S63 AMG"/>
        <s v="AMG GT 63 S"/>
        <s v="GT 63 S"/>
        <s v="GT 63"/>
        <s v="NSX"/>
        <s v="Griffith"/>
        <n v="1"/>
        <s v="SL 63 AMG"/>
        <s v="Vantage"/>
        <s v="i8"/>
        <s v="R8"/>
        <s v="Model S Plaid"/>
        <s v="Panamera GTS"/>
        <s v="CLS63 AMG"/>
        <s v="M8"/>
        <s v="Viper ACR"/>
        <s v="Viper"/>
        <s v="RS6"/>
        <s v="Model S"/>
        <s v="AMG GT"/>
        <s v="RS7"/>
        <s v="RS 7"/>
        <s v="RS7 Sportback"/>
        <s v="RS 7 Sportback"/>
        <s v="RS 6 Avant"/>
        <s v="RS 6"/>
        <s v="RS6 Avant"/>
        <s v="Evora GT"/>
        <s v="F-Type R"/>
        <s v="F-Type"/>
        <s v="Taycan 4S"/>
        <s v="M5"/>
        <s v="M5 Competition"/>
        <s v="Cayman GT4"/>
        <s v="718 Cayman GT4"/>
        <s v="LC 500"/>
        <n v="911"/>
        <s v="Evora"/>
        <s v="SL"/>
        <s v="LC"/>
        <s v="Panamera"/>
        <s v="Corvette Z06"/>
        <s v="M2 CS"/>
        <s v="Giulia Quadrifoglio"/>
        <s v="Challenger Hellcat Redeye"/>
        <s v="C 63 S"/>
        <s v="Mustang Shelby GT500"/>
        <s v="C 63 S Coupe"/>
        <s v="Challenger SRT Hellcat Redeye"/>
        <s v="Charger SRT Hellcat"/>
        <s v="C63 S"/>
        <s v="C63 S Coupe"/>
        <s v="C63 S AMG"/>
        <s v="AMG C63"/>
        <s v="AMG C 63 S"/>
        <s v="RS5"/>
        <s v="C63 AMG"/>
        <s v="RS 5"/>
        <s v="RS5 Coupe"/>
        <s v="M4 Competition"/>
        <s v="RS 5 Coupe"/>
        <s v="Atom"/>
        <s v="M4"/>
        <s v="Charger"/>
        <s v="M4 Coupe"/>
        <s v="A110"/>
        <s v="Charger Hellcat"/>
        <s v="Challenger SRT Hellcat"/>
        <s v="Challenger Hellcat"/>
        <s v="AMG C 63"/>
        <s v="TT RS"/>
        <s v="Camaro ZL1"/>
        <s v="C 63 AMG"/>
        <s v="4C Spider"/>
        <s v="Cayman"/>
        <s v="TT RS Coupe"/>
        <s v="4C"/>
        <s v="Z4 M40i"/>
        <s v="Boxster"/>
        <s v="718 Boxster"/>
        <s v="Camaro"/>
        <s v="SLC 43"/>
        <s v="Challenger"/>
        <s v="718 Cayman"/>
        <s v="Corvette Stingray"/>
        <s v="Corvette"/>
        <s v="AMG C43 Coupe"/>
        <s v="M2 Competition"/>
        <s v="M2"/>
        <s v="RS3"/>
        <s v="RS 3"/>
        <s v="Mustang Mach 1"/>
        <s v="S5"/>
        <s v="Stinger"/>
        <s v="Z4 Roadster"/>
        <s v="AMG A45"/>
        <s v="Camaro SS Convertible"/>
        <s v="370Z Nismo"/>
        <s v="Mustang GT"/>
        <s v="Camaro SS 1LE"/>
        <s v="Camaro SS"/>
        <s v="Supra"/>
        <s v="GR Supra"/>
        <s v="400Z"/>
        <s v="WRX STI"/>
        <s v="Challenger R/T"/>
        <s v="370Z"/>
        <s v="370Z Coupe"/>
        <s v="Mustang"/>
        <s v="MX-5 Miata"/>
      </sharedItems>
    </cacheField>
    <cacheField name="Year" numFmtId="0">
      <sharedItems containsSemiMixedTypes="0" containsString="0" containsNumber="1" containsInteger="1" minValue="1965" maxValue="2023" count="9">
        <n v="2022"/>
        <n v="2021"/>
        <n v="2015"/>
        <n v="2020"/>
        <n v="2019"/>
        <n v="1965"/>
        <n v="2014"/>
        <n v="2023"/>
        <n v="2017"/>
      </sharedItems>
    </cacheField>
    <cacheField name="Engine Size (L)" numFmtId="0">
      <sharedItems containsMixedTypes="1" containsNumber="1" minValue="0" maxValue="8.4"/>
    </cacheField>
    <cacheField name="Horsepower" numFmtId="0">
      <sharedItems containsMixedTypes="1" containsNumber="1" containsInteger="1" minValue="181" maxValue="10000"/>
    </cacheField>
    <cacheField name="Torque (lb-ft)" numFmtId="0">
      <sharedItems containsMixedTypes="1" containsNumber="1" containsInteger="1" minValue="0" maxValue="7376"/>
    </cacheField>
    <cacheField name="0-60 MPH Time (seconds)" numFmtId="0">
      <sharedItems containsMixedTypes="1" containsNumber="1" minValue="1.8" maxValue="6.5"/>
    </cacheField>
    <cacheField name="Price (in USD)" numFmtId="8">
      <sharedItems containsSemiMixedTypes="0" containsString="0" containsNumber="1" containsInteger="1" minValue="25000" maxValue="5200000" count="367">
        <n v="5200000"/>
        <n v="3900000"/>
        <n v="3600000"/>
        <n v="3599000"/>
        <n v="3500000"/>
        <n v="3400000"/>
        <n v="3000000"/>
        <n v="2998000"/>
        <n v="2900000"/>
        <n v="2800000"/>
        <n v="2750000"/>
        <n v="2700000"/>
        <n v="2600000"/>
        <n v="2500000"/>
        <n v="2400000"/>
        <n v="2300000"/>
        <n v="2000000"/>
        <n v="1800000"/>
        <n v="1700000"/>
        <n v="1550000"/>
        <n v="1500000"/>
        <n v="1050000"/>
        <n v="1000000"/>
        <n v="625000"/>
        <n v="573966"/>
        <n v="522000"/>
        <n v="518000"/>
        <n v="517770"/>
        <n v="517700"/>
        <n v="517000"/>
        <n v="507000"/>
        <n v="500000"/>
        <n v="460247"/>
        <n v="417826"/>
        <n v="417650"/>
        <n v="393695"/>
        <n v="363730"/>
        <n v="358000"/>
        <n v="346300"/>
        <n v="340000"/>
        <n v="338000"/>
        <n v="335550"/>
        <n v="335000"/>
        <n v="333750"/>
        <n v="332500"/>
        <n v="330000"/>
        <n v="329100"/>
        <n v="326050"/>
        <n v="325000"/>
        <n v="321000"/>
        <n v="314500"/>
        <n v="310000"/>
        <n v="308000"/>
        <n v="307820"/>
        <n v="305000"/>
        <n v="304995"/>
        <n v="300000"/>
        <n v="298000"/>
        <n v="280000"/>
        <n v="276550"/>
        <n v="275000"/>
        <n v="274390"/>
        <n v="274280"/>
        <n v="256500"/>
        <n v="254995"/>
        <n v="254500"/>
        <n v="250000"/>
        <n v="248000"/>
        <n v="247500"/>
        <n v="245000"/>
        <n v="243600"/>
        <n v="242500"/>
        <n v="241000"/>
        <n v="240000"/>
        <n v="239100"/>
        <n v="235000"/>
        <n v="229000"/>
        <n v="228000"/>
        <n v="225000"/>
        <n v="222630"/>
        <n v="222620"/>
        <n v="222500"/>
        <n v="222004"/>
        <n v="222000"/>
        <n v="221580"/>
        <n v="221400"/>
        <n v="220300"/>
        <n v="220000"/>
        <n v="219800"/>
        <n v="219750"/>
        <n v="218750"/>
        <n v="218400"/>
        <n v="218009"/>
        <n v="218000"/>
        <n v="215500"/>
        <n v="215000"/>
        <n v="214425"/>
        <n v="213195"/>
        <n v="212500"/>
        <n v="212000"/>
        <n v="211300"/>
        <n v="211000"/>
        <n v="210000"/>
        <n v="209000"/>
        <n v="208800"/>
        <n v="208000"/>
        <n v="207825"/>
        <n v="207000"/>
        <n v="205600"/>
        <n v="205000"/>
        <n v="204995"/>
        <n v="204550"/>
        <n v="204100"/>
        <n v="203825"/>
        <n v="203500"/>
        <n v="202500"/>
        <n v="202000"/>
        <n v="201500"/>
        <n v="201495"/>
        <n v="201000"/>
        <n v="200000"/>
        <n v="198995"/>
        <n v="198950"/>
        <n v="196350"/>
        <n v="195000"/>
        <n v="193000"/>
        <n v="192500"/>
        <n v="191000"/>
        <n v="190000"/>
        <n v="187700"/>
        <n v="186350"/>
        <n v="185000"/>
        <n v="183300"/>
        <n v="183000"/>
        <n v="181100"/>
        <n v="180800"/>
        <n v="180000"/>
        <n v="177700"/>
        <n v="174300"/>
        <n v="171200"/>
        <n v="168000"/>
        <n v="162900"/>
        <n v="162000"/>
        <n v="161200"/>
        <n v="159495"/>
        <n v="157500"/>
        <n v="155000"/>
        <n v="152995"/>
        <n v="152500"/>
        <n v="151000"/>
        <n v="150980"/>
        <n v="150800"/>
        <n v="150400"/>
        <n v="150000"/>
        <n v="149995"/>
        <n v="148500"/>
        <n v="147500"/>
        <n v="147000"/>
        <n v="146000"/>
        <n v="142700"/>
        <n v="142100"/>
        <n v="142086"/>
        <n v="141990"/>
        <n v="141190"/>
        <n v="140000"/>
        <n v="139990"/>
        <n v="135000"/>
        <n v="134300"/>
        <n v="134150"/>
        <n v="133050"/>
        <n v="132795"/>
        <n v="132400"/>
        <n v="132000"/>
        <n v="131190"/>
        <n v="131100"/>
        <n v="130000"/>
        <n v="126190"/>
        <n v="123500"/>
        <n v="120000"/>
        <n v="119000"/>
        <n v="118795"/>
        <n v="118500"/>
        <n v="117000"/>
        <n v="115045"/>
        <n v="115000"/>
        <n v="114000"/>
        <n v="113000"/>
        <n v="110045"/>
        <n v="110000"/>
        <n v="109000"/>
        <n v="105950"/>
        <n v="105900"/>
        <n v="105000"/>
        <n v="104970"/>
        <n v="104450"/>
        <n v="104400"/>
        <n v="104200"/>
        <n v="104000"/>
        <n v="103800"/>
        <n v="103500"/>
        <n v="103200"/>
        <n v="102900"/>
        <n v="102550"/>
        <n v="102500"/>
        <n v="102100"/>
        <n v="102000"/>
        <n v="101200"/>
        <n v="101000"/>
        <n v="100550"/>
        <n v="100500"/>
        <n v="100450"/>
        <n v="100200"/>
        <n v="100000"/>
        <n v="99990"/>
        <n v="99800"/>
        <n v="99000"/>
        <n v="98395"/>
        <n v="96950"/>
        <n v="96250"/>
        <n v="96000"/>
        <n v="94000"/>
        <n v="93050"/>
        <n v="93000"/>
        <n v="92950"/>
        <n v="92000"/>
        <n v="88800"/>
        <n v="88700"/>
        <n v="88550"/>
        <n v="87200"/>
        <n v="85000"/>
        <n v="84595"/>
        <n v="83250"/>
        <n v="82190"/>
        <n v="81550"/>
        <n v="81250"/>
        <n v="81000"/>
        <n v="80900"/>
        <n v="80500"/>
        <n v="80190"/>
        <n v="79900"/>
        <n v="78595"/>
        <n v="78450"/>
        <n v="78100"/>
        <n v="78000"/>
        <n v="77950"/>
        <n v="77600"/>
        <n v="77500"/>
        <n v="77400"/>
        <n v="77250"/>
        <n v="77000"/>
        <n v="76950"/>
        <n v="76700"/>
        <n v="76450"/>
        <n v="76400"/>
        <n v="76350"/>
        <n v="76000"/>
        <n v="75695"/>
        <n v="75400"/>
        <n v="75250"/>
        <n v="75100"/>
        <n v="75000"/>
        <n v="74750"/>
        <n v="74700"/>
        <n v="74290"/>
        <n v="74000"/>
        <n v="73795"/>
        <n v="73000"/>
        <n v="72800"/>
        <n v="72000"/>
        <n v="71900"/>
        <n v="71800"/>
        <n v="71500"/>
        <n v="71490"/>
        <n v="71450"/>
        <n v="71350"/>
        <n v="71000"/>
        <n v="70900"/>
        <n v="70595"/>
        <n v="70100"/>
        <n v="70000"/>
        <n v="69995"/>
        <n v="69900"/>
        <n v="69000"/>
        <n v="68900"/>
        <n v="68745"/>
        <n v="68000"/>
        <n v="67895"/>
        <n v="67800"/>
        <n v="67600"/>
        <n v="67500"/>
        <n v="67150"/>
        <n v="67000"/>
        <n v="65290"/>
        <n v="65000"/>
        <n v="64995"/>
        <n v="64700"/>
        <n v="64695"/>
        <n v="64500"/>
        <n v="64195"/>
        <n v="64100"/>
        <n v="64000"/>
        <n v="63995"/>
        <n v="63700"/>
        <n v="63100"/>
        <n v="63000"/>
        <n v="62750"/>
        <n v="62500"/>
        <n v="62290"/>
        <n v="62250"/>
        <n v="62195"/>
        <n v="62000"/>
        <n v="61600"/>
        <n v="61500"/>
        <n v="61000"/>
        <n v="60995"/>
        <n v="60695"/>
        <n v="60500"/>
        <n v="59900"/>
        <n v="59895"/>
        <n v="59000"/>
        <n v="58900"/>
        <n v="57000"/>
        <n v="56200"/>
        <n v="56000"/>
        <n v="52915"/>
        <n v="52720"/>
        <n v="52500"/>
        <n v="52200"/>
        <n v="51720"/>
        <n v="51000"/>
        <n v="50000"/>
        <n v="49000"/>
        <n v="48000"/>
        <n v="47820"/>
        <n v="47190"/>
        <n v="46815"/>
        <n v="46610"/>
        <n v="46200"/>
        <n v="46100"/>
        <n v="46000"/>
        <n v="45790"/>
        <n v="45690"/>
        <n v="45000"/>
        <n v="44500"/>
        <n v="44000"/>
        <n v="43995"/>
        <n v="43090"/>
        <n v="43000"/>
        <n v="42900"/>
        <n v="42500"/>
        <n v="42000"/>
        <n v="40590"/>
        <n v="40000"/>
        <n v="39000"/>
        <n v="38500"/>
        <n v="38170"/>
        <n v="37500"/>
        <n v="36120"/>
        <n v="35000"/>
        <n v="33000"/>
        <n v="31015"/>
        <n v="30090"/>
        <n v="30000"/>
        <n v="28000"/>
        <n v="27205"/>
        <n v="26830"/>
        <n v="25000"/>
      </sharedItems>
    </cacheField>
  </cacheFields>
  <extLst>
    <ext xmlns:x14="http://schemas.microsoft.com/office/spreadsheetml/2009/9/main" uri="{725AE2AE-9491-48be-B2B4-4EB974FC3084}">
      <x14:pivotCacheDefinition pivotCacheId="1593038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x v="0"/>
    <s v="Chiron Super Sport 300+"/>
    <x v="0"/>
    <n v="8"/>
    <n v="1578"/>
    <n v="1180"/>
    <n v="2.2999999999999998"/>
    <x v="0"/>
  </r>
  <r>
    <x v="0"/>
    <s v="Chiron Super Sport 300+"/>
    <x v="1"/>
    <n v="8"/>
    <n v="1578"/>
    <n v="1180"/>
    <n v="2.4"/>
    <x v="0"/>
  </r>
  <r>
    <x v="0"/>
    <s v="Chiron"/>
    <x v="0"/>
    <n v="8"/>
    <n v="1500"/>
    <n v="1180"/>
    <n v="2.5"/>
    <x v="1"/>
  </r>
  <r>
    <x v="1"/>
    <s v="Sián"/>
    <x v="1"/>
    <n v="6.5"/>
    <n v="819"/>
    <n v="531"/>
    <n v="2.8"/>
    <x v="2"/>
  </r>
  <r>
    <x v="0"/>
    <s v="Chiron Pur Sport"/>
    <x v="1"/>
    <n v="8"/>
    <n v="1500"/>
    <n v="1180"/>
    <n v="2.2999999999999998"/>
    <x v="3"/>
  </r>
  <r>
    <x v="2"/>
    <s v="Huayra Roadster BC"/>
    <x v="1"/>
    <n v="6"/>
    <n v="791"/>
    <n v="774"/>
    <n v="2.5"/>
    <x v="4"/>
  </r>
  <r>
    <x v="2"/>
    <s v="Huayra"/>
    <x v="1"/>
    <n v="6"/>
    <n v="764"/>
    <n v="738"/>
    <n v="2.8"/>
    <x v="4"/>
  </r>
  <r>
    <x v="3"/>
    <s v="Lykan Hypersport"/>
    <x v="2"/>
    <n v="3.7"/>
    <n v="780"/>
    <n v="708"/>
    <n v="2.8"/>
    <x v="5"/>
  </r>
  <r>
    <x v="0"/>
    <s v="Chiron"/>
    <x v="1"/>
    <n v="8"/>
    <n v="1500"/>
    <n v="1180"/>
    <n v="2.4"/>
    <x v="6"/>
  </r>
  <r>
    <x v="0"/>
    <s v="Chiron"/>
    <x v="0"/>
    <n v="8"/>
    <n v="1500"/>
    <n v="1180"/>
    <n v="2.4"/>
    <x v="6"/>
  </r>
  <r>
    <x v="4"/>
    <s v="Jesko"/>
    <x v="0"/>
    <n v="5"/>
    <n v="1600"/>
    <n v="1106"/>
    <n v="2.5"/>
    <x v="6"/>
  </r>
  <r>
    <x v="0"/>
    <s v="Chiron"/>
    <x v="1"/>
    <n v="8"/>
    <n v="1500"/>
    <n v="1180"/>
    <n v="2.4"/>
    <x v="6"/>
  </r>
  <r>
    <x v="0"/>
    <s v="Chiron"/>
    <x v="1"/>
    <n v="8"/>
    <n v="1500"/>
    <n v="1180"/>
    <n v="2.4"/>
    <x v="6"/>
  </r>
  <r>
    <x v="4"/>
    <s v="Jesko"/>
    <x v="0"/>
    <n v="5"/>
    <n v="1600"/>
    <n v="1106"/>
    <n v="2.5"/>
    <x v="6"/>
  </r>
  <r>
    <x v="0"/>
    <s v="Chiron"/>
    <x v="1"/>
    <n v="8"/>
    <n v="1500"/>
    <n v="1180"/>
    <n v="2.2999999999999998"/>
    <x v="6"/>
  </r>
  <r>
    <x v="4"/>
    <s v="Jesko"/>
    <x v="1"/>
    <n v="5"/>
    <n v="1280"/>
    <n v="1015"/>
    <n v="2.5"/>
    <x v="6"/>
  </r>
  <r>
    <x v="4"/>
    <s v="Jesko"/>
    <x v="0"/>
    <n v="5"/>
    <n v="1280"/>
    <n v="1015"/>
    <n v="2.5"/>
    <x v="6"/>
  </r>
  <r>
    <x v="0"/>
    <s v="Chiron"/>
    <x v="1"/>
    <n v="8"/>
    <n v="1500"/>
    <n v="1180"/>
    <n v="2.4"/>
    <x v="6"/>
  </r>
  <r>
    <x v="0"/>
    <s v="Chiron"/>
    <x v="0"/>
    <n v="8"/>
    <n v="1500"/>
    <n v="1180"/>
    <n v="2.4"/>
    <x v="6"/>
  </r>
  <r>
    <x v="0"/>
    <s v="Chiron"/>
    <x v="0"/>
    <n v="8"/>
    <n v="1500"/>
    <n v="1180"/>
    <n v="2.4"/>
    <x v="6"/>
  </r>
  <r>
    <x v="4"/>
    <s v="Jesko"/>
    <x v="1"/>
    <n v="5"/>
    <n v="1262"/>
    <n v="1106"/>
    <n v="2.5"/>
    <x v="6"/>
  </r>
  <r>
    <x v="0"/>
    <s v="Chiron"/>
    <x v="0"/>
    <n v="8"/>
    <n v="1500"/>
    <n v="1180"/>
    <n v="2.2999999999999998"/>
    <x v="6"/>
  </r>
  <r>
    <x v="0"/>
    <s v="Chiron"/>
    <x v="1"/>
    <n v="8"/>
    <n v="1500"/>
    <n v="1180"/>
    <n v="2.2999999999999998"/>
    <x v="6"/>
  </r>
  <r>
    <x v="0"/>
    <s v="Chiron"/>
    <x v="1"/>
    <n v="8"/>
    <n v="1479"/>
    <n v="1180"/>
    <n v="2.5"/>
    <x v="6"/>
  </r>
  <r>
    <x v="0"/>
    <s v="Chiron"/>
    <x v="1"/>
    <n v="8"/>
    <n v="1500"/>
    <n v="1180"/>
    <n v="2.5"/>
    <x v="6"/>
  </r>
  <r>
    <x v="0"/>
    <s v="Chiron"/>
    <x v="0"/>
    <n v="8"/>
    <n v="1500"/>
    <n v="1180"/>
    <n v="2.4"/>
    <x v="6"/>
  </r>
  <r>
    <x v="0"/>
    <s v="Chiron"/>
    <x v="1"/>
    <n v="8"/>
    <n v="1479"/>
    <n v="1180"/>
    <n v="2.4"/>
    <x v="6"/>
  </r>
  <r>
    <x v="4"/>
    <s v="Jesko"/>
    <x v="0"/>
    <n v="5"/>
    <n v="1600"/>
    <n v="1106"/>
    <n v="2.5"/>
    <x v="6"/>
  </r>
  <r>
    <x v="0"/>
    <s v="Chiron"/>
    <x v="1"/>
    <n v="8"/>
    <n v="1500"/>
    <n v="1180"/>
    <n v="2.4"/>
    <x v="6"/>
  </r>
  <r>
    <x v="4"/>
    <s v="Jesko"/>
    <x v="0"/>
    <n v="5"/>
    <n v="1280"/>
    <n v="1015"/>
    <n v="2.5"/>
    <x v="6"/>
  </r>
  <r>
    <x v="0"/>
    <s v="Chiron"/>
    <x v="1"/>
    <n v="8"/>
    <n v="1479"/>
    <n v="1180"/>
    <n v="2.4"/>
    <x v="6"/>
  </r>
  <r>
    <x v="4"/>
    <s v="Jesko"/>
    <x v="0"/>
    <n v="5"/>
    <n v="1280"/>
    <n v="1106"/>
    <n v="2.5"/>
    <x v="6"/>
  </r>
  <r>
    <x v="0"/>
    <s v="Chiron"/>
    <x v="1"/>
    <n v="8"/>
    <n v="1500"/>
    <n v="1180"/>
    <n v="2.4"/>
    <x v="7"/>
  </r>
  <r>
    <x v="0"/>
    <s v="Chiron"/>
    <x v="1"/>
    <n v="8"/>
    <n v="1479"/>
    <n v="1180"/>
    <n v="2.2999999999999998"/>
    <x v="7"/>
  </r>
  <r>
    <x v="0"/>
    <s v="Chiron"/>
    <x v="0"/>
    <n v="8"/>
    <n v="1479"/>
    <n v="1180"/>
    <n v="2.4"/>
    <x v="8"/>
  </r>
  <r>
    <x v="4"/>
    <s v="Jesko"/>
    <x v="1"/>
    <n v="5"/>
    <n v="1280"/>
    <n v="1015"/>
    <n v="2.5"/>
    <x v="9"/>
  </r>
  <r>
    <x v="2"/>
    <s v="Huayra"/>
    <x v="1"/>
    <n v="6"/>
    <n v="720"/>
    <n v="737"/>
    <n v="2.8"/>
    <x v="9"/>
  </r>
  <r>
    <x v="2"/>
    <s v="Huayra"/>
    <x v="0"/>
    <n v="6"/>
    <n v="764"/>
    <n v="738"/>
    <n v="2.8"/>
    <x v="9"/>
  </r>
  <r>
    <x v="4"/>
    <s v="Jesko"/>
    <x v="0"/>
    <n v="5"/>
    <n v="1280"/>
    <n v="1106"/>
    <n v="2.5"/>
    <x v="9"/>
  </r>
  <r>
    <x v="4"/>
    <s v="Jesko"/>
    <x v="0"/>
    <n v="5"/>
    <n v="1280"/>
    <n v="1015"/>
    <n v="2.5"/>
    <x v="9"/>
  </r>
  <r>
    <x v="4"/>
    <s v="Jesko Absolut"/>
    <x v="0"/>
    <n v="5"/>
    <n v="1600"/>
    <n v="1106"/>
    <n v="2.1"/>
    <x v="9"/>
  </r>
  <r>
    <x v="4"/>
    <s v="Jesko"/>
    <x v="1"/>
    <n v="5"/>
    <n v="1280"/>
    <n v="1106"/>
    <n v="2.5"/>
    <x v="9"/>
  </r>
  <r>
    <x v="4"/>
    <s v="Jesko"/>
    <x v="1"/>
    <n v="5"/>
    <n v="1280"/>
    <n v="1015"/>
    <n v="2.5"/>
    <x v="9"/>
  </r>
  <r>
    <x v="4"/>
    <s v="Jesko"/>
    <x v="1"/>
    <n v="5"/>
    <n v="1280"/>
    <n v="1106"/>
    <n v="2.5"/>
    <x v="9"/>
  </r>
  <r>
    <x v="5"/>
    <s v="Evija"/>
    <x v="1"/>
    <s v="Electric"/>
    <n v="2000"/>
    <n v="1254"/>
    <n v="2.8"/>
    <x v="9"/>
  </r>
  <r>
    <x v="5"/>
    <s v="Evija"/>
    <x v="0"/>
    <s v="Electric"/>
    <n v="1973"/>
    <n v="1254"/>
    <n v="2.5"/>
    <x v="10"/>
  </r>
  <r>
    <x v="2"/>
    <s v="Huayra"/>
    <x v="3"/>
    <n v="6"/>
    <n v="720"/>
    <n v="738"/>
    <n v="3"/>
    <x v="11"/>
  </r>
  <r>
    <x v="5"/>
    <s v="Evija"/>
    <x v="0"/>
    <s v="N/A"/>
    <n v="1972"/>
    <n v="1254"/>
    <n v="2.5"/>
    <x v="11"/>
  </r>
  <r>
    <x v="2"/>
    <s v="Huayra"/>
    <x v="1"/>
    <n v="6"/>
    <n v="730"/>
    <n v="738"/>
    <n v="3"/>
    <x v="12"/>
  </r>
  <r>
    <x v="2"/>
    <s v="Huayra BC"/>
    <x v="1"/>
    <n v="6"/>
    <n v="791"/>
    <n v="774"/>
    <n v="2.7"/>
    <x v="12"/>
  </r>
  <r>
    <x v="2"/>
    <s v="Huayra"/>
    <x v="1"/>
    <n v="6"/>
    <n v="764"/>
    <n v="738"/>
    <n v="2.6"/>
    <x v="12"/>
  </r>
  <r>
    <x v="2"/>
    <s v="Huayra"/>
    <x v="1"/>
    <n v="6"/>
    <n v="764"/>
    <n v="738"/>
    <n v="2.6"/>
    <x v="12"/>
  </r>
  <r>
    <x v="5"/>
    <s v="Evija"/>
    <x v="0"/>
    <s v="Electric"/>
    <n v="1973"/>
    <n v="1254"/>
    <n v="2.5"/>
    <x v="12"/>
  </r>
  <r>
    <x v="2"/>
    <s v="Huayra"/>
    <x v="1"/>
    <n v="6"/>
    <n v="764"/>
    <n v="737"/>
    <n v="3"/>
    <x v="12"/>
  </r>
  <r>
    <x v="2"/>
    <s v="Huayra"/>
    <x v="1"/>
    <n v="6"/>
    <n v="764"/>
    <n v="740"/>
    <n v="2.8"/>
    <x v="12"/>
  </r>
  <r>
    <x v="2"/>
    <s v="Huayra"/>
    <x v="1"/>
    <n v="6"/>
    <n v="764"/>
    <n v="738"/>
    <n v="3"/>
    <x v="12"/>
  </r>
  <r>
    <x v="6"/>
    <s v="Battista"/>
    <x v="0"/>
    <s v="Electric"/>
    <n v="1874"/>
    <n v="1696"/>
    <n v="1.9"/>
    <x v="13"/>
  </r>
  <r>
    <x v="6"/>
    <s v="Battista"/>
    <x v="1"/>
    <s v="Electric"/>
    <n v="1872"/>
    <n v="1696"/>
    <n v="1.9"/>
    <x v="13"/>
  </r>
  <r>
    <x v="7"/>
    <s v="Nevera"/>
    <x v="0"/>
    <s v="Electric"/>
    <n v="1914"/>
    <n v="1696"/>
    <n v="1.85"/>
    <x v="14"/>
  </r>
  <r>
    <x v="7"/>
    <s v="Nevera"/>
    <x v="0"/>
    <s v="Electric"/>
    <n v="1914"/>
    <n v="1696"/>
    <n v="1.95"/>
    <x v="14"/>
  </r>
  <r>
    <x v="7"/>
    <s v="C_Two"/>
    <x v="0"/>
    <s v="N/A"/>
    <n v="1914"/>
    <n v="1696"/>
    <n v="1.9"/>
    <x v="14"/>
  </r>
  <r>
    <x v="7"/>
    <s v="C_Two"/>
    <x v="0"/>
    <s v="Electric"/>
    <n v="1914"/>
    <n v="1732"/>
    <n v="1.85"/>
    <x v="14"/>
  </r>
  <r>
    <x v="7"/>
    <s v="Nevera"/>
    <x v="0"/>
    <s v="Electric"/>
    <n v="1914"/>
    <n v="1696"/>
    <n v="1.85"/>
    <x v="14"/>
  </r>
  <r>
    <x v="7"/>
    <s v="C_Two"/>
    <x v="0"/>
    <s v="N/A"/>
    <n v="1888"/>
    <n v="1696"/>
    <n v="1.8"/>
    <x v="14"/>
  </r>
  <r>
    <x v="7"/>
    <s v="C_Two"/>
    <x v="1"/>
    <s v="Electric"/>
    <n v="1914"/>
    <n v="1732"/>
    <n v="1.8"/>
    <x v="14"/>
  </r>
  <r>
    <x v="7"/>
    <s v="C_Two"/>
    <x v="1"/>
    <s v="Electric"/>
    <n v="1914"/>
    <n v="1696"/>
    <n v="1.9"/>
    <x v="14"/>
  </r>
  <r>
    <x v="7"/>
    <s v="C_Two"/>
    <x v="0"/>
    <s v="Electric"/>
    <n v="1914"/>
    <n v="1696"/>
    <n v="1.9"/>
    <x v="14"/>
  </r>
  <r>
    <x v="7"/>
    <s v="Nevera"/>
    <x v="1"/>
    <s v="Electric"/>
    <n v="1914"/>
    <n v="1696"/>
    <n v="1.9"/>
    <x v="14"/>
  </r>
  <r>
    <x v="7"/>
    <s v="C_Two"/>
    <x v="0"/>
    <s v="N/A"/>
    <n v="1914"/>
    <n v="1696"/>
    <n v="1.85"/>
    <x v="14"/>
  </r>
  <r>
    <x v="7"/>
    <s v="Nevera"/>
    <x v="1"/>
    <s v="Electric"/>
    <n v="1914"/>
    <n v="1696"/>
    <n v="1.85"/>
    <x v="14"/>
  </r>
  <r>
    <x v="7"/>
    <s v="Nevera"/>
    <x v="0"/>
    <s v="Electric"/>
    <n v="1914"/>
    <n v="1696"/>
    <n v="1.85"/>
    <x v="14"/>
  </r>
  <r>
    <x v="7"/>
    <s v="Nevera"/>
    <x v="1"/>
    <s v="Electric Motor"/>
    <n v="1888"/>
    <n v="1696"/>
    <n v="1.85"/>
    <x v="14"/>
  </r>
  <r>
    <x v="8"/>
    <s v="Speedtail"/>
    <x v="1"/>
    <n v="4"/>
    <n v="1035"/>
    <n v="848"/>
    <n v="2.5"/>
    <x v="15"/>
  </r>
  <r>
    <x v="5"/>
    <s v="Evija"/>
    <x v="0"/>
    <s v="Electric"/>
    <n v="1973"/>
    <n v="1254"/>
    <n v="2.5"/>
    <x v="16"/>
  </r>
  <r>
    <x v="5"/>
    <s v="Evija"/>
    <x v="1"/>
    <s v="Electric Motor"/>
    <n v="1972"/>
    <n v="1254"/>
    <n v="2"/>
    <x v="16"/>
  </r>
  <r>
    <x v="9"/>
    <s v="918 Spyder"/>
    <x v="2"/>
    <n v="4.5999999999999996"/>
    <n v="887"/>
    <n v="944"/>
    <n v="2.2000000000000002"/>
    <x v="17"/>
  </r>
  <r>
    <x v="3"/>
    <s v="Fenyr Supersport"/>
    <x v="0"/>
    <n v="3.8"/>
    <n v="800"/>
    <n v="723"/>
    <n v="2.7"/>
    <x v="18"/>
  </r>
  <r>
    <x v="3"/>
    <s v="Fenyr Supersport"/>
    <x v="0"/>
    <n v="3.8"/>
    <n v="800"/>
    <n v="723"/>
    <n v="2.7"/>
    <x v="19"/>
  </r>
  <r>
    <x v="8"/>
    <s v="Senna"/>
    <x v="3"/>
    <n v="4"/>
    <n v="789"/>
    <n v="590"/>
    <n v="2.7"/>
    <x v="20"/>
  </r>
  <r>
    <x v="8"/>
    <s v="Senna"/>
    <x v="4"/>
    <n v="4"/>
    <n v="789"/>
    <n v="590"/>
    <n v="2.7"/>
    <x v="21"/>
  </r>
  <r>
    <x v="10"/>
    <s v="Cobra"/>
    <x v="5"/>
    <n v="7"/>
    <n v="435"/>
    <n v="440"/>
    <n v="4.2"/>
    <x v="22"/>
  </r>
  <r>
    <x v="8"/>
    <s v="Senna"/>
    <x v="1"/>
    <n v="4"/>
    <n v="789"/>
    <n v="590"/>
    <n v="2.7"/>
    <x v="22"/>
  </r>
  <r>
    <x v="8"/>
    <s v="Senna"/>
    <x v="1"/>
    <n v="4"/>
    <n v="789"/>
    <n v="590"/>
    <n v="2.7"/>
    <x v="22"/>
  </r>
  <r>
    <x v="11"/>
    <s v="SF90 Stradale"/>
    <x v="1"/>
    <n v="4"/>
    <n v="986"/>
    <n v="590"/>
    <n v="2.5"/>
    <x v="23"/>
  </r>
  <r>
    <x v="11"/>
    <s v="SF90 Stradale"/>
    <x v="1"/>
    <n v="4"/>
    <n v="986"/>
    <n v="590"/>
    <n v="2.5"/>
    <x v="23"/>
  </r>
  <r>
    <x v="11"/>
    <s v="SF90 Stradale"/>
    <x v="1"/>
    <n v="4"/>
    <n v="986"/>
    <n v="590"/>
    <n v="2.5"/>
    <x v="23"/>
  </r>
  <r>
    <x v="11"/>
    <s v="SF90 Stradale"/>
    <x v="1"/>
    <n v="4"/>
    <n v="986"/>
    <n v="590"/>
    <n v="2.5"/>
    <x v="23"/>
  </r>
  <r>
    <x v="11"/>
    <s v="SF90 Stradale"/>
    <x v="0"/>
    <n v="4"/>
    <n v="986"/>
    <n v="590"/>
    <n v="2.5"/>
    <x v="23"/>
  </r>
  <r>
    <x v="11"/>
    <s v="SF90 Stradale"/>
    <x v="1"/>
    <n v="4"/>
    <n v="986"/>
    <n v="590"/>
    <n v="2.5"/>
    <x v="23"/>
  </r>
  <r>
    <x v="11"/>
    <s v="SF90 Stradale"/>
    <x v="0"/>
    <n v="4"/>
    <n v="986"/>
    <n v="590"/>
    <n v="2.5"/>
    <x v="23"/>
  </r>
  <r>
    <x v="11"/>
    <s v="SF90 Stradale"/>
    <x v="1"/>
    <n v="4"/>
    <n v="986"/>
    <n v="590"/>
    <n v="2.5"/>
    <x v="23"/>
  </r>
  <r>
    <x v="11"/>
    <s v="SF90 Stradale"/>
    <x v="1"/>
    <n v="4"/>
    <n v="986"/>
    <n v="590"/>
    <n v="2.5"/>
    <x v="23"/>
  </r>
  <r>
    <x v="11"/>
    <s v="SF90 Stradale"/>
    <x v="1"/>
    <n v="4"/>
    <n v="986"/>
    <n v="590"/>
    <n v="2.5"/>
    <x v="23"/>
  </r>
  <r>
    <x v="11"/>
    <s v="SF90 Stradale"/>
    <x v="0"/>
    <n v="4"/>
    <n v="986"/>
    <n v="590"/>
    <n v="2.5"/>
    <x v="23"/>
  </r>
  <r>
    <x v="11"/>
    <s v="SF90 Stradale"/>
    <x v="1"/>
    <n v="4"/>
    <n v="986"/>
    <n v="590"/>
    <n v="2.5"/>
    <x v="23"/>
  </r>
  <r>
    <x v="11"/>
    <s v="SF90 Stradale"/>
    <x v="1"/>
    <n v="4"/>
    <n v="986"/>
    <n v="590"/>
    <n v="2.5"/>
    <x v="23"/>
  </r>
  <r>
    <x v="11"/>
    <s v="SF90 Stradale"/>
    <x v="0"/>
    <n v="4"/>
    <n v="986"/>
    <n v="590"/>
    <n v="2.5"/>
    <x v="23"/>
  </r>
  <r>
    <x v="11"/>
    <s v="SF90 Stradale"/>
    <x v="1"/>
    <n v="4"/>
    <n v="986"/>
    <n v="590"/>
    <n v="2.5"/>
    <x v="23"/>
  </r>
  <r>
    <x v="11"/>
    <s v="SF90 Stradale"/>
    <x v="0"/>
    <n v="4"/>
    <n v="986"/>
    <n v="590"/>
    <n v="2.5"/>
    <x v="23"/>
  </r>
  <r>
    <x v="11"/>
    <s v="SF90 Stradale"/>
    <x v="1"/>
    <n v="4"/>
    <n v="986"/>
    <n v="590"/>
    <n v="2.5"/>
    <x v="23"/>
  </r>
  <r>
    <x v="11"/>
    <s v="SF90 Stradale"/>
    <x v="1"/>
    <n v="4"/>
    <n v="986"/>
    <n v="590"/>
    <n v="2.5"/>
    <x v="23"/>
  </r>
  <r>
    <x v="11"/>
    <s v="SF90 Stradale"/>
    <x v="1"/>
    <s v="4.0 (Hybrid)"/>
    <n v="986"/>
    <n v="590"/>
    <n v="2.5"/>
    <x v="23"/>
  </r>
  <r>
    <x v="11"/>
    <s v="SF90 Stradale"/>
    <x v="0"/>
    <n v="4"/>
    <n v="986"/>
    <n v="590"/>
    <n v="2.5"/>
    <x v="23"/>
  </r>
  <r>
    <x v="11"/>
    <s v="SF90 Stradale"/>
    <x v="1"/>
    <n v="4"/>
    <n v="986"/>
    <n v="590"/>
    <n v="2.5"/>
    <x v="23"/>
  </r>
  <r>
    <x v="11"/>
    <s v="SF90 Stradale"/>
    <x v="1"/>
    <n v="4"/>
    <n v="986"/>
    <n v="590"/>
    <n v="2.5"/>
    <x v="23"/>
  </r>
  <r>
    <x v="1"/>
    <s v="Aventador SVJ"/>
    <x v="3"/>
    <n v="6.5"/>
    <n v="770"/>
    <n v="531"/>
    <n v="2.8"/>
    <x v="24"/>
  </r>
  <r>
    <x v="1"/>
    <s v="Aventador SVJ"/>
    <x v="3"/>
    <n v="6.5"/>
    <n v="759"/>
    <n v="531"/>
    <n v="2.8"/>
    <x v="24"/>
  </r>
  <r>
    <x v="1"/>
    <s v="Aventador"/>
    <x v="1"/>
    <n v="6.5"/>
    <n v="770"/>
    <n v="531"/>
    <n v="2.9"/>
    <x v="25"/>
  </r>
  <r>
    <x v="1"/>
    <s v="Aventador SVJ"/>
    <x v="1"/>
    <n v="6.5"/>
    <n v="759"/>
    <n v="531"/>
    <n v="2.8"/>
    <x v="26"/>
  </r>
  <r>
    <x v="1"/>
    <s v="Aventador SVJ"/>
    <x v="1"/>
    <n v="6.5"/>
    <n v="770"/>
    <n v="531"/>
    <n v="2.8"/>
    <x v="26"/>
  </r>
  <r>
    <x v="1"/>
    <s v="Aventador SVJ"/>
    <x v="1"/>
    <n v="6.5"/>
    <n v="759"/>
    <n v="531"/>
    <n v="2.8"/>
    <x v="27"/>
  </r>
  <r>
    <x v="1"/>
    <s v="Aventador"/>
    <x v="1"/>
    <n v="6.5"/>
    <n v="730"/>
    <n v="507"/>
    <n v="2.8"/>
    <x v="27"/>
  </r>
  <r>
    <x v="1"/>
    <s v="Aventador SVJ"/>
    <x v="1"/>
    <n v="6.5"/>
    <n v="770"/>
    <n v="531"/>
    <n v="2.8"/>
    <x v="27"/>
  </r>
  <r>
    <x v="1"/>
    <s v="Aventador SVJ"/>
    <x v="1"/>
    <n v="6.5"/>
    <n v="759"/>
    <n v="531"/>
    <n v="2.8"/>
    <x v="27"/>
  </r>
  <r>
    <x v="1"/>
    <s v="Aventador"/>
    <x v="1"/>
    <n v="6.5"/>
    <n v="759"/>
    <n v="531"/>
    <n v="2.9"/>
    <x v="27"/>
  </r>
  <r>
    <x v="1"/>
    <s v="Aventador SVJ"/>
    <x v="1"/>
    <n v="6.5"/>
    <n v="759"/>
    <n v="531"/>
    <n v="2.8"/>
    <x v="27"/>
  </r>
  <r>
    <x v="1"/>
    <s v="Aventador"/>
    <x v="1"/>
    <n v="6.5"/>
    <n v="730"/>
    <n v="509"/>
    <n v="2.9"/>
    <x v="28"/>
  </r>
  <r>
    <x v="1"/>
    <s v="Aventador SVJ"/>
    <x v="1"/>
    <n v="6.5"/>
    <n v="770"/>
    <n v="531"/>
    <n v="2.8"/>
    <x v="28"/>
  </r>
  <r>
    <x v="1"/>
    <s v="Aventador SVJ"/>
    <x v="3"/>
    <n v="6.5"/>
    <n v="759"/>
    <n v="531"/>
    <n v="2.8"/>
    <x v="29"/>
  </r>
  <r>
    <x v="1"/>
    <s v="Aventador SVJ"/>
    <x v="1"/>
    <n v="6.5"/>
    <n v="759"/>
    <n v="531"/>
    <n v="2.8"/>
    <x v="29"/>
  </r>
  <r>
    <x v="1"/>
    <s v="Aventador"/>
    <x v="1"/>
    <n v="6.5"/>
    <n v="730"/>
    <n v="509"/>
    <n v="2.9"/>
    <x v="29"/>
  </r>
  <r>
    <x v="1"/>
    <s v="Aventador"/>
    <x v="1"/>
    <n v="6.5"/>
    <n v="730"/>
    <n v="509"/>
    <n v="2.9"/>
    <x v="29"/>
  </r>
  <r>
    <x v="11"/>
    <s v="SF90 Stradale"/>
    <x v="0"/>
    <n v="4"/>
    <n v="986"/>
    <n v="590"/>
    <n v="2.5"/>
    <x v="30"/>
  </r>
  <r>
    <x v="12"/>
    <s v="GT"/>
    <x v="0"/>
    <n v="3.5"/>
    <n v="660"/>
    <n v="550"/>
    <n v="3"/>
    <x v="31"/>
  </r>
  <r>
    <x v="12"/>
    <s v="GT"/>
    <x v="1"/>
    <n v="3.5"/>
    <n v="660"/>
    <n v="550"/>
    <n v="3"/>
    <x v="31"/>
  </r>
  <r>
    <x v="12"/>
    <s v="GT"/>
    <x v="0"/>
    <n v="3.5"/>
    <n v="660"/>
    <n v="550"/>
    <n v="2.8"/>
    <x v="31"/>
  </r>
  <r>
    <x v="12"/>
    <s v="GT"/>
    <x v="0"/>
    <n v="3.5"/>
    <n v="660"/>
    <n v="550"/>
    <n v="2.8"/>
    <x v="31"/>
  </r>
  <r>
    <x v="12"/>
    <s v="GT"/>
    <x v="0"/>
    <n v="3.5"/>
    <n v="660"/>
    <n v="550"/>
    <n v="2.9"/>
    <x v="31"/>
  </r>
  <r>
    <x v="12"/>
    <s v="GT"/>
    <x v="0"/>
    <n v="3.5"/>
    <n v="660"/>
    <n v="550"/>
    <n v="2.9"/>
    <x v="31"/>
  </r>
  <r>
    <x v="12"/>
    <s v="GT"/>
    <x v="0"/>
    <n v="3.5"/>
    <n v="660"/>
    <n v="550"/>
    <n v="2.8"/>
    <x v="31"/>
  </r>
  <r>
    <x v="12"/>
    <s v="GT"/>
    <x v="0"/>
    <n v="3.5"/>
    <n v="660"/>
    <n v="550"/>
    <n v="3"/>
    <x v="31"/>
  </r>
  <r>
    <x v="12"/>
    <s v="GT"/>
    <x v="0"/>
    <n v="3.5"/>
    <n v="660"/>
    <n v="550"/>
    <n v="3"/>
    <x v="31"/>
  </r>
  <r>
    <x v="12"/>
    <s v="GT"/>
    <x v="0"/>
    <n v="3.5"/>
    <n v="660"/>
    <n v="550"/>
    <n v="3"/>
    <x v="31"/>
  </r>
  <r>
    <x v="12"/>
    <s v="GT"/>
    <x v="1"/>
    <n v="3.5"/>
    <n v="660"/>
    <n v="550"/>
    <n v="2.9"/>
    <x v="31"/>
  </r>
  <r>
    <x v="12"/>
    <s v="GT"/>
    <x v="1"/>
    <n v="3.5"/>
    <n v="660"/>
    <n v="550"/>
    <n v="2.8"/>
    <x v="31"/>
  </r>
  <r>
    <x v="12"/>
    <s v="GT"/>
    <x v="0"/>
    <n v="3.5"/>
    <n v="660"/>
    <n v="550"/>
    <n v="3"/>
    <x v="31"/>
  </r>
  <r>
    <x v="12"/>
    <s v="GT"/>
    <x v="1"/>
    <n v="3.5"/>
    <n v="647"/>
    <n v="550"/>
    <n v="2.8"/>
    <x v="31"/>
  </r>
  <r>
    <x v="12"/>
    <s v="GT"/>
    <x v="1"/>
    <n v="3.5"/>
    <n v="647"/>
    <n v="550"/>
    <n v="3"/>
    <x v="31"/>
  </r>
  <r>
    <x v="12"/>
    <s v="GT"/>
    <x v="0"/>
    <n v="3.5"/>
    <n v="660"/>
    <n v="550"/>
    <n v="3"/>
    <x v="31"/>
  </r>
  <r>
    <x v="12"/>
    <s v="GT"/>
    <x v="1"/>
    <n v="3.5"/>
    <n v="660"/>
    <n v="550"/>
    <n v="3"/>
    <x v="31"/>
  </r>
  <r>
    <x v="12"/>
    <s v="GT"/>
    <x v="0"/>
    <n v="3.5"/>
    <n v="647"/>
    <n v="550"/>
    <n v="3"/>
    <x v="31"/>
  </r>
  <r>
    <x v="12"/>
    <s v="GT"/>
    <x v="0"/>
    <n v="3.5"/>
    <n v="660"/>
    <n v="550"/>
    <n v="3"/>
    <x v="31"/>
  </r>
  <r>
    <x v="12"/>
    <s v="GT"/>
    <x v="1"/>
    <n v="3.5"/>
    <n v="660"/>
    <n v="550"/>
    <n v="3"/>
    <x v="31"/>
  </r>
  <r>
    <x v="12"/>
    <s v="GT"/>
    <x v="0"/>
    <n v="3.5"/>
    <n v="647"/>
    <n v="550"/>
    <n v="3"/>
    <x v="31"/>
  </r>
  <r>
    <x v="12"/>
    <s v="GT"/>
    <x v="0"/>
    <n v="3.5"/>
    <n v="660"/>
    <n v="550"/>
    <n v="2.8"/>
    <x v="31"/>
  </r>
  <r>
    <x v="12"/>
    <s v="GT"/>
    <x v="1"/>
    <n v="3.5"/>
    <n v="660"/>
    <n v="550"/>
    <n v="2.9"/>
    <x v="31"/>
  </r>
  <r>
    <x v="12"/>
    <s v="GT"/>
    <x v="0"/>
    <n v="3.5"/>
    <n v="660"/>
    <n v="550"/>
    <n v="2.9"/>
    <x v="31"/>
  </r>
  <r>
    <x v="12"/>
    <s v="GT"/>
    <x v="0"/>
    <n v="3.5"/>
    <n v="660"/>
    <n v="550"/>
    <n v="2.8"/>
    <x v="31"/>
  </r>
  <r>
    <x v="12"/>
    <s v="GT"/>
    <x v="0"/>
    <n v="3.5"/>
    <n v="660"/>
    <n v="550"/>
    <n v="2.9"/>
    <x v="31"/>
  </r>
  <r>
    <x v="12"/>
    <s v="GT"/>
    <x v="0"/>
    <n v="3.5"/>
    <n v="660"/>
    <n v="550"/>
    <n v="3"/>
    <x v="31"/>
  </r>
  <r>
    <x v="12"/>
    <s v="GT"/>
    <x v="1"/>
    <n v="3.5"/>
    <n v="660"/>
    <n v="550"/>
    <n v="2.9"/>
    <x v="31"/>
  </r>
  <r>
    <x v="12"/>
    <s v="GT"/>
    <x v="1"/>
    <n v="3.5"/>
    <n v="660"/>
    <n v="550"/>
    <n v="2.8"/>
    <x v="31"/>
  </r>
  <r>
    <x v="12"/>
    <s v="GT"/>
    <x v="0"/>
    <n v="3.5"/>
    <n v="660"/>
    <n v="550"/>
    <n v="2.9"/>
    <x v="31"/>
  </r>
  <r>
    <x v="12"/>
    <s v="GT"/>
    <x v="0"/>
    <n v="3.5"/>
    <n v="660"/>
    <n v="550"/>
    <n v="2.8"/>
    <x v="31"/>
  </r>
  <r>
    <x v="12"/>
    <s v="GT"/>
    <x v="1"/>
    <n v="3.5"/>
    <n v="660"/>
    <n v="550"/>
    <n v="2.9"/>
    <x v="31"/>
  </r>
  <r>
    <x v="12"/>
    <s v="GT"/>
    <x v="0"/>
    <n v="3.5"/>
    <n v="660"/>
    <n v="550"/>
    <n v="2.8"/>
    <x v="31"/>
  </r>
  <r>
    <x v="12"/>
    <s v="GT"/>
    <x v="1"/>
    <n v="3.5"/>
    <n v="660"/>
    <n v="550"/>
    <n v="3"/>
    <x v="31"/>
  </r>
  <r>
    <x v="1"/>
    <s v="Aventador S"/>
    <x v="0"/>
    <n v="6.5"/>
    <n v="729"/>
    <n v="507"/>
    <n v="2.9"/>
    <x v="32"/>
  </r>
  <r>
    <x v="1"/>
    <s v="Aventador"/>
    <x v="1"/>
    <n v="6.5"/>
    <n v="770"/>
    <n v="531"/>
    <n v="2.9"/>
    <x v="33"/>
  </r>
  <r>
    <x v="1"/>
    <s v="Aventador"/>
    <x v="1"/>
    <n v="6.5"/>
    <n v="730"/>
    <n v="509"/>
    <n v="2.9"/>
    <x v="33"/>
  </r>
  <r>
    <x v="1"/>
    <s v="Aventador"/>
    <x v="1"/>
    <n v="6.5"/>
    <n v="770"/>
    <n v="531"/>
    <n v="2.8"/>
    <x v="33"/>
  </r>
  <r>
    <x v="1"/>
    <s v="Aventador S"/>
    <x v="1"/>
    <n v="6.5"/>
    <n v="730"/>
    <n v="509"/>
    <n v="2.9"/>
    <x v="33"/>
  </r>
  <r>
    <x v="1"/>
    <s v="Aventador S"/>
    <x v="1"/>
    <n v="6.5"/>
    <n v="729"/>
    <n v="507"/>
    <n v="2.9"/>
    <x v="33"/>
  </r>
  <r>
    <x v="1"/>
    <s v="Aventador S"/>
    <x v="1"/>
    <n v="6.5"/>
    <n v="730"/>
    <n v="509"/>
    <n v="2.9"/>
    <x v="33"/>
  </r>
  <r>
    <x v="1"/>
    <s v="Aventador"/>
    <x v="1"/>
    <n v="6.5"/>
    <n v="770"/>
    <n v="531"/>
    <n v="2.8"/>
    <x v="33"/>
  </r>
  <r>
    <x v="1"/>
    <s v="Aventador"/>
    <x v="1"/>
    <n v="6.5"/>
    <n v="770"/>
    <n v="531"/>
    <n v="2.8"/>
    <x v="33"/>
  </r>
  <r>
    <x v="1"/>
    <s v="Aventador S"/>
    <x v="1"/>
    <n v="6.5"/>
    <n v="730"/>
    <n v="509"/>
    <n v="2.9"/>
    <x v="33"/>
  </r>
  <r>
    <x v="1"/>
    <s v="Aventador S"/>
    <x v="1"/>
    <n v="6.5"/>
    <n v="730"/>
    <n v="507"/>
    <n v="2.9"/>
    <x v="33"/>
  </r>
  <r>
    <x v="1"/>
    <s v="Aventador S"/>
    <x v="1"/>
    <n v="6.5"/>
    <n v="729"/>
    <n v="509"/>
    <n v="2.9"/>
    <x v="34"/>
  </r>
  <r>
    <x v="1"/>
    <s v="Aventador S"/>
    <x v="1"/>
    <n v="6.5"/>
    <n v="730"/>
    <n v="509"/>
    <n v="2.9"/>
    <x v="34"/>
  </r>
  <r>
    <x v="1"/>
    <s v="Aventador"/>
    <x v="1"/>
    <n v="6.5"/>
    <n v="770"/>
    <n v="531"/>
    <n v="2.8"/>
    <x v="34"/>
  </r>
  <r>
    <x v="1"/>
    <s v="Aventador S"/>
    <x v="1"/>
    <n v="6.5"/>
    <n v="730"/>
    <n v="509"/>
    <n v="2.9"/>
    <x v="34"/>
  </r>
  <r>
    <x v="1"/>
    <s v="Aventador S"/>
    <x v="1"/>
    <n v="6.5"/>
    <n v="729"/>
    <n v="507"/>
    <n v="2.9"/>
    <x v="34"/>
  </r>
  <r>
    <x v="1"/>
    <s v="Aventador"/>
    <x v="1"/>
    <n v="6.5"/>
    <n v="729"/>
    <n v="507"/>
    <n v="2.9"/>
    <x v="35"/>
  </r>
  <r>
    <x v="1"/>
    <s v="Aventador"/>
    <x v="1"/>
    <n v="6.5"/>
    <n v="770"/>
    <n v="531"/>
    <n v="2.8"/>
    <x v="35"/>
  </r>
  <r>
    <x v="1"/>
    <s v="Aventador"/>
    <x v="1"/>
    <n v="6.5"/>
    <n v="730"/>
    <n v="509"/>
    <n v="2.9"/>
    <x v="35"/>
  </r>
  <r>
    <x v="1"/>
    <s v="Aventador"/>
    <x v="0"/>
    <n v="6.5"/>
    <n v="770"/>
    <n v="531"/>
    <n v="2.8"/>
    <x v="35"/>
  </r>
  <r>
    <x v="1"/>
    <s v="Aventador"/>
    <x v="1"/>
    <n v="6.5"/>
    <n v="730"/>
    <n v="509"/>
    <n v="2.9"/>
    <x v="35"/>
  </r>
  <r>
    <x v="1"/>
    <s v="Aventador"/>
    <x v="1"/>
    <n v="6.5"/>
    <n v="759"/>
    <n v="531"/>
    <n v="2.9"/>
    <x v="35"/>
  </r>
  <r>
    <x v="1"/>
    <s v="Aventador"/>
    <x v="1"/>
    <n v="6.5"/>
    <n v="729"/>
    <n v="507"/>
    <n v="2.9"/>
    <x v="35"/>
  </r>
  <r>
    <x v="1"/>
    <s v="Aventador"/>
    <x v="1"/>
    <n v="6.5"/>
    <n v="729"/>
    <n v="509"/>
    <n v="2.9"/>
    <x v="35"/>
  </r>
  <r>
    <x v="1"/>
    <s v="Aventador"/>
    <x v="1"/>
    <n v="6.5"/>
    <n v="770"/>
    <n v="531"/>
    <n v="2.9"/>
    <x v="35"/>
  </r>
  <r>
    <x v="1"/>
    <s v="Aventador"/>
    <x v="1"/>
    <n v="6.5"/>
    <n v="730"/>
    <n v="509"/>
    <n v="2.9"/>
    <x v="35"/>
  </r>
  <r>
    <x v="11"/>
    <s v="812 Superfast"/>
    <x v="1"/>
    <n v="6.5"/>
    <n v="789"/>
    <n v="530"/>
    <n v="2.9"/>
    <x v="36"/>
  </r>
  <r>
    <x v="8"/>
    <s v="765LT"/>
    <x v="1"/>
    <n v="4"/>
    <n v="755"/>
    <n v="590"/>
    <n v="2.8"/>
    <x v="37"/>
  </r>
  <r>
    <x v="8"/>
    <s v="765LT"/>
    <x v="1"/>
    <n v="4"/>
    <n v="755"/>
    <n v="590"/>
    <n v="2.8"/>
    <x v="37"/>
  </r>
  <r>
    <x v="13"/>
    <s v="Dawn"/>
    <x v="1"/>
    <n v="6.6"/>
    <n v="563"/>
    <n v="605"/>
    <n v="4.3"/>
    <x v="38"/>
  </r>
  <r>
    <x v="11"/>
    <s v="812 Superfast"/>
    <x v="1"/>
    <n v="6.5"/>
    <n v="789"/>
    <n v="530"/>
    <n v="2.8"/>
    <x v="39"/>
  </r>
  <r>
    <x v="13"/>
    <s v="Wraith"/>
    <x v="1"/>
    <n v="6.7"/>
    <n v="624"/>
    <n v="605"/>
    <n v="4.4000000000000004"/>
    <x v="40"/>
  </r>
  <r>
    <x v="13"/>
    <s v="Wraith"/>
    <x v="1"/>
    <n v="6.8"/>
    <n v="624"/>
    <n v="605"/>
    <n v="4.4000000000000004"/>
    <x v="41"/>
  </r>
  <r>
    <x v="14"/>
    <s v="SLS AMG Black Series"/>
    <x v="1"/>
    <n v="6.2"/>
    <n v="622"/>
    <n v="468"/>
    <n v="3.5"/>
    <x v="42"/>
  </r>
  <r>
    <x v="11"/>
    <s v="488 GTB"/>
    <x v="0"/>
    <n v="3.9"/>
    <n v="661"/>
    <n v="561"/>
    <n v="3"/>
    <x v="43"/>
  </r>
  <r>
    <x v="11"/>
    <s v="488 GTB"/>
    <x v="0"/>
    <n v="3.9"/>
    <n v="661"/>
    <n v="561"/>
    <n v="3"/>
    <x v="43"/>
  </r>
  <r>
    <x v="13"/>
    <s v="Ghost"/>
    <x v="1"/>
    <n v="6.8"/>
    <n v="563"/>
    <n v="627"/>
    <n v="4.5999999999999996"/>
    <x v="44"/>
  </r>
  <r>
    <x v="13"/>
    <s v="Wraith"/>
    <x v="1"/>
    <n v="6.8"/>
    <n v="624"/>
    <n v="605"/>
    <n v="4.4000000000000004"/>
    <x v="45"/>
  </r>
  <r>
    <x v="13"/>
    <s v="Wraith"/>
    <x v="1"/>
    <n v="6.6"/>
    <n v="624"/>
    <n v="605"/>
    <n v="4.3"/>
    <x v="45"/>
  </r>
  <r>
    <x v="15"/>
    <s v="DBS Superleggera"/>
    <x v="0"/>
    <n v="5.2"/>
    <n v="715"/>
    <n v="663"/>
    <n v="3.4"/>
    <x v="45"/>
  </r>
  <r>
    <x v="13"/>
    <s v="Wraith"/>
    <x v="0"/>
    <n v="6.8"/>
    <n v="624"/>
    <n v="605"/>
    <n v="4.4000000000000004"/>
    <x v="45"/>
  </r>
  <r>
    <x v="13"/>
    <s v="Wraith"/>
    <x v="1"/>
    <n v="6.8"/>
    <n v="624"/>
    <n v="605"/>
    <n v="4.3"/>
    <x v="45"/>
  </r>
  <r>
    <x v="13"/>
    <s v="Wraith"/>
    <x v="1"/>
    <n v="6.6"/>
    <n v="624"/>
    <n v="642"/>
    <n v="4.4000000000000004"/>
    <x v="45"/>
  </r>
  <r>
    <x v="13"/>
    <s v="Wraith"/>
    <x v="1"/>
    <n v="6.8"/>
    <n v="624"/>
    <n v="605"/>
    <n v="4.4000000000000004"/>
    <x v="45"/>
  </r>
  <r>
    <x v="16"/>
    <s v="GT Black Series"/>
    <x v="1"/>
    <n v="4"/>
    <n v="720"/>
    <n v="590"/>
    <n v="3.1"/>
    <x v="45"/>
  </r>
  <r>
    <x v="15"/>
    <s v="DBS Superleggera"/>
    <x v="0"/>
    <n v="5.2"/>
    <n v="715"/>
    <n v="664"/>
    <n v="3.2"/>
    <x v="46"/>
  </r>
  <r>
    <x v="14"/>
    <s v="AMG GT Black Series"/>
    <x v="1"/>
    <n v="4"/>
    <n v="720"/>
    <n v="590"/>
    <n v="3.2"/>
    <x v="47"/>
  </r>
  <r>
    <x v="14"/>
    <s v="AMG GT Black Series"/>
    <x v="1"/>
    <n v="4"/>
    <n v="720"/>
    <n v="590"/>
    <n v="3.1"/>
    <x v="48"/>
  </r>
  <r>
    <x v="16"/>
    <s v="GT Black Series"/>
    <x v="1"/>
    <n v="4"/>
    <n v="720"/>
    <n v="590"/>
    <n v="3.1"/>
    <x v="48"/>
  </r>
  <r>
    <x v="16"/>
    <s v="GT Black Series"/>
    <x v="1"/>
    <n v="4"/>
    <n v="720"/>
    <n v="590"/>
    <n v="3.1"/>
    <x v="48"/>
  </r>
  <r>
    <x v="15"/>
    <s v="DBS Superleggera"/>
    <x v="0"/>
    <n v="5.2"/>
    <n v="715"/>
    <n v="663"/>
    <n v="3.4"/>
    <x v="49"/>
  </r>
  <r>
    <x v="15"/>
    <s v="DBS Superleggera"/>
    <x v="0"/>
    <n v="5.2"/>
    <n v="715"/>
    <n v="664"/>
    <n v="3.4"/>
    <x v="50"/>
  </r>
  <r>
    <x v="15"/>
    <s v="DBS Superleggera"/>
    <x v="1"/>
    <n v="5.2"/>
    <n v="715"/>
    <n v="663"/>
    <n v="3.2"/>
    <x v="51"/>
  </r>
  <r>
    <x v="15"/>
    <s v="DBS Superleggera"/>
    <x v="1"/>
    <n v="5.2"/>
    <n v="715"/>
    <n v="663"/>
    <n v="3.2"/>
    <x v="52"/>
  </r>
  <r>
    <x v="15"/>
    <s v="DBS Superleggera"/>
    <x v="0"/>
    <n v="5.2"/>
    <n v="715"/>
    <n v="663"/>
    <n v="3.2"/>
    <x v="52"/>
  </r>
  <r>
    <x v="15"/>
    <s v="DBS Superleggera"/>
    <x v="0"/>
    <n v="5.2"/>
    <n v="715"/>
    <n v="664"/>
    <n v="3.2"/>
    <x v="53"/>
  </r>
  <r>
    <x v="15"/>
    <s v="DBS Superleggera"/>
    <x v="1"/>
    <n v="5.2"/>
    <n v="715"/>
    <n v="664"/>
    <n v="3.4"/>
    <x v="53"/>
  </r>
  <r>
    <x v="15"/>
    <s v="DBS Superleggera"/>
    <x v="1"/>
    <n v="5.2"/>
    <n v="715"/>
    <n v="664"/>
    <n v="3.4"/>
    <x v="53"/>
  </r>
  <r>
    <x v="15"/>
    <s v="DBS Superleggera"/>
    <x v="1"/>
    <n v="5.2"/>
    <n v="715"/>
    <n v="664"/>
    <n v="3.2"/>
    <x v="53"/>
  </r>
  <r>
    <x v="15"/>
    <s v="DBS Superleggera"/>
    <x v="1"/>
    <n v="5.2"/>
    <n v="715"/>
    <n v="663"/>
    <n v="3.2"/>
    <x v="54"/>
  </r>
  <r>
    <x v="15"/>
    <s v="DBS Superleggera"/>
    <x v="1"/>
    <n v="5.2"/>
    <n v="715"/>
    <n v="664"/>
    <n v="3.4"/>
    <x v="55"/>
  </r>
  <r>
    <x v="15"/>
    <s v="DBS Superleggera"/>
    <x v="1"/>
    <n v="5.2"/>
    <n v="715"/>
    <n v="664"/>
    <n v="3.2"/>
    <x v="55"/>
  </r>
  <r>
    <x v="15"/>
    <s v="DBS Superleggera"/>
    <x v="1"/>
    <n v="5.2"/>
    <n v="715"/>
    <n v="663"/>
    <n v="3.2"/>
    <x v="55"/>
  </r>
  <r>
    <x v="15"/>
    <s v="DBS Superleggera"/>
    <x v="1"/>
    <n v="5.2"/>
    <n v="715"/>
    <n v="664"/>
    <n v="3.4"/>
    <x v="55"/>
  </r>
  <r>
    <x v="15"/>
    <s v="DBS Superleggera"/>
    <x v="1"/>
    <n v="5.2"/>
    <n v="715"/>
    <n v="664"/>
    <n v="3.2"/>
    <x v="55"/>
  </r>
  <r>
    <x v="17"/>
    <s v="Continental GT Speed"/>
    <x v="0"/>
    <n v="6"/>
    <n v="650"/>
    <n v="664"/>
    <n v="3.5"/>
    <x v="56"/>
  </r>
  <r>
    <x v="8"/>
    <s v="720S"/>
    <x v="1"/>
    <n v="4"/>
    <n v="710"/>
    <n v="568"/>
    <n v="2.7"/>
    <x v="57"/>
  </r>
  <r>
    <x v="8"/>
    <s v="720S"/>
    <x v="1"/>
    <n v="4"/>
    <n v="710"/>
    <n v="568"/>
    <n v="2.7"/>
    <x v="57"/>
  </r>
  <r>
    <x v="11"/>
    <s v="F8 Spider"/>
    <x v="1"/>
    <n v="3.9"/>
    <n v="710"/>
    <n v="568"/>
    <n v="2.9"/>
    <x v="58"/>
  </r>
  <r>
    <x v="11"/>
    <s v="F8 Tributo"/>
    <x v="0"/>
    <n v="3.9"/>
    <n v="710"/>
    <n v="568"/>
    <n v="2.9"/>
    <x v="59"/>
  </r>
  <r>
    <x v="11"/>
    <s v="F8 Tributo"/>
    <x v="1"/>
    <n v="3.9"/>
    <n v="710"/>
    <n v="568"/>
    <n v="2.9"/>
    <x v="59"/>
  </r>
  <r>
    <x v="11"/>
    <s v="F8 Tributo"/>
    <x v="0"/>
    <n v="3.9"/>
    <n v="710"/>
    <n v="568"/>
    <n v="2.8"/>
    <x v="59"/>
  </r>
  <r>
    <x v="14"/>
    <s v="SLS AMG Black Series"/>
    <x v="6"/>
    <n v="6.2"/>
    <n v="622"/>
    <n v="468"/>
    <n v="3.5"/>
    <x v="60"/>
  </r>
  <r>
    <x v="14"/>
    <s v="SLS AMG"/>
    <x v="1"/>
    <n v="6.2"/>
    <n v="622"/>
    <n v="468"/>
    <n v="3.2"/>
    <x v="60"/>
  </r>
  <r>
    <x v="14"/>
    <s v="SLS AMG Black Series"/>
    <x v="6"/>
    <n v="6.2"/>
    <n v="622"/>
    <n v="468"/>
    <n v="3.5"/>
    <x v="60"/>
  </r>
  <r>
    <x v="11"/>
    <s v="F8 Tributo"/>
    <x v="0"/>
    <n v="3.9"/>
    <n v="710"/>
    <n v="568"/>
    <n v="2.8"/>
    <x v="60"/>
  </r>
  <r>
    <x v="1"/>
    <s v="Huracan"/>
    <x v="1"/>
    <n v="5.2"/>
    <n v="630"/>
    <n v="443"/>
    <n v="2.8"/>
    <x v="61"/>
  </r>
  <r>
    <x v="11"/>
    <s v="F8 Spider"/>
    <x v="0"/>
    <n v="3.9"/>
    <n v="710"/>
    <n v="568"/>
    <n v="2.9"/>
    <x v="61"/>
  </r>
  <r>
    <x v="1"/>
    <s v="Huracan"/>
    <x v="1"/>
    <n v="5.2"/>
    <n v="630"/>
    <n v="443"/>
    <n v="2.8"/>
    <x v="61"/>
  </r>
  <r>
    <x v="11"/>
    <s v="F8 Tributo"/>
    <x v="1"/>
    <n v="3.9"/>
    <n v="710"/>
    <n v="568"/>
    <n v="2.8"/>
    <x v="62"/>
  </r>
  <r>
    <x v="11"/>
    <s v="F8 Tributo"/>
    <x v="1"/>
    <n v="3.9"/>
    <n v="710"/>
    <n v="568"/>
    <n v="2.9"/>
    <x v="62"/>
  </r>
  <r>
    <x v="11"/>
    <s v="F8 Tributo"/>
    <x v="1"/>
    <n v="3.9"/>
    <n v="710"/>
    <n v="568"/>
    <n v="2.9"/>
    <x v="62"/>
  </r>
  <r>
    <x v="11"/>
    <s v="F8 Tributo"/>
    <x v="1"/>
    <n v="3.9"/>
    <n v="710"/>
    <n v="568"/>
    <n v="2.9"/>
    <x v="62"/>
  </r>
  <r>
    <x v="11"/>
    <s v="F8 Spider"/>
    <x v="1"/>
    <n v="3.9"/>
    <n v="710"/>
    <n v="568"/>
    <n v="2.9"/>
    <x v="62"/>
  </r>
  <r>
    <x v="11"/>
    <s v="F8 Tributo"/>
    <x v="1"/>
    <n v="3.9"/>
    <n v="710"/>
    <n v="568"/>
    <n v="2.8"/>
    <x v="62"/>
  </r>
  <r>
    <x v="8"/>
    <s v="600LT"/>
    <x v="1"/>
    <n v="3.8"/>
    <n v="592"/>
    <n v="457"/>
    <n v="2.9"/>
    <x v="63"/>
  </r>
  <r>
    <x v="8"/>
    <s v="600LT"/>
    <x v="1"/>
    <n v="3.8"/>
    <n v="592"/>
    <n v="457"/>
    <n v="2.8"/>
    <x v="63"/>
  </r>
  <r>
    <x v="8"/>
    <s v="600LT Spider"/>
    <x v="1"/>
    <n v="3.8"/>
    <n v="592"/>
    <n v="457"/>
    <n v="2.8"/>
    <x v="63"/>
  </r>
  <r>
    <x v="8"/>
    <s v="600LT Spider"/>
    <x v="1"/>
    <n v="3.8"/>
    <n v="592"/>
    <n v="457"/>
    <n v="2.8"/>
    <x v="63"/>
  </r>
  <r>
    <x v="8"/>
    <s v="600LT Spider"/>
    <x v="1"/>
    <n v="3.8"/>
    <n v="592"/>
    <n v="457"/>
    <n v="2.8"/>
    <x v="63"/>
  </r>
  <r>
    <x v="8"/>
    <s v="600LT"/>
    <x v="1"/>
    <n v="3.8"/>
    <n v="592"/>
    <n v="457"/>
    <n v="2.8"/>
    <x v="63"/>
  </r>
  <r>
    <x v="14"/>
    <s v="SLS AMG"/>
    <x v="1"/>
    <n v="6.2"/>
    <n v="622"/>
    <n v="468"/>
    <n v="3.6"/>
    <x v="64"/>
  </r>
  <r>
    <x v="14"/>
    <s v="SLS AMG"/>
    <x v="1"/>
    <n v="6.3"/>
    <n v="622"/>
    <n v="468"/>
    <n v="3.6"/>
    <x v="65"/>
  </r>
  <r>
    <x v="14"/>
    <s v="SLS AMG"/>
    <x v="1"/>
    <n v="4"/>
    <n v="730"/>
    <n v="590"/>
    <n v="2.9"/>
    <x v="66"/>
  </r>
  <r>
    <x v="11"/>
    <s v="Portofino"/>
    <x v="0"/>
    <n v="3.9"/>
    <n v="591"/>
    <n v="561"/>
    <n v="3.4"/>
    <x v="66"/>
  </r>
  <r>
    <x v="8"/>
    <s v="GT"/>
    <x v="1"/>
    <n v="4"/>
    <n v="612"/>
    <n v="465"/>
    <n v="3.1"/>
    <x v="66"/>
  </r>
  <r>
    <x v="16"/>
    <s v="SLS AMG"/>
    <x v="1"/>
    <n v="6.2"/>
    <n v="622"/>
    <n v="468"/>
    <n v="3.5"/>
    <x v="67"/>
  </r>
  <r>
    <x v="14"/>
    <s v="SLS AMG"/>
    <x v="1"/>
    <n v="4"/>
    <n v="577"/>
    <n v="516"/>
    <n v="3.6"/>
    <x v="68"/>
  </r>
  <r>
    <x v="11"/>
    <s v="Portofino M"/>
    <x v="0"/>
    <n v="3.9"/>
    <n v="612"/>
    <n v="560"/>
    <n v="3.5"/>
    <x v="69"/>
  </r>
  <r>
    <x v="11"/>
    <s v="Portofino"/>
    <x v="0"/>
    <n v="3.9"/>
    <n v="612"/>
    <n v="561"/>
    <n v="3.3"/>
    <x v="69"/>
  </r>
  <r>
    <x v="14"/>
    <s v="SLS AMG"/>
    <x v="1"/>
    <n v="6.2"/>
    <n v="622"/>
    <n v="468"/>
    <n v="3.5"/>
    <x v="70"/>
  </r>
  <r>
    <x v="8"/>
    <s v="600LT"/>
    <x v="1"/>
    <n v="3.8"/>
    <n v="592"/>
    <n v="457"/>
    <n v="2.8"/>
    <x v="71"/>
  </r>
  <r>
    <x v="8"/>
    <s v="600LT"/>
    <x v="1"/>
    <n v="3.8"/>
    <n v="592"/>
    <n v="457"/>
    <n v="2.8"/>
    <x v="72"/>
  </r>
  <r>
    <x v="8"/>
    <s v="600LT"/>
    <x v="1"/>
    <n v="3.8"/>
    <n v="592"/>
    <n v="457"/>
    <n v="2.8"/>
    <x v="73"/>
  </r>
  <r>
    <x v="14"/>
    <s v="SLS AMG"/>
    <x v="1"/>
    <n v="6.2"/>
    <n v="622"/>
    <n v="468"/>
    <n v="3.7"/>
    <x v="74"/>
  </r>
  <r>
    <x v="11"/>
    <s v="Portofino M"/>
    <x v="1"/>
    <n v="3.9"/>
    <n v="612"/>
    <n v="561"/>
    <n v="3.4"/>
    <x v="75"/>
  </r>
  <r>
    <x v="14"/>
    <s v="SLS AMG"/>
    <x v="2"/>
    <n v="6.2"/>
    <n v="622"/>
    <n v="468"/>
    <n v="3.6"/>
    <x v="76"/>
  </r>
  <r>
    <x v="17"/>
    <s v="Continental GT"/>
    <x v="0"/>
    <n v="4"/>
    <n v="542"/>
    <n v="568"/>
    <n v="3.9"/>
    <x v="76"/>
  </r>
  <r>
    <x v="14"/>
    <s v="SLS AMG"/>
    <x v="2"/>
    <n v="6.2"/>
    <n v="622"/>
    <n v="468"/>
    <n v="3.6"/>
    <x v="77"/>
  </r>
  <r>
    <x v="14"/>
    <s v="SLS AMG"/>
    <x v="2"/>
    <n v="6.2"/>
    <n v="622"/>
    <n v="468"/>
    <n v="3.5"/>
    <x v="77"/>
  </r>
  <r>
    <x v="17"/>
    <s v="Continental GT"/>
    <x v="1"/>
    <n v="6"/>
    <n v="626"/>
    <n v="664"/>
    <n v="3.6"/>
    <x v="78"/>
  </r>
  <r>
    <x v="8"/>
    <s v="Artura"/>
    <x v="0"/>
    <n v="3"/>
    <n v="671"/>
    <n v="531"/>
    <n v="3"/>
    <x v="78"/>
  </r>
  <r>
    <x v="8"/>
    <s v="Artura"/>
    <x v="1"/>
    <n v="3"/>
    <n v="671"/>
    <n v="531"/>
    <n v="3"/>
    <x v="78"/>
  </r>
  <r>
    <x v="8"/>
    <s v="Artura"/>
    <x v="0"/>
    <n v="3"/>
    <n v="671"/>
    <n v="531"/>
    <n v="3"/>
    <x v="78"/>
  </r>
  <r>
    <x v="8"/>
    <s v="Artura"/>
    <x v="1"/>
    <n v="3"/>
    <n v="671"/>
    <n v="531"/>
    <n v="3"/>
    <x v="78"/>
  </r>
  <r>
    <x v="8"/>
    <s v="Artura"/>
    <x v="0"/>
    <n v="3"/>
    <n v="671"/>
    <n v="531"/>
    <n v="3"/>
    <x v="78"/>
  </r>
  <r>
    <x v="8"/>
    <s v="Artura"/>
    <x v="0"/>
    <n v="3"/>
    <n v="671"/>
    <n v="531"/>
    <n v="3"/>
    <x v="78"/>
  </r>
  <r>
    <x v="8"/>
    <s v="Artura"/>
    <x v="0"/>
    <n v="3"/>
    <n v="671"/>
    <n v="531"/>
    <n v="3"/>
    <x v="78"/>
  </r>
  <r>
    <x v="8"/>
    <s v="Artura"/>
    <x v="0"/>
    <n v="3"/>
    <n v="671"/>
    <n v="531"/>
    <n v="3"/>
    <x v="78"/>
  </r>
  <r>
    <x v="8"/>
    <s v="Artura"/>
    <x v="1"/>
    <n v="3"/>
    <n v="671"/>
    <n v="531"/>
    <n v="3"/>
    <x v="78"/>
  </r>
  <r>
    <x v="8"/>
    <s v="Artura"/>
    <x v="1"/>
    <n v="3"/>
    <n v="671"/>
    <n v="531"/>
    <n v="3"/>
    <x v="78"/>
  </r>
  <r>
    <x v="8"/>
    <s v="Artura"/>
    <x v="0"/>
    <n v="3"/>
    <n v="671"/>
    <n v="531"/>
    <n v="3"/>
    <x v="78"/>
  </r>
  <r>
    <x v="17"/>
    <s v="Continental GT"/>
    <x v="0"/>
    <n v="6"/>
    <n v="626"/>
    <n v="664"/>
    <n v="3.3"/>
    <x v="78"/>
  </r>
  <r>
    <x v="8"/>
    <s v="Artura"/>
    <x v="0"/>
    <n v="3"/>
    <n v="671"/>
    <n v="531"/>
    <n v="3"/>
    <x v="78"/>
  </r>
  <r>
    <x v="11"/>
    <s v="Roma"/>
    <x v="1"/>
    <n v="3.9"/>
    <n v="612"/>
    <n v="561"/>
    <n v="3.3"/>
    <x v="79"/>
  </r>
  <r>
    <x v="11"/>
    <s v="Roma"/>
    <x v="0"/>
    <n v="3.9"/>
    <n v="612"/>
    <n v="560"/>
    <n v="3.3"/>
    <x v="79"/>
  </r>
  <r>
    <x v="11"/>
    <s v="Roma"/>
    <x v="1"/>
    <n v="3.9"/>
    <n v="612"/>
    <n v="561"/>
    <n v="3.3"/>
    <x v="80"/>
  </r>
  <r>
    <x v="11"/>
    <s v="Roma"/>
    <x v="1"/>
    <n v="3.9"/>
    <n v="611"/>
    <n v="560"/>
    <n v="3.3"/>
    <x v="80"/>
  </r>
  <r>
    <x v="14"/>
    <s v="SLS AMG"/>
    <x v="2"/>
    <n v="6.2"/>
    <n v="622"/>
    <n v="468"/>
    <n v="3.5"/>
    <x v="81"/>
  </r>
  <r>
    <x v="1"/>
    <s v="Urus"/>
    <x v="1"/>
    <n v="4"/>
    <n v="641"/>
    <n v="627"/>
    <n v="3.6"/>
    <x v="82"/>
  </r>
  <r>
    <x v="1"/>
    <s v="Urus"/>
    <x v="1"/>
    <n v="4"/>
    <n v="641"/>
    <n v="627"/>
    <n v="3.6"/>
    <x v="82"/>
  </r>
  <r>
    <x v="1"/>
    <s v="Urus"/>
    <x v="1"/>
    <n v="4"/>
    <n v="641"/>
    <n v="627"/>
    <n v="3.2"/>
    <x v="82"/>
  </r>
  <r>
    <x v="1"/>
    <s v="Urus"/>
    <x v="1"/>
    <n v="4"/>
    <n v="641"/>
    <n v="627"/>
    <n v="3.6"/>
    <x v="82"/>
  </r>
  <r>
    <x v="14"/>
    <s v="SLS AMG"/>
    <x v="2"/>
    <n v="6.2"/>
    <n v="622"/>
    <n v="468"/>
    <n v="3.2"/>
    <x v="83"/>
  </r>
  <r>
    <x v="11"/>
    <s v="Roma"/>
    <x v="1"/>
    <n v="3.9"/>
    <n v="611"/>
    <n v="561"/>
    <n v="3.3"/>
    <x v="83"/>
  </r>
  <r>
    <x v="11"/>
    <s v="Roma"/>
    <x v="1"/>
    <n v="3.9"/>
    <n v="612"/>
    <n v="560"/>
    <n v="3.4"/>
    <x v="83"/>
  </r>
  <r>
    <x v="1"/>
    <s v="Urus"/>
    <x v="1"/>
    <n v="4"/>
    <n v="641"/>
    <n v="627"/>
    <n v="3.6"/>
    <x v="83"/>
  </r>
  <r>
    <x v="11"/>
    <s v="Roma"/>
    <x v="1"/>
    <n v="3.9"/>
    <n v="611"/>
    <n v="561"/>
    <n v="3.3"/>
    <x v="83"/>
  </r>
  <r>
    <x v="1"/>
    <s v="Urus"/>
    <x v="1"/>
    <n v="4"/>
    <n v="641"/>
    <n v="627"/>
    <n v="3.6"/>
    <x v="83"/>
  </r>
  <r>
    <x v="14"/>
    <s v="SLS AMG"/>
    <x v="2"/>
    <n v="6.2"/>
    <n v="622"/>
    <n v="468"/>
    <n v="3.7"/>
    <x v="84"/>
  </r>
  <r>
    <x v="14"/>
    <s v="SLS AMG"/>
    <x v="2"/>
    <n v="6.2"/>
    <n v="622"/>
    <n v="468"/>
    <n v="3.7"/>
    <x v="84"/>
  </r>
  <r>
    <x v="14"/>
    <s v="SLS AMG"/>
    <x v="2"/>
    <n v="6.2"/>
    <n v="583"/>
    <n v="479"/>
    <n v="3.6"/>
    <x v="84"/>
  </r>
  <r>
    <x v="14"/>
    <s v="SLS AMG"/>
    <x v="2"/>
    <n v="6.2"/>
    <n v="583"/>
    <n v="479"/>
    <n v="3.6"/>
    <x v="84"/>
  </r>
  <r>
    <x v="15"/>
    <s v="DB11"/>
    <x v="1"/>
    <n v="5.2"/>
    <n v="630"/>
    <n v="516"/>
    <n v="3.5"/>
    <x v="85"/>
  </r>
  <r>
    <x v="17"/>
    <s v="Continental GT"/>
    <x v="1"/>
    <n v="6"/>
    <n v="626"/>
    <n v="664"/>
    <n v="3.6"/>
    <x v="86"/>
  </r>
  <r>
    <x v="17"/>
    <s v="Continental GT"/>
    <x v="1"/>
    <n v="6"/>
    <n v="626"/>
    <n v="664"/>
    <n v="3.4"/>
    <x v="86"/>
  </r>
  <r>
    <x v="17"/>
    <s v="Continental GT"/>
    <x v="1"/>
    <n v="4"/>
    <n v="626"/>
    <n v="664"/>
    <n v="3.3"/>
    <x v="87"/>
  </r>
  <r>
    <x v="18"/>
    <s v="RS"/>
    <x v="1"/>
    <n v="6.2"/>
    <n v="1200"/>
    <n v="1300"/>
    <n v="2.2999999999999998"/>
    <x v="87"/>
  </r>
  <r>
    <x v="17"/>
    <s v="Continental GT"/>
    <x v="1"/>
    <n v="4"/>
    <n v="542"/>
    <n v="568"/>
    <n v="3.9"/>
    <x v="87"/>
  </r>
  <r>
    <x v="17"/>
    <s v="Continental GT"/>
    <x v="1"/>
    <n v="6"/>
    <n v="626"/>
    <n v="664"/>
    <n v="3.3"/>
    <x v="88"/>
  </r>
  <r>
    <x v="17"/>
    <s v="Continental GT"/>
    <x v="0"/>
    <n v="4"/>
    <n v="542"/>
    <n v="568"/>
    <n v="3.9"/>
    <x v="88"/>
  </r>
  <r>
    <x v="11"/>
    <s v="Portofino"/>
    <x v="1"/>
    <n v="3.9"/>
    <n v="592"/>
    <n v="560"/>
    <n v="3.5"/>
    <x v="89"/>
  </r>
  <r>
    <x v="11"/>
    <s v="Portofino"/>
    <x v="0"/>
    <n v="3.9"/>
    <n v="591"/>
    <n v="413"/>
    <n v="3.3"/>
    <x v="90"/>
  </r>
  <r>
    <x v="11"/>
    <s v="Portofino"/>
    <x v="1"/>
    <n v="3.9"/>
    <n v="591"/>
    <n v="560"/>
    <n v="3.5"/>
    <x v="90"/>
  </r>
  <r>
    <x v="11"/>
    <s v="Portofino"/>
    <x v="1"/>
    <n v="3.9"/>
    <n v="591"/>
    <n v="560"/>
    <n v="3.3"/>
    <x v="90"/>
  </r>
  <r>
    <x v="17"/>
    <s v="Continental GT"/>
    <x v="1"/>
    <n v="6"/>
    <n v="626"/>
    <n v="664"/>
    <n v="3.6"/>
    <x v="91"/>
  </r>
  <r>
    <x v="17"/>
    <s v="Continental GT"/>
    <x v="1"/>
    <n v="6"/>
    <n v="626"/>
    <n v="664"/>
    <n v="3.3"/>
    <x v="91"/>
  </r>
  <r>
    <x v="1"/>
    <s v="Urus"/>
    <x v="1"/>
    <n v="4"/>
    <n v="641"/>
    <n v="627"/>
    <n v="3.6"/>
    <x v="92"/>
  </r>
  <r>
    <x v="1"/>
    <s v="Urus"/>
    <x v="1"/>
    <n v="4"/>
    <n v="641"/>
    <n v="627"/>
    <n v="3.5"/>
    <x v="92"/>
  </r>
  <r>
    <x v="1"/>
    <s v="Urus"/>
    <x v="1"/>
    <n v="4"/>
    <n v="641"/>
    <n v="627"/>
    <n v="3.2"/>
    <x v="92"/>
  </r>
  <r>
    <x v="1"/>
    <s v="Urus"/>
    <x v="0"/>
    <n v="4"/>
    <n v="641"/>
    <n v="626"/>
    <n v="3.2"/>
    <x v="92"/>
  </r>
  <r>
    <x v="1"/>
    <s v="Urus"/>
    <x v="1"/>
    <n v="4"/>
    <n v="641"/>
    <n v="627"/>
    <n v="3.6"/>
    <x v="92"/>
  </r>
  <r>
    <x v="1"/>
    <s v="Urus"/>
    <x v="1"/>
    <n v="4"/>
    <n v="641"/>
    <n v="627"/>
    <n v="3.6"/>
    <x v="92"/>
  </r>
  <r>
    <x v="1"/>
    <s v="Urus"/>
    <x v="1"/>
    <n v="4"/>
    <n v="641"/>
    <n v="627"/>
    <n v="3.6"/>
    <x v="92"/>
  </r>
  <r>
    <x v="1"/>
    <s v="Urus"/>
    <x v="1"/>
    <n v="4"/>
    <n v="641"/>
    <n v="626"/>
    <n v="3.5"/>
    <x v="93"/>
  </r>
  <r>
    <x v="1"/>
    <s v="Urus"/>
    <x v="1"/>
    <n v="4"/>
    <n v="641"/>
    <n v="627"/>
    <n v="3.2"/>
    <x v="93"/>
  </r>
  <r>
    <x v="1"/>
    <s v="Urus"/>
    <x v="1"/>
    <n v="4"/>
    <n v="641"/>
    <n v="626"/>
    <n v="3.5"/>
    <x v="93"/>
  </r>
  <r>
    <x v="1"/>
    <s v="Urus"/>
    <x v="1"/>
    <n v="4"/>
    <n v="641"/>
    <n v="627"/>
    <n v="3.2"/>
    <x v="93"/>
  </r>
  <r>
    <x v="1"/>
    <s v="Urus"/>
    <x v="1"/>
    <n v="4"/>
    <n v="641"/>
    <n v="627"/>
    <n v="3.2"/>
    <x v="93"/>
  </r>
  <r>
    <x v="1"/>
    <s v="Urus"/>
    <x v="1"/>
    <n v="4"/>
    <n v="641"/>
    <n v="627"/>
    <n v="3.2"/>
    <x v="93"/>
  </r>
  <r>
    <x v="1"/>
    <s v="Urus"/>
    <x v="1"/>
    <n v="4"/>
    <n v="641"/>
    <n v="627"/>
    <n v="3.5"/>
    <x v="93"/>
  </r>
  <r>
    <x v="8"/>
    <s v="GT"/>
    <x v="0"/>
    <n v="4"/>
    <n v="612"/>
    <n v="465"/>
    <n v="3.1"/>
    <x v="94"/>
  </r>
  <r>
    <x v="11"/>
    <s v="Portofino"/>
    <x v="1"/>
    <n v="3.9"/>
    <n v="591"/>
    <n v="413"/>
    <n v="3.5"/>
    <x v="95"/>
  </r>
  <r>
    <x v="17"/>
    <s v="Continental GT"/>
    <x v="0"/>
    <n v="6"/>
    <n v="626"/>
    <n v="664"/>
    <n v="3.3"/>
    <x v="96"/>
  </r>
  <r>
    <x v="8"/>
    <s v="GT"/>
    <x v="0"/>
    <n v="4"/>
    <n v="620"/>
    <n v="465"/>
    <n v="3.1"/>
    <x v="97"/>
  </r>
  <r>
    <x v="8"/>
    <s v="GT"/>
    <x v="1"/>
    <n v="4"/>
    <n v="612"/>
    <n v="465"/>
    <n v="3.1"/>
    <x v="98"/>
  </r>
  <r>
    <x v="19"/>
    <s v="GT-R Nismo"/>
    <x v="1"/>
    <n v="3.8"/>
    <n v="600"/>
    <n v="481"/>
    <n v="2.5"/>
    <x v="99"/>
  </r>
  <r>
    <x v="19"/>
    <s v="GT-R Nismo"/>
    <x v="1"/>
    <n v="3.8"/>
    <n v="600"/>
    <n v="481"/>
    <n v="2.5"/>
    <x v="99"/>
  </r>
  <r>
    <x v="8"/>
    <s v="GT"/>
    <x v="0"/>
    <n v="4"/>
    <n v="620"/>
    <n v="465"/>
    <n v="3.1"/>
    <x v="100"/>
  </r>
  <r>
    <x v="8"/>
    <s v="GT"/>
    <x v="1"/>
    <n v="4"/>
    <n v="612"/>
    <n v="465"/>
    <n v="3.1"/>
    <x v="101"/>
  </r>
  <r>
    <x v="8"/>
    <s v="GT"/>
    <x v="1"/>
    <n v="4"/>
    <n v="612"/>
    <n v="465"/>
    <n v="3.1"/>
    <x v="102"/>
  </r>
  <r>
    <x v="8"/>
    <s v="GT"/>
    <x v="1"/>
    <n v="4"/>
    <n v="612"/>
    <n v="465"/>
    <n v="3.1"/>
    <x v="102"/>
  </r>
  <r>
    <x v="8"/>
    <s v="GT"/>
    <x v="1"/>
    <n v="4"/>
    <n v="612"/>
    <n v="465"/>
    <n v="3.1"/>
    <x v="102"/>
  </r>
  <r>
    <x v="8"/>
    <s v="GT"/>
    <x v="1"/>
    <n v="4"/>
    <n v="612"/>
    <n v="465"/>
    <n v="3.1"/>
    <x v="102"/>
  </r>
  <r>
    <x v="8"/>
    <s v="GT"/>
    <x v="0"/>
    <n v="4"/>
    <n v="612"/>
    <n v="465"/>
    <n v="3.2"/>
    <x v="102"/>
  </r>
  <r>
    <x v="8"/>
    <s v="GT"/>
    <x v="1"/>
    <n v="4"/>
    <n v="620"/>
    <n v="465"/>
    <n v="3.1"/>
    <x v="102"/>
  </r>
  <r>
    <x v="8"/>
    <s v="GT"/>
    <x v="3"/>
    <n v="4"/>
    <n v="612"/>
    <n v="465"/>
    <n v="3.1"/>
    <x v="102"/>
  </r>
  <r>
    <x v="8"/>
    <s v="GT"/>
    <x v="1"/>
    <n v="4"/>
    <n v="620"/>
    <n v="465"/>
    <n v="3.1"/>
    <x v="102"/>
  </r>
  <r>
    <x v="8"/>
    <s v="GT"/>
    <x v="1"/>
    <n v="4"/>
    <n v="612"/>
    <n v="465"/>
    <n v="3.1"/>
    <x v="102"/>
  </r>
  <r>
    <x v="8"/>
    <s v="GT"/>
    <x v="1"/>
    <n v="4"/>
    <n v="612"/>
    <n v="465"/>
    <n v="3.1"/>
    <x v="102"/>
  </r>
  <r>
    <x v="20"/>
    <s v="MC20"/>
    <x v="1"/>
    <n v="3"/>
    <n v="621"/>
    <n v="538"/>
    <n v="2.9"/>
    <x v="102"/>
  </r>
  <r>
    <x v="8"/>
    <s v="GT"/>
    <x v="0"/>
    <n v="4"/>
    <n v="612"/>
    <n v="465"/>
    <n v="3.1"/>
    <x v="102"/>
  </r>
  <r>
    <x v="15"/>
    <s v="DB11"/>
    <x v="1"/>
    <n v="5.2"/>
    <n v="630"/>
    <n v="516"/>
    <n v="3.7"/>
    <x v="103"/>
  </r>
  <r>
    <x v="8"/>
    <s v="570S"/>
    <x v="1"/>
    <n v="3.8"/>
    <n v="562"/>
    <n v="443"/>
    <n v="2.9"/>
    <x v="104"/>
  </r>
  <r>
    <x v="8"/>
    <s v="GT"/>
    <x v="1"/>
    <n v="4"/>
    <n v="612"/>
    <n v="465"/>
    <n v="3.2"/>
    <x v="104"/>
  </r>
  <r>
    <x v="8"/>
    <s v="570S Spider"/>
    <x v="3"/>
    <n v="3.8"/>
    <n v="562"/>
    <n v="443"/>
    <n v="3.1"/>
    <x v="104"/>
  </r>
  <r>
    <x v="8"/>
    <s v="570S"/>
    <x v="1"/>
    <n v="3.8"/>
    <n v="562"/>
    <n v="443"/>
    <n v="3.1"/>
    <x v="104"/>
  </r>
  <r>
    <x v="8"/>
    <s v="570S"/>
    <x v="3"/>
    <n v="3.8"/>
    <n v="562"/>
    <n v="443"/>
    <n v="3.1"/>
    <x v="105"/>
  </r>
  <r>
    <x v="8"/>
    <s v="GT"/>
    <x v="0"/>
    <n v="4"/>
    <n v="620"/>
    <n v="465"/>
    <n v="3.1"/>
    <x v="105"/>
  </r>
  <r>
    <x v="9"/>
    <s v="911 Turbo S"/>
    <x v="0"/>
    <n v="3.8"/>
    <n v="640"/>
    <n v="590"/>
    <n v="2.6"/>
    <x v="105"/>
  </r>
  <r>
    <x v="17"/>
    <s v="Continental GT"/>
    <x v="0"/>
    <n v="4"/>
    <n v="542"/>
    <n v="568"/>
    <n v="3.4"/>
    <x v="106"/>
  </r>
  <r>
    <x v="17"/>
    <s v="Continental GT"/>
    <x v="0"/>
    <n v="4"/>
    <n v="542"/>
    <n v="568"/>
    <n v="3.9"/>
    <x v="106"/>
  </r>
  <r>
    <x v="15"/>
    <s v="DB11"/>
    <x v="0"/>
    <n v="5.2"/>
    <n v="630"/>
    <n v="516"/>
    <n v="3.5"/>
    <x v="107"/>
  </r>
  <r>
    <x v="15"/>
    <s v="DB11"/>
    <x v="1"/>
    <n v="4"/>
    <n v="503"/>
    <n v="498"/>
    <n v="3.7"/>
    <x v="108"/>
  </r>
  <r>
    <x v="15"/>
    <s v="DB11"/>
    <x v="1"/>
    <n v="5.2"/>
    <n v="630"/>
    <n v="516"/>
    <n v="3.5"/>
    <x v="109"/>
  </r>
  <r>
    <x v="15"/>
    <s v="DB11"/>
    <x v="1"/>
    <n v="4"/>
    <n v="503"/>
    <n v="513"/>
    <n v="3.9"/>
    <x v="109"/>
  </r>
  <r>
    <x v="8"/>
    <s v="570S"/>
    <x v="1"/>
    <n v="3.8"/>
    <n v="562"/>
    <n v="443"/>
    <n v="2.7"/>
    <x v="110"/>
  </r>
  <r>
    <x v="8"/>
    <s v="570S"/>
    <x v="3"/>
    <n v="3.8"/>
    <n v="562"/>
    <n v="443"/>
    <n v="3.1"/>
    <x v="111"/>
  </r>
  <r>
    <x v="8"/>
    <s v="570S"/>
    <x v="0"/>
    <n v="3.8"/>
    <n v="562"/>
    <n v="443"/>
    <n v="2.9"/>
    <x v="111"/>
  </r>
  <r>
    <x v="15"/>
    <s v="DB11"/>
    <x v="0"/>
    <n v="4"/>
    <n v="503"/>
    <n v="513"/>
    <n v="3.7"/>
    <x v="112"/>
  </r>
  <r>
    <x v="17"/>
    <s v="Continental GT"/>
    <x v="0"/>
    <n v="6"/>
    <n v="626"/>
    <n v="664"/>
    <n v="3.5"/>
    <x v="113"/>
  </r>
  <r>
    <x v="17"/>
    <s v="Continental GT"/>
    <x v="1"/>
    <n v="6"/>
    <n v="626"/>
    <n v="664"/>
    <n v="3.6"/>
    <x v="113"/>
  </r>
  <r>
    <x v="8"/>
    <s v="570S"/>
    <x v="1"/>
    <n v="3.8"/>
    <n v="562"/>
    <n v="443"/>
    <n v="3.1"/>
    <x v="114"/>
  </r>
  <r>
    <x v="8"/>
    <s v="570S"/>
    <x v="1"/>
    <n v="3.8"/>
    <n v="562"/>
    <n v="443"/>
    <n v="3.1"/>
    <x v="115"/>
  </r>
  <r>
    <x v="17"/>
    <s v="Continental GT"/>
    <x v="1"/>
    <n v="6"/>
    <n v="626"/>
    <n v="664"/>
    <n v="3.3"/>
    <x v="115"/>
  </r>
  <r>
    <x v="17"/>
    <s v="Continental GT"/>
    <x v="0"/>
    <n v="4"/>
    <n v="542"/>
    <n v="568"/>
    <n v="3.9"/>
    <x v="115"/>
  </r>
  <r>
    <x v="17"/>
    <s v="Continental GT"/>
    <x v="1"/>
    <n v="6"/>
    <n v="626"/>
    <n v="664"/>
    <n v="3.6"/>
    <x v="115"/>
  </r>
  <r>
    <x v="17"/>
    <s v="Continental GT"/>
    <x v="1"/>
    <n v="6"/>
    <n v="626"/>
    <n v="664"/>
    <n v="3.6"/>
    <x v="115"/>
  </r>
  <r>
    <x v="17"/>
    <s v="Continental GT"/>
    <x v="1"/>
    <n v="4"/>
    <n v="626"/>
    <n v="664"/>
    <n v="3.3"/>
    <x v="115"/>
  </r>
  <r>
    <x v="17"/>
    <s v="Continental GT"/>
    <x v="1"/>
    <n v="4"/>
    <n v="542"/>
    <n v="568"/>
    <n v="3.3"/>
    <x v="115"/>
  </r>
  <r>
    <x v="8"/>
    <s v="570S"/>
    <x v="1"/>
    <n v="3.8"/>
    <n v="562"/>
    <n v="443"/>
    <n v="3.1"/>
    <x v="116"/>
  </r>
  <r>
    <x v="8"/>
    <s v="GT"/>
    <x v="1"/>
    <n v="4"/>
    <n v="612"/>
    <n v="465"/>
    <n v="3.1"/>
    <x v="117"/>
  </r>
  <r>
    <x v="15"/>
    <s v="DB11"/>
    <x v="1"/>
    <n v="5.2"/>
    <n v="630"/>
    <n v="516"/>
    <n v="3.5"/>
    <x v="118"/>
  </r>
  <r>
    <x v="15"/>
    <s v="DB11"/>
    <x v="1"/>
    <n v="4"/>
    <n v="503"/>
    <n v="513"/>
    <n v="4"/>
    <x v="118"/>
  </r>
  <r>
    <x v="15"/>
    <s v="DB11"/>
    <x v="0"/>
    <n v="4"/>
    <n v="630"/>
    <n v="516"/>
    <n v="3.7"/>
    <x v="118"/>
  </r>
  <r>
    <x v="17"/>
    <s v="Continental GT"/>
    <x v="1"/>
    <n v="6"/>
    <n v="626"/>
    <n v="664"/>
    <n v="3.6"/>
    <x v="119"/>
  </r>
  <r>
    <x v="17"/>
    <s v="Continental GT"/>
    <x v="1"/>
    <n v="6"/>
    <n v="626"/>
    <n v="664"/>
    <n v="3.3"/>
    <x v="119"/>
  </r>
  <r>
    <x v="21"/>
    <s v="Roadster"/>
    <x v="0"/>
    <s v="Electric"/>
    <s v="1000+"/>
    <n v="737"/>
    <n v="1.9"/>
    <x v="120"/>
  </r>
  <r>
    <x v="8"/>
    <s v="GT"/>
    <x v="1"/>
    <n v="4"/>
    <n v="612"/>
    <n v="465"/>
    <n v="3.2"/>
    <x v="120"/>
  </r>
  <r>
    <x v="21"/>
    <s v="Roadster"/>
    <x v="0"/>
    <s v="-"/>
    <s v="1000+"/>
    <s v="-"/>
    <n v="1.9"/>
    <x v="120"/>
  </r>
  <r>
    <x v="21"/>
    <s v="Roadster"/>
    <x v="0"/>
    <s v="Electric"/>
    <s v="1000+"/>
    <s v="10,000+"/>
    <n v="1.9"/>
    <x v="120"/>
  </r>
  <r>
    <x v="21"/>
    <s v="Roadster"/>
    <x v="7"/>
    <s v="Electric"/>
    <s v="1,000+"/>
    <n v="737"/>
    <s v="&lt; 1.9"/>
    <x v="120"/>
  </r>
  <r>
    <x v="21"/>
    <s v="Roadster"/>
    <x v="0"/>
    <s v="N/A"/>
    <s v="10000+"/>
    <n v="0"/>
    <n v="1.9"/>
    <x v="120"/>
  </r>
  <r>
    <x v="8"/>
    <s v="570S"/>
    <x v="1"/>
    <n v="3.8"/>
    <n v="562"/>
    <n v="443"/>
    <n v="3.1"/>
    <x v="120"/>
  </r>
  <r>
    <x v="14"/>
    <s v="SLS AMG"/>
    <x v="2"/>
    <n v="6.2"/>
    <n v="622"/>
    <n v="468"/>
    <n v="3.6"/>
    <x v="120"/>
  </r>
  <r>
    <x v="21"/>
    <s v="Roadster"/>
    <x v="0"/>
    <s v="Electric"/>
    <n v="1000"/>
    <n v="737"/>
    <n v="1.9"/>
    <x v="120"/>
  </r>
  <r>
    <x v="20"/>
    <s v="GranTurismo"/>
    <x v="1"/>
    <s v="Electric"/>
    <n v="550"/>
    <s v="N/A"/>
    <n v="2.8"/>
    <x v="120"/>
  </r>
  <r>
    <x v="21"/>
    <s v="Roadster"/>
    <x v="0"/>
    <n v="0"/>
    <n v="10000"/>
    <n v="7376"/>
    <n v="1.9"/>
    <x v="120"/>
  </r>
  <r>
    <x v="21"/>
    <s v="Roadster"/>
    <x v="0"/>
    <s v="N/A"/>
    <s v="10,000+"/>
    <s v="N/A"/>
    <n v="1.9"/>
    <x v="120"/>
  </r>
  <r>
    <x v="15"/>
    <s v="DB11"/>
    <x v="1"/>
    <n v="4"/>
    <n v="630"/>
    <n v="516"/>
    <n v="3.7"/>
    <x v="121"/>
  </r>
  <r>
    <x v="8"/>
    <s v="570S"/>
    <x v="0"/>
    <n v="3.8"/>
    <n v="562"/>
    <n v="443"/>
    <n v="3.1"/>
    <x v="122"/>
  </r>
  <r>
    <x v="8"/>
    <s v="570S"/>
    <x v="1"/>
    <n v="3.8"/>
    <n v="562"/>
    <n v="443"/>
    <n v="3.1"/>
    <x v="123"/>
  </r>
  <r>
    <x v="8"/>
    <s v="570S"/>
    <x v="1"/>
    <n v="3.8"/>
    <n v="562"/>
    <n v="443"/>
    <n v="3.1"/>
    <x v="124"/>
  </r>
  <r>
    <x v="8"/>
    <s v="570S"/>
    <x v="1"/>
    <n v="3.8"/>
    <n v="562"/>
    <n v="443"/>
    <n v="3.1"/>
    <x v="125"/>
  </r>
  <r>
    <x v="8"/>
    <s v="570S"/>
    <x v="1"/>
    <n v="3.8"/>
    <n v="562"/>
    <n v="443"/>
    <n v="2.8"/>
    <x v="126"/>
  </r>
  <r>
    <x v="8"/>
    <s v="570S"/>
    <x v="1"/>
    <n v="3.8"/>
    <n v="562"/>
    <n v="443"/>
    <n v="3.2"/>
    <x v="126"/>
  </r>
  <r>
    <x v="8"/>
    <s v="570S"/>
    <x v="1"/>
    <n v="3.8"/>
    <n v="562"/>
    <n v="443"/>
    <n v="3.1"/>
    <x v="126"/>
  </r>
  <r>
    <x v="8"/>
    <s v="570S"/>
    <x v="1"/>
    <n v="3.8"/>
    <n v="562"/>
    <n v="443"/>
    <n v="3.1"/>
    <x v="126"/>
  </r>
  <r>
    <x v="8"/>
    <s v="570S"/>
    <x v="1"/>
    <n v="3.8"/>
    <n v="562"/>
    <n v="443"/>
    <n v="3.1"/>
    <x v="126"/>
  </r>
  <r>
    <x v="8"/>
    <s v="570S"/>
    <x v="1"/>
    <n v="3.8"/>
    <n v="562"/>
    <n v="443"/>
    <n v="3.1"/>
    <x v="126"/>
  </r>
  <r>
    <x v="8"/>
    <s v="570S"/>
    <x v="1"/>
    <n v="3.8"/>
    <n v="562"/>
    <n v="443"/>
    <n v="3.1"/>
    <x v="126"/>
  </r>
  <r>
    <x v="8"/>
    <s v="570S"/>
    <x v="1"/>
    <n v="3.8"/>
    <n v="562"/>
    <n v="443"/>
    <n v="3.1"/>
    <x v="127"/>
  </r>
  <r>
    <x v="8"/>
    <s v="570S"/>
    <x v="1"/>
    <n v="3.8"/>
    <n v="562"/>
    <n v="443"/>
    <n v="3.1"/>
    <x v="127"/>
  </r>
  <r>
    <x v="9"/>
    <s v="Panamera Turbo S E-Hybrid"/>
    <x v="1"/>
    <n v="4"/>
    <n v="690"/>
    <n v="642"/>
    <n v="3.2"/>
    <x v="128"/>
  </r>
  <r>
    <x v="9"/>
    <s v="Panamera Turbo S E-Hybrid"/>
    <x v="1"/>
    <n v="4"/>
    <n v="690"/>
    <n v="642"/>
    <n v="3"/>
    <x v="128"/>
  </r>
  <r>
    <x v="9"/>
    <s v="Panamera Turbo S E-Hybrid"/>
    <x v="1"/>
    <n v="4"/>
    <n v="689"/>
    <n v="642"/>
    <n v="3"/>
    <x v="128"/>
  </r>
  <r>
    <x v="9"/>
    <s v="Panamera Turbo S E-Hybrid"/>
    <x v="1"/>
    <s v="Hybrid"/>
    <n v="689"/>
    <n v="642"/>
    <n v="3"/>
    <x v="128"/>
  </r>
  <r>
    <x v="9"/>
    <s v="Panamera Turbo S"/>
    <x v="0"/>
    <n v="4"/>
    <n v="620"/>
    <n v="604"/>
    <n v="2.9"/>
    <x v="129"/>
  </r>
  <r>
    <x v="9"/>
    <s v="Panamera Turbo S E-Hybrid"/>
    <x v="1"/>
    <s v="Hybrid (4.0)"/>
    <n v="690"/>
    <n v="641"/>
    <n v="3"/>
    <x v="130"/>
  </r>
  <r>
    <x v="9"/>
    <s v="Taycan"/>
    <x v="1"/>
    <s v="Electric"/>
    <n v="750"/>
    <n v="774"/>
    <n v="2.6"/>
    <x v="131"/>
  </r>
  <r>
    <x v="9"/>
    <s v="Taycan Turbo S"/>
    <x v="1"/>
    <s v="N/A"/>
    <n v="750"/>
    <n v="774"/>
    <n v="2.6"/>
    <x v="131"/>
  </r>
  <r>
    <x v="9"/>
    <s v="Taycan Turbo S"/>
    <x v="1"/>
    <s v="Electric"/>
    <n v="750"/>
    <n v="774"/>
    <n v="2.6"/>
    <x v="131"/>
  </r>
  <r>
    <x v="9"/>
    <s v="Taycan"/>
    <x v="1"/>
    <s v="Electric"/>
    <n v="616"/>
    <n v="774"/>
    <n v="2.6"/>
    <x v="131"/>
  </r>
  <r>
    <x v="9"/>
    <s v="Taycan Turbo S"/>
    <x v="0"/>
    <s v="Electric"/>
    <n v="750"/>
    <n v="774"/>
    <n v="2.6"/>
    <x v="131"/>
  </r>
  <r>
    <x v="9"/>
    <s v="Taycan Turbo S"/>
    <x v="0"/>
    <s v="Electric"/>
    <n v="750"/>
    <n v="774"/>
    <n v="2.6"/>
    <x v="131"/>
  </r>
  <r>
    <x v="9"/>
    <s v="Taycan Turbo S"/>
    <x v="1"/>
    <s v="Electric"/>
    <n v="750"/>
    <n v="774"/>
    <n v="2.6"/>
    <x v="131"/>
  </r>
  <r>
    <x v="9"/>
    <s v="Taycan Turbo S"/>
    <x v="1"/>
    <s v="Electric"/>
    <n v="750"/>
    <n v="774"/>
    <n v="2.6"/>
    <x v="131"/>
  </r>
  <r>
    <x v="22"/>
    <s v="R8 Spyder"/>
    <x v="0"/>
    <n v="5.2"/>
    <n v="562"/>
    <n v="406"/>
    <n v="3.5"/>
    <x v="132"/>
  </r>
  <r>
    <x v="14"/>
    <s v="AMG GT R"/>
    <x v="1"/>
    <n v="4"/>
    <n v="577"/>
    <n v="516"/>
    <n v="3.5"/>
    <x v="133"/>
  </r>
  <r>
    <x v="14"/>
    <s v="AMG GT R"/>
    <x v="1"/>
    <n v="4"/>
    <n v="577"/>
    <n v="516"/>
    <n v="3.5"/>
    <x v="133"/>
  </r>
  <r>
    <x v="9"/>
    <s v="Panamera Turbo S"/>
    <x v="0"/>
    <n v="4"/>
    <n v="630"/>
    <n v="604"/>
    <n v="2.9"/>
    <x v="134"/>
  </r>
  <r>
    <x v="9"/>
    <s v="Panamera Turbo S"/>
    <x v="0"/>
    <n v="4"/>
    <n v="630"/>
    <n v="604"/>
    <n v="2.9"/>
    <x v="135"/>
  </r>
  <r>
    <x v="9"/>
    <s v="Panamera Turbo S"/>
    <x v="1"/>
    <n v="4"/>
    <n v="620"/>
    <n v="604"/>
    <n v="2.9"/>
    <x v="136"/>
  </r>
  <r>
    <x v="9"/>
    <s v="Panamera Turbo S"/>
    <x v="1"/>
    <n v="4"/>
    <n v="620"/>
    <n v="604"/>
    <n v="2.9"/>
    <x v="136"/>
  </r>
  <r>
    <x v="9"/>
    <s v="Panamera Turbo S"/>
    <x v="0"/>
    <n v="4"/>
    <n v="630"/>
    <n v="604"/>
    <n v="3.1"/>
    <x v="136"/>
  </r>
  <r>
    <x v="14"/>
    <s v="AMG GT R"/>
    <x v="1"/>
    <n v="4"/>
    <n v="577"/>
    <n v="516"/>
    <n v="3.5"/>
    <x v="136"/>
  </r>
  <r>
    <x v="9"/>
    <s v="Panamera Turbo S"/>
    <x v="1"/>
    <n v="4"/>
    <n v="620"/>
    <n v="604"/>
    <n v="2.9"/>
    <x v="137"/>
  </r>
  <r>
    <x v="9"/>
    <s v="Panamera Turbo"/>
    <x v="0"/>
    <n v="4"/>
    <n v="620"/>
    <n v="604"/>
    <n v="3.1"/>
    <x v="138"/>
  </r>
  <r>
    <x v="14"/>
    <s v="AMG GT 4-Door Coupe"/>
    <x v="1"/>
    <n v="4"/>
    <n v="630"/>
    <n v="664"/>
    <n v="3.1"/>
    <x v="139"/>
  </r>
  <r>
    <x v="14"/>
    <s v="S63 AMG"/>
    <x v="1"/>
    <n v="4"/>
    <n v="603"/>
    <n v="664"/>
    <n v="3.4"/>
    <x v="140"/>
  </r>
  <r>
    <x v="14"/>
    <s v="AMG GT 63 S"/>
    <x v="1"/>
    <n v="4"/>
    <n v="630"/>
    <n v="664"/>
    <n v="3.1"/>
    <x v="141"/>
  </r>
  <r>
    <x v="16"/>
    <s v="GT 63 S"/>
    <x v="1"/>
    <n v="4"/>
    <n v="630"/>
    <n v="664"/>
    <n v="3.1"/>
    <x v="142"/>
  </r>
  <r>
    <x v="14"/>
    <s v="GT 63"/>
    <x v="1"/>
    <n v="4"/>
    <n v="577"/>
    <n v="590"/>
    <n v="3.3"/>
    <x v="143"/>
  </r>
  <r>
    <x v="23"/>
    <s v="NSX"/>
    <x v="0"/>
    <n v="3.5"/>
    <n v="573"/>
    <n v="476"/>
    <n v="2.9"/>
    <x v="144"/>
  </r>
  <r>
    <x v="23"/>
    <s v="NSX"/>
    <x v="1"/>
    <n v="3.5"/>
    <n v="573"/>
    <n v="476"/>
    <n v="2.7"/>
    <x v="144"/>
  </r>
  <r>
    <x v="23"/>
    <s v="NSX"/>
    <x v="1"/>
    <n v="3.5"/>
    <n v="573"/>
    <n v="476"/>
    <n v="2.7"/>
    <x v="144"/>
  </r>
  <r>
    <x v="23"/>
    <s v="NSX"/>
    <x v="1"/>
    <n v="3.5"/>
    <n v="573"/>
    <n v="476"/>
    <n v="2.7"/>
    <x v="145"/>
  </r>
  <r>
    <x v="23"/>
    <s v="NSX"/>
    <x v="0"/>
    <n v="3.5"/>
    <n v="573"/>
    <n v="476"/>
    <n v="2.7"/>
    <x v="145"/>
  </r>
  <r>
    <x v="23"/>
    <s v="NSX"/>
    <x v="0"/>
    <n v="3.5"/>
    <n v="573"/>
    <n v="476"/>
    <n v="2.9"/>
    <x v="145"/>
  </r>
  <r>
    <x v="23"/>
    <s v="NSX"/>
    <x v="0"/>
    <n v="3.5"/>
    <n v="573"/>
    <n v="476"/>
    <n v="2.7"/>
    <x v="145"/>
  </r>
  <r>
    <x v="23"/>
    <s v="NSX"/>
    <x v="0"/>
    <n v="3.5"/>
    <n v="573"/>
    <n v="476"/>
    <n v="2.7"/>
    <x v="145"/>
  </r>
  <r>
    <x v="23"/>
    <s v="NSX"/>
    <x v="1"/>
    <n v="3.5"/>
    <n v="573"/>
    <n v="476"/>
    <n v="2.7"/>
    <x v="145"/>
  </r>
  <r>
    <x v="24"/>
    <s v="Griffith"/>
    <x v="1"/>
    <n v="5"/>
    <n v="500"/>
    <n v="420"/>
    <n v="3.9"/>
    <x v="145"/>
  </r>
  <r>
    <x v="23"/>
    <s v="NSX"/>
    <x v="1"/>
    <n v="3.5"/>
    <n v="573"/>
    <n v="476"/>
    <n v="2.9"/>
    <x v="145"/>
  </r>
  <r>
    <x v="23"/>
    <s v="NSX"/>
    <x v="0"/>
    <n v="3.5"/>
    <n v="573"/>
    <n v="476"/>
    <n v="2.7"/>
    <x v="145"/>
  </r>
  <r>
    <x v="23"/>
    <s v="NSX"/>
    <x v="1"/>
    <n v="3.5"/>
    <n v="573"/>
    <n v="476"/>
    <n v="2.7"/>
    <x v="145"/>
  </r>
  <r>
    <x v="23"/>
    <s v="NSX"/>
    <x v="1"/>
    <n v="3.5"/>
    <n v="573"/>
    <n v="476"/>
    <n v="2.7"/>
    <x v="145"/>
  </r>
  <r>
    <x v="23"/>
    <s v="NSX"/>
    <x v="1"/>
    <n v="3.5"/>
    <n v="573"/>
    <n v="476"/>
    <n v="2.9"/>
    <x v="145"/>
  </r>
  <r>
    <x v="23"/>
    <s v="NSX"/>
    <x v="1"/>
    <n v="3.5"/>
    <n v="573"/>
    <n v="476"/>
    <n v="2.7"/>
    <x v="145"/>
  </r>
  <r>
    <x v="23"/>
    <s v="NSX"/>
    <x v="0"/>
    <n v="3.5"/>
    <n v="573"/>
    <n v="476"/>
    <n v="2.7"/>
    <x v="145"/>
  </r>
  <r>
    <x v="25"/>
    <n v="1"/>
    <x v="1"/>
    <n v="2"/>
    <n v="600"/>
    <n v="738"/>
    <n v="4.0999999999999996"/>
    <x v="146"/>
  </r>
  <r>
    <x v="14"/>
    <s v="SL 63 AMG"/>
    <x v="1"/>
    <n v="4"/>
    <n v="603"/>
    <n v="664"/>
    <n v="3.5"/>
    <x v="146"/>
  </r>
  <r>
    <x v="15"/>
    <s v="Vantage"/>
    <x v="0"/>
    <n v="4"/>
    <n v="503"/>
    <n v="505"/>
    <n v="3.5"/>
    <x v="147"/>
  </r>
  <r>
    <x v="14"/>
    <s v="S63 AMG"/>
    <x v="1"/>
    <n v="4"/>
    <n v="603"/>
    <n v="664"/>
    <n v="3.4"/>
    <x v="148"/>
  </r>
  <r>
    <x v="15"/>
    <s v="Vantage"/>
    <x v="1"/>
    <n v="4"/>
    <n v="503"/>
    <n v="505"/>
    <n v="3.6"/>
    <x v="149"/>
  </r>
  <r>
    <x v="20"/>
    <s v="GranTurismo"/>
    <x v="1"/>
    <n v="4.7"/>
    <n v="454"/>
    <n v="384"/>
    <n v="4.7"/>
    <x v="150"/>
  </r>
  <r>
    <x v="20"/>
    <s v="GranTurismo"/>
    <x v="1"/>
    <n v="4.7"/>
    <n v="454"/>
    <n v="384"/>
    <n v="4.8"/>
    <x v="150"/>
  </r>
  <r>
    <x v="20"/>
    <s v="GranTurismo"/>
    <x v="4"/>
    <n v="4.7"/>
    <n v="454"/>
    <n v="384"/>
    <n v="4.7"/>
    <x v="150"/>
  </r>
  <r>
    <x v="20"/>
    <s v="GranTurismo"/>
    <x v="0"/>
    <n v="4.7"/>
    <n v="454"/>
    <n v="384"/>
    <n v="4.7"/>
    <x v="150"/>
  </r>
  <r>
    <x v="20"/>
    <s v="GranTurismo"/>
    <x v="1"/>
    <n v="4.7"/>
    <n v="454"/>
    <n v="384"/>
    <n v="4.7"/>
    <x v="150"/>
  </r>
  <r>
    <x v="20"/>
    <s v="GranTurismo"/>
    <x v="0"/>
    <n v="4.7"/>
    <n v="454"/>
    <n v="384"/>
    <n v="4.7"/>
    <x v="150"/>
  </r>
  <r>
    <x v="20"/>
    <s v="GranTurismo"/>
    <x v="1"/>
    <n v="4.7"/>
    <n v="454"/>
    <n v="384"/>
    <n v="4.7"/>
    <x v="150"/>
  </r>
  <r>
    <x v="20"/>
    <s v="GranTurismo"/>
    <x v="1"/>
    <n v="4.7"/>
    <n v="454"/>
    <n v="384"/>
    <n v="4.7"/>
    <x v="151"/>
  </r>
  <r>
    <x v="20"/>
    <s v="GranTurismo"/>
    <x v="3"/>
    <n v="4.7"/>
    <n v="454"/>
    <n v="384"/>
    <n v="4.8"/>
    <x v="152"/>
  </r>
  <r>
    <x v="20"/>
    <s v="GranTurismo"/>
    <x v="1"/>
    <n v="4.7"/>
    <n v="454"/>
    <n v="384"/>
    <n v="4.8"/>
    <x v="153"/>
  </r>
  <r>
    <x v="20"/>
    <s v="GranTurismo"/>
    <x v="3"/>
    <n v="4.7"/>
    <n v="454"/>
    <n v="384"/>
    <n v="4.8"/>
    <x v="153"/>
  </r>
  <r>
    <x v="15"/>
    <s v="Vantage"/>
    <x v="1"/>
    <n v="4"/>
    <n v="503"/>
    <n v="505"/>
    <n v="3.5"/>
    <x v="153"/>
  </r>
  <r>
    <x v="20"/>
    <s v="GranTurismo"/>
    <x v="1"/>
    <n v="4.7"/>
    <n v="454"/>
    <n v="384"/>
    <n v="4.7"/>
    <x v="153"/>
  </r>
  <r>
    <x v="15"/>
    <s v="Vantage"/>
    <x v="0"/>
    <n v="4"/>
    <n v="503"/>
    <n v="505"/>
    <n v="3.5"/>
    <x v="154"/>
  </r>
  <r>
    <x v="26"/>
    <s v="i8"/>
    <x v="3"/>
    <s v="1.5 + Electric"/>
    <n v="369"/>
    <n v="420"/>
    <n v="4.2"/>
    <x v="155"/>
  </r>
  <r>
    <x v="26"/>
    <s v="i8"/>
    <x v="0"/>
    <s v="Hybrid"/>
    <n v="369"/>
    <n v="184"/>
    <n v="4.2"/>
    <x v="155"/>
  </r>
  <r>
    <x v="26"/>
    <s v="i8"/>
    <x v="0"/>
    <n v="1.5"/>
    <n v="369"/>
    <n v="184"/>
    <n v="4.2"/>
    <x v="156"/>
  </r>
  <r>
    <x v="26"/>
    <s v="i8"/>
    <x v="0"/>
    <n v="1.5"/>
    <n v="369"/>
    <n v="184"/>
    <n v="4.2"/>
    <x v="156"/>
  </r>
  <r>
    <x v="15"/>
    <s v="Vantage"/>
    <x v="1"/>
    <n v="4"/>
    <n v="503"/>
    <n v="505"/>
    <n v="3.5"/>
    <x v="157"/>
  </r>
  <r>
    <x v="15"/>
    <s v="Vantage"/>
    <x v="1"/>
    <n v="4"/>
    <n v="503"/>
    <n v="505"/>
    <n v="3.5"/>
    <x v="157"/>
  </r>
  <r>
    <x v="15"/>
    <s v="Vantage"/>
    <x v="1"/>
    <n v="4"/>
    <n v="503"/>
    <n v="505"/>
    <n v="3.6"/>
    <x v="157"/>
  </r>
  <r>
    <x v="15"/>
    <s v="Vantage"/>
    <x v="0"/>
    <n v="4"/>
    <n v="503"/>
    <n v="505"/>
    <n v="3.5"/>
    <x v="158"/>
  </r>
  <r>
    <x v="15"/>
    <s v="Vantage"/>
    <x v="1"/>
    <n v="4"/>
    <n v="503"/>
    <n v="505"/>
    <n v="3.6"/>
    <x v="158"/>
  </r>
  <r>
    <x v="15"/>
    <s v="Vantage"/>
    <x v="1"/>
    <n v="4"/>
    <n v="503"/>
    <n v="505"/>
    <n v="3.5"/>
    <x v="158"/>
  </r>
  <r>
    <x v="15"/>
    <s v="Vantage"/>
    <x v="1"/>
    <n v="4"/>
    <n v="503"/>
    <n v="505"/>
    <n v="3.5"/>
    <x v="158"/>
  </r>
  <r>
    <x v="15"/>
    <s v="Vantage"/>
    <x v="1"/>
    <n v="4"/>
    <n v="503"/>
    <n v="505"/>
    <n v="3.5"/>
    <x v="158"/>
  </r>
  <r>
    <x v="15"/>
    <s v="Vantage"/>
    <x v="0"/>
    <n v="4"/>
    <n v="503"/>
    <n v="505"/>
    <n v="3.6"/>
    <x v="158"/>
  </r>
  <r>
    <x v="15"/>
    <s v="Vantage"/>
    <x v="1"/>
    <n v="4"/>
    <n v="503"/>
    <n v="505"/>
    <n v="3.5"/>
    <x v="158"/>
  </r>
  <r>
    <x v="15"/>
    <s v="Vantage"/>
    <x v="1"/>
    <n v="4"/>
    <n v="503"/>
    <n v="505"/>
    <n v="3.6"/>
    <x v="158"/>
  </r>
  <r>
    <x v="15"/>
    <s v="Vantage"/>
    <x v="1"/>
    <n v="4"/>
    <n v="503"/>
    <n v="505"/>
    <n v="3.6"/>
    <x v="158"/>
  </r>
  <r>
    <x v="22"/>
    <s v="R8"/>
    <x v="0"/>
    <n v="5.2"/>
    <n v="562"/>
    <n v="406"/>
    <n v="3.2"/>
    <x v="159"/>
  </r>
  <r>
    <x v="22"/>
    <s v="R8"/>
    <x v="0"/>
    <n v="5.2"/>
    <n v="562"/>
    <n v="406"/>
    <n v="3.2"/>
    <x v="159"/>
  </r>
  <r>
    <x v="15"/>
    <s v="Vantage"/>
    <x v="1"/>
    <n v="4"/>
    <n v="503"/>
    <n v="505"/>
    <n v="3.5"/>
    <x v="160"/>
  </r>
  <r>
    <x v="15"/>
    <s v="Vantage"/>
    <x v="0"/>
    <n v="4"/>
    <n v="503"/>
    <n v="505"/>
    <n v="3.5"/>
    <x v="161"/>
  </r>
  <r>
    <x v="15"/>
    <s v="Vantage"/>
    <x v="0"/>
    <n v="4"/>
    <n v="503"/>
    <n v="505"/>
    <n v="3.5"/>
    <x v="161"/>
  </r>
  <r>
    <x v="15"/>
    <s v="Vantage"/>
    <x v="1"/>
    <n v="4"/>
    <n v="503"/>
    <n v="505"/>
    <n v="3.6"/>
    <x v="161"/>
  </r>
  <r>
    <x v="15"/>
    <s v="Vantage"/>
    <x v="1"/>
    <n v="4"/>
    <n v="503"/>
    <n v="505"/>
    <n v="3.5"/>
    <x v="161"/>
  </r>
  <r>
    <x v="15"/>
    <s v="Vantage"/>
    <x v="1"/>
    <n v="4"/>
    <n v="503"/>
    <n v="505"/>
    <n v="3.5"/>
    <x v="161"/>
  </r>
  <r>
    <x v="21"/>
    <s v="Model S Plaid"/>
    <x v="1"/>
    <s v="Electric"/>
    <n v="1020"/>
    <n v="1050"/>
    <n v="1.9"/>
    <x v="162"/>
  </r>
  <r>
    <x v="21"/>
    <s v="Model S Plaid"/>
    <x v="1"/>
    <s v="Electric (tri-motor)"/>
    <n v="1020"/>
    <n v="1050"/>
    <n v="1.9"/>
    <x v="163"/>
  </r>
  <r>
    <x v="21"/>
    <s v="Model S Plaid"/>
    <x v="0"/>
    <s v="Electric"/>
    <n v="1020"/>
    <n v="1050"/>
    <n v="1.9"/>
    <x v="163"/>
  </r>
  <r>
    <x v="21"/>
    <s v="Model S Plaid"/>
    <x v="0"/>
    <s v="Electric"/>
    <n v="1020"/>
    <n v="1050"/>
    <n v="1.98"/>
    <x v="164"/>
  </r>
  <r>
    <x v="21"/>
    <s v="Model S Plaid"/>
    <x v="0"/>
    <s v="Electric"/>
    <n v="1020"/>
    <n v="1050"/>
    <n v="1.98"/>
    <x v="165"/>
  </r>
  <r>
    <x v="21"/>
    <s v="Model S Plaid"/>
    <x v="1"/>
    <s v="Electric"/>
    <n v="1020"/>
    <s v="N/A"/>
    <n v="1.9"/>
    <x v="165"/>
  </r>
  <r>
    <x v="20"/>
    <s v="GranTurismo"/>
    <x v="1"/>
    <n v="4.7"/>
    <n v="454"/>
    <n v="384"/>
    <n v="4.7"/>
    <x v="166"/>
  </r>
  <r>
    <x v="20"/>
    <s v="GranTurismo"/>
    <x v="0"/>
    <n v="4.7"/>
    <n v="454"/>
    <n v="384"/>
    <n v="4.7"/>
    <x v="167"/>
  </r>
  <r>
    <x v="20"/>
    <s v="GranTurismo"/>
    <x v="1"/>
    <n v="4.7"/>
    <n v="454"/>
    <n v="384"/>
    <n v="4.8"/>
    <x v="167"/>
  </r>
  <r>
    <x v="20"/>
    <s v="GranTurismo"/>
    <x v="0"/>
    <n v="4.7"/>
    <n v="454"/>
    <n v="384"/>
    <n v="4.8"/>
    <x v="167"/>
  </r>
  <r>
    <x v="20"/>
    <s v="GranTurismo"/>
    <x v="0"/>
    <n v="4.7"/>
    <n v="454"/>
    <n v="384"/>
    <n v="4.7"/>
    <x v="167"/>
  </r>
  <r>
    <x v="20"/>
    <s v="GranTurismo"/>
    <x v="1"/>
    <n v="4.7"/>
    <n v="454"/>
    <n v="384"/>
    <n v="4.7"/>
    <x v="167"/>
  </r>
  <r>
    <x v="20"/>
    <s v="GranTurismo"/>
    <x v="1"/>
    <n v="4.7"/>
    <n v="454"/>
    <n v="384"/>
    <n v="4.8"/>
    <x v="167"/>
  </r>
  <r>
    <x v="20"/>
    <s v="GranTurismo"/>
    <x v="1"/>
    <n v="4.7"/>
    <n v="454"/>
    <n v="384"/>
    <n v="4.7"/>
    <x v="167"/>
  </r>
  <r>
    <x v="9"/>
    <s v="Panamera GTS"/>
    <x v="1"/>
    <n v="4"/>
    <n v="473"/>
    <n v="457"/>
    <n v="3.9"/>
    <x v="168"/>
  </r>
  <r>
    <x v="20"/>
    <s v="GranTurismo"/>
    <x v="1"/>
    <n v="4.7"/>
    <n v="454"/>
    <n v="384"/>
    <n v="4.7"/>
    <x v="169"/>
  </r>
  <r>
    <x v="20"/>
    <s v="GranTurismo"/>
    <x v="0"/>
    <n v="4.7"/>
    <n v="454"/>
    <n v="384"/>
    <n v="4.8"/>
    <x v="170"/>
  </r>
  <r>
    <x v="20"/>
    <s v="GranTurismo"/>
    <x v="1"/>
    <n v="4.7"/>
    <n v="454"/>
    <n v="384"/>
    <n v="4.8"/>
    <x v="171"/>
  </r>
  <r>
    <x v="14"/>
    <s v="CLS63 AMG"/>
    <x v="4"/>
    <n v="4"/>
    <n v="603"/>
    <n v="627"/>
    <n v="3.4"/>
    <x v="172"/>
  </r>
  <r>
    <x v="21"/>
    <s v="Model S Plaid"/>
    <x v="1"/>
    <s v="N/A"/>
    <n v="1020"/>
    <n v="1050"/>
    <n v="1.98"/>
    <x v="173"/>
  </r>
  <r>
    <x v="21"/>
    <s v="Model S Plaid"/>
    <x v="0"/>
    <s v="N/A"/>
    <n v="1020"/>
    <n v="1050"/>
    <n v="1.9"/>
    <x v="173"/>
  </r>
  <r>
    <x v="21"/>
    <s v="Model S Plaid"/>
    <x v="0"/>
    <s v="Electric (100 kWh)"/>
    <n v="1020"/>
    <n v="1050"/>
    <n v="1.98"/>
    <x v="173"/>
  </r>
  <r>
    <x v="21"/>
    <s v="Model S Plaid"/>
    <x v="1"/>
    <s v="Electric"/>
    <n v="1020"/>
    <n v="1050"/>
    <n v="1.9"/>
    <x v="174"/>
  </r>
  <r>
    <x v="26"/>
    <s v="M8"/>
    <x v="0"/>
    <n v="4.4000000000000004"/>
    <n v="617"/>
    <n v="553"/>
    <n v="3.1"/>
    <x v="175"/>
  </r>
  <r>
    <x v="26"/>
    <s v="M8"/>
    <x v="0"/>
    <n v="4.4000000000000004"/>
    <n v="617"/>
    <n v="553"/>
    <n v="3.1"/>
    <x v="175"/>
  </r>
  <r>
    <x v="27"/>
    <s v="Viper ACR"/>
    <x v="8"/>
    <n v="8.4"/>
    <n v="645"/>
    <n v="600"/>
    <n v="3.3"/>
    <x v="176"/>
  </r>
  <r>
    <x v="24"/>
    <s v="Griffith"/>
    <x v="0"/>
    <n v="5"/>
    <n v="500"/>
    <n v="479"/>
    <n v="3.8"/>
    <x v="177"/>
  </r>
  <r>
    <x v="27"/>
    <s v="Viper"/>
    <x v="8"/>
    <n v="8.4"/>
    <n v="645"/>
    <n v="600"/>
    <n v="3.3"/>
    <x v="178"/>
  </r>
  <r>
    <x v="22"/>
    <s v="RS6"/>
    <x v="0"/>
    <n v="4"/>
    <n v="591"/>
    <n v="590"/>
    <n v="3.5"/>
    <x v="178"/>
  </r>
  <r>
    <x v="21"/>
    <s v="Model S"/>
    <x v="0"/>
    <s v="Electric"/>
    <n v="1020"/>
    <n v="1050"/>
    <n v="1.98"/>
    <x v="179"/>
  </r>
  <r>
    <x v="27"/>
    <s v="Viper"/>
    <x v="8"/>
    <n v="8.4"/>
    <n v="645"/>
    <n v="600"/>
    <n v="3.3"/>
    <x v="180"/>
  </r>
  <r>
    <x v="14"/>
    <s v="AMG GT"/>
    <x v="1"/>
    <n v="4"/>
    <n v="523"/>
    <n v="494"/>
    <n v="3.8"/>
    <x v="181"/>
  </r>
  <r>
    <x v="14"/>
    <s v="AMG GT"/>
    <x v="1"/>
    <n v="4"/>
    <n v="523"/>
    <n v="494"/>
    <n v="3.8"/>
    <x v="181"/>
  </r>
  <r>
    <x v="14"/>
    <s v="AMG GT"/>
    <x v="1"/>
    <n v="4"/>
    <n v="523"/>
    <n v="494"/>
    <n v="3.8"/>
    <x v="181"/>
  </r>
  <r>
    <x v="22"/>
    <s v="RS7"/>
    <x v="0"/>
    <n v="4"/>
    <n v="591"/>
    <n v="590"/>
    <n v="3.5"/>
    <x v="182"/>
  </r>
  <r>
    <x v="22"/>
    <s v="RS 7"/>
    <x v="0"/>
    <n v="4"/>
    <n v="591"/>
    <n v="590"/>
    <n v="3.5"/>
    <x v="182"/>
  </r>
  <r>
    <x v="22"/>
    <s v="RS7"/>
    <x v="0"/>
    <n v="4"/>
    <n v="591"/>
    <n v="590"/>
    <n v="3.5"/>
    <x v="182"/>
  </r>
  <r>
    <x v="22"/>
    <s v="RS7"/>
    <x v="0"/>
    <n v="4"/>
    <n v="591"/>
    <n v="590"/>
    <n v="3.5"/>
    <x v="183"/>
  </r>
  <r>
    <x v="22"/>
    <s v="RS7 Sportback"/>
    <x v="0"/>
    <n v="4"/>
    <n v="591"/>
    <n v="590"/>
    <n v="3.5"/>
    <x v="183"/>
  </r>
  <r>
    <x v="22"/>
    <s v="RS7"/>
    <x v="0"/>
    <n v="4"/>
    <n v="591"/>
    <n v="590"/>
    <n v="3.5"/>
    <x v="183"/>
  </r>
  <r>
    <x v="22"/>
    <s v="RS7"/>
    <x v="1"/>
    <n v="4"/>
    <n v="591"/>
    <n v="590"/>
    <n v="3.5"/>
    <x v="184"/>
  </r>
  <r>
    <x v="22"/>
    <s v="RS7"/>
    <x v="0"/>
    <n v="4"/>
    <n v="591"/>
    <n v="590"/>
    <n v="3.5"/>
    <x v="184"/>
  </r>
  <r>
    <x v="22"/>
    <s v="RS7"/>
    <x v="0"/>
    <n v="4"/>
    <n v="591"/>
    <n v="590"/>
    <n v="3.5"/>
    <x v="184"/>
  </r>
  <r>
    <x v="22"/>
    <s v="RS7"/>
    <x v="0"/>
    <n v="4"/>
    <n v="591"/>
    <n v="590"/>
    <n v="3.5"/>
    <x v="184"/>
  </r>
  <r>
    <x v="22"/>
    <s v="RS7"/>
    <x v="0"/>
    <n v="4"/>
    <n v="591"/>
    <n v="590"/>
    <n v="3.5"/>
    <x v="185"/>
  </r>
  <r>
    <x v="22"/>
    <s v="RS 7"/>
    <x v="1"/>
    <n v="4"/>
    <n v="591"/>
    <n v="590"/>
    <n v="3.5"/>
    <x v="185"/>
  </r>
  <r>
    <x v="22"/>
    <s v="RS7"/>
    <x v="1"/>
    <n v="4"/>
    <n v="591"/>
    <n v="590"/>
    <n v="3.5"/>
    <x v="185"/>
  </r>
  <r>
    <x v="22"/>
    <s v="RS7"/>
    <x v="1"/>
    <n v="4"/>
    <n v="591"/>
    <n v="590"/>
    <n v="3.5"/>
    <x v="185"/>
  </r>
  <r>
    <x v="22"/>
    <s v="RS 7"/>
    <x v="0"/>
    <n v="4"/>
    <n v="591"/>
    <n v="590"/>
    <n v="3.5"/>
    <x v="185"/>
  </r>
  <r>
    <x v="22"/>
    <s v="RS7"/>
    <x v="1"/>
    <n v="4"/>
    <n v="591"/>
    <n v="590"/>
    <n v="3.5"/>
    <x v="185"/>
  </r>
  <r>
    <x v="22"/>
    <s v="RS 7 Sportback"/>
    <x v="0"/>
    <n v="4"/>
    <n v="591"/>
    <n v="590"/>
    <n v="3.5"/>
    <x v="185"/>
  </r>
  <r>
    <x v="22"/>
    <s v="RS7"/>
    <x v="1"/>
    <n v="4"/>
    <n v="591"/>
    <n v="590"/>
    <n v="3.5"/>
    <x v="185"/>
  </r>
  <r>
    <x v="22"/>
    <s v="RS7"/>
    <x v="1"/>
    <n v="4"/>
    <n v="591"/>
    <n v="590"/>
    <n v="3.5"/>
    <x v="185"/>
  </r>
  <r>
    <x v="22"/>
    <s v="RS 7"/>
    <x v="0"/>
    <n v="4"/>
    <n v="591"/>
    <n v="590"/>
    <n v="3.5"/>
    <x v="185"/>
  </r>
  <r>
    <x v="22"/>
    <s v="RS7"/>
    <x v="0"/>
    <n v="4"/>
    <n v="591"/>
    <n v="590"/>
    <n v="3.5"/>
    <x v="185"/>
  </r>
  <r>
    <x v="22"/>
    <s v="RS 7 Sportback"/>
    <x v="1"/>
    <n v="4"/>
    <n v="591"/>
    <n v="590"/>
    <n v="3.5"/>
    <x v="185"/>
  </r>
  <r>
    <x v="22"/>
    <s v="RS7"/>
    <x v="1"/>
    <n v="4"/>
    <n v="591"/>
    <n v="590"/>
    <n v="3.5"/>
    <x v="185"/>
  </r>
  <r>
    <x v="22"/>
    <s v="RS 7"/>
    <x v="1"/>
    <n v="4"/>
    <n v="591"/>
    <n v="590"/>
    <n v="3.4"/>
    <x v="185"/>
  </r>
  <r>
    <x v="22"/>
    <s v="RS 7"/>
    <x v="1"/>
    <n v="4"/>
    <n v="591"/>
    <n v="590"/>
    <n v="3.5"/>
    <x v="185"/>
  </r>
  <r>
    <x v="22"/>
    <s v="RS7 Sportback"/>
    <x v="0"/>
    <n v="4"/>
    <n v="591"/>
    <n v="590"/>
    <n v="3.5"/>
    <x v="185"/>
  </r>
  <r>
    <x v="22"/>
    <s v="RS6"/>
    <x v="0"/>
    <n v="4"/>
    <n v="591"/>
    <n v="590"/>
    <n v="3.5"/>
    <x v="186"/>
  </r>
  <r>
    <x v="22"/>
    <s v="RS 6 Avant"/>
    <x v="0"/>
    <n v="4"/>
    <n v="591"/>
    <n v="590"/>
    <n v="3.1"/>
    <x v="187"/>
  </r>
  <r>
    <x v="22"/>
    <s v="RS 6 Avant"/>
    <x v="1"/>
    <n v="4"/>
    <n v="591"/>
    <n v="590"/>
    <n v="3.5"/>
    <x v="188"/>
  </r>
  <r>
    <x v="22"/>
    <s v="RS 6"/>
    <x v="1"/>
    <n v="4"/>
    <n v="591"/>
    <n v="590"/>
    <n v="3.5"/>
    <x v="189"/>
  </r>
  <r>
    <x v="22"/>
    <s v="RS 6 Avant"/>
    <x v="1"/>
    <n v="4"/>
    <n v="591"/>
    <n v="590"/>
    <n v="3.5"/>
    <x v="189"/>
  </r>
  <r>
    <x v="22"/>
    <s v="RS 6"/>
    <x v="0"/>
    <n v="4"/>
    <n v="591"/>
    <n v="590"/>
    <n v="3.5"/>
    <x v="189"/>
  </r>
  <r>
    <x v="22"/>
    <s v="RS6 Avant"/>
    <x v="1"/>
    <n v="4"/>
    <n v="591"/>
    <n v="590"/>
    <n v="3.5"/>
    <x v="189"/>
  </r>
  <r>
    <x v="5"/>
    <s v="Evora GT"/>
    <x v="1"/>
    <n v="3.5"/>
    <n v="416"/>
    <n v="317"/>
    <n v="3.8"/>
    <x v="190"/>
  </r>
  <r>
    <x v="28"/>
    <s v="F-Type R"/>
    <x v="1"/>
    <n v="5"/>
    <n v="575"/>
    <n v="516"/>
    <n v="3.5"/>
    <x v="191"/>
  </r>
  <r>
    <x v="28"/>
    <s v="F-Type"/>
    <x v="1"/>
    <n v="5"/>
    <n v="575"/>
    <n v="516"/>
    <n v="3.5"/>
    <x v="191"/>
  </r>
  <r>
    <x v="5"/>
    <s v="Evora GT"/>
    <x v="1"/>
    <n v="3.5"/>
    <n v="416"/>
    <n v="317"/>
    <n v="3.8"/>
    <x v="192"/>
  </r>
  <r>
    <x v="5"/>
    <s v="Evora GT"/>
    <x v="1"/>
    <n v="3.5"/>
    <n v="416"/>
    <n v="317"/>
    <n v="3.8"/>
    <x v="192"/>
  </r>
  <r>
    <x v="5"/>
    <s v="Evora GT"/>
    <x v="1"/>
    <n v="3.5"/>
    <n v="416"/>
    <n v="317"/>
    <n v="3.8"/>
    <x v="192"/>
  </r>
  <r>
    <x v="5"/>
    <s v="Evora GT"/>
    <x v="0"/>
    <n v="3.5"/>
    <n v="416"/>
    <n v="317"/>
    <n v="3.8"/>
    <x v="192"/>
  </r>
  <r>
    <x v="5"/>
    <s v="Evora GT"/>
    <x v="1"/>
    <n v="3.5"/>
    <n v="416"/>
    <n v="317"/>
    <n v="3.8"/>
    <x v="192"/>
  </r>
  <r>
    <x v="5"/>
    <s v="Evora GT"/>
    <x v="0"/>
    <n v="3.5"/>
    <n v="416"/>
    <n v="317"/>
    <n v="3.8"/>
    <x v="192"/>
  </r>
  <r>
    <x v="5"/>
    <s v="Evora GT"/>
    <x v="1"/>
    <n v="3.5"/>
    <n v="416"/>
    <n v="317"/>
    <n v="3.8"/>
    <x v="192"/>
  </r>
  <r>
    <x v="5"/>
    <s v="Evora GT"/>
    <x v="1"/>
    <n v="3.5"/>
    <n v="416"/>
    <n v="317"/>
    <n v="3.8"/>
    <x v="192"/>
  </r>
  <r>
    <x v="5"/>
    <s v="Evora GT"/>
    <x v="1"/>
    <n v="3.5"/>
    <n v="416"/>
    <n v="317"/>
    <n v="3.8"/>
    <x v="193"/>
  </r>
  <r>
    <x v="5"/>
    <s v="Evora GT"/>
    <x v="1"/>
    <n v="3.5"/>
    <n v="416"/>
    <n v="317"/>
    <n v="3.8"/>
    <x v="194"/>
  </r>
  <r>
    <x v="5"/>
    <s v="Evora GT"/>
    <x v="1"/>
    <n v="3.5"/>
    <n v="416"/>
    <n v="317"/>
    <n v="3.8"/>
    <x v="195"/>
  </r>
  <r>
    <x v="5"/>
    <s v="Evora GT"/>
    <x v="1"/>
    <n v="3.5"/>
    <n v="416"/>
    <n v="317"/>
    <n v="3.8"/>
    <x v="196"/>
  </r>
  <r>
    <x v="9"/>
    <s v="Taycan 4S"/>
    <x v="0"/>
    <s v="Electric Motor"/>
    <n v="562"/>
    <n v="479"/>
    <n v="3.8"/>
    <x v="197"/>
  </r>
  <r>
    <x v="26"/>
    <s v="M5"/>
    <x v="0"/>
    <n v="4.4000000000000004"/>
    <n v="600"/>
    <n v="553"/>
    <n v="3.2"/>
    <x v="197"/>
  </r>
  <r>
    <x v="9"/>
    <s v="Taycan 4S"/>
    <x v="1"/>
    <s v="Electric (93 kWh)"/>
    <n v="429"/>
    <n v="472"/>
    <n v="3.8"/>
    <x v="198"/>
  </r>
  <r>
    <x v="26"/>
    <s v="M5"/>
    <x v="0"/>
    <n v="4.4000000000000004"/>
    <n v="600"/>
    <n v="553"/>
    <n v="3.2"/>
    <x v="199"/>
  </r>
  <r>
    <x v="26"/>
    <s v="M5"/>
    <x v="0"/>
    <n v="4.4000000000000004"/>
    <n v="600"/>
    <n v="553"/>
    <n v="3.2"/>
    <x v="199"/>
  </r>
  <r>
    <x v="26"/>
    <s v="M5"/>
    <x v="0"/>
    <n v="4.4000000000000004"/>
    <n v="600"/>
    <n v="553"/>
    <n v="3.2"/>
    <x v="199"/>
  </r>
  <r>
    <x v="26"/>
    <s v="M5"/>
    <x v="1"/>
    <n v="4.4000000000000004"/>
    <n v="600"/>
    <n v="553"/>
    <n v="3.2"/>
    <x v="199"/>
  </r>
  <r>
    <x v="26"/>
    <s v="M5"/>
    <x v="0"/>
    <n v="4.4000000000000004"/>
    <n v="600"/>
    <n v="553"/>
    <n v="3.2"/>
    <x v="199"/>
  </r>
  <r>
    <x v="26"/>
    <s v="M5"/>
    <x v="0"/>
    <n v="4.4000000000000004"/>
    <n v="600"/>
    <n v="553"/>
    <n v="3.2"/>
    <x v="199"/>
  </r>
  <r>
    <x v="26"/>
    <s v="M5 Competition"/>
    <x v="0"/>
    <n v="4.4000000000000004"/>
    <n v="617"/>
    <n v="553"/>
    <n v="3.1"/>
    <x v="199"/>
  </r>
  <r>
    <x v="26"/>
    <s v="M5"/>
    <x v="0"/>
    <n v="4.4000000000000004"/>
    <n v="600"/>
    <n v="553"/>
    <n v="3.2"/>
    <x v="199"/>
  </r>
  <r>
    <x v="28"/>
    <s v="F-Type"/>
    <x v="0"/>
    <n v="5"/>
    <n v="575"/>
    <n v="516"/>
    <n v="3.5"/>
    <x v="200"/>
  </r>
  <r>
    <x v="28"/>
    <s v="F-Type R"/>
    <x v="1"/>
    <n v="5"/>
    <n v="575"/>
    <n v="516"/>
    <n v="3.5"/>
    <x v="200"/>
  </r>
  <r>
    <x v="28"/>
    <s v="F-Type R"/>
    <x v="1"/>
    <n v="5"/>
    <n v="575"/>
    <n v="516"/>
    <n v="3.5"/>
    <x v="200"/>
  </r>
  <r>
    <x v="28"/>
    <s v="F-Type"/>
    <x v="1"/>
    <n v="5"/>
    <n v="575"/>
    <n v="516"/>
    <n v="3.5"/>
    <x v="200"/>
  </r>
  <r>
    <x v="28"/>
    <s v="F-Type"/>
    <x v="1"/>
    <n v="5"/>
    <n v="575"/>
    <n v="516"/>
    <n v="3.5"/>
    <x v="200"/>
  </r>
  <r>
    <x v="28"/>
    <s v="F-Type R"/>
    <x v="0"/>
    <n v="5"/>
    <n v="575"/>
    <n v="516"/>
    <n v="3.5"/>
    <x v="200"/>
  </r>
  <r>
    <x v="28"/>
    <s v="F-Type R"/>
    <x v="0"/>
    <n v="5"/>
    <n v="575"/>
    <n v="516"/>
    <n v="3.5"/>
    <x v="200"/>
  </r>
  <r>
    <x v="28"/>
    <s v="F-Type R"/>
    <x v="1"/>
    <n v="5"/>
    <n v="575"/>
    <n v="516"/>
    <n v="3.5"/>
    <x v="200"/>
  </r>
  <r>
    <x v="28"/>
    <s v="F-Type"/>
    <x v="0"/>
    <n v="5"/>
    <n v="575"/>
    <n v="516"/>
    <n v="3.5"/>
    <x v="200"/>
  </r>
  <r>
    <x v="28"/>
    <s v="F-Type R"/>
    <x v="1"/>
    <n v="5"/>
    <n v="575"/>
    <n v="516"/>
    <n v="3.5"/>
    <x v="200"/>
  </r>
  <r>
    <x v="28"/>
    <s v="F-Type R"/>
    <x v="0"/>
    <n v="5"/>
    <n v="575"/>
    <n v="516"/>
    <n v="3.5"/>
    <x v="200"/>
  </r>
  <r>
    <x v="28"/>
    <s v="F-Type R"/>
    <x v="0"/>
    <n v="5"/>
    <n v="575"/>
    <n v="516"/>
    <n v="3.5"/>
    <x v="200"/>
  </r>
  <r>
    <x v="9"/>
    <s v="Cayman GT4"/>
    <x v="0"/>
    <n v="4"/>
    <n v="414"/>
    <n v="309"/>
    <n v="4.2"/>
    <x v="201"/>
  </r>
  <r>
    <x v="9"/>
    <s v="Cayman GT4"/>
    <x v="0"/>
    <n v="4"/>
    <n v="414"/>
    <n v="309"/>
    <n v="4.2"/>
    <x v="201"/>
  </r>
  <r>
    <x v="9"/>
    <s v="Taycan 4S"/>
    <x v="0"/>
    <n v="2.5"/>
    <n v="482"/>
    <n v="472"/>
    <n v="3.8"/>
    <x v="201"/>
  </r>
  <r>
    <x v="9"/>
    <s v="718 Cayman GT4"/>
    <x v="0"/>
    <n v="4"/>
    <n v="414"/>
    <n v="309"/>
    <n v="4.2"/>
    <x v="202"/>
  </r>
  <r>
    <x v="9"/>
    <s v="Cayman GT4"/>
    <x v="1"/>
    <n v="4"/>
    <n v="414"/>
    <n v="309"/>
    <n v="4.2"/>
    <x v="202"/>
  </r>
  <r>
    <x v="9"/>
    <s v="Cayman GT4"/>
    <x v="0"/>
    <n v="4"/>
    <n v="414"/>
    <n v="309"/>
    <n v="4.2"/>
    <x v="202"/>
  </r>
  <r>
    <x v="9"/>
    <s v="Cayman GT4"/>
    <x v="1"/>
    <n v="4"/>
    <n v="414"/>
    <n v="309"/>
    <n v="4.2"/>
    <x v="202"/>
  </r>
  <r>
    <x v="29"/>
    <s v="LC 500"/>
    <x v="0"/>
    <n v="5"/>
    <n v="471"/>
    <n v="398"/>
    <n v="4.4000000000000004"/>
    <x v="202"/>
  </r>
  <r>
    <x v="9"/>
    <s v="Cayman GT4"/>
    <x v="1"/>
    <n v="4"/>
    <n v="414"/>
    <n v="309"/>
    <n v="4.2"/>
    <x v="203"/>
  </r>
  <r>
    <x v="9"/>
    <s v="Cayman GT4"/>
    <x v="1"/>
    <n v="4"/>
    <n v="414"/>
    <n v="309"/>
    <n v="4.2"/>
    <x v="203"/>
  </r>
  <r>
    <x v="9"/>
    <s v="Cayman GT4"/>
    <x v="0"/>
    <n v="4"/>
    <n v="414"/>
    <n v="309"/>
    <n v="4.2"/>
    <x v="204"/>
  </r>
  <r>
    <x v="9"/>
    <s v="Cayman GT4"/>
    <x v="0"/>
    <n v="4"/>
    <n v="414"/>
    <n v="309"/>
    <n v="4.2"/>
    <x v="204"/>
  </r>
  <r>
    <x v="9"/>
    <s v="Cayman GT4"/>
    <x v="1"/>
    <n v="4"/>
    <n v="414"/>
    <n v="309"/>
    <n v="4.2"/>
    <x v="205"/>
  </r>
  <r>
    <x v="9"/>
    <s v="Cayman GT4"/>
    <x v="1"/>
    <n v="4"/>
    <n v="414"/>
    <n v="309"/>
    <n v="4.2"/>
    <x v="205"/>
  </r>
  <r>
    <x v="9"/>
    <s v="Cayman GT4"/>
    <x v="0"/>
    <n v="4"/>
    <n v="414"/>
    <n v="309"/>
    <n v="4.2"/>
    <x v="205"/>
  </r>
  <r>
    <x v="9"/>
    <s v="718 Cayman GT4"/>
    <x v="0"/>
    <n v="4"/>
    <n v="414"/>
    <n v="309"/>
    <n v="4.2"/>
    <x v="205"/>
  </r>
  <r>
    <x v="9"/>
    <s v="Cayman GT4"/>
    <x v="1"/>
    <n v="4"/>
    <n v="414"/>
    <n v="309"/>
    <n v="4.2"/>
    <x v="205"/>
  </r>
  <r>
    <x v="9"/>
    <n v="911"/>
    <x v="0"/>
    <n v="3"/>
    <n v="379"/>
    <n v="331"/>
    <n v="4"/>
    <x v="206"/>
  </r>
  <r>
    <x v="9"/>
    <s v="Cayman GT4"/>
    <x v="0"/>
    <n v="4"/>
    <n v="414"/>
    <n v="309"/>
    <n v="4.2"/>
    <x v="206"/>
  </r>
  <r>
    <x v="9"/>
    <s v="Cayman GT4"/>
    <x v="1"/>
    <n v="4"/>
    <n v="414"/>
    <n v="309"/>
    <n v="4.2"/>
    <x v="206"/>
  </r>
  <r>
    <x v="9"/>
    <n v="911"/>
    <x v="0"/>
    <n v="3"/>
    <n v="379"/>
    <n v="331"/>
    <n v="4"/>
    <x v="206"/>
  </r>
  <r>
    <x v="9"/>
    <s v="Cayman GT4"/>
    <x v="1"/>
    <n v="4"/>
    <n v="414"/>
    <n v="309"/>
    <n v="4.2"/>
    <x v="207"/>
  </r>
  <r>
    <x v="9"/>
    <s v="718 Cayman GT4"/>
    <x v="0"/>
    <n v="4"/>
    <n v="414"/>
    <n v="309"/>
    <n v="4.2"/>
    <x v="208"/>
  </r>
  <r>
    <x v="5"/>
    <s v="Evora GT"/>
    <x v="1"/>
    <n v="3.5"/>
    <n v="416"/>
    <n v="317"/>
    <n v="3.8"/>
    <x v="209"/>
  </r>
  <r>
    <x v="5"/>
    <s v="Evora GT"/>
    <x v="1"/>
    <n v="3.5"/>
    <n v="416"/>
    <n v="317"/>
    <n v="3.8"/>
    <x v="210"/>
  </r>
  <r>
    <x v="5"/>
    <s v="Evora GT"/>
    <x v="1"/>
    <n v="3.5"/>
    <n v="416"/>
    <n v="317"/>
    <n v="3.8"/>
    <x v="210"/>
  </r>
  <r>
    <x v="5"/>
    <s v="Evora GT"/>
    <x v="1"/>
    <n v="3.5"/>
    <n v="416"/>
    <n v="317"/>
    <n v="3.8"/>
    <x v="210"/>
  </r>
  <r>
    <x v="5"/>
    <s v="Evora GT"/>
    <x v="1"/>
    <n v="3.5"/>
    <n v="416"/>
    <n v="317"/>
    <n v="3.8"/>
    <x v="210"/>
  </r>
  <r>
    <x v="9"/>
    <s v="Cayman GT4"/>
    <x v="0"/>
    <n v="4"/>
    <n v="414"/>
    <n v="309"/>
    <n v="3.8"/>
    <x v="211"/>
  </r>
  <r>
    <x v="9"/>
    <s v="Cayman GT4"/>
    <x v="1"/>
    <n v="4"/>
    <n v="414"/>
    <n v="309"/>
    <n v="4.2"/>
    <x v="211"/>
  </r>
  <r>
    <x v="9"/>
    <s v="Cayman GT4"/>
    <x v="1"/>
    <n v="4"/>
    <n v="414"/>
    <n v="309"/>
    <n v="4.2"/>
    <x v="211"/>
  </r>
  <r>
    <x v="9"/>
    <s v="Cayman GT4"/>
    <x v="0"/>
    <n v="4"/>
    <n v="414"/>
    <n v="309"/>
    <n v="4.2"/>
    <x v="211"/>
  </r>
  <r>
    <x v="5"/>
    <s v="Evora GT"/>
    <x v="1"/>
    <n v="3.5"/>
    <n v="416"/>
    <n v="317"/>
    <n v="3.8"/>
    <x v="212"/>
  </r>
  <r>
    <x v="5"/>
    <s v="Evora GT"/>
    <x v="1"/>
    <n v="3.5"/>
    <n v="416"/>
    <n v="317"/>
    <n v="3.8"/>
    <x v="212"/>
  </r>
  <r>
    <x v="5"/>
    <s v="Evora GT"/>
    <x v="1"/>
    <n v="3.5"/>
    <n v="416"/>
    <n v="317"/>
    <n v="3.8"/>
    <x v="213"/>
  </r>
  <r>
    <x v="5"/>
    <s v="Evora GT"/>
    <x v="1"/>
    <n v="3.5"/>
    <n v="416"/>
    <n v="317"/>
    <n v="3.7"/>
    <x v="214"/>
  </r>
  <r>
    <x v="5"/>
    <s v="Evora GT"/>
    <x v="1"/>
    <n v="3.5"/>
    <n v="416"/>
    <n v="317"/>
    <n v="3.8"/>
    <x v="215"/>
  </r>
  <r>
    <x v="5"/>
    <s v="Evora GT"/>
    <x v="1"/>
    <n v="3.5"/>
    <n v="416"/>
    <n v="317"/>
    <n v="3.8"/>
    <x v="216"/>
  </r>
  <r>
    <x v="5"/>
    <s v="Evora GT"/>
    <x v="1"/>
    <n v="3.5"/>
    <n v="416"/>
    <n v="317"/>
    <n v="3.8"/>
    <x v="217"/>
  </r>
  <r>
    <x v="5"/>
    <s v="Evora"/>
    <x v="1"/>
    <n v="3.5"/>
    <n v="416"/>
    <n v="317"/>
    <n v="3.8"/>
    <x v="217"/>
  </r>
  <r>
    <x v="5"/>
    <s v="Evora GT"/>
    <x v="3"/>
    <n v="3.5"/>
    <n v="416"/>
    <n v="317"/>
    <n v="3.8"/>
    <x v="217"/>
  </r>
  <r>
    <x v="5"/>
    <s v="Evora GT"/>
    <x v="1"/>
    <n v="3.5"/>
    <n v="416"/>
    <n v="317"/>
    <n v="3.8"/>
    <x v="217"/>
  </r>
  <r>
    <x v="14"/>
    <s v="SL"/>
    <x v="0"/>
    <n v="3"/>
    <n v="429"/>
    <n v="384"/>
    <n v="4.9000000000000004"/>
    <x v="218"/>
  </r>
  <r>
    <x v="14"/>
    <s v="SL"/>
    <x v="0"/>
    <n v="3"/>
    <n v="429"/>
    <n v="384"/>
    <n v="4.4000000000000004"/>
    <x v="219"/>
  </r>
  <r>
    <x v="5"/>
    <s v="Evora"/>
    <x v="1"/>
    <n v="3.5"/>
    <n v="416"/>
    <n v="317"/>
    <n v="3.8"/>
    <x v="220"/>
  </r>
  <r>
    <x v="29"/>
    <s v="LC 500"/>
    <x v="0"/>
    <n v="5"/>
    <n v="471"/>
    <n v="398"/>
    <n v="4.4000000000000004"/>
    <x v="221"/>
  </r>
  <r>
    <x v="29"/>
    <s v="LC 500"/>
    <x v="1"/>
    <n v="5"/>
    <n v="471"/>
    <n v="398"/>
    <n v="4.4000000000000004"/>
    <x v="221"/>
  </r>
  <r>
    <x v="29"/>
    <s v="LC 500"/>
    <x v="0"/>
    <n v="5"/>
    <n v="471"/>
    <n v="398"/>
    <n v="4.4000000000000004"/>
    <x v="221"/>
  </r>
  <r>
    <x v="29"/>
    <s v="LC 500"/>
    <x v="0"/>
    <n v="5"/>
    <n v="471"/>
    <n v="398"/>
    <n v="4.4000000000000004"/>
    <x v="221"/>
  </r>
  <r>
    <x v="29"/>
    <s v="LC 500"/>
    <x v="1"/>
    <n v="5"/>
    <n v="471"/>
    <n v="398"/>
    <n v="4.4000000000000004"/>
    <x v="222"/>
  </r>
  <r>
    <x v="29"/>
    <s v="LC 500"/>
    <x v="1"/>
    <n v="5"/>
    <n v="471"/>
    <n v="398"/>
    <n v="4.4000000000000004"/>
    <x v="222"/>
  </r>
  <r>
    <x v="29"/>
    <s v="LC 500"/>
    <x v="1"/>
    <n v="5"/>
    <n v="471"/>
    <n v="398"/>
    <n v="4.4000000000000004"/>
    <x v="223"/>
  </r>
  <r>
    <x v="29"/>
    <s v="LC 500"/>
    <x v="0"/>
    <n v="5"/>
    <n v="471"/>
    <n v="398"/>
    <n v="4.4000000000000004"/>
    <x v="223"/>
  </r>
  <r>
    <x v="29"/>
    <s v="LC 500"/>
    <x v="0"/>
    <n v="5"/>
    <n v="471"/>
    <n v="398"/>
    <n v="4.4000000000000004"/>
    <x v="223"/>
  </r>
  <r>
    <x v="29"/>
    <s v="LC 500"/>
    <x v="0"/>
    <n v="5"/>
    <n v="471"/>
    <n v="398"/>
    <n v="4.4000000000000004"/>
    <x v="223"/>
  </r>
  <r>
    <x v="29"/>
    <s v="LC 500"/>
    <x v="1"/>
    <n v="5"/>
    <n v="471"/>
    <n v="398"/>
    <n v="4.4000000000000004"/>
    <x v="223"/>
  </r>
  <r>
    <x v="29"/>
    <s v="LC"/>
    <x v="1"/>
    <n v="5"/>
    <n v="471"/>
    <n v="398"/>
    <n v="4.4000000000000004"/>
    <x v="223"/>
  </r>
  <r>
    <x v="29"/>
    <s v="LC 500"/>
    <x v="1"/>
    <n v="5"/>
    <n v="471"/>
    <n v="398"/>
    <n v="4.4000000000000004"/>
    <x v="223"/>
  </r>
  <r>
    <x v="29"/>
    <s v="LC 500"/>
    <x v="1"/>
    <n v="5"/>
    <n v="471"/>
    <n v="398"/>
    <n v="4.4000000000000004"/>
    <x v="223"/>
  </r>
  <r>
    <x v="29"/>
    <s v="LC 500"/>
    <x v="0"/>
    <n v="5"/>
    <n v="471"/>
    <n v="398"/>
    <n v="4.4000000000000004"/>
    <x v="223"/>
  </r>
  <r>
    <x v="29"/>
    <s v="LC 500"/>
    <x v="1"/>
    <n v="5"/>
    <n v="471"/>
    <n v="398"/>
    <n v="4.4000000000000004"/>
    <x v="223"/>
  </r>
  <r>
    <x v="29"/>
    <s v="LC 500"/>
    <x v="1"/>
    <n v="5"/>
    <n v="471"/>
    <n v="398"/>
    <n v="4.4000000000000004"/>
    <x v="223"/>
  </r>
  <r>
    <x v="29"/>
    <s v="LC"/>
    <x v="1"/>
    <n v="5"/>
    <n v="471"/>
    <n v="398"/>
    <n v="4.4000000000000004"/>
    <x v="223"/>
  </r>
  <r>
    <x v="29"/>
    <s v="LC 500"/>
    <x v="1"/>
    <n v="5"/>
    <n v="471"/>
    <n v="398"/>
    <n v="4.4000000000000004"/>
    <x v="223"/>
  </r>
  <r>
    <x v="29"/>
    <s v="LC 500"/>
    <x v="0"/>
    <n v="5"/>
    <n v="471"/>
    <n v="398"/>
    <n v="4.4000000000000004"/>
    <x v="223"/>
  </r>
  <r>
    <x v="29"/>
    <s v="LC 500"/>
    <x v="0"/>
    <n v="5"/>
    <n v="471"/>
    <n v="398"/>
    <n v="4.4000000000000004"/>
    <x v="223"/>
  </r>
  <r>
    <x v="29"/>
    <s v="LC 500"/>
    <x v="0"/>
    <n v="5"/>
    <n v="471"/>
    <n v="398"/>
    <n v="4.4000000000000004"/>
    <x v="223"/>
  </r>
  <r>
    <x v="29"/>
    <s v="LC 500"/>
    <x v="0"/>
    <n v="5"/>
    <n v="471"/>
    <n v="398"/>
    <n v="4.4000000000000004"/>
    <x v="224"/>
  </r>
  <r>
    <x v="29"/>
    <s v="LC 500"/>
    <x v="0"/>
    <n v="5"/>
    <n v="471"/>
    <n v="398"/>
    <n v="4.4000000000000004"/>
    <x v="224"/>
  </r>
  <r>
    <x v="29"/>
    <s v="LC 500"/>
    <x v="1"/>
    <n v="5"/>
    <n v="471"/>
    <n v="398"/>
    <n v="4.4000000000000004"/>
    <x v="224"/>
  </r>
  <r>
    <x v="9"/>
    <s v="Panamera"/>
    <x v="0"/>
    <n v="2.9"/>
    <n v="325"/>
    <n v="331"/>
    <n v="5.3"/>
    <x v="225"/>
  </r>
  <r>
    <x v="9"/>
    <s v="Panamera"/>
    <x v="0"/>
    <n v="2.9"/>
    <n v="325"/>
    <n v="331"/>
    <n v="5.3"/>
    <x v="226"/>
  </r>
  <r>
    <x v="9"/>
    <s v="Panamera"/>
    <x v="0"/>
    <n v="2.9"/>
    <n v="325"/>
    <n v="331"/>
    <n v="5.4"/>
    <x v="227"/>
  </r>
  <r>
    <x v="9"/>
    <s v="Panamera"/>
    <x v="0"/>
    <n v="2.9"/>
    <n v="325"/>
    <n v="331"/>
    <n v="5.2"/>
    <x v="227"/>
  </r>
  <r>
    <x v="9"/>
    <s v="Panamera"/>
    <x v="0"/>
    <n v="2.9"/>
    <n v="325"/>
    <n v="331"/>
    <n v="5.4"/>
    <x v="227"/>
  </r>
  <r>
    <x v="9"/>
    <s v="Panamera"/>
    <x v="0"/>
    <n v="2.9"/>
    <n v="325"/>
    <n v="331"/>
    <n v="5.3"/>
    <x v="227"/>
  </r>
  <r>
    <x v="9"/>
    <s v="Panamera"/>
    <x v="1"/>
    <n v="2.9"/>
    <n v="325"/>
    <n v="331"/>
    <n v="5.0999999999999996"/>
    <x v="228"/>
  </r>
  <r>
    <x v="9"/>
    <s v="Panamera"/>
    <x v="0"/>
    <n v="2.9"/>
    <n v="325"/>
    <n v="332"/>
    <n v="5.3"/>
    <x v="228"/>
  </r>
  <r>
    <x v="30"/>
    <s v="Corvette Z06"/>
    <x v="7"/>
    <n v="5.5"/>
    <n v="625"/>
    <n v="650"/>
    <n v="2.6"/>
    <x v="229"/>
  </r>
  <r>
    <x v="26"/>
    <s v="M2 CS"/>
    <x v="0"/>
    <n v="3"/>
    <n v="444"/>
    <n v="406"/>
    <n v="3.8"/>
    <x v="230"/>
  </r>
  <r>
    <x v="26"/>
    <s v="M2 CS"/>
    <x v="0"/>
    <n v="3"/>
    <n v="444"/>
    <n v="406"/>
    <n v="3.8"/>
    <x v="230"/>
  </r>
  <r>
    <x v="26"/>
    <s v="M2 CS"/>
    <x v="0"/>
    <n v="3"/>
    <n v="444"/>
    <n v="406"/>
    <n v="4"/>
    <x v="230"/>
  </r>
  <r>
    <x v="26"/>
    <s v="M2 CS"/>
    <x v="0"/>
    <n v="3"/>
    <n v="444"/>
    <n v="406"/>
    <n v="3.8"/>
    <x v="230"/>
  </r>
  <r>
    <x v="26"/>
    <s v="M2 CS"/>
    <x v="0"/>
    <n v="3"/>
    <n v="444"/>
    <n v="406"/>
    <n v="3.8"/>
    <x v="230"/>
  </r>
  <r>
    <x v="31"/>
    <s v="Giulia Quadrifoglio"/>
    <x v="0"/>
    <n v="2.9"/>
    <n v="505"/>
    <n v="443"/>
    <n v="3.8"/>
    <x v="231"/>
  </r>
  <r>
    <x v="27"/>
    <s v="Challenger Hellcat Redeye"/>
    <x v="0"/>
    <n v="6.2"/>
    <n v="797"/>
    <n v="707"/>
    <n v="3.4"/>
    <x v="232"/>
  </r>
  <r>
    <x v="16"/>
    <s v="C 63 S"/>
    <x v="0"/>
    <n v="4"/>
    <n v="503"/>
    <n v="516"/>
    <n v="3.7"/>
    <x v="233"/>
  </r>
  <r>
    <x v="9"/>
    <s v="Taycan"/>
    <x v="0"/>
    <n v="2"/>
    <n v="402"/>
    <n v="254"/>
    <n v="5.0999999999999996"/>
    <x v="234"/>
  </r>
  <r>
    <x v="31"/>
    <s v="Giulia Quadrifoglio"/>
    <x v="0"/>
    <n v="2.9"/>
    <n v="505"/>
    <n v="443"/>
    <n v="3.8"/>
    <x v="234"/>
  </r>
  <r>
    <x v="9"/>
    <s v="Taycan"/>
    <x v="0"/>
    <s v="2.0 (Electric)"/>
    <n v="469"/>
    <n v="263"/>
    <n v="3.8"/>
    <x v="234"/>
  </r>
  <r>
    <x v="9"/>
    <s v="Taycan"/>
    <x v="1"/>
    <n v="2"/>
    <n v="402"/>
    <n v="254"/>
    <n v="5.0999999999999996"/>
    <x v="234"/>
  </r>
  <r>
    <x v="12"/>
    <s v="Mustang Shelby GT500"/>
    <x v="0"/>
    <n v="5.2"/>
    <n v="760"/>
    <n v="625"/>
    <n v="3.5"/>
    <x v="235"/>
  </r>
  <r>
    <x v="12"/>
    <s v="Mustang Shelby GT500"/>
    <x v="0"/>
    <n v="5.2"/>
    <n v="760"/>
    <n v="625"/>
    <n v="3.5"/>
    <x v="235"/>
  </r>
  <r>
    <x v="16"/>
    <s v="C 63 S Coupe"/>
    <x v="0"/>
    <n v="4"/>
    <n v="503"/>
    <n v="516"/>
    <n v="3.7"/>
    <x v="236"/>
  </r>
  <r>
    <x v="31"/>
    <s v="Giulia Quadrifoglio"/>
    <x v="0"/>
    <n v="2.9"/>
    <n v="505"/>
    <n v="443"/>
    <n v="3.8"/>
    <x v="237"/>
  </r>
  <r>
    <x v="27"/>
    <s v="Challenger SRT Hellcat Redeye"/>
    <x v="1"/>
    <n v="6.2"/>
    <n v="797"/>
    <n v="707"/>
    <n v="3.5"/>
    <x v="238"/>
  </r>
  <r>
    <x v="27"/>
    <s v="Challenger SRT Hellcat Redeye"/>
    <x v="0"/>
    <n v="6.2"/>
    <n v="797"/>
    <n v="707"/>
    <n v="3.5"/>
    <x v="238"/>
  </r>
  <r>
    <x v="9"/>
    <s v="Taycan"/>
    <x v="0"/>
    <s v="Electric"/>
    <n v="616"/>
    <n v="774"/>
    <n v="2.6"/>
    <x v="239"/>
  </r>
  <r>
    <x v="9"/>
    <s v="Taycan"/>
    <x v="0"/>
    <s v="N/A"/>
    <n v="469"/>
    <n v="479"/>
    <n v="3.8"/>
    <x v="239"/>
  </r>
  <r>
    <x v="27"/>
    <s v="Challenger SRT Hellcat Redeye"/>
    <x v="0"/>
    <n v="6.2"/>
    <n v="797"/>
    <n v="707"/>
    <n v="3.4"/>
    <x v="240"/>
  </r>
  <r>
    <x v="27"/>
    <s v="Charger SRT Hellcat"/>
    <x v="0"/>
    <n v="6.2"/>
    <n v="717"/>
    <n v="650"/>
    <n v="3.5"/>
    <x v="240"/>
  </r>
  <r>
    <x v="31"/>
    <s v="Giulia Quadrifoglio"/>
    <x v="1"/>
    <n v="2.9"/>
    <n v="505"/>
    <n v="443"/>
    <n v="3.8"/>
    <x v="241"/>
  </r>
  <r>
    <x v="16"/>
    <s v="C63 S"/>
    <x v="0"/>
    <n v="4"/>
    <n v="503"/>
    <n v="516"/>
    <n v="3.7"/>
    <x v="242"/>
  </r>
  <r>
    <x v="31"/>
    <s v="Giulia Quadrifoglio"/>
    <x v="0"/>
    <n v="2.9"/>
    <n v="505"/>
    <n v="443"/>
    <n v="3.8"/>
    <x v="243"/>
  </r>
  <r>
    <x v="16"/>
    <s v="C63 S Coupe"/>
    <x v="1"/>
    <n v="4"/>
    <n v="503"/>
    <n v="516"/>
    <n v="3.7"/>
    <x v="244"/>
  </r>
  <r>
    <x v="14"/>
    <s v="C63 S AMG"/>
    <x v="0"/>
    <n v="4"/>
    <n v="503"/>
    <n v="516"/>
    <n v="3.9"/>
    <x v="245"/>
  </r>
  <r>
    <x v="14"/>
    <s v="AMG C63"/>
    <x v="1"/>
    <n v="4"/>
    <n v="503"/>
    <n v="516"/>
    <n v="3.8"/>
    <x v="246"/>
  </r>
  <r>
    <x v="16"/>
    <s v="C63 S Coupe"/>
    <x v="1"/>
    <n v="4"/>
    <n v="503"/>
    <n v="516"/>
    <n v="3.7"/>
    <x v="246"/>
  </r>
  <r>
    <x v="14"/>
    <s v="AMG C 63 S"/>
    <x v="1"/>
    <n v="4"/>
    <n v="503"/>
    <n v="516"/>
    <n v="3.7"/>
    <x v="247"/>
  </r>
  <r>
    <x v="22"/>
    <s v="RS5"/>
    <x v="0"/>
    <n v="2.9"/>
    <n v="444"/>
    <n v="443"/>
    <n v="3.7"/>
    <x v="248"/>
  </r>
  <r>
    <x v="16"/>
    <s v="C 63 S Coupe"/>
    <x v="0"/>
    <n v="4"/>
    <n v="503"/>
    <n v="516"/>
    <n v="3.7"/>
    <x v="249"/>
  </r>
  <r>
    <x v="14"/>
    <s v="C63 AMG"/>
    <x v="1"/>
    <n v="4"/>
    <n v="469"/>
    <n v="479"/>
    <n v="3.9"/>
    <x v="249"/>
  </r>
  <r>
    <x v="31"/>
    <s v="Giulia Quadrifoglio"/>
    <x v="1"/>
    <n v="2.9"/>
    <n v="505"/>
    <n v="443"/>
    <n v="3.8"/>
    <x v="250"/>
  </r>
  <r>
    <x v="22"/>
    <s v="RS 5"/>
    <x v="0"/>
    <n v="2.9"/>
    <n v="444"/>
    <n v="443"/>
    <n v="3.5"/>
    <x v="251"/>
  </r>
  <r>
    <x v="22"/>
    <s v="RS5 Coupe"/>
    <x v="0"/>
    <n v="2.9"/>
    <n v="444"/>
    <n v="443"/>
    <n v="3.7"/>
    <x v="252"/>
  </r>
  <r>
    <x v="31"/>
    <s v="Giulia Quadrifoglio"/>
    <x v="1"/>
    <n v="2.9"/>
    <n v="505"/>
    <n v="443"/>
    <n v="3.8"/>
    <x v="253"/>
  </r>
  <r>
    <x v="22"/>
    <s v="RS5 Coupe"/>
    <x v="0"/>
    <n v="2.9"/>
    <n v="444"/>
    <n v="443"/>
    <n v="3.5"/>
    <x v="254"/>
  </r>
  <r>
    <x v="27"/>
    <s v="Challenger SRT Hellcat Redeye"/>
    <x v="0"/>
    <n v="6.2"/>
    <n v="797"/>
    <n v="707"/>
    <n v="3.5"/>
    <x v="255"/>
  </r>
  <r>
    <x v="26"/>
    <s v="M4 Competition"/>
    <x v="1"/>
    <n v="3"/>
    <n v="503"/>
    <n v="479"/>
    <n v="3.9"/>
    <x v="256"/>
  </r>
  <r>
    <x v="22"/>
    <s v="RS5"/>
    <x v="1"/>
    <n v="2.9"/>
    <n v="444"/>
    <n v="443"/>
    <n v="3.6"/>
    <x v="257"/>
  </r>
  <r>
    <x v="22"/>
    <s v="RS 5"/>
    <x v="0"/>
    <n v="2.9"/>
    <n v="444"/>
    <n v="442"/>
    <n v="3.5"/>
    <x v="257"/>
  </r>
  <r>
    <x v="31"/>
    <s v="Giulia Quadrifoglio"/>
    <x v="1"/>
    <n v="2.9"/>
    <n v="505"/>
    <n v="443"/>
    <n v="3.8"/>
    <x v="258"/>
  </r>
  <r>
    <x v="22"/>
    <s v="RS 5 Coupe"/>
    <x v="1"/>
    <n v="2.9"/>
    <n v="444"/>
    <n v="443"/>
    <n v="3.7"/>
    <x v="259"/>
  </r>
  <r>
    <x v="22"/>
    <s v="RS 5"/>
    <x v="1"/>
    <n v="2.9"/>
    <n v="444"/>
    <n v="443"/>
    <n v="3.5"/>
    <x v="259"/>
  </r>
  <r>
    <x v="22"/>
    <s v="RS 5"/>
    <x v="0"/>
    <n v="2.9"/>
    <n v="444"/>
    <n v="443"/>
    <n v="3.7"/>
    <x v="259"/>
  </r>
  <r>
    <x v="22"/>
    <s v="RS5"/>
    <x v="0"/>
    <n v="2.9"/>
    <n v="444"/>
    <n v="443"/>
    <n v="3.7"/>
    <x v="259"/>
  </r>
  <r>
    <x v="22"/>
    <s v="RS 5"/>
    <x v="0"/>
    <n v="2.9"/>
    <n v="444"/>
    <n v="443"/>
    <n v="3.5"/>
    <x v="259"/>
  </r>
  <r>
    <x v="22"/>
    <s v="RS 5"/>
    <x v="1"/>
    <n v="2.9"/>
    <n v="444"/>
    <n v="443"/>
    <n v="3.5"/>
    <x v="259"/>
  </r>
  <r>
    <x v="32"/>
    <s v="Atom"/>
    <x v="1"/>
    <n v="2"/>
    <n v="320"/>
    <n v="243"/>
    <n v="2.8"/>
    <x v="260"/>
  </r>
  <r>
    <x v="26"/>
    <s v="M4"/>
    <x v="0"/>
    <n v="3"/>
    <n v="503"/>
    <n v="479"/>
    <n v="3.8"/>
    <x v="260"/>
  </r>
  <r>
    <x v="31"/>
    <s v="Giulia Quadrifoglio"/>
    <x v="1"/>
    <n v="2.9"/>
    <n v="505"/>
    <n v="443"/>
    <n v="3.8"/>
    <x v="260"/>
  </r>
  <r>
    <x v="31"/>
    <s v="Giulia Quadrifoglio"/>
    <x v="1"/>
    <n v="2.9"/>
    <n v="505"/>
    <n v="443"/>
    <n v="3.8"/>
    <x v="261"/>
  </r>
  <r>
    <x v="26"/>
    <s v="M4 Competition"/>
    <x v="0"/>
    <n v="3"/>
    <n v="503"/>
    <n v="479"/>
    <n v="3.8"/>
    <x v="262"/>
  </r>
  <r>
    <x v="27"/>
    <s v="Challenger SRT Hellcat Redeye"/>
    <x v="0"/>
    <n v="6.2"/>
    <n v="797"/>
    <n v="707"/>
    <n v="3.4"/>
    <x v="263"/>
  </r>
  <r>
    <x v="26"/>
    <s v="M4"/>
    <x v="0"/>
    <n v="3"/>
    <n v="503"/>
    <n v="479"/>
    <n v="3.8"/>
    <x v="264"/>
  </r>
  <r>
    <x v="26"/>
    <s v="M4"/>
    <x v="0"/>
    <n v="3"/>
    <n v="473"/>
    <n v="406"/>
    <n v="4.0999999999999996"/>
    <x v="265"/>
  </r>
  <r>
    <x v="27"/>
    <s v="Challenger SRT Hellcat Redeye"/>
    <x v="1"/>
    <n v="6.2"/>
    <n v="797"/>
    <n v="707"/>
    <n v="3.5"/>
    <x v="266"/>
  </r>
  <r>
    <x v="26"/>
    <s v="M4"/>
    <x v="0"/>
    <n v="3"/>
    <n v="503"/>
    <n v="479"/>
    <n v="3.8"/>
    <x v="267"/>
  </r>
  <r>
    <x v="26"/>
    <s v="M4"/>
    <x v="0"/>
    <n v="3"/>
    <n v="473"/>
    <n v="406"/>
    <n v="4.0999999999999996"/>
    <x v="267"/>
  </r>
  <r>
    <x v="26"/>
    <s v="M4"/>
    <x v="0"/>
    <n v="3"/>
    <n v="473"/>
    <n v="406"/>
    <n v="4.0999999999999996"/>
    <x v="267"/>
  </r>
  <r>
    <x v="26"/>
    <s v="M4"/>
    <x v="0"/>
    <n v="3"/>
    <n v="473"/>
    <n v="406"/>
    <n v="4.0999999999999996"/>
    <x v="267"/>
  </r>
  <r>
    <x v="26"/>
    <s v="M4"/>
    <x v="0"/>
    <n v="3"/>
    <n v="473"/>
    <n v="406"/>
    <n v="4"/>
    <x v="267"/>
  </r>
  <r>
    <x v="26"/>
    <s v="M4"/>
    <x v="1"/>
    <n v="3"/>
    <n v="473"/>
    <n v="406"/>
    <n v="4"/>
    <x v="267"/>
  </r>
  <r>
    <x v="26"/>
    <s v="M4"/>
    <x v="0"/>
    <n v="3"/>
    <n v="473"/>
    <n v="406"/>
    <n v="4.0999999999999996"/>
    <x v="267"/>
  </r>
  <r>
    <x v="27"/>
    <s v="Charger"/>
    <x v="1"/>
    <n v="6.2"/>
    <n v="797"/>
    <n v="707"/>
    <n v="3.3"/>
    <x v="268"/>
  </r>
  <r>
    <x v="28"/>
    <s v="F-Type"/>
    <x v="0"/>
    <n v="3"/>
    <n v="380"/>
    <n v="339"/>
    <n v="4.9000000000000004"/>
    <x v="269"/>
  </r>
  <r>
    <x v="26"/>
    <s v="M4"/>
    <x v="0"/>
    <n v="3"/>
    <n v="503"/>
    <n v="479"/>
    <n v="3.8"/>
    <x v="270"/>
  </r>
  <r>
    <x v="26"/>
    <s v="M4"/>
    <x v="1"/>
    <n v="3"/>
    <n v="473"/>
    <n v="406"/>
    <n v="4.0999999999999996"/>
    <x v="270"/>
  </r>
  <r>
    <x v="26"/>
    <s v="M4 Coupe"/>
    <x v="1"/>
    <n v="3"/>
    <n v="473"/>
    <n v="406"/>
    <n v="3.8"/>
    <x v="270"/>
  </r>
  <r>
    <x v="26"/>
    <s v="M4"/>
    <x v="0"/>
    <n v="3"/>
    <n v="473"/>
    <n v="406"/>
    <n v="4.0999999999999996"/>
    <x v="270"/>
  </r>
  <r>
    <x v="26"/>
    <s v="M4"/>
    <x v="0"/>
    <n v="3"/>
    <n v="473"/>
    <n v="406"/>
    <n v="4.0999999999999996"/>
    <x v="270"/>
  </r>
  <r>
    <x v="26"/>
    <s v="M4"/>
    <x v="0"/>
    <n v="3"/>
    <n v="473"/>
    <n v="406"/>
    <n v="4.0999999999999996"/>
    <x v="270"/>
  </r>
  <r>
    <x v="26"/>
    <s v="M4"/>
    <x v="0"/>
    <n v="3"/>
    <n v="473"/>
    <n v="406"/>
    <n v="3.8"/>
    <x v="270"/>
  </r>
  <r>
    <x v="26"/>
    <s v="M4"/>
    <x v="1"/>
    <n v="3"/>
    <n v="473"/>
    <n v="406"/>
    <n v="4.0999999999999996"/>
    <x v="270"/>
  </r>
  <r>
    <x v="26"/>
    <s v="M4"/>
    <x v="0"/>
    <n v="3"/>
    <n v="473"/>
    <n v="406"/>
    <n v="4.0999999999999996"/>
    <x v="270"/>
  </r>
  <r>
    <x v="26"/>
    <s v="M4"/>
    <x v="1"/>
    <n v="3"/>
    <n v="473"/>
    <n v="406"/>
    <n v="3.8"/>
    <x v="270"/>
  </r>
  <r>
    <x v="33"/>
    <s v="A110"/>
    <x v="1"/>
    <n v="1.8"/>
    <n v="288"/>
    <n v="236"/>
    <n v="4.4000000000000004"/>
    <x v="271"/>
  </r>
  <r>
    <x v="27"/>
    <s v="Charger SRT Hellcat"/>
    <x v="0"/>
    <n v="6.2"/>
    <n v="717"/>
    <n v="650"/>
    <n v="3.6"/>
    <x v="272"/>
  </r>
  <r>
    <x v="27"/>
    <s v="Charger Hellcat"/>
    <x v="1"/>
    <n v="6.2"/>
    <n v="717"/>
    <n v="650"/>
    <n v="3.6"/>
    <x v="272"/>
  </r>
  <r>
    <x v="27"/>
    <s v="Challenger SRT Hellcat"/>
    <x v="0"/>
    <n v="6.2"/>
    <n v="717"/>
    <n v="656"/>
    <n v="3.5"/>
    <x v="272"/>
  </r>
  <r>
    <x v="14"/>
    <s v="AMG C63"/>
    <x v="0"/>
    <n v="4"/>
    <n v="469"/>
    <n v="479"/>
    <n v="3.8"/>
    <x v="273"/>
  </r>
  <r>
    <x v="14"/>
    <s v="AMG C63"/>
    <x v="1"/>
    <n v="4"/>
    <n v="469"/>
    <n v="479"/>
    <n v="3.8"/>
    <x v="274"/>
  </r>
  <r>
    <x v="27"/>
    <s v="Challenger SRT Hellcat"/>
    <x v="1"/>
    <n v="6.2"/>
    <n v="717"/>
    <n v="656"/>
    <n v="3.6"/>
    <x v="275"/>
  </r>
  <r>
    <x v="28"/>
    <s v="F-Type"/>
    <x v="0"/>
    <n v="3"/>
    <n v="380"/>
    <n v="339"/>
    <n v="4.9000000000000004"/>
    <x v="276"/>
  </r>
  <r>
    <x v="27"/>
    <s v="Challenger Hellcat"/>
    <x v="1"/>
    <n v="6.2"/>
    <n v="717"/>
    <n v="656"/>
    <n v="3.5"/>
    <x v="277"/>
  </r>
  <r>
    <x v="28"/>
    <s v="F-Type"/>
    <x v="0"/>
    <n v="3"/>
    <n v="296"/>
    <n v="295"/>
    <n v="5.4"/>
    <x v="278"/>
  </r>
  <r>
    <x v="14"/>
    <s v="C63 AMG"/>
    <x v="1"/>
    <n v="4"/>
    <n v="503"/>
    <n v="516"/>
    <n v="3.8"/>
    <x v="278"/>
  </r>
  <r>
    <x v="28"/>
    <s v="F-Type"/>
    <x v="0"/>
    <n v="3"/>
    <n v="380"/>
    <n v="339"/>
    <n v="4.9000000000000004"/>
    <x v="278"/>
  </r>
  <r>
    <x v="27"/>
    <s v="Challenger SRT Hellcat"/>
    <x v="0"/>
    <n v="6.2"/>
    <n v="717"/>
    <n v="656"/>
    <n v="3.5"/>
    <x v="279"/>
  </r>
  <r>
    <x v="14"/>
    <s v="AMG C 63"/>
    <x v="0"/>
    <n v="4"/>
    <n v="503"/>
    <n v="516"/>
    <n v="3.8"/>
    <x v="279"/>
  </r>
  <r>
    <x v="22"/>
    <s v="TT RS"/>
    <x v="0"/>
    <n v="2.5"/>
    <n v="394"/>
    <n v="354"/>
    <n v="3.6"/>
    <x v="279"/>
  </r>
  <r>
    <x v="27"/>
    <s v="Charger Hellcat"/>
    <x v="1"/>
    <n v="6.2"/>
    <n v="717"/>
    <n v="650"/>
    <n v="3.6"/>
    <x v="279"/>
  </r>
  <r>
    <x v="27"/>
    <s v="Challenger SRT Hellcat"/>
    <x v="0"/>
    <n v="6.2"/>
    <n v="717"/>
    <n v="656"/>
    <n v="3.5"/>
    <x v="280"/>
  </r>
  <r>
    <x v="27"/>
    <s v="Charger Hellcat"/>
    <x v="1"/>
    <n v="6.2"/>
    <n v="707"/>
    <n v="650"/>
    <n v="3.6"/>
    <x v="280"/>
  </r>
  <r>
    <x v="28"/>
    <s v="F-Type"/>
    <x v="0"/>
    <n v="3"/>
    <n v="380"/>
    <n v="339"/>
    <n v="4.9000000000000004"/>
    <x v="281"/>
  </r>
  <r>
    <x v="14"/>
    <s v="AMG C 63"/>
    <x v="1"/>
    <n v="4"/>
    <n v="469"/>
    <n v="479"/>
    <n v="3.9"/>
    <x v="281"/>
  </r>
  <r>
    <x v="14"/>
    <s v="AMG C63"/>
    <x v="0"/>
    <n v="4"/>
    <n v="503"/>
    <n v="516"/>
    <n v="3.8"/>
    <x v="281"/>
  </r>
  <r>
    <x v="22"/>
    <s v="TT RS"/>
    <x v="0"/>
    <n v="2.5"/>
    <n v="394"/>
    <n v="354"/>
    <n v="3.6"/>
    <x v="281"/>
  </r>
  <r>
    <x v="14"/>
    <s v="AMG C 63"/>
    <x v="1"/>
    <n v="4"/>
    <n v="469"/>
    <n v="479"/>
    <n v="3.8"/>
    <x v="281"/>
  </r>
  <r>
    <x v="30"/>
    <s v="Camaro ZL1"/>
    <x v="0"/>
    <n v="6.2"/>
    <n v="650"/>
    <n v="650"/>
    <n v="3.5"/>
    <x v="282"/>
  </r>
  <r>
    <x v="22"/>
    <s v="TT RS"/>
    <x v="0"/>
    <n v="2.5"/>
    <n v="394"/>
    <n v="354"/>
    <n v="3.6"/>
    <x v="282"/>
  </r>
  <r>
    <x v="14"/>
    <s v="C 63 AMG"/>
    <x v="0"/>
    <n v="4"/>
    <n v="469"/>
    <n v="479"/>
    <n v="3.9"/>
    <x v="282"/>
  </r>
  <r>
    <x v="31"/>
    <s v="4C Spider"/>
    <x v="3"/>
    <n v="1.7"/>
    <n v="237"/>
    <n v="258"/>
    <n v="4.0999999999999996"/>
    <x v="282"/>
  </r>
  <r>
    <x v="9"/>
    <s v="Cayman"/>
    <x v="0"/>
    <n v="2.5"/>
    <n v="365"/>
    <n v="309"/>
    <n v="4.5"/>
    <x v="283"/>
  </r>
  <r>
    <x v="31"/>
    <s v="4C Spider"/>
    <x v="3"/>
    <n v="1.8"/>
    <n v="237"/>
    <n v="258"/>
    <n v="4.0999999999999996"/>
    <x v="284"/>
  </r>
  <r>
    <x v="14"/>
    <s v="AMG C63"/>
    <x v="1"/>
    <n v="4"/>
    <n v="503"/>
    <n v="516"/>
    <n v="3.8"/>
    <x v="285"/>
  </r>
  <r>
    <x v="22"/>
    <s v="TT RS"/>
    <x v="1"/>
    <n v="2.5"/>
    <n v="394"/>
    <n v="354"/>
    <n v="3.6"/>
    <x v="285"/>
  </r>
  <r>
    <x v="30"/>
    <s v="Camaro ZL1"/>
    <x v="1"/>
    <n v="6.2"/>
    <n v="650"/>
    <n v="650"/>
    <n v="3.5"/>
    <x v="285"/>
  </r>
  <r>
    <x v="9"/>
    <s v="Cayman"/>
    <x v="0"/>
    <n v="2"/>
    <n v="300"/>
    <n v="280"/>
    <n v="4.9000000000000004"/>
    <x v="285"/>
  </r>
  <r>
    <x v="22"/>
    <s v="TT RS Coupe"/>
    <x v="0"/>
    <n v="2.5"/>
    <n v="394"/>
    <n v="354"/>
    <n v="3.5"/>
    <x v="285"/>
  </r>
  <r>
    <x v="27"/>
    <s v="Challenger SRT Hellcat"/>
    <x v="0"/>
    <n v="6.2"/>
    <n v="717"/>
    <n v="656"/>
    <n v="3.5"/>
    <x v="285"/>
  </r>
  <r>
    <x v="22"/>
    <s v="TT RS"/>
    <x v="0"/>
    <n v="2.5"/>
    <n v="394"/>
    <n v="354"/>
    <n v="3.4"/>
    <x v="286"/>
  </r>
  <r>
    <x v="22"/>
    <s v="TT RS"/>
    <x v="1"/>
    <n v="2.5"/>
    <n v="394"/>
    <n v="354"/>
    <n v="3.6"/>
    <x v="286"/>
  </r>
  <r>
    <x v="22"/>
    <s v="TT RS"/>
    <x v="0"/>
    <n v="2.5"/>
    <n v="394"/>
    <n v="354"/>
    <n v="3.6"/>
    <x v="287"/>
  </r>
  <r>
    <x v="22"/>
    <s v="TT RS"/>
    <x v="1"/>
    <n v="2.5"/>
    <n v="394"/>
    <n v="354"/>
    <n v="3.6"/>
    <x v="288"/>
  </r>
  <r>
    <x v="22"/>
    <s v="TT RS"/>
    <x v="1"/>
    <n v="2.5"/>
    <n v="394"/>
    <n v="354"/>
    <n v="3.6"/>
    <x v="288"/>
  </r>
  <r>
    <x v="22"/>
    <s v="TT RS Coupe"/>
    <x v="1"/>
    <n v="2.5"/>
    <n v="394"/>
    <n v="354"/>
    <n v="3.6"/>
    <x v="288"/>
  </r>
  <r>
    <x v="22"/>
    <s v="TT RS"/>
    <x v="0"/>
    <n v="2.5"/>
    <n v="394"/>
    <n v="354"/>
    <n v="3.6"/>
    <x v="288"/>
  </r>
  <r>
    <x v="22"/>
    <s v="TT RS"/>
    <x v="1"/>
    <n v="2.5"/>
    <n v="394"/>
    <n v="354"/>
    <n v="3.6"/>
    <x v="288"/>
  </r>
  <r>
    <x v="22"/>
    <s v="TT RS"/>
    <x v="0"/>
    <n v="2.5"/>
    <n v="394"/>
    <n v="354"/>
    <n v="3.6"/>
    <x v="288"/>
  </r>
  <r>
    <x v="14"/>
    <s v="AMG C 63"/>
    <x v="1"/>
    <n v="4"/>
    <n v="469"/>
    <n v="479"/>
    <n v="3.8"/>
    <x v="288"/>
  </r>
  <r>
    <x v="22"/>
    <s v="TT RS"/>
    <x v="0"/>
    <n v="2.5"/>
    <n v="394"/>
    <n v="354"/>
    <n v="3.6"/>
    <x v="288"/>
  </r>
  <r>
    <x v="27"/>
    <s v="Challenger Hellcat"/>
    <x v="0"/>
    <n v="6.2"/>
    <n v="717"/>
    <n v="656"/>
    <n v="3.5"/>
    <x v="289"/>
  </r>
  <r>
    <x v="31"/>
    <s v="4C"/>
    <x v="3"/>
    <n v="1.7"/>
    <n v="237"/>
    <n v="258"/>
    <n v="4.0999999999999996"/>
    <x v="290"/>
  </r>
  <r>
    <x v="31"/>
    <s v="4C Spider"/>
    <x v="3"/>
    <n v="1.7"/>
    <n v="237"/>
    <n v="258"/>
    <n v="4.0999999999999996"/>
    <x v="290"/>
  </r>
  <r>
    <x v="31"/>
    <s v="4C"/>
    <x v="3"/>
    <n v="1.8"/>
    <n v="237"/>
    <n v="258"/>
    <n v="4.2"/>
    <x v="290"/>
  </r>
  <r>
    <x v="31"/>
    <s v="4C Spider"/>
    <x v="3"/>
    <n v="1.7"/>
    <n v="237"/>
    <n v="258"/>
    <n v="4.0999999999999996"/>
    <x v="290"/>
  </r>
  <r>
    <x v="22"/>
    <s v="TT RS"/>
    <x v="0"/>
    <n v="2.5"/>
    <n v="394"/>
    <n v="354"/>
    <n v="3.4"/>
    <x v="291"/>
  </r>
  <r>
    <x v="30"/>
    <s v="Camaro ZL1"/>
    <x v="0"/>
    <n v="6.2"/>
    <n v="650"/>
    <n v="650"/>
    <n v="3.5"/>
    <x v="291"/>
  </r>
  <r>
    <x v="27"/>
    <s v="Challenger SRT Hellcat"/>
    <x v="1"/>
    <n v="6.2"/>
    <n v="717"/>
    <n v="656"/>
    <n v="3.5"/>
    <x v="292"/>
  </r>
  <r>
    <x v="27"/>
    <s v="Challenger SRT Hellcat"/>
    <x v="1"/>
    <n v="6.2"/>
    <n v="717"/>
    <n v="656"/>
    <n v="3.5"/>
    <x v="293"/>
  </r>
  <r>
    <x v="30"/>
    <s v="Camaro ZL1"/>
    <x v="0"/>
    <n v="6.2"/>
    <n v="650"/>
    <n v="650"/>
    <n v="3.5"/>
    <x v="293"/>
  </r>
  <r>
    <x v="27"/>
    <s v="Challenger SRT Hellcat"/>
    <x v="1"/>
    <n v="6.2"/>
    <n v="717"/>
    <n v="656"/>
    <n v="3.5"/>
    <x v="293"/>
  </r>
  <r>
    <x v="27"/>
    <s v="Challenger SRT Hellcat"/>
    <x v="1"/>
    <n v="6.2"/>
    <n v="717"/>
    <n v="656"/>
    <n v="3.5"/>
    <x v="293"/>
  </r>
  <r>
    <x v="30"/>
    <s v="Camaro ZL1"/>
    <x v="1"/>
    <n v="6.2"/>
    <n v="650"/>
    <n v="650"/>
    <n v="3.5"/>
    <x v="294"/>
  </r>
  <r>
    <x v="28"/>
    <s v="F-Type"/>
    <x v="1"/>
    <n v="3"/>
    <n v="296"/>
    <n v="295"/>
    <n v="5.4"/>
    <x v="295"/>
  </r>
  <r>
    <x v="30"/>
    <s v="Camaro ZL1"/>
    <x v="1"/>
    <n v="6.2"/>
    <n v="650"/>
    <n v="650"/>
    <n v="3.5"/>
    <x v="296"/>
  </r>
  <r>
    <x v="30"/>
    <s v="Camaro ZL1"/>
    <x v="1"/>
    <n v="6.2"/>
    <n v="650"/>
    <n v="650"/>
    <n v="3.5"/>
    <x v="296"/>
  </r>
  <r>
    <x v="30"/>
    <s v="Camaro ZL1"/>
    <x v="1"/>
    <n v="6.2"/>
    <n v="650"/>
    <n v="650"/>
    <n v="3.5"/>
    <x v="296"/>
  </r>
  <r>
    <x v="30"/>
    <s v="Camaro ZL1"/>
    <x v="1"/>
    <n v="6.2"/>
    <n v="650"/>
    <n v="650"/>
    <n v="3.5"/>
    <x v="296"/>
  </r>
  <r>
    <x v="30"/>
    <s v="Camaro ZL1"/>
    <x v="1"/>
    <n v="6.2"/>
    <n v="650"/>
    <n v="650"/>
    <n v="3.5"/>
    <x v="296"/>
  </r>
  <r>
    <x v="30"/>
    <s v="Camaro ZL1"/>
    <x v="1"/>
    <n v="6.2"/>
    <n v="650"/>
    <n v="650"/>
    <n v="3.5"/>
    <x v="296"/>
  </r>
  <r>
    <x v="30"/>
    <s v="Camaro ZL1"/>
    <x v="1"/>
    <n v="6.2"/>
    <n v="650"/>
    <n v="650"/>
    <n v="3.5"/>
    <x v="296"/>
  </r>
  <r>
    <x v="30"/>
    <s v="Camaro ZL1"/>
    <x v="1"/>
    <n v="6.2"/>
    <n v="650"/>
    <n v="650"/>
    <n v="3.5"/>
    <x v="297"/>
  </r>
  <r>
    <x v="30"/>
    <s v="Camaro ZL1"/>
    <x v="1"/>
    <n v="6.2"/>
    <n v="650"/>
    <n v="650"/>
    <n v="3.5"/>
    <x v="298"/>
  </r>
  <r>
    <x v="30"/>
    <s v="Camaro ZL1"/>
    <x v="1"/>
    <n v="6.2"/>
    <n v="650"/>
    <n v="650"/>
    <n v="3.5"/>
    <x v="298"/>
  </r>
  <r>
    <x v="27"/>
    <s v="Challenger SRT Hellcat"/>
    <x v="1"/>
    <n v="6.2"/>
    <n v="717"/>
    <n v="656"/>
    <n v="3.5"/>
    <x v="298"/>
  </r>
  <r>
    <x v="27"/>
    <s v="Challenger SRT Hellcat"/>
    <x v="1"/>
    <n v="6.2"/>
    <n v="717"/>
    <n v="656"/>
    <n v="3.5"/>
    <x v="298"/>
  </r>
  <r>
    <x v="27"/>
    <s v="Challenger SRT Hellcat"/>
    <x v="1"/>
    <n v="6.2"/>
    <n v="717"/>
    <n v="656"/>
    <n v="3.5"/>
    <x v="298"/>
  </r>
  <r>
    <x v="27"/>
    <s v="Challenger SRT Hellcat"/>
    <x v="1"/>
    <n v="6.2"/>
    <n v="717"/>
    <n v="656"/>
    <n v="3.5"/>
    <x v="299"/>
  </r>
  <r>
    <x v="30"/>
    <s v="Camaro ZL1"/>
    <x v="1"/>
    <n v="6.2"/>
    <n v="650"/>
    <n v="650"/>
    <n v="3.5"/>
    <x v="300"/>
  </r>
  <r>
    <x v="30"/>
    <s v="Camaro ZL1"/>
    <x v="1"/>
    <n v="6.2"/>
    <n v="650"/>
    <n v="650"/>
    <n v="3.5"/>
    <x v="300"/>
  </r>
  <r>
    <x v="30"/>
    <s v="Camaro ZL1"/>
    <x v="0"/>
    <n v="6.2"/>
    <n v="650"/>
    <n v="650"/>
    <n v="3.5"/>
    <x v="300"/>
  </r>
  <r>
    <x v="27"/>
    <s v="Challenger Hellcat"/>
    <x v="1"/>
    <n v="6.2"/>
    <n v="717"/>
    <n v="656"/>
    <n v="3.5"/>
    <x v="300"/>
  </r>
  <r>
    <x v="27"/>
    <s v="Challenger SRT Hellcat"/>
    <x v="1"/>
    <n v="6.2"/>
    <n v="717"/>
    <n v="656"/>
    <n v="3.5"/>
    <x v="300"/>
  </r>
  <r>
    <x v="30"/>
    <s v="Camaro ZL1"/>
    <x v="1"/>
    <n v="6.2"/>
    <n v="650"/>
    <n v="650"/>
    <n v="3.5"/>
    <x v="301"/>
  </r>
  <r>
    <x v="26"/>
    <s v="Z4 M40i"/>
    <x v="0"/>
    <n v="3"/>
    <n v="382"/>
    <n v="369"/>
    <n v="3.9"/>
    <x v="302"/>
  </r>
  <r>
    <x v="26"/>
    <s v="Z4 M40i"/>
    <x v="0"/>
    <n v="3"/>
    <n v="382"/>
    <n v="369"/>
    <n v="4.3"/>
    <x v="302"/>
  </r>
  <r>
    <x v="28"/>
    <s v="F-Type"/>
    <x v="0"/>
    <n v="2"/>
    <n v="296"/>
    <n v="295"/>
    <n v="5.4"/>
    <x v="302"/>
  </r>
  <r>
    <x v="28"/>
    <s v="F-Type"/>
    <x v="1"/>
    <n v="3"/>
    <n v="380"/>
    <n v="339"/>
    <n v="4.9000000000000004"/>
    <x v="303"/>
  </r>
  <r>
    <x v="30"/>
    <s v="Camaro ZL1"/>
    <x v="1"/>
    <n v="6.2"/>
    <n v="650"/>
    <n v="650"/>
    <n v="3.5"/>
    <x v="304"/>
  </r>
  <r>
    <x v="30"/>
    <s v="Camaro ZL1"/>
    <x v="1"/>
    <n v="6.2"/>
    <n v="650"/>
    <n v="650"/>
    <n v="3.5"/>
    <x v="304"/>
  </r>
  <r>
    <x v="27"/>
    <s v="Challenger SRT Hellcat"/>
    <x v="1"/>
    <n v="6.2"/>
    <n v="717"/>
    <n v="656"/>
    <n v="3.5"/>
    <x v="304"/>
  </r>
  <r>
    <x v="30"/>
    <s v="Camaro ZL1"/>
    <x v="1"/>
    <n v="6.2"/>
    <n v="650"/>
    <n v="650"/>
    <n v="3.5"/>
    <x v="304"/>
  </r>
  <r>
    <x v="9"/>
    <s v="Boxster"/>
    <x v="0"/>
    <n v="2"/>
    <n v="300"/>
    <n v="280"/>
    <n v="4.9000000000000004"/>
    <x v="304"/>
  </r>
  <r>
    <x v="30"/>
    <s v="Camaro ZL1"/>
    <x v="1"/>
    <n v="6.2"/>
    <n v="650"/>
    <n v="650"/>
    <n v="3.5"/>
    <x v="304"/>
  </r>
  <r>
    <x v="9"/>
    <s v="718 Boxster"/>
    <x v="0"/>
    <n v="2"/>
    <n v="300"/>
    <n v="280"/>
    <n v="4.9000000000000004"/>
    <x v="304"/>
  </r>
  <r>
    <x v="30"/>
    <s v="Camaro ZL1"/>
    <x v="0"/>
    <n v="6.2"/>
    <n v="650"/>
    <n v="650"/>
    <n v="3.5"/>
    <x v="304"/>
  </r>
  <r>
    <x v="30"/>
    <s v="Camaro ZL1"/>
    <x v="1"/>
    <n v="6.2"/>
    <n v="650"/>
    <n v="650"/>
    <n v="3.5"/>
    <x v="304"/>
  </r>
  <r>
    <x v="30"/>
    <s v="Camaro ZL1"/>
    <x v="1"/>
    <n v="6.2"/>
    <n v="650"/>
    <n v="650"/>
    <n v="3.5"/>
    <x v="304"/>
  </r>
  <r>
    <x v="28"/>
    <s v="F-Type"/>
    <x v="0"/>
    <n v="2"/>
    <n v="296"/>
    <n v="295"/>
    <n v="5.4"/>
    <x v="305"/>
  </r>
  <r>
    <x v="28"/>
    <s v="F-Type"/>
    <x v="0"/>
    <n v="2"/>
    <n v="296"/>
    <n v="295"/>
    <n v="5.4"/>
    <x v="305"/>
  </r>
  <r>
    <x v="28"/>
    <s v="F-Type"/>
    <x v="1"/>
    <n v="3"/>
    <n v="380"/>
    <n v="339"/>
    <n v="4.4000000000000004"/>
    <x v="305"/>
  </r>
  <r>
    <x v="28"/>
    <s v="F-Type"/>
    <x v="1"/>
    <n v="3"/>
    <n v="380"/>
    <n v="339"/>
    <n v="4.9000000000000004"/>
    <x v="305"/>
  </r>
  <r>
    <x v="30"/>
    <s v="Camaro ZL1"/>
    <x v="1"/>
    <n v="6.2"/>
    <n v="650"/>
    <n v="650"/>
    <n v="3.5"/>
    <x v="306"/>
  </r>
  <r>
    <x v="30"/>
    <s v="Camaro ZL1"/>
    <x v="1"/>
    <n v="6.2"/>
    <n v="650"/>
    <n v="650"/>
    <n v="3.5"/>
    <x v="306"/>
  </r>
  <r>
    <x v="28"/>
    <s v="F-Type"/>
    <x v="0"/>
    <n v="2"/>
    <n v="296"/>
    <n v="295"/>
    <n v="5.4"/>
    <x v="306"/>
  </r>
  <r>
    <x v="27"/>
    <s v="Challenger SRT Hellcat"/>
    <x v="1"/>
    <n v="6.2"/>
    <n v="717"/>
    <n v="656"/>
    <n v="3.5"/>
    <x v="307"/>
  </r>
  <r>
    <x v="28"/>
    <s v="F-Type"/>
    <x v="0"/>
    <n v="3"/>
    <n v="380"/>
    <n v="339"/>
    <n v="4.8"/>
    <x v="308"/>
  </r>
  <r>
    <x v="30"/>
    <s v="Camaro"/>
    <x v="0"/>
    <n v="6.2"/>
    <n v="455"/>
    <n v="455"/>
    <n v="4"/>
    <x v="309"/>
  </r>
  <r>
    <x v="9"/>
    <s v="Boxster"/>
    <x v="1"/>
    <n v="2"/>
    <n v="300"/>
    <n v="280"/>
    <n v="4.7"/>
    <x v="310"/>
  </r>
  <r>
    <x v="30"/>
    <s v="Camaro ZL1"/>
    <x v="1"/>
    <n v="6.2"/>
    <n v="650"/>
    <n v="650"/>
    <n v="3.5"/>
    <x v="310"/>
  </r>
  <r>
    <x v="14"/>
    <s v="SLC 43"/>
    <x v="3"/>
    <n v="3"/>
    <n v="385"/>
    <n v="384"/>
    <n v="4.5999999999999996"/>
    <x v="310"/>
  </r>
  <r>
    <x v="9"/>
    <s v="718 Boxster"/>
    <x v="0"/>
    <n v="2"/>
    <n v="300"/>
    <n v="280"/>
    <n v="4.9000000000000004"/>
    <x v="310"/>
  </r>
  <r>
    <x v="30"/>
    <s v="Camaro ZL1"/>
    <x v="1"/>
    <n v="6.2"/>
    <n v="650"/>
    <n v="650"/>
    <n v="3.5"/>
    <x v="310"/>
  </r>
  <r>
    <x v="9"/>
    <s v="718 Boxster"/>
    <x v="1"/>
    <n v="2"/>
    <n v="300"/>
    <n v="280"/>
    <n v="4.9000000000000004"/>
    <x v="310"/>
  </r>
  <r>
    <x v="9"/>
    <s v="Boxster"/>
    <x v="1"/>
    <n v="2"/>
    <n v="300"/>
    <n v="280"/>
    <n v="4.9000000000000004"/>
    <x v="310"/>
  </r>
  <r>
    <x v="9"/>
    <s v="718 Boxster"/>
    <x v="1"/>
    <n v="2"/>
    <n v="300"/>
    <n v="280"/>
    <n v="4.9000000000000004"/>
    <x v="310"/>
  </r>
  <r>
    <x v="9"/>
    <s v="718 Boxster"/>
    <x v="0"/>
    <n v="2"/>
    <n v="300"/>
    <n v="280"/>
    <n v="4.9000000000000004"/>
    <x v="310"/>
  </r>
  <r>
    <x v="27"/>
    <s v="Challenger"/>
    <x v="1"/>
    <n v="6.4"/>
    <n v="485"/>
    <n v="475"/>
    <n v="3.8"/>
    <x v="310"/>
  </r>
  <r>
    <x v="28"/>
    <s v="F-Type"/>
    <x v="0"/>
    <n v="2"/>
    <n v="296"/>
    <n v="295"/>
    <n v="5.4"/>
    <x v="311"/>
  </r>
  <r>
    <x v="28"/>
    <s v="F-Type"/>
    <x v="0"/>
    <n v="3"/>
    <n v="296"/>
    <n v="295"/>
    <n v="5.4"/>
    <x v="311"/>
  </r>
  <r>
    <x v="9"/>
    <s v="718 Cayman"/>
    <x v="1"/>
    <n v="2"/>
    <n v="300"/>
    <n v="280"/>
    <n v="4.5"/>
    <x v="312"/>
  </r>
  <r>
    <x v="27"/>
    <s v="Challenger SRT Hellcat"/>
    <x v="0"/>
    <n v="6.2"/>
    <n v="717"/>
    <n v="656"/>
    <n v="3.5"/>
    <x v="312"/>
  </r>
  <r>
    <x v="9"/>
    <s v="718 Cayman"/>
    <x v="0"/>
    <n v="2"/>
    <n v="300"/>
    <n v="280"/>
    <n v="4.9000000000000004"/>
    <x v="312"/>
  </r>
  <r>
    <x v="9"/>
    <s v="718 Cayman"/>
    <x v="0"/>
    <n v="2"/>
    <n v="300"/>
    <n v="280"/>
    <n v="4.9000000000000004"/>
    <x v="312"/>
  </r>
  <r>
    <x v="9"/>
    <s v="718 Cayman"/>
    <x v="0"/>
    <n v="2"/>
    <n v="300"/>
    <n v="280"/>
    <n v="4.9000000000000004"/>
    <x v="312"/>
  </r>
  <r>
    <x v="27"/>
    <s v="Challenger SRT Hellcat"/>
    <x v="0"/>
    <n v="6.2"/>
    <n v="717"/>
    <n v="656"/>
    <n v="3.5"/>
    <x v="313"/>
  </r>
  <r>
    <x v="9"/>
    <s v="718 Cayman"/>
    <x v="0"/>
    <n v="2"/>
    <n v="300"/>
    <n v="280"/>
    <n v="4.5"/>
    <x v="313"/>
  </r>
  <r>
    <x v="30"/>
    <s v="Corvette Stingray"/>
    <x v="1"/>
    <n v="6.2"/>
    <n v="495"/>
    <n v="470"/>
    <n v="2.9"/>
    <x v="314"/>
  </r>
  <r>
    <x v="27"/>
    <s v="Challenger SRT Hellcat"/>
    <x v="1"/>
    <n v="6.2"/>
    <n v="717"/>
    <n v="656"/>
    <n v="3.5"/>
    <x v="315"/>
  </r>
  <r>
    <x v="9"/>
    <s v="718 Cayman"/>
    <x v="0"/>
    <n v="2"/>
    <n v="300"/>
    <n v="280"/>
    <n v="4.7"/>
    <x v="316"/>
  </r>
  <r>
    <x v="9"/>
    <s v="718 Cayman"/>
    <x v="0"/>
    <n v="2"/>
    <n v="300"/>
    <n v="280"/>
    <n v="4.9000000000000004"/>
    <x v="316"/>
  </r>
  <r>
    <x v="30"/>
    <s v="Corvette"/>
    <x v="1"/>
    <n v="6.2"/>
    <n v="490"/>
    <n v="465"/>
    <n v="2.8"/>
    <x v="317"/>
  </r>
  <r>
    <x v="30"/>
    <s v="Corvette Stingray"/>
    <x v="1"/>
    <n v="6.2"/>
    <n v="490"/>
    <n v="465"/>
    <n v="2.8"/>
    <x v="317"/>
  </r>
  <r>
    <x v="9"/>
    <s v="718 Cayman"/>
    <x v="1"/>
    <n v="2"/>
    <n v="300"/>
    <n v="280"/>
    <n v="4.9000000000000004"/>
    <x v="317"/>
  </r>
  <r>
    <x v="9"/>
    <s v="Cayman"/>
    <x v="0"/>
    <n v="2"/>
    <n v="300"/>
    <n v="280"/>
    <n v="4.9000000000000004"/>
    <x v="317"/>
  </r>
  <r>
    <x v="9"/>
    <s v="Cayman"/>
    <x v="0"/>
    <n v="2"/>
    <n v="300"/>
    <n v="280"/>
    <n v="4.9000000000000004"/>
    <x v="317"/>
  </r>
  <r>
    <x v="14"/>
    <s v="AMG C43 Coupe"/>
    <x v="1"/>
    <n v="3"/>
    <n v="385"/>
    <n v="384"/>
    <n v="4.5"/>
    <x v="317"/>
  </r>
  <r>
    <x v="30"/>
    <s v="Corvette Stingray"/>
    <x v="1"/>
    <n v="6.2"/>
    <n v="490"/>
    <n v="465"/>
    <n v="2.9"/>
    <x v="317"/>
  </r>
  <r>
    <x v="9"/>
    <s v="Cayman"/>
    <x v="0"/>
    <n v="2"/>
    <n v="300"/>
    <n v="280"/>
    <n v="4.5"/>
    <x v="317"/>
  </r>
  <r>
    <x v="30"/>
    <s v="Corvette"/>
    <x v="1"/>
    <n v="6.2"/>
    <n v="490"/>
    <n v="465"/>
    <n v="2.8"/>
    <x v="317"/>
  </r>
  <r>
    <x v="9"/>
    <s v="Cayman"/>
    <x v="1"/>
    <n v="2"/>
    <n v="300"/>
    <n v="280"/>
    <n v="5.0999999999999996"/>
    <x v="317"/>
  </r>
  <r>
    <x v="26"/>
    <s v="M2 Competition"/>
    <x v="0"/>
    <n v="3"/>
    <n v="405"/>
    <n v="406"/>
    <n v="4"/>
    <x v="318"/>
  </r>
  <r>
    <x v="26"/>
    <s v="M2 Competition"/>
    <x v="0"/>
    <n v="3"/>
    <n v="405"/>
    <n v="406"/>
    <n v="4"/>
    <x v="318"/>
  </r>
  <r>
    <x v="26"/>
    <s v="M2 Competition"/>
    <x v="0"/>
    <n v="3"/>
    <n v="405"/>
    <n v="406"/>
    <n v="4"/>
    <x v="318"/>
  </r>
  <r>
    <x v="26"/>
    <s v="M2"/>
    <x v="0"/>
    <n v="3"/>
    <n v="405"/>
    <n v="406"/>
    <n v="4.2"/>
    <x v="319"/>
  </r>
  <r>
    <x v="9"/>
    <s v="Cayman"/>
    <x v="1"/>
    <n v="2"/>
    <n v="300"/>
    <n v="280"/>
    <n v="5.0999999999999996"/>
    <x v="320"/>
  </r>
  <r>
    <x v="26"/>
    <s v="M2"/>
    <x v="0"/>
    <n v="3"/>
    <n v="405"/>
    <n v="406"/>
    <n v="4"/>
    <x v="320"/>
  </r>
  <r>
    <x v="26"/>
    <s v="M2"/>
    <x v="0"/>
    <n v="3"/>
    <n v="405"/>
    <n v="406"/>
    <n v="4"/>
    <x v="320"/>
  </r>
  <r>
    <x v="26"/>
    <s v="M2 Competition"/>
    <x v="1"/>
    <n v="3"/>
    <n v="405"/>
    <n v="406"/>
    <n v="4"/>
    <x v="320"/>
  </r>
  <r>
    <x v="26"/>
    <s v="M2"/>
    <x v="0"/>
    <n v="3"/>
    <n v="405"/>
    <n v="406"/>
    <n v="4"/>
    <x v="320"/>
  </r>
  <r>
    <x v="26"/>
    <s v="M2"/>
    <x v="0"/>
    <n v="3"/>
    <n v="405"/>
    <n v="406"/>
    <n v="4"/>
    <x v="320"/>
  </r>
  <r>
    <x v="26"/>
    <s v="M2 Competition"/>
    <x v="1"/>
    <n v="3"/>
    <n v="405"/>
    <n v="406"/>
    <n v="4"/>
    <x v="320"/>
  </r>
  <r>
    <x v="26"/>
    <s v="M2"/>
    <x v="0"/>
    <n v="3"/>
    <n v="405"/>
    <n v="406"/>
    <n v="4.2"/>
    <x v="320"/>
  </r>
  <r>
    <x v="26"/>
    <s v="M2"/>
    <x v="0"/>
    <n v="3"/>
    <n v="405"/>
    <n v="406"/>
    <n v="4.0999999999999996"/>
    <x v="320"/>
  </r>
  <r>
    <x v="30"/>
    <s v="Corvette Stingray"/>
    <x v="1"/>
    <n v="6.2"/>
    <n v="495"/>
    <n v="470"/>
    <n v="2.9"/>
    <x v="320"/>
  </r>
  <r>
    <x v="26"/>
    <s v="M2"/>
    <x v="0"/>
    <n v="3"/>
    <n v="405"/>
    <n v="406"/>
    <n v="4"/>
    <x v="320"/>
  </r>
  <r>
    <x v="30"/>
    <s v="Corvette Stingray"/>
    <x v="1"/>
    <n v="6.2"/>
    <n v="495"/>
    <n v="470"/>
    <n v="2.9"/>
    <x v="320"/>
  </r>
  <r>
    <x v="26"/>
    <s v="M2 Competition"/>
    <x v="0"/>
    <n v="3"/>
    <n v="405"/>
    <n v="406"/>
    <n v="4.2"/>
    <x v="320"/>
  </r>
  <r>
    <x v="26"/>
    <s v="M2"/>
    <x v="0"/>
    <n v="3"/>
    <n v="405"/>
    <n v="406"/>
    <n v="4.2"/>
    <x v="320"/>
  </r>
  <r>
    <x v="26"/>
    <s v="M2"/>
    <x v="0"/>
    <n v="3"/>
    <n v="405"/>
    <n v="406"/>
    <n v="4"/>
    <x v="320"/>
  </r>
  <r>
    <x v="26"/>
    <s v="M2"/>
    <x v="0"/>
    <n v="3"/>
    <n v="405"/>
    <n v="406"/>
    <n v="4"/>
    <x v="320"/>
  </r>
  <r>
    <x v="26"/>
    <s v="M2"/>
    <x v="1"/>
    <n v="3"/>
    <n v="405"/>
    <n v="406"/>
    <n v="4"/>
    <x v="320"/>
  </r>
  <r>
    <x v="22"/>
    <s v="RS3"/>
    <x v="0"/>
    <n v="2.5"/>
    <n v="394"/>
    <n v="369"/>
    <n v="3.9"/>
    <x v="321"/>
  </r>
  <r>
    <x v="22"/>
    <s v="RS3"/>
    <x v="0"/>
    <n v="2.5"/>
    <n v="394"/>
    <n v="369"/>
    <n v="3.9"/>
    <x v="322"/>
  </r>
  <r>
    <x v="22"/>
    <s v="RS 3"/>
    <x v="0"/>
    <n v="2.5"/>
    <n v="401"/>
    <n v="369"/>
    <n v="3.6"/>
    <x v="322"/>
  </r>
  <r>
    <x v="22"/>
    <s v="RS 3"/>
    <x v="0"/>
    <n v="2.5"/>
    <n v="401"/>
    <n v="354"/>
    <n v="3.5"/>
    <x v="323"/>
  </r>
  <r>
    <x v="12"/>
    <s v="Mustang Mach 1"/>
    <x v="1"/>
    <n v="5"/>
    <n v="480"/>
    <n v="420"/>
    <n v="4.3"/>
    <x v="324"/>
  </r>
  <r>
    <x v="12"/>
    <s v="Mustang Mach 1"/>
    <x v="1"/>
    <n v="5"/>
    <n v="480"/>
    <n v="420"/>
    <n v="4"/>
    <x v="324"/>
  </r>
  <r>
    <x v="12"/>
    <s v="Mustang Mach 1"/>
    <x v="1"/>
    <n v="5"/>
    <n v="480"/>
    <n v="420"/>
    <n v="4"/>
    <x v="325"/>
  </r>
  <r>
    <x v="22"/>
    <s v="S5"/>
    <x v="0"/>
    <n v="3"/>
    <n v="349"/>
    <n v="369"/>
    <n v="4.4000000000000004"/>
    <x v="326"/>
  </r>
  <r>
    <x v="22"/>
    <s v="S5"/>
    <x v="0"/>
    <n v="3"/>
    <n v="349"/>
    <n v="369"/>
    <n v="4.4000000000000004"/>
    <x v="326"/>
  </r>
  <r>
    <x v="34"/>
    <s v="Stinger"/>
    <x v="0"/>
    <n v="3.3"/>
    <n v="368"/>
    <n v="376"/>
    <n v="4.7"/>
    <x v="327"/>
  </r>
  <r>
    <x v="12"/>
    <s v="Mustang Mach 1"/>
    <x v="1"/>
    <n v="5"/>
    <n v="480"/>
    <n v="420"/>
    <n v="4"/>
    <x v="328"/>
  </r>
  <r>
    <x v="12"/>
    <s v="Mustang Mach 1"/>
    <x v="1"/>
    <n v="5"/>
    <n v="480"/>
    <n v="420"/>
    <n v="4.0999999999999996"/>
    <x v="328"/>
  </r>
  <r>
    <x v="12"/>
    <s v="Mustang Mach 1"/>
    <x v="1"/>
    <n v="5"/>
    <n v="480"/>
    <n v="420"/>
    <n v="4"/>
    <x v="329"/>
  </r>
  <r>
    <x v="26"/>
    <s v="Z4 Roadster"/>
    <x v="0"/>
    <n v="2"/>
    <n v="255"/>
    <n v="295"/>
    <n v="5.2"/>
    <x v="330"/>
  </r>
  <r>
    <x v="14"/>
    <s v="AMG A45"/>
    <x v="1"/>
    <n v="2"/>
    <n v="382"/>
    <n v="354"/>
    <n v="4"/>
    <x v="330"/>
  </r>
  <r>
    <x v="30"/>
    <s v="Camaro SS Convertible"/>
    <x v="0"/>
    <n v="6.2"/>
    <n v="455"/>
    <n v="455"/>
    <n v="4"/>
    <x v="331"/>
  </r>
  <r>
    <x v="19"/>
    <s v="370Z Nismo"/>
    <x v="1"/>
    <n v="3.7"/>
    <n v="350"/>
    <n v="276"/>
    <n v="5"/>
    <x v="332"/>
  </r>
  <r>
    <x v="19"/>
    <s v="370Z Nismo"/>
    <x v="1"/>
    <n v="3.7"/>
    <n v="350"/>
    <n v="276"/>
    <n v="5"/>
    <x v="332"/>
  </r>
  <r>
    <x v="19"/>
    <s v="370Z Nismo"/>
    <x v="1"/>
    <n v="3.7"/>
    <n v="350"/>
    <n v="276"/>
    <n v="4.5999999999999996"/>
    <x v="333"/>
  </r>
  <r>
    <x v="19"/>
    <s v="370Z Nismo"/>
    <x v="1"/>
    <n v="3.7"/>
    <n v="350"/>
    <n v="276"/>
    <n v="4.9000000000000004"/>
    <x v="333"/>
  </r>
  <r>
    <x v="19"/>
    <s v="370Z Nismo"/>
    <x v="3"/>
    <n v="3.7"/>
    <n v="350"/>
    <n v="276"/>
    <n v="4.7"/>
    <x v="334"/>
  </r>
  <r>
    <x v="19"/>
    <s v="370Z Nismo"/>
    <x v="1"/>
    <n v="3.7"/>
    <n v="350"/>
    <n v="276"/>
    <n v="5"/>
    <x v="334"/>
  </r>
  <r>
    <x v="19"/>
    <s v="370Z Nismo"/>
    <x v="3"/>
    <n v="3.7"/>
    <n v="350"/>
    <n v="276"/>
    <n v="5"/>
    <x v="335"/>
  </r>
  <r>
    <x v="19"/>
    <s v="370Z Nismo"/>
    <x v="1"/>
    <n v="3.7"/>
    <n v="350"/>
    <n v="276"/>
    <n v="4.8"/>
    <x v="336"/>
  </r>
  <r>
    <x v="19"/>
    <s v="370Z Nismo"/>
    <x v="3"/>
    <n v="3.7"/>
    <n v="350"/>
    <n v="276"/>
    <n v="5.2"/>
    <x v="337"/>
  </r>
  <r>
    <x v="19"/>
    <s v="370Z Nismo"/>
    <x v="1"/>
    <n v="3.7"/>
    <n v="350"/>
    <n v="276"/>
    <n v="4.8"/>
    <x v="338"/>
  </r>
  <r>
    <x v="19"/>
    <s v="370Z Nismo"/>
    <x v="1"/>
    <n v="3.7"/>
    <n v="350"/>
    <n v="276"/>
    <n v="5"/>
    <x v="338"/>
  </r>
  <r>
    <x v="19"/>
    <s v="370Z Nismo"/>
    <x v="1"/>
    <n v="3.7"/>
    <n v="350"/>
    <n v="276"/>
    <n v="4.7"/>
    <x v="339"/>
  </r>
  <r>
    <x v="19"/>
    <s v="370Z Nismo"/>
    <x v="1"/>
    <n v="3.7"/>
    <n v="350"/>
    <n v="276"/>
    <n v="4.9000000000000004"/>
    <x v="340"/>
  </r>
  <r>
    <x v="19"/>
    <s v="370Z Nismo"/>
    <x v="1"/>
    <n v="3.7"/>
    <n v="350"/>
    <n v="276"/>
    <n v="4.8"/>
    <x v="340"/>
  </r>
  <r>
    <x v="19"/>
    <s v="370Z Nismo"/>
    <x v="3"/>
    <n v="3.7"/>
    <n v="350"/>
    <n v="276"/>
    <n v="4.5999999999999996"/>
    <x v="340"/>
  </r>
  <r>
    <x v="19"/>
    <s v="370Z Nismo"/>
    <x v="1"/>
    <n v="3.7"/>
    <n v="350"/>
    <n v="276"/>
    <n v="4.9000000000000004"/>
    <x v="340"/>
  </r>
  <r>
    <x v="19"/>
    <s v="370Z Nismo"/>
    <x v="1"/>
    <n v="3.7"/>
    <n v="350"/>
    <n v="276"/>
    <n v="4.8"/>
    <x v="340"/>
  </r>
  <r>
    <x v="19"/>
    <s v="370Z Nismo"/>
    <x v="1"/>
    <n v="3.7"/>
    <n v="350"/>
    <n v="276"/>
    <n v="4.5"/>
    <x v="340"/>
  </r>
  <r>
    <x v="19"/>
    <s v="370Z Nismo"/>
    <x v="1"/>
    <n v="3.7"/>
    <n v="350"/>
    <n v="276"/>
    <n v="4.5"/>
    <x v="341"/>
  </r>
  <r>
    <x v="19"/>
    <s v="370Z Nismo"/>
    <x v="1"/>
    <n v="3.7"/>
    <n v="350"/>
    <n v="276"/>
    <n v="5"/>
    <x v="342"/>
  </r>
  <r>
    <x v="19"/>
    <s v="370Z Nismo"/>
    <x v="1"/>
    <n v="3.7"/>
    <n v="350"/>
    <n v="276"/>
    <n v="4.5999999999999996"/>
    <x v="342"/>
  </r>
  <r>
    <x v="19"/>
    <s v="370Z Nismo"/>
    <x v="1"/>
    <n v="3.7"/>
    <n v="350"/>
    <n v="276"/>
    <n v="5.2"/>
    <x v="342"/>
  </r>
  <r>
    <x v="19"/>
    <s v="370Z Nismo"/>
    <x v="1"/>
    <n v="3.7"/>
    <n v="350"/>
    <n v="276"/>
    <n v="5"/>
    <x v="342"/>
  </r>
  <r>
    <x v="19"/>
    <s v="370Z Nismo"/>
    <x v="1"/>
    <n v="3.7"/>
    <n v="350"/>
    <n v="276"/>
    <n v="4.8"/>
    <x v="342"/>
  </r>
  <r>
    <x v="12"/>
    <s v="Mustang GT"/>
    <x v="0"/>
    <n v="5"/>
    <n v="460"/>
    <n v="420"/>
    <n v="4"/>
    <x v="342"/>
  </r>
  <r>
    <x v="30"/>
    <s v="Camaro SS 1LE"/>
    <x v="1"/>
    <n v="6.2"/>
    <n v="455"/>
    <n v="455"/>
    <n v="4"/>
    <x v="343"/>
  </r>
  <r>
    <x v="30"/>
    <s v="Camaro SS"/>
    <x v="0"/>
    <n v="6.2"/>
    <n v="455"/>
    <n v="455"/>
    <n v="4.0999999999999996"/>
    <x v="344"/>
  </r>
  <r>
    <x v="30"/>
    <s v="Camaro SS"/>
    <x v="0"/>
    <n v="6.2"/>
    <n v="455"/>
    <n v="455"/>
    <n v="4"/>
    <x v="345"/>
  </r>
  <r>
    <x v="30"/>
    <s v="Camaro SS"/>
    <x v="1"/>
    <n v="6.2"/>
    <n v="455"/>
    <n v="455"/>
    <n v="4.0999999999999996"/>
    <x v="345"/>
  </r>
  <r>
    <x v="35"/>
    <s v="Supra"/>
    <x v="0"/>
    <n v="3"/>
    <n v="382"/>
    <n v="368"/>
    <n v="3.9"/>
    <x v="346"/>
  </r>
  <r>
    <x v="35"/>
    <s v="GR Supra"/>
    <x v="0"/>
    <n v="3"/>
    <n v="382"/>
    <n v="368"/>
    <n v="3.9"/>
    <x v="346"/>
  </r>
  <r>
    <x v="35"/>
    <s v="Supra"/>
    <x v="0"/>
    <n v="3"/>
    <n v="382"/>
    <n v="368"/>
    <n v="3.9"/>
    <x v="346"/>
  </r>
  <r>
    <x v="35"/>
    <s v="GR Supra"/>
    <x v="0"/>
    <n v="3"/>
    <n v="382"/>
    <n v="368"/>
    <n v="3.9"/>
    <x v="346"/>
  </r>
  <r>
    <x v="35"/>
    <s v="Supra"/>
    <x v="1"/>
    <n v="3"/>
    <n v="382"/>
    <n v="368"/>
    <n v="3.9"/>
    <x v="347"/>
  </r>
  <r>
    <x v="12"/>
    <s v="Mustang GT"/>
    <x v="0"/>
    <n v="5"/>
    <n v="460"/>
    <n v="420"/>
    <n v="4.5"/>
    <x v="347"/>
  </r>
  <r>
    <x v="30"/>
    <s v="Camaro SS"/>
    <x v="1"/>
    <n v="6.2"/>
    <n v="455"/>
    <n v="455"/>
    <n v="4"/>
    <x v="348"/>
  </r>
  <r>
    <x v="30"/>
    <s v="Camaro SS"/>
    <x v="1"/>
    <n v="6.2"/>
    <n v="455"/>
    <n v="455"/>
    <n v="4.0999999999999996"/>
    <x v="349"/>
  </r>
  <r>
    <x v="30"/>
    <s v="Camaro SS"/>
    <x v="0"/>
    <n v="6.2"/>
    <n v="455"/>
    <n v="455"/>
    <n v="4.3"/>
    <x v="349"/>
  </r>
  <r>
    <x v="30"/>
    <s v="Camaro SS"/>
    <x v="1"/>
    <n v="6.2"/>
    <n v="455"/>
    <n v="455"/>
    <n v="4"/>
    <x v="350"/>
  </r>
  <r>
    <x v="30"/>
    <s v="Camaro SS"/>
    <x v="0"/>
    <n v="6.2"/>
    <n v="455"/>
    <n v="455"/>
    <n v="4.0999999999999996"/>
    <x v="350"/>
  </r>
  <r>
    <x v="30"/>
    <s v="Camaro SS"/>
    <x v="1"/>
    <n v="6.2"/>
    <n v="455"/>
    <n v="455"/>
    <n v="4"/>
    <x v="350"/>
  </r>
  <r>
    <x v="30"/>
    <s v="Camaro SS"/>
    <x v="1"/>
    <n v="6.2"/>
    <n v="455"/>
    <n v="455"/>
    <n v="4"/>
    <x v="350"/>
  </r>
  <r>
    <x v="30"/>
    <s v="Camaro SS"/>
    <x v="1"/>
    <n v="6.2"/>
    <n v="455"/>
    <n v="455"/>
    <n v="4"/>
    <x v="350"/>
  </r>
  <r>
    <x v="30"/>
    <s v="Camaro SS"/>
    <x v="1"/>
    <n v="6.2"/>
    <n v="455"/>
    <n v="455"/>
    <n v="4"/>
    <x v="350"/>
  </r>
  <r>
    <x v="30"/>
    <s v="Camaro SS"/>
    <x v="1"/>
    <n v="6.2"/>
    <n v="455"/>
    <n v="455"/>
    <n v="4.0999999999999996"/>
    <x v="351"/>
  </r>
  <r>
    <x v="30"/>
    <s v="Camaro SS"/>
    <x v="1"/>
    <n v="6.2"/>
    <n v="455"/>
    <n v="455"/>
    <n v="4"/>
    <x v="352"/>
  </r>
  <r>
    <x v="19"/>
    <s v="400Z"/>
    <x v="7"/>
    <n v="3"/>
    <n v="400"/>
    <n v="350"/>
    <n v="4"/>
    <x v="352"/>
  </r>
  <r>
    <x v="12"/>
    <s v="Mustang GT"/>
    <x v="0"/>
    <n v="5"/>
    <n v="460"/>
    <n v="420"/>
    <n v="4.3"/>
    <x v="353"/>
  </r>
  <r>
    <x v="12"/>
    <s v="Mustang GT"/>
    <x v="0"/>
    <n v="5"/>
    <n v="460"/>
    <n v="420"/>
    <n v="4"/>
    <x v="354"/>
  </r>
  <r>
    <x v="36"/>
    <s v="WRX STI"/>
    <x v="1"/>
    <n v="2.5"/>
    <n v="310"/>
    <n v="290"/>
    <n v="4.5999999999999996"/>
    <x v="355"/>
  </r>
  <r>
    <x v="36"/>
    <s v="WRX STI"/>
    <x v="0"/>
    <n v="2.5"/>
    <n v="310"/>
    <n v="290"/>
    <n v="5.2"/>
    <x v="355"/>
  </r>
  <r>
    <x v="36"/>
    <s v="WRX STI"/>
    <x v="1"/>
    <n v="2.5"/>
    <n v="310"/>
    <n v="290"/>
    <n v="5.2"/>
    <x v="355"/>
  </r>
  <r>
    <x v="30"/>
    <s v="Camaro SS"/>
    <x v="0"/>
    <n v="6.2"/>
    <n v="455"/>
    <n v="455"/>
    <n v="4.0999999999999996"/>
    <x v="356"/>
  </r>
  <r>
    <x v="12"/>
    <s v="Mustang GT"/>
    <x v="0"/>
    <n v="5"/>
    <n v="460"/>
    <n v="420"/>
    <n v="4.3"/>
    <x v="357"/>
  </r>
  <r>
    <x v="27"/>
    <s v="Challenger R/T"/>
    <x v="1"/>
    <n v="5.7"/>
    <n v="372"/>
    <n v="400"/>
    <n v="5.0999999999999996"/>
    <x v="358"/>
  </r>
  <r>
    <x v="19"/>
    <s v="370Z"/>
    <x v="1"/>
    <n v="3.7"/>
    <n v="332"/>
    <n v="270"/>
    <n v="5.3"/>
    <x v="359"/>
  </r>
  <r>
    <x v="19"/>
    <s v="370Z"/>
    <x v="1"/>
    <n v="3.7"/>
    <n v="332"/>
    <n v="270"/>
    <n v="4.7"/>
    <x v="360"/>
  </r>
  <r>
    <x v="19"/>
    <s v="370Z"/>
    <x v="1"/>
    <n v="3.7"/>
    <n v="332"/>
    <n v="270"/>
    <n v="5"/>
    <x v="361"/>
  </r>
  <r>
    <x v="19"/>
    <s v="370Z"/>
    <x v="1"/>
    <n v="3.7"/>
    <n v="332"/>
    <n v="270"/>
    <n v="4.9000000000000004"/>
    <x v="361"/>
  </r>
  <r>
    <x v="19"/>
    <s v="370Z"/>
    <x v="1"/>
    <n v="3.7"/>
    <n v="350"/>
    <n v="276"/>
    <n v="5.3"/>
    <x v="361"/>
  </r>
  <r>
    <x v="19"/>
    <s v="370Z Coupe"/>
    <x v="3"/>
    <n v="3.7"/>
    <n v="332"/>
    <n v="270"/>
    <n v="5"/>
    <x v="361"/>
  </r>
  <r>
    <x v="19"/>
    <s v="370Z"/>
    <x v="1"/>
    <n v="3.7"/>
    <n v="332"/>
    <n v="270"/>
    <n v="5"/>
    <x v="361"/>
  </r>
  <r>
    <x v="19"/>
    <s v="370Z"/>
    <x v="1"/>
    <n v="3.7"/>
    <n v="332"/>
    <n v="270"/>
    <n v="5.0999999999999996"/>
    <x v="361"/>
  </r>
  <r>
    <x v="19"/>
    <s v="370Z"/>
    <x v="1"/>
    <n v="3.7"/>
    <n v="332"/>
    <n v="270"/>
    <n v="5"/>
    <x v="362"/>
  </r>
  <r>
    <x v="19"/>
    <s v="370Z"/>
    <x v="1"/>
    <n v="3.7"/>
    <n v="332"/>
    <n v="270"/>
    <n v="5.2"/>
    <x v="362"/>
  </r>
  <r>
    <x v="27"/>
    <s v="Challenger"/>
    <x v="0"/>
    <n v="3.6"/>
    <n v="305"/>
    <n v="268"/>
    <n v="6.4"/>
    <x v="363"/>
  </r>
  <r>
    <x v="12"/>
    <s v="Mustang"/>
    <x v="1"/>
    <n v="2.2999999999999998"/>
    <n v="310"/>
    <n v="350"/>
    <n v="5.3"/>
    <x v="364"/>
  </r>
  <r>
    <x v="37"/>
    <s v="MX-5 Miata"/>
    <x v="1"/>
    <n v="2"/>
    <n v="181"/>
    <n v="151"/>
    <n v="6.5"/>
    <x v="365"/>
  </r>
  <r>
    <x v="30"/>
    <s v="Camaro"/>
    <x v="1"/>
    <n v="6.2"/>
    <n v="455"/>
    <n v="455"/>
    <n v="4"/>
    <x v="366"/>
  </r>
  <r>
    <x v="30"/>
    <s v="Camaro"/>
    <x v="0"/>
    <n v="6.2"/>
    <n v="455"/>
    <n v="455"/>
    <n v="4"/>
    <x v="366"/>
  </r>
  <r>
    <x v="30"/>
    <s v="Camaro"/>
    <x v="1"/>
    <n v="6.2"/>
    <n v="455"/>
    <n v="455"/>
    <n v="4"/>
    <x v="366"/>
  </r>
  <r>
    <x v="30"/>
    <s v="Camaro"/>
    <x v="1"/>
    <n v="6.2"/>
    <n v="455"/>
    <n v="455"/>
    <n v="4"/>
    <x v="3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x v="0"/>
    <x v="0"/>
    <x v="0"/>
    <n v="8"/>
    <n v="1578"/>
    <n v="1180"/>
    <n v="2.2999999999999998"/>
    <x v="0"/>
  </r>
  <r>
    <x v="0"/>
    <x v="0"/>
    <x v="1"/>
    <n v="8"/>
    <n v="1578"/>
    <n v="1180"/>
    <n v="2.4"/>
    <x v="0"/>
  </r>
  <r>
    <x v="0"/>
    <x v="1"/>
    <x v="0"/>
    <n v="8"/>
    <n v="1500"/>
    <n v="1180"/>
    <n v="2.5"/>
    <x v="1"/>
  </r>
  <r>
    <x v="1"/>
    <x v="2"/>
    <x v="1"/>
    <n v="6.5"/>
    <n v="819"/>
    <n v="531"/>
    <n v="2.8"/>
    <x v="2"/>
  </r>
  <r>
    <x v="0"/>
    <x v="3"/>
    <x v="1"/>
    <n v="8"/>
    <n v="1500"/>
    <n v="1180"/>
    <n v="2.2999999999999998"/>
    <x v="3"/>
  </r>
  <r>
    <x v="2"/>
    <x v="4"/>
    <x v="1"/>
    <n v="6"/>
    <n v="791"/>
    <n v="774"/>
    <n v="2.5"/>
    <x v="4"/>
  </r>
  <r>
    <x v="2"/>
    <x v="5"/>
    <x v="1"/>
    <n v="6"/>
    <n v="764"/>
    <n v="738"/>
    <n v="2.8"/>
    <x v="4"/>
  </r>
  <r>
    <x v="3"/>
    <x v="6"/>
    <x v="2"/>
    <n v="3.7"/>
    <n v="780"/>
    <n v="708"/>
    <n v="2.8"/>
    <x v="5"/>
  </r>
  <r>
    <x v="0"/>
    <x v="1"/>
    <x v="1"/>
    <n v="8"/>
    <n v="1500"/>
    <n v="1180"/>
    <n v="2.4"/>
    <x v="6"/>
  </r>
  <r>
    <x v="0"/>
    <x v="1"/>
    <x v="0"/>
    <n v="8"/>
    <n v="1500"/>
    <n v="1180"/>
    <n v="2.4"/>
    <x v="6"/>
  </r>
  <r>
    <x v="4"/>
    <x v="7"/>
    <x v="0"/>
    <n v="5"/>
    <n v="1600"/>
    <n v="1106"/>
    <n v="2.5"/>
    <x v="6"/>
  </r>
  <r>
    <x v="0"/>
    <x v="1"/>
    <x v="1"/>
    <n v="8"/>
    <n v="1500"/>
    <n v="1180"/>
    <n v="2.4"/>
    <x v="6"/>
  </r>
  <r>
    <x v="0"/>
    <x v="1"/>
    <x v="1"/>
    <n v="8"/>
    <n v="1500"/>
    <n v="1180"/>
    <n v="2.4"/>
    <x v="6"/>
  </r>
  <r>
    <x v="4"/>
    <x v="7"/>
    <x v="0"/>
    <n v="5"/>
    <n v="1600"/>
    <n v="1106"/>
    <n v="2.5"/>
    <x v="6"/>
  </r>
  <r>
    <x v="0"/>
    <x v="1"/>
    <x v="1"/>
    <n v="8"/>
    <n v="1500"/>
    <n v="1180"/>
    <n v="2.2999999999999998"/>
    <x v="6"/>
  </r>
  <r>
    <x v="4"/>
    <x v="7"/>
    <x v="1"/>
    <n v="5"/>
    <n v="1280"/>
    <n v="1015"/>
    <n v="2.5"/>
    <x v="6"/>
  </r>
  <r>
    <x v="4"/>
    <x v="7"/>
    <x v="0"/>
    <n v="5"/>
    <n v="1280"/>
    <n v="1015"/>
    <n v="2.5"/>
    <x v="6"/>
  </r>
  <r>
    <x v="0"/>
    <x v="1"/>
    <x v="1"/>
    <n v="8"/>
    <n v="1500"/>
    <n v="1180"/>
    <n v="2.4"/>
    <x v="6"/>
  </r>
  <r>
    <x v="0"/>
    <x v="1"/>
    <x v="0"/>
    <n v="8"/>
    <n v="1500"/>
    <n v="1180"/>
    <n v="2.4"/>
    <x v="6"/>
  </r>
  <r>
    <x v="0"/>
    <x v="1"/>
    <x v="0"/>
    <n v="8"/>
    <n v="1500"/>
    <n v="1180"/>
    <n v="2.4"/>
    <x v="6"/>
  </r>
  <r>
    <x v="4"/>
    <x v="7"/>
    <x v="1"/>
    <n v="5"/>
    <n v="1262"/>
    <n v="1106"/>
    <n v="2.5"/>
    <x v="6"/>
  </r>
  <r>
    <x v="0"/>
    <x v="1"/>
    <x v="0"/>
    <n v="8"/>
    <n v="1500"/>
    <n v="1180"/>
    <n v="2.2999999999999998"/>
    <x v="6"/>
  </r>
  <r>
    <x v="0"/>
    <x v="1"/>
    <x v="1"/>
    <n v="8"/>
    <n v="1500"/>
    <n v="1180"/>
    <n v="2.2999999999999998"/>
    <x v="6"/>
  </r>
  <r>
    <x v="0"/>
    <x v="1"/>
    <x v="1"/>
    <n v="8"/>
    <n v="1479"/>
    <n v="1180"/>
    <n v="2.5"/>
    <x v="6"/>
  </r>
  <r>
    <x v="0"/>
    <x v="1"/>
    <x v="1"/>
    <n v="8"/>
    <n v="1500"/>
    <n v="1180"/>
    <n v="2.5"/>
    <x v="6"/>
  </r>
  <r>
    <x v="0"/>
    <x v="1"/>
    <x v="0"/>
    <n v="8"/>
    <n v="1500"/>
    <n v="1180"/>
    <n v="2.4"/>
    <x v="6"/>
  </r>
  <r>
    <x v="0"/>
    <x v="1"/>
    <x v="1"/>
    <n v="8"/>
    <n v="1479"/>
    <n v="1180"/>
    <n v="2.4"/>
    <x v="6"/>
  </r>
  <r>
    <x v="4"/>
    <x v="7"/>
    <x v="0"/>
    <n v="5"/>
    <n v="1600"/>
    <n v="1106"/>
    <n v="2.5"/>
    <x v="6"/>
  </r>
  <r>
    <x v="0"/>
    <x v="1"/>
    <x v="1"/>
    <n v="8"/>
    <n v="1500"/>
    <n v="1180"/>
    <n v="2.4"/>
    <x v="6"/>
  </r>
  <r>
    <x v="4"/>
    <x v="7"/>
    <x v="0"/>
    <n v="5"/>
    <n v="1280"/>
    <n v="1015"/>
    <n v="2.5"/>
    <x v="6"/>
  </r>
  <r>
    <x v="0"/>
    <x v="1"/>
    <x v="1"/>
    <n v="8"/>
    <n v="1479"/>
    <n v="1180"/>
    <n v="2.4"/>
    <x v="6"/>
  </r>
  <r>
    <x v="4"/>
    <x v="7"/>
    <x v="0"/>
    <n v="5"/>
    <n v="1280"/>
    <n v="1106"/>
    <n v="2.5"/>
    <x v="6"/>
  </r>
  <r>
    <x v="0"/>
    <x v="1"/>
    <x v="1"/>
    <n v="8"/>
    <n v="1500"/>
    <n v="1180"/>
    <n v="2.4"/>
    <x v="7"/>
  </r>
  <r>
    <x v="0"/>
    <x v="1"/>
    <x v="1"/>
    <n v="8"/>
    <n v="1479"/>
    <n v="1180"/>
    <n v="2.2999999999999998"/>
    <x v="7"/>
  </r>
  <r>
    <x v="0"/>
    <x v="1"/>
    <x v="0"/>
    <n v="8"/>
    <n v="1479"/>
    <n v="1180"/>
    <n v="2.4"/>
    <x v="8"/>
  </r>
  <r>
    <x v="4"/>
    <x v="7"/>
    <x v="1"/>
    <n v="5"/>
    <n v="1280"/>
    <n v="1015"/>
    <n v="2.5"/>
    <x v="9"/>
  </r>
  <r>
    <x v="2"/>
    <x v="5"/>
    <x v="1"/>
    <n v="6"/>
    <n v="720"/>
    <n v="737"/>
    <n v="2.8"/>
    <x v="9"/>
  </r>
  <r>
    <x v="2"/>
    <x v="5"/>
    <x v="0"/>
    <n v="6"/>
    <n v="764"/>
    <n v="738"/>
    <n v="2.8"/>
    <x v="9"/>
  </r>
  <r>
    <x v="4"/>
    <x v="7"/>
    <x v="0"/>
    <n v="5"/>
    <n v="1280"/>
    <n v="1106"/>
    <n v="2.5"/>
    <x v="9"/>
  </r>
  <r>
    <x v="4"/>
    <x v="7"/>
    <x v="0"/>
    <n v="5"/>
    <n v="1280"/>
    <n v="1015"/>
    <n v="2.5"/>
    <x v="9"/>
  </r>
  <r>
    <x v="4"/>
    <x v="8"/>
    <x v="0"/>
    <n v="5"/>
    <n v="1600"/>
    <n v="1106"/>
    <n v="2.1"/>
    <x v="9"/>
  </r>
  <r>
    <x v="4"/>
    <x v="7"/>
    <x v="1"/>
    <n v="5"/>
    <n v="1280"/>
    <n v="1106"/>
    <n v="2.5"/>
    <x v="9"/>
  </r>
  <r>
    <x v="4"/>
    <x v="7"/>
    <x v="1"/>
    <n v="5"/>
    <n v="1280"/>
    <n v="1015"/>
    <n v="2.5"/>
    <x v="9"/>
  </r>
  <r>
    <x v="4"/>
    <x v="7"/>
    <x v="1"/>
    <n v="5"/>
    <n v="1280"/>
    <n v="1106"/>
    <n v="2.5"/>
    <x v="9"/>
  </r>
  <r>
    <x v="5"/>
    <x v="9"/>
    <x v="1"/>
    <s v="Electric"/>
    <n v="2000"/>
    <n v="1254"/>
    <n v="2.8"/>
    <x v="9"/>
  </r>
  <r>
    <x v="5"/>
    <x v="9"/>
    <x v="0"/>
    <s v="Electric"/>
    <n v="1973"/>
    <n v="1254"/>
    <n v="2.5"/>
    <x v="10"/>
  </r>
  <r>
    <x v="2"/>
    <x v="5"/>
    <x v="3"/>
    <n v="6"/>
    <n v="720"/>
    <n v="738"/>
    <n v="3"/>
    <x v="11"/>
  </r>
  <r>
    <x v="5"/>
    <x v="9"/>
    <x v="0"/>
    <s v="N/A"/>
    <n v="1972"/>
    <n v="1254"/>
    <n v="2.5"/>
    <x v="11"/>
  </r>
  <r>
    <x v="2"/>
    <x v="5"/>
    <x v="1"/>
    <n v="6"/>
    <n v="730"/>
    <n v="738"/>
    <n v="3"/>
    <x v="12"/>
  </r>
  <r>
    <x v="2"/>
    <x v="10"/>
    <x v="1"/>
    <n v="6"/>
    <n v="791"/>
    <n v="774"/>
    <n v="2.7"/>
    <x v="12"/>
  </r>
  <r>
    <x v="2"/>
    <x v="5"/>
    <x v="1"/>
    <n v="6"/>
    <n v="764"/>
    <n v="738"/>
    <n v="2.6"/>
    <x v="12"/>
  </r>
  <r>
    <x v="2"/>
    <x v="5"/>
    <x v="1"/>
    <n v="6"/>
    <n v="764"/>
    <n v="738"/>
    <n v="2.6"/>
    <x v="12"/>
  </r>
  <r>
    <x v="5"/>
    <x v="9"/>
    <x v="0"/>
    <s v="Electric"/>
    <n v="1973"/>
    <n v="1254"/>
    <n v="2.5"/>
    <x v="12"/>
  </r>
  <r>
    <x v="2"/>
    <x v="5"/>
    <x v="1"/>
    <n v="6"/>
    <n v="764"/>
    <n v="737"/>
    <n v="3"/>
    <x v="12"/>
  </r>
  <r>
    <x v="2"/>
    <x v="5"/>
    <x v="1"/>
    <n v="6"/>
    <n v="764"/>
    <n v="740"/>
    <n v="2.8"/>
    <x v="12"/>
  </r>
  <r>
    <x v="2"/>
    <x v="5"/>
    <x v="1"/>
    <n v="6"/>
    <n v="764"/>
    <n v="738"/>
    <n v="3"/>
    <x v="12"/>
  </r>
  <r>
    <x v="6"/>
    <x v="11"/>
    <x v="0"/>
    <s v="Electric"/>
    <n v="1874"/>
    <n v="1696"/>
    <n v="1.9"/>
    <x v="13"/>
  </r>
  <r>
    <x v="6"/>
    <x v="11"/>
    <x v="1"/>
    <s v="Electric"/>
    <n v="1872"/>
    <n v="1696"/>
    <n v="1.9"/>
    <x v="13"/>
  </r>
  <r>
    <x v="7"/>
    <x v="12"/>
    <x v="0"/>
    <s v="Electric"/>
    <n v="1914"/>
    <n v="1696"/>
    <n v="1.85"/>
    <x v="14"/>
  </r>
  <r>
    <x v="7"/>
    <x v="12"/>
    <x v="0"/>
    <s v="Electric"/>
    <n v="1914"/>
    <n v="1696"/>
    <n v="1.95"/>
    <x v="14"/>
  </r>
  <r>
    <x v="7"/>
    <x v="13"/>
    <x v="0"/>
    <s v="N/A"/>
    <n v="1914"/>
    <n v="1696"/>
    <n v="1.9"/>
    <x v="14"/>
  </r>
  <r>
    <x v="7"/>
    <x v="13"/>
    <x v="0"/>
    <s v="Electric"/>
    <n v="1914"/>
    <n v="1732"/>
    <n v="1.85"/>
    <x v="14"/>
  </r>
  <r>
    <x v="7"/>
    <x v="12"/>
    <x v="0"/>
    <s v="Electric"/>
    <n v="1914"/>
    <n v="1696"/>
    <n v="1.85"/>
    <x v="14"/>
  </r>
  <r>
    <x v="7"/>
    <x v="13"/>
    <x v="0"/>
    <s v="N/A"/>
    <n v="1888"/>
    <n v="1696"/>
    <n v="1.8"/>
    <x v="14"/>
  </r>
  <r>
    <x v="7"/>
    <x v="13"/>
    <x v="1"/>
    <s v="Electric"/>
    <n v="1914"/>
    <n v="1732"/>
    <n v="1.8"/>
    <x v="14"/>
  </r>
  <r>
    <x v="7"/>
    <x v="13"/>
    <x v="1"/>
    <s v="Electric"/>
    <n v="1914"/>
    <n v="1696"/>
    <n v="1.9"/>
    <x v="14"/>
  </r>
  <r>
    <x v="7"/>
    <x v="13"/>
    <x v="0"/>
    <s v="Electric"/>
    <n v="1914"/>
    <n v="1696"/>
    <n v="1.9"/>
    <x v="14"/>
  </r>
  <r>
    <x v="7"/>
    <x v="12"/>
    <x v="1"/>
    <s v="Electric"/>
    <n v="1914"/>
    <n v="1696"/>
    <n v="1.9"/>
    <x v="14"/>
  </r>
  <r>
    <x v="7"/>
    <x v="13"/>
    <x v="0"/>
    <s v="N/A"/>
    <n v="1914"/>
    <n v="1696"/>
    <n v="1.85"/>
    <x v="14"/>
  </r>
  <r>
    <x v="7"/>
    <x v="12"/>
    <x v="1"/>
    <s v="Electric"/>
    <n v="1914"/>
    <n v="1696"/>
    <n v="1.85"/>
    <x v="14"/>
  </r>
  <r>
    <x v="7"/>
    <x v="12"/>
    <x v="0"/>
    <s v="Electric"/>
    <n v="1914"/>
    <n v="1696"/>
    <n v="1.85"/>
    <x v="14"/>
  </r>
  <r>
    <x v="7"/>
    <x v="12"/>
    <x v="1"/>
    <s v="Electric Motor"/>
    <n v="1888"/>
    <n v="1696"/>
    <n v="1.85"/>
    <x v="14"/>
  </r>
  <r>
    <x v="8"/>
    <x v="14"/>
    <x v="1"/>
    <n v="4"/>
    <n v="1035"/>
    <n v="848"/>
    <n v="2.5"/>
    <x v="15"/>
  </r>
  <r>
    <x v="5"/>
    <x v="9"/>
    <x v="0"/>
    <s v="Electric"/>
    <n v="1973"/>
    <n v="1254"/>
    <n v="2.5"/>
    <x v="16"/>
  </r>
  <r>
    <x v="5"/>
    <x v="9"/>
    <x v="1"/>
    <s v="Electric Motor"/>
    <n v="1972"/>
    <n v="1254"/>
    <n v="2"/>
    <x v="16"/>
  </r>
  <r>
    <x v="9"/>
    <x v="15"/>
    <x v="2"/>
    <n v="4.5999999999999996"/>
    <n v="887"/>
    <n v="944"/>
    <n v="2.2000000000000002"/>
    <x v="17"/>
  </r>
  <r>
    <x v="3"/>
    <x v="16"/>
    <x v="0"/>
    <n v="3.8"/>
    <n v="800"/>
    <n v="723"/>
    <n v="2.7"/>
    <x v="18"/>
  </r>
  <r>
    <x v="3"/>
    <x v="16"/>
    <x v="0"/>
    <n v="3.8"/>
    <n v="800"/>
    <n v="723"/>
    <n v="2.7"/>
    <x v="19"/>
  </r>
  <r>
    <x v="8"/>
    <x v="17"/>
    <x v="3"/>
    <n v="4"/>
    <n v="789"/>
    <n v="590"/>
    <n v="2.7"/>
    <x v="20"/>
  </r>
  <r>
    <x v="8"/>
    <x v="17"/>
    <x v="4"/>
    <n v="4"/>
    <n v="789"/>
    <n v="590"/>
    <n v="2.7"/>
    <x v="21"/>
  </r>
  <r>
    <x v="10"/>
    <x v="18"/>
    <x v="5"/>
    <n v="7"/>
    <n v="435"/>
    <n v="440"/>
    <n v="4.2"/>
    <x v="22"/>
  </r>
  <r>
    <x v="8"/>
    <x v="17"/>
    <x v="1"/>
    <n v="4"/>
    <n v="789"/>
    <n v="590"/>
    <n v="2.7"/>
    <x v="22"/>
  </r>
  <r>
    <x v="8"/>
    <x v="17"/>
    <x v="1"/>
    <n v="4"/>
    <n v="789"/>
    <n v="590"/>
    <n v="2.7"/>
    <x v="22"/>
  </r>
  <r>
    <x v="11"/>
    <x v="19"/>
    <x v="1"/>
    <n v="4"/>
    <n v="986"/>
    <n v="590"/>
    <n v="2.5"/>
    <x v="23"/>
  </r>
  <r>
    <x v="11"/>
    <x v="19"/>
    <x v="1"/>
    <n v="4"/>
    <n v="986"/>
    <n v="590"/>
    <n v="2.5"/>
    <x v="23"/>
  </r>
  <r>
    <x v="11"/>
    <x v="19"/>
    <x v="1"/>
    <n v="4"/>
    <n v="986"/>
    <n v="590"/>
    <n v="2.5"/>
    <x v="23"/>
  </r>
  <r>
    <x v="11"/>
    <x v="19"/>
    <x v="1"/>
    <n v="4"/>
    <n v="986"/>
    <n v="590"/>
    <n v="2.5"/>
    <x v="23"/>
  </r>
  <r>
    <x v="11"/>
    <x v="19"/>
    <x v="0"/>
    <n v="4"/>
    <n v="986"/>
    <n v="590"/>
    <n v="2.5"/>
    <x v="23"/>
  </r>
  <r>
    <x v="11"/>
    <x v="19"/>
    <x v="1"/>
    <n v="4"/>
    <n v="986"/>
    <n v="590"/>
    <n v="2.5"/>
    <x v="23"/>
  </r>
  <r>
    <x v="11"/>
    <x v="19"/>
    <x v="0"/>
    <n v="4"/>
    <n v="986"/>
    <n v="590"/>
    <n v="2.5"/>
    <x v="23"/>
  </r>
  <r>
    <x v="11"/>
    <x v="19"/>
    <x v="1"/>
    <n v="4"/>
    <n v="986"/>
    <n v="590"/>
    <n v="2.5"/>
    <x v="23"/>
  </r>
  <r>
    <x v="11"/>
    <x v="19"/>
    <x v="1"/>
    <n v="4"/>
    <n v="986"/>
    <n v="590"/>
    <n v="2.5"/>
    <x v="23"/>
  </r>
  <r>
    <x v="11"/>
    <x v="19"/>
    <x v="1"/>
    <n v="4"/>
    <n v="986"/>
    <n v="590"/>
    <n v="2.5"/>
    <x v="23"/>
  </r>
  <r>
    <x v="11"/>
    <x v="19"/>
    <x v="0"/>
    <n v="4"/>
    <n v="986"/>
    <n v="590"/>
    <n v="2.5"/>
    <x v="23"/>
  </r>
  <r>
    <x v="11"/>
    <x v="19"/>
    <x v="1"/>
    <n v="4"/>
    <n v="986"/>
    <n v="590"/>
    <n v="2.5"/>
    <x v="23"/>
  </r>
  <r>
    <x v="11"/>
    <x v="19"/>
    <x v="1"/>
    <n v="4"/>
    <n v="986"/>
    <n v="590"/>
    <n v="2.5"/>
    <x v="23"/>
  </r>
  <r>
    <x v="11"/>
    <x v="19"/>
    <x v="0"/>
    <n v="4"/>
    <n v="986"/>
    <n v="590"/>
    <n v="2.5"/>
    <x v="23"/>
  </r>
  <r>
    <x v="11"/>
    <x v="19"/>
    <x v="1"/>
    <n v="4"/>
    <n v="986"/>
    <n v="590"/>
    <n v="2.5"/>
    <x v="23"/>
  </r>
  <r>
    <x v="11"/>
    <x v="19"/>
    <x v="0"/>
    <n v="4"/>
    <n v="986"/>
    <n v="590"/>
    <n v="2.5"/>
    <x v="23"/>
  </r>
  <r>
    <x v="11"/>
    <x v="19"/>
    <x v="1"/>
    <n v="4"/>
    <n v="986"/>
    <n v="590"/>
    <n v="2.5"/>
    <x v="23"/>
  </r>
  <r>
    <x v="11"/>
    <x v="19"/>
    <x v="1"/>
    <n v="4"/>
    <n v="986"/>
    <n v="590"/>
    <n v="2.5"/>
    <x v="23"/>
  </r>
  <r>
    <x v="11"/>
    <x v="19"/>
    <x v="1"/>
    <s v="4.0 (Hybrid)"/>
    <n v="986"/>
    <n v="590"/>
    <n v="2.5"/>
    <x v="23"/>
  </r>
  <r>
    <x v="11"/>
    <x v="19"/>
    <x v="0"/>
    <n v="4"/>
    <n v="986"/>
    <n v="590"/>
    <n v="2.5"/>
    <x v="23"/>
  </r>
  <r>
    <x v="11"/>
    <x v="19"/>
    <x v="1"/>
    <n v="4"/>
    <n v="986"/>
    <n v="590"/>
    <n v="2.5"/>
    <x v="23"/>
  </r>
  <r>
    <x v="11"/>
    <x v="19"/>
    <x v="1"/>
    <n v="4"/>
    <n v="986"/>
    <n v="590"/>
    <n v="2.5"/>
    <x v="23"/>
  </r>
  <r>
    <x v="1"/>
    <x v="20"/>
    <x v="3"/>
    <n v="6.5"/>
    <n v="770"/>
    <n v="531"/>
    <n v="2.8"/>
    <x v="24"/>
  </r>
  <r>
    <x v="1"/>
    <x v="20"/>
    <x v="3"/>
    <n v="6.5"/>
    <n v="759"/>
    <n v="531"/>
    <n v="2.8"/>
    <x v="24"/>
  </r>
  <r>
    <x v="1"/>
    <x v="21"/>
    <x v="1"/>
    <n v="6.5"/>
    <n v="770"/>
    <n v="531"/>
    <n v="2.9"/>
    <x v="25"/>
  </r>
  <r>
    <x v="1"/>
    <x v="20"/>
    <x v="1"/>
    <n v="6.5"/>
    <n v="759"/>
    <n v="531"/>
    <n v="2.8"/>
    <x v="26"/>
  </r>
  <r>
    <x v="1"/>
    <x v="20"/>
    <x v="1"/>
    <n v="6.5"/>
    <n v="770"/>
    <n v="531"/>
    <n v="2.8"/>
    <x v="26"/>
  </r>
  <r>
    <x v="1"/>
    <x v="20"/>
    <x v="1"/>
    <n v="6.5"/>
    <n v="759"/>
    <n v="531"/>
    <n v="2.8"/>
    <x v="27"/>
  </r>
  <r>
    <x v="1"/>
    <x v="21"/>
    <x v="1"/>
    <n v="6.5"/>
    <n v="730"/>
    <n v="507"/>
    <n v="2.8"/>
    <x v="27"/>
  </r>
  <r>
    <x v="1"/>
    <x v="20"/>
    <x v="1"/>
    <n v="6.5"/>
    <n v="770"/>
    <n v="531"/>
    <n v="2.8"/>
    <x v="27"/>
  </r>
  <r>
    <x v="1"/>
    <x v="20"/>
    <x v="1"/>
    <n v="6.5"/>
    <n v="759"/>
    <n v="531"/>
    <n v="2.8"/>
    <x v="27"/>
  </r>
  <r>
    <x v="1"/>
    <x v="21"/>
    <x v="1"/>
    <n v="6.5"/>
    <n v="759"/>
    <n v="531"/>
    <n v="2.9"/>
    <x v="27"/>
  </r>
  <r>
    <x v="1"/>
    <x v="20"/>
    <x v="1"/>
    <n v="6.5"/>
    <n v="759"/>
    <n v="531"/>
    <n v="2.8"/>
    <x v="27"/>
  </r>
  <r>
    <x v="1"/>
    <x v="21"/>
    <x v="1"/>
    <n v="6.5"/>
    <n v="730"/>
    <n v="509"/>
    <n v="2.9"/>
    <x v="28"/>
  </r>
  <r>
    <x v="1"/>
    <x v="20"/>
    <x v="1"/>
    <n v="6.5"/>
    <n v="770"/>
    <n v="531"/>
    <n v="2.8"/>
    <x v="28"/>
  </r>
  <r>
    <x v="1"/>
    <x v="20"/>
    <x v="3"/>
    <n v="6.5"/>
    <n v="759"/>
    <n v="531"/>
    <n v="2.8"/>
    <x v="29"/>
  </r>
  <r>
    <x v="1"/>
    <x v="20"/>
    <x v="1"/>
    <n v="6.5"/>
    <n v="759"/>
    <n v="531"/>
    <n v="2.8"/>
    <x v="29"/>
  </r>
  <r>
    <x v="1"/>
    <x v="21"/>
    <x v="1"/>
    <n v="6.5"/>
    <n v="730"/>
    <n v="509"/>
    <n v="2.9"/>
    <x v="29"/>
  </r>
  <r>
    <x v="1"/>
    <x v="21"/>
    <x v="1"/>
    <n v="6.5"/>
    <n v="730"/>
    <n v="509"/>
    <n v="2.9"/>
    <x v="29"/>
  </r>
  <r>
    <x v="11"/>
    <x v="19"/>
    <x v="0"/>
    <n v="4"/>
    <n v="986"/>
    <n v="590"/>
    <n v="2.5"/>
    <x v="30"/>
  </r>
  <r>
    <x v="12"/>
    <x v="22"/>
    <x v="0"/>
    <n v="3.5"/>
    <n v="660"/>
    <n v="550"/>
    <n v="3"/>
    <x v="31"/>
  </r>
  <r>
    <x v="12"/>
    <x v="22"/>
    <x v="1"/>
    <n v="3.5"/>
    <n v="660"/>
    <n v="550"/>
    <n v="3"/>
    <x v="31"/>
  </r>
  <r>
    <x v="12"/>
    <x v="22"/>
    <x v="0"/>
    <n v="3.5"/>
    <n v="660"/>
    <n v="550"/>
    <n v="2.8"/>
    <x v="31"/>
  </r>
  <r>
    <x v="12"/>
    <x v="22"/>
    <x v="0"/>
    <n v="3.5"/>
    <n v="660"/>
    <n v="550"/>
    <n v="2.8"/>
    <x v="31"/>
  </r>
  <r>
    <x v="12"/>
    <x v="22"/>
    <x v="0"/>
    <n v="3.5"/>
    <n v="660"/>
    <n v="550"/>
    <n v="2.9"/>
    <x v="31"/>
  </r>
  <r>
    <x v="12"/>
    <x v="22"/>
    <x v="0"/>
    <n v="3.5"/>
    <n v="660"/>
    <n v="550"/>
    <n v="2.9"/>
    <x v="31"/>
  </r>
  <r>
    <x v="12"/>
    <x v="22"/>
    <x v="0"/>
    <n v="3.5"/>
    <n v="660"/>
    <n v="550"/>
    <n v="2.8"/>
    <x v="31"/>
  </r>
  <r>
    <x v="12"/>
    <x v="22"/>
    <x v="0"/>
    <n v="3.5"/>
    <n v="660"/>
    <n v="550"/>
    <n v="3"/>
    <x v="31"/>
  </r>
  <r>
    <x v="12"/>
    <x v="22"/>
    <x v="0"/>
    <n v="3.5"/>
    <n v="660"/>
    <n v="550"/>
    <n v="3"/>
    <x v="31"/>
  </r>
  <r>
    <x v="12"/>
    <x v="22"/>
    <x v="0"/>
    <n v="3.5"/>
    <n v="660"/>
    <n v="550"/>
    <n v="3"/>
    <x v="31"/>
  </r>
  <r>
    <x v="12"/>
    <x v="22"/>
    <x v="1"/>
    <n v="3.5"/>
    <n v="660"/>
    <n v="550"/>
    <n v="2.9"/>
    <x v="31"/>
  </r>
  <r>
    <x v="12"/>
    <x v="22"/>
    <x v="1"/>
    <n v="3.5"/>
    <n v="660"/>
    <n v="550"/>
    <n v="2.8"/>
    <x v="31"/>
  </r>
  <r>
    <x v="12"/>
    <x v="22"/>
    <x v="0"/>
    <n v="3.5"/>
    <n v="660"/>
    <n v="550"/>
    <n v="3"/>
    <x v="31"/>
  </r>
  <r>
    <x v="12"/>
    <x v="22"/>
    <x v="1"/>
    <n v="3.5"/>
    <n v="647"/>
    <n v="550"/>
    <n v="2.8"/>
    <x v="31"/>
  </r>
  <r>
    <x v="12"/>
    <x v="22"/>
    <x v="1"/>
    <n v="3.5"/>
    <n v="647"/>
    <n v="550"/>
    <n v="3"/>
    <x v="31"/>
  </r>
  <r>
    <x v="12"/>
    <x v="22"/>
    <x v="0"/>
    <n v="3.5"/>
    <n v="660"/>
    <n v="550"/>
    <n v="3"/>
    <x v="31"/>
  </r>
  <r>
    <x v="12"/>
    <x v="22"/>
    <x v="1"/>
    <n v="3.5"/>
    <n v="660"/>
    <n v="550"/>
    <n v="3"/>
    <x v="31"/>
  </r>
  <r>
    <x v="12"/>
    <x v="22"/>
    <x v="0"/>
    <n v="3.5"/>
    <n v="647"/>
    <n v="550"/>
    <n v="3"/>
    <x v="31"/>
  </r>
  <r>
    <x v="12"/>
    <x v="22"/>
    <x v="0"/>
    <n v="3.5"/>
    <n v="660"/>
    <n v="550"/>
    <n v="3"/>
    <x v="31"/>
  </r>
  <r>
    <x v="12"/>
    <x v="22"/>
    <x v="1"/>
    <n v="3.5"/>
    <n v="660"/>
    <n v="550"/>
    <n v="3"/>
    <x v="31"/>
  </r>
  <r>
    <x v="12"/>
    <x v="22"/>
    <x v="0"/>
    <n v="3.5"/>
    <n v="647"/>
    <n v="550"/>
    <n v="3"/>
    <x v="31"/>
  </r>
  <r>
    <x v="12"/>
    <x v="22"/>
    <x v="0"/>
    <n v="3.5"/>
    <n v="660"/>
    <n v="550"/>
    <n v="2.8"/>
    <x v="31"/>
  </r>
  <r>
    <x v="12"/>
    <x v="22"/>
    <x v="1"/>
    <n v="3.5"/>
    <n v="660"/>
    <n v="550"/>
    <n v="2.9"/>
    <x v="31"/>
  </r>
  <r>
    <x v="12"/>
    <x v="22"/>
    <x v="0"/>
    <n v="3.5"/>
    <n v="660"/>
    <n v="550"/>
    <n v="2.9"/>
    <x v="31"/>
  </r>
  <r>
    <x v="12"/>
    <x v="22"/>
    <x v="0"/>
    <n v="3.5"/>
    <n v="660"/>
    <n v="550"/>
    <n v="2.8"/>
    <x v="31"/>
  </r>
  <r>
    <x v="12"/>
    <x v="22"/>
    <x v="0"/>
    <n v="3.5"/>
    <n v="660"/>
    <n v="550"/>
    <n v="2.9"/>
    <x v="31"/>
  </r>
  <r>
    <x v="12"/>
    <x v="22"/>
    <x v="0"/>
    <n v="3.5"/>
    <n v="660"/>
    <n v="550"/>
    <n v="3"/>
    <x v="31"/>
  </r>
  <r>
    <x v="12"/>
    <x v="22"/>
    <x v="1"/>
    <n v="3.5"/>
    <n v="660"/>
    <n v="550"/>
    <n v="2.9"/>
    <x v="31"/>
  </r>
  <r>
    <x v="12"/>
    <x v="22"/>
    <x v="1"/>
    <n v="3.5"/>
    <n v="660"/>
    <n v="550"/>
    <n v="2.8"/>
    <x v="31"/>
  </r>
  <r>
    <x v="12"/>
    <x v="22"/>
    <x v="0"/>
    <n v="3.5"/>
    <n v="660"/>
    <n v="550"/>
    <n v="2.9"/>
    <x v="31"/>
  </r>
  <r>
    <x v="12"/>
    <x v="22"/>
    <x v="0"/>
    <n v="3.5"/>
    <n v="660"/>
    <n v="550"/>
    <n v="2.8"/>
    <x v="31"/>
  </r>
  <r>
    <x v="12"/>
    <x v="22"/>
    <x v="1"/>
    <n v="3.5"/>
    <n v="660"/>
    <n v="550"/>
    <n v="2.9"/>
    <x v="31"/>
  </r>
  <r>
    <x v="12"/>
    <x v="22"/>
    <x v="0"/>
    <n v="3.5"/>
    <n v="660"/>
    <n v="550"/>
    <n v="2.8"/>
    <x v="31"/>
  </r>
  <r>
    <x v="12"/>
    <x v="22"/>
    <x v="1"/>
    <n v="3.5"/>
    <n v="660"/>
    <n v="550"/>
    <n v="3"/>
    <x v="31"/>
  </r>
  <r>
    <x v="1"/>
    <x v="23"/>
    <x v="0"/>
    <n v="6.5"/>
    <n v="729"/>
    <n v="507"/>
    <n v="2.9"/>
    <x v="32"/>
  </r>
  <r>
    <x v="1"/>
    <x v="21"/>
    <x v="1"/>
    <n v="6.5"/>
    <n v="770"/>
    <n v="531"/>
    <n v="2.9"/>
    <x v="33"/>
  </r>
  <r>
    <x v="1"/>
    <x v="21"/>
    <x v="1"/>
    <n v="6.5"/>
    <n v="730"/>
    <n v="509"/>
    <n v="2.9"/>
    <x v="33"/>
  </r>
  <r>
    <x v="1"/>
    <x v="21"/>
    <x v="1"/>
    <n v="6.5"/>
    <n v="770"/>
    <n v="531"/>
    <n v="2.8"/>
    <x v="33"/>
  </r>
  <r>
    <x v="1"/>
    <x v="23"/>
    <x v="1"/>
    <n v="6.5"/>
    <n v="730"/>
    <n v="509"/>
    <n v="2.9"/>
    <x v="33"/>
  </r>
  <r>
    <x v="1"/>
    <x v="23"/>
    <x v="1"/>
    <n v="6.5"/>
    <n v="729"/>
    <n v="507"/>
    <n v="2.9"/>
    <x v="33"/>
  </r>
  <r>
    <x v="1"/>
    <x v="23"/>
    <x v="1"/>
    <n v="6.5"/>
    <n v="730"/>
    <n v="509"/>
    <n v="2.9"/>
    <x v="33"/>
  </r>
  <r>
    <x v="1"/>
    <x v="21"/>
    <x v="1"/>
    <n v="6.5"/>
    <n v="770"/>
    <n v="531"/>
    <n v="2.8"/>
    <x v="33"/>
  </r>
  <r>
    <x v="1"/>
    <x v="21"/>
    <x v="1"/>
    <n v="6.5"/>
    <n v="770"/>
    <n v="531"/>
    <n v="2.8"/>
    <x v="33"/>
  </r>
  <r>
    <x v="1"/>
    <x v="23"/>
    <x v="1"/>
    <n v="6.5"/>
    <n v="730"/>
    <n v="509"/>
    <n v="2.9"/>
    <x v="33"/>
  </r>
  <r>
    <x v="1"/>
    <x v="23"/>
    <x v="1"/>
    <n v="6.5"/>
    <n v="730"/>
    <n v="507"/>
    <n v="2.9"/>
    <x v="33"/>
  </r>
  <r>
    <x v="1"/>
    <x v="23"/>
    <x v="1"/>
    <n v="6.5"/>
    <n v="729"/>
    <n v="509"/>
    <n v="2.9"/>
    <x v="34"/>
  </r>
  <r>
    <x v="1"/>
    <x v="23"/>
    <x v="1"/>
    <n v="6.5"/>
    <n v="730"/>
    <n v="509"/>
    <n v="2.9"/>
    <x v="34"/>
  </r>
  <r>
    <x v="1"/>
    <x v="21"/>
    <x v="1"/>
    <n v="6.5"/>
    <n v="770"/>
    <n v="531"/>
    <n v="2.8"/>
    <x v="34"/>
  </r>
  <r>
    <x v="1"/>
    <x v="23"/>
    <x v="1"/>
    <n v="6.5"/>
    <n v="730"/>
    <n v="509"/>
    <n v="2.9"/>
    <x v="34"/>
  </r>
  <r>
    <x v="1"/>
    <x v="23"/>
    <x v="1"/>
    <n v="6.5"/>
    <n v="729"/>
    <n v="507"/>
    <n v="2.9"/>
    <x v="34"/>
  </r>
  <r>
    <x v="1"/>
    <x v="21"/>
    <x v="1"/>
    <n v="6.5"/>
    <n v="729"/>
    <n v="507"/>
    <n v="2.9"/>
    <x v="35"/>
  </r>
  <r>
    <x v="1"/>
    <x v="21"/>
    <x v="1"/>
    <n v="6.5"/>
    <n v="770"/>
    <n v="531"/>
    <n v="2.8"/>
    <x v="35"/>
  </r>
  <r>
    <x v="1"/>
    <x v="21"/>
    <x v="1"/>
    <n v="6.5"/>
    <n v="730"/>
    <n v="509"/>
    <n v="2.9"/>
    <x v="35"/>
  </r>
  <r>
    <x v="1"/>
    <x v="21"/>
    <x v="0"/>
    <n v="6.5"/>
    <n v="770"/>
    <n v="531"/>
    <n v="2.8"/>
    <x v="35"/>
  </r>
  <r>
    <x v="1"/>
    <x v="21"/>
    <x v="1"/>
    <n v="6.5"/>
    <n v="730"/>
    <n v="509"/>
    <n v="2.9"/>
    <x v="35"/>
  </r>
  <r>
    <x v="1"/>
    <x v="21"/>
    <x v="1"/>
    <n v="6.5"/>
    <n v="759"/>
    <n v="531"/>
    <n v="2.9"/>
    <x v="35"/>
  </r>
  <r>
    <x v="1"/>
    <x v="21"/>
    <x v="1"/>
    <n v="6.5"/>
    <n v="729"/>
    <n v="507"/>
    <n v="2.9"/>
    <x v="35"/>
  </r>
  <r>
    <x v="1"/>
    <x v="21"/>
    <x v="1"/>
    <n v="6.5"/>
    <n v="729"/>
    <n v="509"/>
    <n v="2.9"/>
    <x v="35"/>
  </r>
  <r>
    <x v="1"/>
    <x v="21"/>
    <x v="1"/>
    <n v="6.5"/>
    <n v="770"/>
    <n v="531"/>
    <n v="2.9"/>
    <x v="35"/>
  </r>
  <r>
    <x v="1"/>
    <x v="21"/>
    <x v="1"/>
    <n v="6.5"/>
    <n v="730"/>
    <n v="509"/>
    <n v="2.9"/>
    <x v="35"/>
  </r>
  <r>
    <x v="11"/>
    <x v="24"/>
    <x v="1"/>
    <n v="6.5"/>
    <n v="789"/>
    <n v="530"/>
    <n v="2.9"/>
    <x v="36"/>
  </r>
  <r>
    <x v="8"/>
    <x v="25"/>
    <x v="1"/>
    <n v="4"/>
    <n v="755"/>
    <n v="590"/>
    <n v="2.8"/>
    <x v="37"/>
  </r>
  <r>
    <x v="8"/>
    <x v="25"/>
    <x v="1"/>
    <n v="4"/>
    <n v="755"/>
    <n v="590"/>
    <n v="2.8"/>
    <x v="37"/>
  </r>
  <r>
    <x v="13"/>
    <x v="26"/>
    <x v="1"/>
    <n v="6.6"/>
    <n v="563"/>
    <n v="605"/>
    <n v="4.3"/>
    <x v="38"/>
  </r>
  <r>
    <x v="11"/>
    <x v="24"/>
    <x v="1"/>
    <n v="6.5"/>
    <n v="789"/>
    <n v="530"/>
    <n v="2.8"/>
    <x v="39"/>
  </r>
  <r>
    <x v="13"/>
    <x v="27"/>
    <x v="1"/>
    <n v="6.7"/>
    <n v="624"/>
    <n v="605"/>
    <n v="4.4000000000000004"/>
    <x v="40"/>
  </r>
  <r>
    <x v="13"/>
    <x v="27"/>
    <x v="1"/>
    <n v="6.8"/>
    <n v="624"/>
    <n v="605"/>
    <n v="4.4000000000000004"/>
    <x v="41"/>
  </r>
  <r>
    <x v="14"/>
    <x v="28"/>
    <x v="1"/>
    <n v="6.2"/>
    <n v="622"/>
    <n v="468"/>
    <n v="3.5"/>
    <x v="42"/>
  </r>
  <r>
    <x v="11"/>
    <x v="29"/>
    <x v="0"/>
    <n v="3.9"/>
    <n v="661"/>
    <n v="561"/>
    <n v="3"/>
    <x v="43"/>
  </r>
  <r>
    <x v="11"/>
    <x v="29"/>
    <x v="0"/>
    <n v="3.9"/>
    <n v="661"/>
    <n v="561"/>
    <n v="3"/>
    <x v="43"/>
  </r>
  <r>
    <x v="13"/>
    <x v="30"/>
    <x v="1"/>
    <n v="6.8"/>
    <n v="563"/>
    <n v="627"/>
    <n v="4.5999999999999996"/>
    <x v="44"/>
  </r>
  <r>
    <x v="13"/>
    <x v="27"/>
    <x v="1"/>
    <n v="6.8"/>
    <n v="624"/>
    <n v="605"/>
    <n v="4.4000000000000004"/>
    <x v="45"/>
  </r>
  <r>
    <x v="13"/>
    <x v="27"/>
    <x v="1"/>
    <n v="6.6"/>
    <n v="624"/>
    <n v="605"/>
    <n v="4.3"/>
    <x v="45"/>
  </r>
  <r>
    <x v="15"/>
    <x v="31"/>
    <x v="0"/>
    <n v="5.2"/>
    <n v="715"/>
    <n v="663"/>
    <n v="3.4"/>
    <x v="45"/>
  </r>
  <r>
    <x v="13"/>
    <x v="27"/>
    <x v="0"/>
    <n v="6.8"/>
    <n v="624"/>
    <n v="605"/>
    <n v="4.4000000000000004"/>
    <x v="45"/>
  </r>
  <r>
    <x v="13"/>
    <x v="27"/>
    <x v="1"/>
    <n v="6.8"/>
    <n v="624"/>
    <n v="605"/>
    <n v="4.3"/>
    <x v="45"/>
  </r>
  <r>
    <x v="13"/>
    <x v="27"/>
    <x v="1"/>
    <n v="6.6"/>
    <n v="624"/>
    <n v="642"/>
    <n v="4.4000000000000004"/>
    <x v="45"/>
  </r>
  <r>
    <x v="13"/>
    <x v="27"/>
    <x v="1"/>
    <n v="6.8"/>
    <n v="624"/>
    <n v="605"/>
    <n v="4.4000000000000004"/>
    <x v="45"/>
  </r>
  <r>
    <x v="16"/>
    <x v="32"/>
    <x v="1"/>
    <n v="4"/>
    <n v="720"/>
    <n v="590"/>
    <n v="3.1"/>
    <x v="45"/>
  </r>
  <r>
    <x v="15"/>
    <x v="31"/>
    <x v="0"/>
    <n v="5.2"/>
    <n v="715"/>
    <n v="664"/>
    <n v="3.2"/>
    <x v="46"/>
  </r>
  <r>
    <x v="14"/>
    <x v="33"/>
    <x v="1"/>
    <n v="4"/>
    <n v="720"/>
    <n v="590"/>
    <n v="3.2"/>
    <x v="47"/>
  </r>
  <r>
    <x v="14"/>
    <x v="33"/>
    <x v="1"/>
    <n v="4"/>
    <n v="720"/>
    <n v="590"/>
    <n v="3.1"/>
    <x v="48"/>
  </r>
  <r>
    <x v="16"/>
    <x v="32"/>
    <x v="1"/>
    <n v="4"/>
    <n v="720"/>
    <n v="590"/>
    <n v="3.1"/>
    <x v="48"/>
  </r>
  <r>
    <x v="16"/>
    <x v="32"/>
    <x v="1"/>
    <n v="4"/>
    <n v="720"/>
    <n v="590"/>
    <n v="3.1"/>
    <x v="48"/>
  </r>
  <r>
    <x v="15"/>
    <x v="31"/>
    <x v="0"/>
    <n v="5.2"/>
    <n v="715"/>
    <n v="663"/>
    <n v="3.4"/>
    <x v="49"/>
  </r>
  <r>
    <x v="15"/>
    <x v="31"/>
    <x v="0"/>
    <n v="5.2"/>
    <n v="715"/>
    <n v="664"/>
    <n v="3.4"/>
    <x v="50"/>
  </r>
  <r>
    <x v="15"/>
    <x v="31"/>
    <x v="1"/>
    <n v="5.2"/>
    <n v="715"/>
    <n v="663"/>
    <n v="3.2"/>
    <x v="51"/>
  </r>
  <r>
    <x v="15"/>
    <x v="31"/>
    <x v="1"/>
    <n v="5.2"/>
    <n v="715"/>
    <n v="663"/>
    <n v="3.2"/>
    <x v="52"/>
  </r>
  <r>
    <x v="15"/>
    <x v="31"/>
    <x v="0"/>
    <n v="5.2"/>
    <n v="715"/>
    <n v="663"/>
    <n v="3.2"/>
    <x v="52"/>
  </r>
  <r>
    <x v="15"/>
    <x v="31"/>
    <x v="0"/>
    <n v="5.2"/>
    <n v="715"/>
    <n v="664"/>
    <n v="3.2"/>
    <x v="53"/>
  </r>
  <r>
    <x v="15"/>
    <x v="31"/>
    <x v="1"/>
    <n v="5.2"/>
    <n v="715"/>
    <n v="664"/>
    <n v="3.4"/>
    <x v="53"/>
  </r>
  <r>
    <x v="15"/>
    <x v="31"/>
    <x v="1"/>
    <n v="5.2"/>
    <n v="715"/>
    <n v="664"/>
    <n v="3.4"/>
    <x v="53"/>
  </r>
  <r>
    <x v="15"/>
    <x v="31"/>
    <x v="1"/>
    <n v="5.2"/>
    <n v="715"/>
    <n v="664"/>
    <n v="3.2"/>
    <x v="53"/>
  </r>
  <r>
    <x v="15"/>
    <x v="31"/>
    <x v="1"/>
    <n v="5.2"/>
    <n v="715"/>
    <n v="663"/>
    <n v="3.2"/>
    <x v="54"/>
  </r>
  <r>
    <x v="15"/>
    <x v="31"/>
    <x v="1"/>
    <n v="5.2"/>
    <n v="715"/>
    <n v="664"/>
    <n v="3.4"/>
    <x v="55"/>
  </r>
  <r>
    <x v="15"/>
    <x v="31"/>
    <x v="1"/>
    <n v="5.2"/>
    <n v="715"/>
    <n v="664"/>
    <n v="3.2"/>
    <x v="55"/>
  </r>
  <r>
    <x v="15"/>
    <x v="31"/>
    <x v="1"/>
    <n v="5.2"/>
    <n v="715"/>
    <n v="663"/>
    <n v="3.2"/>
    <x v="55"/>
  </r>
  <r>
    <x v="15"/>
    <x v="31"/>
    <x v="1"/>
    <n v="5.2"/>
    <n v="715"/>
    <n v="664"/>
    <n v="3.4"/>
    <x v="55"/>
  </r>
  <r>
    <x v="15"/>
    <x v="31"/>
    <x v="1"/>
    <n v="5.2"/>
    <n v="715"/>
    <n v="664"/>
    <n v="3.2"/>
    <x v="55"/>
  </r>
  <r>
    <x v="17"/>
    <x v="34"/>
    <x v="0"/>
    <n v="6"/>
    <n v="650"/>
    <n v="664"/>
    <n v="3.5"/>
    <x v="56"/>
  </r>
  <r>
    <x v="8"/>
    <x v="35"/>
    <x v="1"/>
    <n v="4"/>
    <n v="710"/>
    <n v="568"/>
    <n v="2.7"/>
    <x v="57"/>
  </r>
  <r>
    <x v="8"/>
    <x v="35"/>
    <x v="1"/>
    <n v="4"/>
    <n v="710"/>
    <n v="568"/>
    <n v="2.7"/>
    <x v="57"/>
  </r>
  <r>
    <x v="11"/>
    <x v="36"/>
    <x v="1"/>
    <n v="3.9"/>
    <n v="710"/>
    <n v="568"/>
    <n v="2.9"/>
    <x v="58"/>
  </r>
  <r>
    <x v="11"/>
    <x v="37"/>
    <x v="0"/>
    <n v="3.9"/>
    <n v="710"/>
    <n v="568"/>
    <n v="2.9"/>
    <x v="59"/>
  </r>
  <r>
    <x v="11"/>
    <x v="37"/>
    <x v="1"/>
    <n v="3.9"/>
    <n v="710"/>
    <n v="568"/>
    <n v="2.9"/>
    <x v="59"/>
  </r>
  <r>
    <x v="11"/>
    <x v="37"/>
    <x v="0"/>
    <n v="3.9"/>
    <n v="710"/>
    <n v="568"/>
    <n v="2.8"/>
    <x v="59"/>
  </r>
  <r>
    <x v="14"/>
    <x v="28"/>
    <x v="6"/>
    <n v="6.2"/>
    <n v="622"/>
    <n v="468"/>
    <n v="3.5"/>
    <x v="60"/>
  </r>
  <r>
    <x v="14"/>
    <x v="38"/>
    <x v="1"/>
    <n v="6.2"/>
    <n v="622"/>
    <n v="468"/>
    <n v="3.2"/>
    <x v="60"/>
  </r>
  <r>
    <x v="14"/>
    <x v="28"/>
    <x v="6"/>
    <n v="6.2"/>
    <n v="622"/>
    <n v="468"/>
    <n v="3.5"/>
    <x v="60"/>
  </r>
  <r>
    <x v="11"/>
    <x v="37"/>
    <x v="0"/>
    <n v="3.9"/>
    <n v="710"/>
    <n v="568"/>
    <n v="2.8"/>
    <x v="60"/>
  </r>
  <r>
    <x v="1"/>
    <x v="39"/>
    <x v="1"/>
    <n v="5.2"/>
    <n v="630"/>
    <n v="443"/>
    <n v="2.8"/>
    <x v="61"/>
  </r>
  <r>
    <x v="11"/>
    <x v="36"/>
    <x v="0"/>
    <n v="3.9"/>
    <n v="710"/>
    <n v="568"/>
    <n v="2.9"/>
    <x v="61"/>
  </r>
  <r>
    <x v="1"/>
    <x v="39"/>
    <x v="1"/>
    <n v="5.2"/>
    <n v="630"/>
    <n v="443"/>
    <n v="2.8"/>
    <x v="61"/>
  </r>
  <r>
    <x v="11"/>
    <x v="37"/>
    <x v="1"/>
    <n v="3.9"/>
    <n v="710"/>
    <n v="568"/>
    <n v="2.8"/>
    <x v="62"/>
  </r>
  <r>
    <x v="11"/>
    <x v="37"/>
    <x v="1"/>
    <n v="3.9"/>
    <n v="710"/>
    <n v="568"/>
    <n v="2.9"/>
    <x v="62"/>
  </r>
  <r>
    <x v="11"/>
    <x v="37"/>
    <x v="1"/>
    <n v="3.9"/>
    <n v="710"/>
    <n v="568"/>
    <n v="2.9"/>
    <x v="62"/>
  </r>
  <r>
    <x v="11"/>
    <x v="37"/>
    <x v="1"/>
    <n v="3.9"/>
    <n v="710"/>
    <n v="568"/>
    <n v="2.9"/>
    <x v="62"/>
  </r>
  <r>
    <x v="11"/>
    <x v="36"/>
    <x v="1"/>
    <n v="3.9"/>
    <n v="710"/>
    <n v="568"/>
    <n v="2.9"/>
    <x v="62"/>
  </r>
  <r>
    <x v="11"/>
    <x v="37"/>
    <x v="1"/>
    <n v="3.9"/>
    <n v="710"/>
    <n v="568"/>
    <n v="2.8"/>
    <x v="62"/>
  </r>
  <r>
    <x v="8"/>
    <x v="40"/>
    <x v="1"/>
    <n v="3.8"/>
    <n v="592"/>
    <n v="457"/>
    <n v="2.9"/>
    <x v="63"/>
  </r>
  <r>
    <x v="8"/>
    <x v="40"/>
    <x v="1"/>
    <n v="3.8"/>
    <n v="592"/>
    <n v="457"/>
    <n v="2.8"/>
    <x v="63"/>
  </r>
  <r>
    <x v="8"/>
    <x v="41"/>
    <x v="1"/>
    <n v="3.8"/>
    <n v="592"/>
    <n v="457"/>
    <n v="2.8"/>
    <x v="63"/>
  </r>
  <r>
    <x v="8"/>
    <x v="41"/>
    <x v="1"/>
    <n v="3.8"/>
    <n v="592"/>
    <n v="457"/>
    <n v="2.8"/>
    <x v="63"/>
  </r>
  <r>
    <x v="8"/>
    <x v="41"/>
    <x v="1"/>
    <n v="3.8"/>
    <n v="592"/>
    <n v="457"/>
    <n v="2.8"/>
    <x v="63"/>
  </r>
  <r>
    <x v="8"/>
    <x v="40"/>
    <x v="1"/>
    <n v="3.8"/>
    <n v="592"/>
    <n v="457"/>
    <n v="2.8"/>
    <x v="63"/>
  </r>
  <r>
    <x v="14"/>
    <x v="38"/>
    <x v="1"/>
    <n v="6.2"/>
    <n v="622"/>
    <n v="468"/>
    <n v="3.6"/>
    <x v="64"/>
  </r>
  <r>
    <x v="14"/>
    <x v="38"/>
    <x v="1"/>
    <n v="6.3"/>
    <n v="622"/>
    <n v="468"/>
    <n v="3.6"/>
    <x v="65"/>
  </r>
  <r>
    <x v="14"/>
    <x v="38"/>
    <x v="1"/>
    <n v="4"/>
    <n v="730"/>
    <n v="590"/>
    <n v="2.9"/>
    <x v="66"/>
  </r>
  <r>
    <x v="11"/>
    <x v="42"/>
    <x v="0"/>
    <n v="3.9"/>
    <n v="591"/>
    <n v="561"/>
    <n v="3.4"/>
    <x v="66"/>
  </r>
  <r>
    <x v="8"/>
    <x v="22"/>
    <x v="1"/>
    <n v="4"/>
    <n v="612"/>
    <n v="465"/>
    <n v="3.1"/>
    <x v="66"/>
  </r>
  <r>
    <x v="16"/>
    <x v="38"/>
    <x v="1"/>
    <n v="6.2"/>
    <n v="622"/>
    <n v="468"/>
    <n v="3.5"/>
    <x v="67"/>
  </r>
  <r>
    <x v="14"/>
    <x v="38"/>
    <x v="1"/>
    <n v="4"/>
    <n v="577"/>
    <n v="516"/>
    <n v="3.6"/>
    <x v="68"/>
  </r>
  <r>
    <x v="11"/>
    <x v="43"/>
    <x v="0"/>
    <n v="3.9"/>
    <n v="612"/>
    <n v="560"/>
    <n v="3.5"/>
    <x v="69"/>
  </r>
  <r>
    <x v="11"/>
    <x v="42"/>
    <x v="0"/>
    <n v="3.9"/>
    <n v="612"/>
    <n v="561"/>
    <n v="3.3"/>
    <x v="69"/>
  </r>
  <r>
    <x v="14"/>
    <x v="38"/>
    <x v="1"/>
    <n v="6.2"/>
    <n v="622"/>
    <n v="468"/>
    <n v="3.5"/>
    <x v="70"/>
  </r>
  <r>
    <x v="8"/>
    <x v="40"/>
    <x v="1"/>
    <n v="3.8"/>
    <n v="592"/>
    <n v="457"/>
    <n v="2.8"/>
    <x v="71"/>
  </r>
  <r>
    <x v="8"/>
    <x v="40"/>
    <x v="1"/>
    <n v="3.8"/>
    <n v="592"/>
    <n v="457"/>
    <n v="2.8"/>
    <x v="72"/>
  </r>
  <r>
    <x v="8"/>
    <x v="40"/>
    <x v="1"/>
    <n v="3.8"/>
    <n v="592"/>
    <n v="457"/>
    <n v="2.8"/>
    <x v="73"/>
  </r>
  <r>
    <x v="14"/>
    <x v="38"/>
    <x v="1"/>
    <n v="6.2"/>
    <n v="622"/>
    <n v="468"/>
    <n v="3.7"/>
    <x v="74"/>
  </r>
  <r>
    <x v="11"/>
    <x v="43"/>
    <x v="1"/>
    <n v="3.9"/>
    <n v="612"/>
    <n v="561"/>
    <n v="3.4"/>
    <x v="75"/>
  </r>
  <r>
    <x v="14"/>
    <x v="38"/>
    <x v="2"/>
    <n v="6.2"/>
    <n v="622"/>
    <n v="468"/>
    <n v="3.6"/>
    <x v="76"/>
  </r>
  <r>
    <x v="17"/>
    <x v="44"/>
    <x v="0"/>
    <n v="4"/>
    <n v="542"/>
    <n v="568"/>
    <n v="3.9"/>
    <x v="76"/>
  </r>
  <r>
    <x v="14"/>
    <x v="38"/>
    <x v="2"/>
    <n v="6.2"/>
    <n v="622"/>
    <n v="468"/>
    <n v="3.6"/>
    <x v="77"/>
  </r>
  <r>
    <x v="14"/>
    <x v="38"/>
    <x v="2"/>
    <n v="6.2"/>
    <n v="622"/>
    <n v="468"/>
    <n v="3.5"/>
    <x v="77"/>
  </r>
  <r>
    <x v="17"/>
    <x v="44"/>
    <x v="1"/>
    <n v="6"/>
    <n v="626"/>
    <n v="664"/>
    <n v="3.6"/>
    <x v="78"/>
  </r>
  <r>
    <x v="8"/>
    <x v="45"/>
    <x v="0"/>
    <n v="3"/>
    <n v="671"/>
    <n v="531"/>
    <n v="3"/>
    <x v="78"/>
  </r>
  <r>
    <x v="8"/>
    <x v="45"/>
    <x v="1"/>
    <n v="3"/>
    <n v="671"/>
    <n v="531"/>
    <n v="3"/>
    <x v="78"/>
  </r>
  <r>
    <x v="8"/>
    <x v="45"/>
    <x v="0"/>
    <n v="3"/>
    <n v="671"/>
    <n v="531"/>
    <n v="3"/>
    <x v="78"/>
  </r>
  <r>
    <x v="8"/>
    <x v="45"/>
    <x v="1"/>
    <n v="3"/>
    <n v="671"/>
    <n v="531"/>
    <n v="3"/>
    <x v="78"/>
  </r>
  <r>
    <x v="8"/>
    <x v="45"/>
    <x v="0"/>
    <n v="3"/>
    <n v="671"/>
    <n v="531"/>
    <n v="3"/>
    <x v="78"/>
  </r>
  <r>
    <x v="8"/>
    <x v="45"/>
    <x v="0"/>
    <n v="3"/>
    <n v="671"/>
    <n v="531"/>
    <n v="3"/>
    <x v="78"/>
  </r>
  <r>
    <x v="8"/>
    <x v="45"/>
    <x v="0"/>
    <n v="3"/>
    <n v="671"/>
    <n v="531"/>
    <n v="3"/>
    <x v="78"/>
  </r>
  <r>
    <x v="8"/>
    <x v="45"/>
    <x v="0"/>
    <n v="3"/>
    <n v="671"/>
    <n v="531"/>
    <n v="3"/>
    <x v="78"/>
  </r>
  <r>
    <x v="8"/>
    <x v="45"/>
    <x v="1"/>
    <n v="3"/>
    <n v="671"/>
    <n v="531"/>
    <n v="3"/>
    <x v="78"/>
  </r>
  <r>
    <x v="8"/>
    <x v="45"/>
    <x v="1"/>
    <n v="3"/>
    <n v="671"/>
    <n v="531"/>
    <n v="3"/>
    <x v="78"/>
  </r>
  <r>
    <x v="8"/>
    <x v="45"/>
    <x v="0"/>
    <n v="3"/>
    <n v="671"/>
    <n v="531"/>
    <n v="3"/>
    <x v="78"/>
  </r>
  <r>
    <x v="17"/>
    <x v="44"/>
    <x v="0"/>
    <n v="6"/>
    <n v="626"/>
    <n v="664"/>
    <n v="3.3"/>
    <x v="78"/>
  </r>
  <r>
    <x v="8"/>
    <x v="45"/>
    <x v="0"/>
    <n v="3"/>
    <n v="671"/>
    <n v="531"/>
    <n v="3"/>
    <x v="78"/>
  </r>
  <r>
    <x v="11"/>
    <x v="46"/>
    <x v="1"/>
    <n v="3.9"/>
    <n v="612"/>
    <n v="561"/>
    <n v="3.3"/>
    <x v="79"/>
  </r>
  <r>
    <x v="11"/>
    <x v="46"/>
    <x v="0"/>
    <n v="3.9"/>
    <n v="612"/>
    <n v="560"/>
    <n v="3.3"/>
    <x v="79"/>
  </r>
  <r>
    <x v="11"/>
    <x v="46"/>
    <x v="1"/>
    <n v="3.9"/>
    <n v="612"/>
    <n v="561"/>
    <n v="3.3"/>
    <x v="80"/>
  </r>
  <r>
    <x v="11"/>
    <x v="46"/>
    <x v="1"/>
    <n v="3.9"/>
    <n v="611"/>
    <n v="560"/>
    <n v="3.3"/>
    <x v="80"/>
  </r>
  <r>
    <x v="14"/>
    <x v="38"/>
    <x v="2"/>
    <n v="6.2"/>
    <n v="622"/>
    <n v="468"/>
    <n v="3.5"/>
    <x v="81"/>
  </r>
  <r>
    <x v="1"/>
    <x v="47"/>
    <x v="1"/>
    <n v="4"/>
    <n v="641"/>
    <n v="627"/>
    <n v="3.6"/>
    <x v="82"/>
  </r>
  <r>
    <x v="1"/>
    <x v="47"/>
    <x v="1"/>
    <n v="4"/>
    <n v="641"/>
    <n v="627"/>
    <n v="3.6"/>
    <x v="82"/>
  </r>
  <r>
    <x v="1"/>
    <x v="47"/>
    <x v="1"/>
    <n v="4"/>
    <n v="641"/>
    <n v="627"/>
    <n v="3.2"/>
    <x v="82"/>
  </r>
  <r>
    <x v="1"/>
    <x v="47"/>
    <x v="1"/>
    <n v="4"/>
    <n v="641"/>
    <n v="627"/>
    <n v="3.6"/>
    <x v="82"/>
  </r>
  <r>
    <x v="14"/>
    <x v="38"/>
    <x v="2"/>
    <n v="6.2"/>
    <n v="622"/>
    <n v="468"/>
    <n v="3.2"/>
    <x v="83"/>
  </r>
  <r>
    <x v="11"/>
    <x v="46"/>
    <x v="1"/>
    <n v="3.9"/>
    <n v="611"/>
    <n v="561"/>
    <n v="3.3"/>
    <x v="83"/>
  </r>
  <r>
    <x v="11"/>
    <x v="46"/>
    <x v="1"/>
    <n v="3.9"/>
    <n v="612"/>
    <n v="560"/>
    <n v="3.4"/>
    <x v="83"/>
  </r>
  <r>
    <x v="1"/>
    <x v="47"/>
    <x v="1"/>
    <n v="4"/>
    <n v="641"/>
    <n v="627"/>
    <n v="3.6"/>
    <x v="83"/>
  </r>
  <r>
    <x v="11"/>
    <x v="46"/>
    <x v="1"/>
    <n v="3.9"/>
    <n v="611"/>
    <n v="561"/>
    <n v="3.3"/>
    <x v="83"/>
  </r>
  <r>
    <x v="1"/>
    <x v="47"/>
    <x v="1"/>
    <n v="4"/>
    <n v="641"/>
    <n v="627"/>
    <n v="3.6"/>
    <x v="83"/>
  </r>
  <r>
    <x v="14"/>
    <x v="38"/>
    <x v="2"/>
    <n v="6.2"/>
    <n v="622"/>
    <n v="468"/>
    <n v="3.7"/>
    <x v="84"/>
  </r>
  <r>
    <x v="14"/>
    <x v="38"/>
    <x v="2"/>
    <n v="6.2"/>
    <n v="622"/>
    <n v="468"/>
    <n v="3.7"/>
    <x v="84"/>
  </r>
  <r>
    <x v="14"/>
    <x v="38"/>
    <x v="2"/>
    <n v="6.2"/>
    <n v="583"/>
    <n v="479"/>
    <n v="3.6"/>
    <x v="84"/>
  </r>
  <r>
    <x v="14"/>
    <x v="38"/>
    <x v="2"/>
    <n v="6.2"/>
    <n v="583"/>
    <n v="479"/>
    <n v="3.6"/>
    <x v="84"/>
  </r>
  <r>
    <x v="15"/>
    <x v="48"/>
    <x v="1"/>
    <n v="5.2"/>
    <n v="630"/>
    <n v="516"/>
    <n v="3.5"/>
    <x v="85"/>
  </r>
  <r>
    <x v="17"/>
    <x v="44"/>
    <x v="1"/>
    <n v="6"/>
    <n v="626"/>
    <n v="664"/>
    <n v="3.6"/>
    <x v="86"/>
  </r>
  <r>
    <x v="17"/>
    <x v="44"/>
    <x v="1"/>
    <n v="6"/>
    <n v="626"/>
    <n v="664"/>
    <n v="3.4"/>
    <x v="86"/>
  </r>
  <r>
    <x v="17"/>
    <x v="44"/>
    <x v="1"/>
    <n v="4"/>
    <n v="626"/>
    <n v="664"/>
    <n v="3.3"/>
    <x v="87"/>
  </r>
  <r>
    <x v="18"/>
    <x v="49"/>
    <x v="1"/>
    <n v="6.2"/>
    <n v="1200"/>
    <n v="1300"/>
    <n v="2.2999999999999998"/>
    <x v="87"/>
  </r>
  <r>
    <x v="17"/>
    <x v="44"/>
    <x v="1"/>
    <n v="4"/>
    <n v="542"/>
    <n v="568"/>
    <n v="3.9"/>
    <x v="87"/>
  </r>
  <r>
    <x v="17"/>
    <x v="44"/>
    <x v="1"/>
    <n v="6"/>
    <n v="626"/>
    <n v="664"/>
    <n v="3.3"/>
    <x v="88"/>
  </r>
  <r>
    <x v="17"/>
    <x v="44"/>
    <x v="0"/>
    <n v="4"/>
    <n v="542"/>
    <n v="568"/>
    <n v="3.9"/>
    <x v="88"/>
  </r>
  <r>
    <x v="11"/>
    <x v="42"/>
    <x v="1"/>
    <n v="3.9"/>
    <n v="592"/>
    <n v="560"/>
    <n v="3.5"/>
    <x v="89"/>
  </r>
  <r>
    <x v="11"/>
    <x v="42"/>
    <x v="0"/>
    <n v="3.9"/>
    <n v="591"/>
    <n v="413"/>
    <n v="3.3"/>
    <x v="90"/>
  </r>
  <r>
    <x v="11"/>
    <x v="42"/>
    <x v="1"/>
    <n v="3.9"/>
    <n v="591"/>
    <n v="560"/>
    <n v="3.5"/>
    <x v="90"/>
  </r>
  <r>
    <x v="11"/>
    <x v="42"/>
    <x v="1"/>
    <n v="3.9"/>
    <n v="591"/>
    <n v="560"/>
    <n v="3.3"/>
    <x v="90"/>
  </r>
  <r>
    <x v="17"/>
    <x v="44"/>
    <x v="1"/>
    <n v="6"/>
    <n v="626"/>
    <n v="664"/>
    <n v="3.6"/>
    <x v="91"/>
  </r>
  <r>
    <x v="17"/>
    <x v="44"/>
    <x v="1"/>
    <n v="6"/>
    <n v="626"/>
    <n v="664"/>
    <n v="3.3"/>
    <x v="91"/>
  </r>
  <r>
    <x v="1"/>
    <x v="47"/>
    <x v="1"/>
    <n v="4"/>
    <n v="641"/>
    <n v="627"/>
    <n v="3.6"/>
    <x v="92"/>
  </r>
  <r>
    <x v="1"/>
    <x v="47"/>
    <x v="1"/>
    <n v="4"/>
    <n v="641"/>
    <n v="627"/>
    <n v="3.5"/>
    <x v="92"/>
  </r>
  <r>
    <x v="1"/>
    <x v="47"/>
    <x v="1"/>
    <n v="4"/>
    <n v="641"/>
    <n v="627"/>
    <n v="3.2"/>
    <x v="92"/>
  </r>
  <r>
    <x v="1"/>
    <x v="47"/>
    <x v="0"/>
    <n v="4"/>
    <n v="641"/>
    <n v="626"/>
    <n v="3.2"/>
    <x v="92"/>
  </r>
  <r>
    <x v="1"/>
    <x v="47"/>
    <x v="1"/>
    <n v="4"/>
    <n v="641"/>
    <n v="627"/>
    <n v="3.6"/>
    <x v="92"/>
  </r>
  <r>
    <x v="1"/>
    <x v="47"/>
    <x v="1"/>
    <n v="4"/>
    <n v="641"/>
    <n v="627"/>
    <n v="3.6"/>
    <x v="92"/>
  </r>
  <r>
    <x v="1"/>
    <x v="47"/>
    <x v="1"/>
    <n v="4"/>
    <n v="641"/>
    <n v="627"/>
    <n v="3.6"/>
    <x v="92"/>
  </r>
  <r>
    <x v="1"/>
    <x v="47"/>
    <x v="1"/>
    <n v="4"/>
    <n v="641"/>
    <n v="626"/>
    <n v="3.5"/>
    <x v="93"/>
  </r>
  <r>
    <x v="1"/>
    <x v="47"/>
    <x v="1"/>
    <n v="4"/>
    <n v="641"/>
    <n v="627"/>
    <n v="3.2"/>
    <x v="93"/>
  </r>
  <r>
    <x v="1"/>
    <x v="47"/>
    <x v="1"/>
    <n v="4"/>
    <n v="641"/>
    <n v="626"/>
    <n v="3.5"/>
    <x v="93"/>
  </r>
  <r>
    <x v="1"/>
    <x v="47"/>
    <x v="1"/>
    <n v="4"/>
    <n v="641"/>
    <n v="627"/>
    <n v="3.2"/>
    <x v="93"/>
  </r>
  <r>
    <x v="1"/>
    <x v="47"/>
    <x v="1"/>
    <n v="4"/>
    <n v="641"/>
    <n v="627"/>
    <n v="3.2"/>
    <x v="93"/>
  </r>
  <r>
    <x v="1"/>
    <x v="47"/>
    <x v="1"/>
    <n v="4"/>
    <n v="641"/>
    <n v="627"/>
    <n v="3.2"/>
    <x v="93"/>
  </r>
  <r>
    <x v="1"/>
    <x v="47"/>
    <x v="1"/>
    <n v="4"/>
    <n v="641"/>
    <n v="627"/>
    <n v="3.5"/>
    <x v="93"/>
  </r>
  <r>
    <x v="8"/>
    <x v="22"/>
    <x v="0"/>
    <n v="4"/>
    <n v="612"/>
    <n v="465"/>
    <n v="3.1"/>
    <x v="94"/>
  </r>
  <r>
    <x v="11"/>
    <x v="42"/>
    <x v="1"/>
    <n v="3.9"/>
    <n v="591"/>
    <n v="413"/>
    <n v="3.5"/>
    <x v="95"/>
  </r>
  <r>
    <x v="17"/>
    <x v="44"/>
    <x v="0"/>
    <n v="6"/>
    <n v="626"/>
    <n v="664"/>
    <n v="3.3"/>
    <x v="96"/>
  </r>
  <r>
    <x v="8"/>
    <x v="22"/>
    <x v="0"/>
    <n v="4"/>
    <n v="620"/>
    <n v="465"/>
    <n v="3.1"/>
    <x v="97"/>
  </r>
  <r>
    <x v="8"/>
    <x v="22"/>
    <x v="1"/>
    <n v="4"/>
    <n v="612"/>
    <n v="465"/>
    <n v="3.1"/>
    <x v="98"/>
  </r>
  <r>
    <x v="19"/>
    <x v="50"/>
    <x v="1"/>
    <n v="3.8"/>
    <n v="600"/>
    <n v="481"/>
    <n v="2.5"/>
    <x v="99"/>
  </r>
  <r>
    <x v="19"/>
    <x v="50"/>
    <x v="1"/>
    <n v="3.8"/>
    <n v="600"/>
    <n v="481"/>
    <n v="2.5"/>
    <x v="99"/>
  </r>
  <r>
    <x v="8"/>
    <x v="22"/>
    <x v="0"/>
    <n v="4"/>
    <n v="620"/>
    <n v="465"/>
    <n v="3.1"/>
    <x v="100"/>
  </r>
  <r>
    <x v="8"/>
    <x v="22"/>
    <x v="1"/>
    <n v="4"/>
    <n v="612"/>
    <n v="465"/>
    <n v="3.1"/>
    <x v="101"/>
  </r>
  <r>
    <x v="8"/>
    <x v="22"/>
    <x v="1"/>
    <n v="4"/>
    <n v="612"/>
    <n v="465"/>
    <n v="3.1"/>
    <x v="102"/>
  </r>
  <r>
    <x v="8"/>
    <x v="22"/>
    <x v="1"/>
    <n v="4"/>
    <n v="612"/>
    <n v="465"/>
    <n v="3.1"/>
    <x v="102"/>
  </r>
  <r>
    <x v="8"/>
    <x v="22"/>
    <x v="1"/>
    <n v="4"/>
    <n v="612"/>
    <n v="465"/>
    <n v="3.1"/>
    <x v="102"/>
  </r>
  <r>
    <x v="8"/>
    <x v="22"/>
    <x v="1"/>
    <n v="4"/>
    <n v="612"/>
    <n v="465"/>
    <n v="3.1"/>
    <x v="102"/>
  </r>
  <r>
    <x v="8"/>
    <x v="22"/>
    <x v="0"/>
    <n v="4"/>
    <n v="612"/>
    <n v="465"/>
    <n v="3.2"/>
    <x v="102"/>
  </r>
  <r>
    <x v="8"/>
    <x v="22"/>
    <x v="1"/>
    <n v="4"/>
    <n v="620"/>
    <n v="465"/>
    <n v="3.1"/>
    <x v="102"/>
  </r>
  <r>
    <x v="8"/>
    <x v="22"/>
    <x v="3"/>
    <n v="4"/>
    <n v="612"/>
    <n v="465"/>
    <n v="3.1"/>
    <x v="102"/>
  </r>
  <r>
    <x v="8"/>
    <x v="22"/>
    <x v="1"/>
    <n v="4"/>
    <n v="620"/>
    <n v="465"/>
    <n v="3.1"/>
    <x v="102"/>
  </r>
  <r>
    <x v="8"/>
    <x v="22"/>
    <x v="1"/>
    <n v="4"/>
    <n v="612"/>
    <n v="465"/>
    <n v="3.1"/>
    <x v="102"/>
  </r>
  <r>
    <x v="8"/>
    <x v="22"/>
    <x v="1"/>
    <n v="4"/>
    <n v="612"/>
    <n v="465"/>
    <n v="3.1"/>
    <x v="102"/>
  </r>
  <r>
    <x v="20"/>
    <x v="51"/>
    <x v="1"/>
    <n v="3"/>
    <n v="621"/>
    <n v="538"/>
    <n v="2.9"/>
    <x v="102"/>
  </r>
  <r>
    <x v="8"/>
    <x v="22"/>
    <x v="0"/>
    <n v="4"/>
    <n v="612"/>
    <n v="465"/>
    <n v="3.1"/>
    <x v="102"/>
  </r>
  <r>
    <x v="15"/>
    <x v="48"/>
    <x v="1"/>
    <n v="5.2"/>
    <n v="630"/>
    <n v="516"/>
    <n v="3.7"/>
    <x v="103"/>
  </r>
  <r>
    <x v="8"/>
    <x v="52"/>
    <x v="1"/>
    <n v="3.8"/>
    <n v="562"/>
    <n v="443"/>
    <n v="2.9"/>
    <x v="104"/>
  </r>
  <r>
    <x v="8"/>
    <x v="22"/>
    <x v="1"/>
    <n v="4"/>
    <n v="612"/>
    <n v="465"/>
    <n v="3.2"/>
    <x v="104"/>
  </r>
  <r>
    <x v="8"/>
    <x v="53"/>
    <x v="3"/>
    <n v="3.8"/>
    <n v="562"/>
    <n v="443"/>
    <n v="3.1"/>
    <x v="104"/>
  </r>
  <r>
    <x v="8"/>
    <x v="52"/>
    <x v="1"/>
    <n v="3.8"/>
    <n v="562"/>
    <n v="443"/>
    <n v="3.1"/>
    <x v="104"/>
  </r>
  <r>
    <x v="8"/>
    <x v="52"/>
    <x v="3"/>
    <n v="3.8"/>
    <n v="562"/>
    <n v="443"/>
    <n v="3.1"/>
    <x v="105"/>
  </r>
  <r>
    <x v="8"/>
    <x v="22"/>
    <x v="0"/>
    <n v="4"/>
    <n v="620"/>
    <n v="465"/>
    <n v="3.1"/>
    <x v="105"/>
  </r>
  <r>
    <x v="9"/>
    <x v="54"/>
    <x v="0"/>
    <n v="3.8"/>
    <n v="640"/>
    <n v="590"/>
    <n v="2.6"/>
    <x v="105"/>
  </r>
  <r>
    <x v="17"/>
    <x v="44"/>
    <x v="0"/>
    <n v="4"/>
    <n v="542"/>
    <n v="568"/>
    <n v="3.4"/>
    <x v="106"/>
  </r>
  <r>
    <x v="17"/>
    <x v="44"/>
    <x v="0"/>
    <n v="4"/>
    <n v="542"/>
    <n v="568"/>
    <n v="3.9"/>
    <x v="106"/>
  </r>
  <r>
    <x v="15"/>
    <x v="48"/>
    <x v="0"/>
    <n v="5.2"/>
    <n v="630"/>
    <n v="516"/>
    <n v="3.5"/>
    <x v="107"/>
  </r>
  <r>
    <x v="15"/>
    <x v="48"/>
    <x v="1"/>
    <n v="4"/>
    <n v="503"/>
    <n v="498"/>
    <n v="3.7"/>
    <x v="108"/>
  </r>
  <r>
    <x v="15"/>
    <x v="48"/>
    <x v="1"/>
    <n v="5.2"/>
    <n v="630"/>
    <n v="516"/>
    <n v="3.5"/>
    <x v="109"/>
  </r>
  <r>
    <x v="15"/>
    <x v="48"/>
    <x v="1"/>
    <n v="4"/>
    <n v="503"/>
    <n v="513"/>
    <n v="3.9"/>
    <x v="109"/>
  </r>
  <r>
    <x v="8"/>
    <x v="52"/>
    <x v="1"/>
    <n v="3.8"/>
    <n v="562"/>
    <n v="443"/>
    <n v="2.7"/>
    <x v="110"/>
  </r>
  <r>
    <x v="8"/>
    <x v="52"/>
    <x v="3"/>
    <n v="3.8"/>
    <n v="562"/>
    <n v="443"/>
    <n v="3.1"/>
    <x v="111"/>
  </r>
  <r>
    <x v="8"/>
    <x v="52"/>
    <x v="0"/>
    <n v="3.8"/>
    <n v="562"/>
    <n v="443"/>
    <n v="2.9"/>
    <x v="111"/>
  </r>
  <r>
    <x v="15"/>
    <x v="48"/>
    <x v="0"/>
    <n v="4"/>
    <n v="503"/>
    <n v="513"/>
    <n v="3.7"/>
    <x v="112"/>
  </r>
  <r>
    <x v="17"/>
    <x v="44"/>
    <x v="0"/>
    <n v="6"/>
    <n v="626"/>
    <n v="664"/>
    <n v="3.5"/>
    <x v="113"/>
  </r>
  <r>
    <x v="17"/>
    <x v="44"/>
    <x v="1"/>
    <n v="6"/>
    <n v="626"/>
    <n v="664"/>
    <n v="3.6"/>
    <x v="113"/>
  </r>
  <r>
    <x v="8"/>
    <x v="52"/>
    <x v="1"/>
    <n v="3.8"/>
    <n v="562"/>
    <n v="443"/>
    <n v="3.1"/>
    <x v="114"/>
  </r>
  <r>
    <x v="8"/>
    <x v="52"/>
    <x v="1"/>
    <n v="3.8"/>
    <n v="562"/>
    <n v="443"/>
    <n v="3.1"/>
    <x v="115"/>
  </r>
  <r>
    <x v="17"/>
    <x v="44"/>
    <x v="1"/>
    <n v="6"/>
    <n v="626"/>
    <n v="664"/>
    <n v="3.3"/>
    <x v="115"/>
  </r>
  <r>
    <x v="17"/>
    <x v="44"/>
    <x v="0"/>
    <n v="4"/>
    <n v="542"/>
    <n v="568"/>
    <n v="3.9"/>
    <x v="115"/>
  </r>
  <r>
    <x v="17"/>
    <x v="44"/>
    <x v="1"/>
    <n v="6"/>
    <n v="626"/>
    <n v="664"/>
    <n v="3.6"/>
    <x v="115"/>
  </r>
  <r>
    <x v="17"/>
    <x v="44"/>
    <x v="1"/>
    <n v="6"/>
    <n v="626"/>
    <n v="664"/>
    <n v="3.6"/>
    <x v="115"/>
  </r>
  <r>
    <x v="17"/>
    <x v="44"/>
    <x v="1"/>
    <n v="4"/>
    <n v="626"/>
    <n v="664"/>
    <n v="3.3"/>
    <x v="115"/>
  </r>
  <r>
    <x v="17"/>
    <x v="44"/>
    <x v="1"/>
    <n v="4"/>
    <n v="542"/>
    <n v="568"/>
    <n v="3.3"/>
    <x v="115"/>
  </r>
  <r>
    <x v="8"/>
    <x v="52"/>
    <x v="1"/>
    <n v="3.8"/>
    <n v="562"/>
    <n v="443"/>
    <n v="3.1"/>
    <x v="116"/>
  </r>
  <r>
    <x v="8"/>
    <x v="22"/>
    <x v="1"/>
    <n v="4"/>
    <n v="612"/>
    <n v="465"/>
    <n v="3.1"/>
    <x v="117"/>
  </r>
  <r>
    <x v="15"/>
    <x v="48"/>
    <x v="1"/>
    <n v="5.2"/>
    <n v="630"/>
    <n v="516"/>
    <n v="3.5"/>
    <x v="118"/>
  </r>
  <r>
    <x v="15"/>
    <x v="48"/>
    <x v="1"/>
    <n v="4"/>
    <n v="503"/>
    <n v="513"/>
    <n v="4"/>
    <x v="118"/>
  </r>
  <r>
    <x v="15"/>
    <x v="48"/>
    <x v="0"/>
    <n v="4"/>
    <n v="630"/>
    <n v="516"/>
    <n v="3.7"/>
    <x v="118"/>
  </r>
  <r>
    <x v="17"/>
    <x v="44"/>
    <x v="1"/>
    <n v="6"/>
    <n v="626"/>
    <n v="664"/>
    <n v="3.6"/>
    <x v="119"/>
  </r>
  <r>
    <x v="17"/>
    <x v="44"/>
    <x v="1"/>
    <n v="6"/>
    <n v="626"/>
    <n v="664"/>
    <n v="3.3"/>
    <x v="119"/>
  </r>
  <r>
    <x v="21"/>
    <x v="55"/>
    <x v="0"/>
    <s v="Electric"/>
    <s v="1000+"/>
    <n v="737"/>
    <n v="1.9"/>
    <x v="120"/>
  </r>
  <r>
    <x v="8"/>
    <x v="22"/>
    <x v="1"/>
    <n v="4"/>
    <n v="612"/>
    <n v="465"/>
    <n v="3.2"/>
    <x v="120"/>
  </r>
  <r>
    <x v="21"/>
    <x v="55"/>
    <x v="0"/>
    <s v="-"/>
    <s v="1000+"/>
    <s v="-"/>
    <n v="1.9"/>
    <x v="120"/>
  </r>
  <r>
    <x v="21"/>
    <x v="55"/>
    <x v="0"/>
    <s v="Electric"/>
    <s v="1000+"/>
    <s v="10,000+"/>
    <n v="1.9"/>
    <x v="120"/>
  </r>
  <r>
    <x v="21"/>
    <x v="55"/>
    <x v="7"/>
    <s v="Electric"/>
    <s v="1,000+"/>
    <n v="737"/>
    <s v="&lt; 1.9"/>
    <x v="120"/>
  </r>
  <r>
    <x v="21"/>
    <x v="55"/>
    <x v="0"/>
    <s v="N/A"/>
    <s v="10000+"/>
    <n v="0"/>
    <n v="1.9"/>
    <x v="120"/>
  </r>
  <r>
    <x v="8"/>
    <x v="52"/>
    <x v="1"/>
    <n v="3.8"/>
    <n v="562"/>
    <n v="443"/>
    <n v="3.1"/>
    <x v="120"/>
  </r>
  <r>
    <x v="14"/>
    <x v="38"/>
    <x v="2"/>
    <n v="6.2"/>
    <n v="622"/>
    <n v="468"/>
    <n v="3.6"/>
    <x v="120"/>
  </r>
  <r>
    <x v="21"/>
    <x v="55"/>
    <x v="0"/>
    <s v="Electric"/>
    <n v="1000"/>
    <n v="737"/>
    <n v="1.9"/>
    <x v="120"/>
  </r>
  <r>
    <x v="20"/>
    <x v="56"/>
    <x v="1"/>
    <s v="Electric"/>
    <n v="550"/>
    <s v="N/A"/>
    <n v="2.8"/>
    <x v="120"/>
  </r>
  <r>
    <x v="21"/>
    <x v="55"/>
    <x v="0"/>
    <n v="0"/>
    <n v="10000"/>
    <n v="7376"/>
    <n v="1.9"/>
    <x v="120"/>
  </r>
  <r>
    <x v="21"/>
    <x v="55"/>
    <x v="0"/>
    <s v="N/A"/>
    <s v="10,000+"/>
    <s v="N/A"/>
    <n v="1.9"/>
    <x v="120"/>
  </r>
  <r>
    <x v="15"/>
    <x v="48"/>
    <x v="1"/>
    <n v="4"/>
    <n v="630"/>
    <n v="516"/>
    <n v="3.7"/>
    <x v="121"/>
  </r>
  <r>
    <x v="8"/>
    <x v="52"/>
    <x v="0"/>
    <n v="3.8"/>
    <n v="562"/>
    <n v="443"/>
    <n v="3.1"/>
    <x v="122"/>
  </r>
  <r>
    <x v="8"/>
    <x v="52"/>
    <x v="1"/>
    <n v="3.8"/>
    <n v="562"/>
    <n v="443"/>
    <n v="3.1"/>
    <x v="123"/>
  </r>
  <r>
    <x v="8"/>
    <x v="52"/>
    <x v="1"/>
    <n v="3.8"/>
    <n v="562"/>
    <n v="443"/>
    <n v="3.1"/>
    <x v="124"/>
  </r>
  <r>
    <x v="8"/>
    <x v="52"/>
    <x v="1"/>
    <n v="3.8"/>
    <n v="562"/>
    <n v="443"/>
    <n v="3.1"/>
    <x v="125"/>
  </r>
  <r>
    <x v="8"/>
    <x v="52"/>
    <x v="1"/>
    <n v="3.8"/>
    <n v="562"/>
    <n v="443"/>
    <n v="2.8"/>
    <x v="126"/>
  </r>
  <r>
    <x v="8"/>
    <x v="52"/>
    <x v="1"/>
    <n v="3.8"/>
    <n v="562"/>
    <n v="443"/>
    <n v="3.2"/>
    <x v="126"/>
  </r>
  <r>
    <x v="8"/>
    <x v="52"/>
    <x v="1"/>
    <n v="3.8"/>
    <n v="562"/>
    <n v="443"/>
    <n v="3.1"/>
    <x v="126"/>
  </r>
  <r>
    <x v="8"/>
    <x v="52"/>
    <x v="1"/>
    <n v="3.8"/>
    <n v="562"/>
    <n v="443"/>
    <n v="3.1"/>
    <x v="126"/>
  </r>
  <r>
    <x v="8"/>
    <x v="52"/>
    <x v="1"/>
    <n v="3.8"/>
    <n v="562"/>
    <n v="443"/>
    <n v="3.1"/>
    <x v="126"/>
  </r>
  <r>
    <x v="8"/>
    <x v="52"/>
    <x v="1"/>
    <n v="3.8"/>
    <n v="562"/>
    <n v="443"/>
    <n v="3.1"/>
    <x v="126"/>
  </r>
  <r>
    <x v="8"/>
    <x v="52"/>
    <x v="1"/>
    <n v="3.8"/>
    <n v="562"/>
    <n v="443"/>
    <n v="3.1"/>
    <x v="126"/>
  </r>
  <r>
    <x v="8"/>
    <x v="52"/>
    <x v="1"/>
    <n v="3.8"/>
    <n v="562"/>
    <n v="443"/>
    <n v="3.1"/>
    <x v="127"/>
  </r>
  <r>
    <x v="8"/>
    <x v="52"/>
    <x v="1"/>
    <n v="3.8"/>
    <n v="562"/>
    <n v="443"/>
    <n v="3.1"/>
    <x v="127"/>
  </r>
  <r>
    <x v="9"/>
    <x v="57"/>
    <x v="1"/>
    <n v="4"/>
    <n v="690"/>
    <n v="642"/>
    <n v="3.2"/>
    <x v="128"/>
  </r>
  <r>
    <x v="9"/>
    <x v="57"/>
    <x v="1"/>
    <n v="4"/>
    <n v="690"/>
    <n v="642"/>
    <n v="3"/>
    <x v="128"/>
  </r>
  <r>
    <x v="9"/>
    <x v="57"/>
    <x v="1"/>
    <n v="4"/>
    <n v="689"/>
    <n v="642"/>
    <n v="3"/>
    <x v="128"/>
  </r>
  <r>
    <x v="9"/>
    <x v="57"/>
    <x v="1"/>
    <s v="Hybrid"/>
    <n v="689"/>
    <n v="642"/>
    <n v="3"/>
    <x v="128"/>
  </r>
  <r>
    <x v="9"/>
    <x v="58"/>
    <x v="0"/>
    <n v="4"/>
    <n v="620"/>
    <n v="604"/>
    <n v="2.9"/>
    <x v="129"/>
  </r>
  <r>
    <x v="9"/>
    <x v="57"/>
    <x v="1"/>
    <s v="Hybrid (4.0)"/>
    <n v="690"/>
    <n v="641"/>
    <n v="3"/>
    <x v="130"/>
  </r>
  <r>
    <x v="9"/>
    <x v="59"/>
    <x v="1"/>
    <s v="Electric"/>
    <n v="750"/>
    <n v="774"/>
    <n v="2.6"/>
    <x v="131"/>
  </r>
  <r>
    <x v="9"/>
    <x v="60"/>
    <x v="1"/>
    <s v="N/A"/>
    <n v="750"/>
    <n v="774"/>
    <n v="2.6"/>
    <x v="131"/>
  </r>
  <r>
    <x v="9"/>
    <x v="60"/>
    <x v="1"/>
    <s v="Electric"/>
    <n v="750"/>
    <n v="774"/>
    <n v="2.6"/>
    <x v="131"/>
  </r>
  <r>
    <x v="9"/>
    <x v="59"/>
    <x v="1"/>
    <s v="Electric"/>
    <n v="616"/>
    <n v="774"/>
    <n v="2.6"/>
    <x v="131"/>
  </r>
  <r>
    <x v="9"/>
    <x v="60"/>
    <x v="0"/>
    <s v="Electric"/>
    <n v="750"/>
    <n v="774"/>
    <n v="2.6"/>
    <x v="131"/>
  </r>
  <r>
    <x v="9"/>
    <x v="60"/>
    <x v="0"/>
    <s v="Electric"/>
    <n v="750"/>
    <n v="774"/>
    <n v="2.6"/>
    <x v="131"/>
  </r>
  <r>
    <x v="9"/>
    <x v="60"/>
    <x v="1"/>
    <s v="Electric"/>
    <n v="750"/>
    <n v="774"/>
    <n v="2.6"/>
    <x v="131"/>
  </r>
  <r>
    <x v="9"/>
    <x v="60"/>
    <x v="1"/>
    <s v="Electric"/>
    <n v="750"/>
    <n v="774"/>
    <n v="2.6"/>
    <x v="131"/>
  </r>
  <r>
    <x v="22"/>
    <x v="61"/>
    <x v="0"/>
    <n v="5.2"/>
    <n v="562"/>
    <n v="406"/>
    <n v="3.5"/>
    <x v="132"/>
  </r>
  <r>
    <x v="14"/>
    <x v="62"/>
    <x v="1"/>
    <n v="4"/>
    <n v="577"/>
    <n v="516"/>
    <n v="3.5"/>
    <x v="133"/>
  </r>
  <r>
    <x v="14"/>
    <x v="62"/>
    <x v="1"/>
    <n v="4"/>
    <n v="577"/>
    <n v="516"/>
    <n v="3.5"/>
    <x v="133"/>
  </r>
  <r>
    <x v="9"/>
    <x v="58"/>
    <x v="0"/>
    <n v="4"/>
    <n v="630"/>
    <n v="604"/>
    <n v="2.9"/>
    <x v="134"/>
  </r>
  <r>
    <x v="9"/>
    <x v="58"/>
    <x v="0"/>
    <n v="4"/>
    <n v="630"/>
    <n v="604"/>
    <n v="2.9"/>
    <x v="135"/>
  </r>
  <r>
    <x v="9"/>
    <x v="58"/>
    <x v="1"/>
    <n v="4"/>
    <n v="620"/>
    <n v="604"/>
    <n v="2.9"/>
    <x v="136"/>
  </r>
  <r>
    <x v="9"/>
    <x v="58"/>
    <x v="1"/>
    <n v="4"/>
    <n v="620"/>
    <n v="604"/>
    <n v="2.9"/>
    <x v="136"/>
  </r>
  <r>
    <x v="9"/>
    <x v="58"/>
    <x v="0"/>
    <n v="4"/>
    <n v="630"/>
    <n v="604"/>
    <n v="3.1"/>
    <x v="136"/>
  </r>
  <r>
    <x v="14"/>
    <x v="62"/>
    <x v="1"/>
    <n v="4"/>
    <n v="577"/>
    <n v="516"/>
    <n v="3.5"/>
    <x v="136"/>
  </r>
  <r>
    <x v="9"/>
    <x v="58"/>
    <x v="1"/>
    <n v="4"/>
    <n v="620"/>
    <n v="604"/>
    <n v="2.9"/>
    <x v="137"/>
  </r>
  <r>
    <x v="9"/>
    <x v="63"/>
    <x v="0"/>
    <n v="4"/>
    <n v="620"/>
    <n v="604"/>
    <n v="3.1"/>
    <x v="138"/>
  </r>
  <r>
    <x v="14"/>
    <x v="64"/>
    <x v="1"/>
    <n v="4"/>
    <n v="630"/>
    <n v="664"/>
    <n v="3.1"/>
    <x v="139"/>
  </r>
  <r>
    <x v="14"/>
    <x v="65"/>
    <x v="1"/>
    <n v="4"/>
    <n v="603"/>
    <n v="664"/>
    <n v="3.4"/>
    <x v="140"/>
  </r>
  <r>
    <x v="14"/>
    <x v="66"/>
    <x v="1"/>
    <n v="4"/>
    <n v="630"/>
    <n v="664"/>
    <n v="3.1"/>
    <x v="141"/>
  </r>
  <r>
    <x v="16"/>
    <x v="67"/>
    <x v="1"/>
    <n v="4"/>
    <n v="630"/>
    <n v="664"/>
    <n v="3.1"/>
    <x v="142"/>
  </r>
  <r>
    <x v="14"/>
    <x v="68"/>
    <x v="1"/>
    <n v="4"/>
    <n v="577"/>
    <n v="590"/>
    <n v="3.3"/>
    <x v="143"/>
  </r>
  <r>
    <x v="23"/>
    <x v="69"/>
    <x v="0"/>
    <n v="3.5"/>
    <n v="573"/>
    <n v="476"/>
    <n v="2.9"/>
    <x v="144"/>
  </r>
  <r>
    <x v="23"/>
    <x v="69"/>
    <x v="1"/>
    <n v="3.5"/>
    <n v="573"/>
    <n v="476"/>
    <n v="2.7"/>
    <x v="144"/>
  </r>
  <r>
    <x v="23"/>
    <x v="69"/>
    <x v="1"/>
    <n v="3.5"/>
    <n v="573"/>
    <n v="476"/>
    <n v="2.7"/>
    <x v="144"/>
  </r>
  <r>
    <x v="23"/>
    <x v="69"/>
    <x v="1"/>
    <n v="3.5"/>
    <n v="573"/>
    <n v="476"/>
    <n v="2.7"/>
    <x v="145"/>
  </r>
  <r>
    <x v="23"/>
    <x v="69"/>
    <x v="0"/>
    <n v="3.5"/>
    <n v="573"/>
    <n v="476"/>
    <n v="2.7"/>
    <x v="145"/>
  </r>
  <r>
    <x v="23"/>
    <x v="69"/>
    <x v="0"/>
    <n v="3.5"/>
    <n v="573"/>
    <n v="476"/>
    <n v="2.9"/>
    <x v="145"/>
  </r>
  <r>
    <x v="23"/>
    <x v="69"/>
    <x v="0"/>
    <n v="3.5"/>
    <n v="573"/>
    <n v="476"/>
    <n v="2.7"/>
    <x v="145"/>
  </r>
  <r>
    <x v="23"/>
    <x v="69"/>
    <x v="0"/>
    <n v="3.5"/>
    <n v="573"/>
    <n v="476"/>
    <n v="2.7"/>
    <x v="145"/>
  </r>
  <r>
    <x v="23"/>
    <x v="69"/>
    <x v="1"/>
    <n v="3.5"/>
    <n v="573"/>
    <n v="476"/>
    <n v="2.7"/>
    <x v="145"/>
  </r>
  <r>
    <x v="24"/>
    <x v="70"/>
    <x v="1"/>
    <n v="5"/>
    <n v="500"/>
    <n v="420"/>
    <n v="3.9"/>
    <x v="145"/>
  </r>
  <r>
    <x v="23"/>
    <x v="69"/>
    <x v="1"/>
    <n v="3.5"/>
    <n v="573"/>
    <n v="476"/>
    <n v="2.9"/>
    <x v="145"/>
  </r>
  <r>
    <x v="23"/>
    <x v="69"/>
    <x v="0"/>
    <n v="3.5"/>
    <n v="573"/>
    <n v="476"/>
    <n v="2.7"/>
    <x v="145"/>
  </r>
  <r>
    <x v="23"/>
    <x v="69"/>
    <x v="1"/>
    <n v="3.5"/>
    <n v="573"/>
    <n v="476"/>
    <n v="2.7"/>
    <x v="145"/>
  </r>
  <r>
    <x v="23"/>
    <x v="69"/>
    <x v="1"/>
    <n v="3.5"/>
    <n v="573"/>
    <n v="476"/>
    <n v="2.7"/>
    <x v="145"/>
  </r>
  <r>
    <x v="23"/>
    <x v="69"/>
    <x v="1"/>
    <n v="3.5"/>
    <n v="573"/>
    <n v="476"/>
    <n v="2.9"/>
    <x v="145"/>
  </r>
  <r>
    <x v="23"/>
    <x v="69"/>
    <x v="1"/>
    <n v="3.5"/>
    <n v="573"/>
    <n v="476"/>
    <n v="2.7"/>
    <x v="145"/>
  </r>
  <r>
    <x v="23"/>
    <x v="69"/>
    <x v="0"/>
    <n v="3.5"/>
    <n v="573"/>
    <n v="476"/>
    <n v="2.7"/>
    <x v="145"/>
  </r>
  <r>
    <x v="25"/>
    <x v="71"/>
    <x v="1"/>
    <n v="2"/>
    <n v="600"/>
    <n v="738"/>
    <n v="4.0999999999999996"/>
    <x v="146"/>
  </r>
  <r>
    <x v="14"/>
    <x v="72"/>
    <x v="1"/>
    <n v="4"/>
    <n v="603"/>
    <n v="664"/>
    <n v="3.5"/>
    <x v="146"/>
  </r>
  <r>
    <x v="15"/>
    <x v="73"/>
    <x v="0"/>
    <n v="4"/>
    <n v="503"/>
    <n v="505"/>
    <n v="3.5"/>
    <x v="147"/>
  </r>
  <r>
    <x v="14"/>
    <x v="65"/>
    <x v="1"/>
    <n v="4"/>
    <n v="603"/>
    <n v="664"/>
    <n v="3.4"/>
    <x v="148"/>
  </r>
  <r>
    <x v="15"/>
    <x v="73"/>
    <x v="1"/>
    <n v="4"/>
    <n v="503"/>
    <n v="505"/>
    <n v="3.6"/>
    <x v="149"/>
  </r>
  <r>
    <x v="20"/>
    <x v="56"/>
    <x v="1"/>
    <n v="4.7"/>
    <n v="454"/>
    <n v="384"/>
    <n v="4.7"/>
    <x v="150"/>
  </r>
  <r>
    <x v="20"/>
    <x v="56"/>
    <x v="1"/>
    <n v="4.7"/>
    <n v="454"/>
    <n v="384"/>
    <n v="4.8"/>
    <x v="150"/>
  </r>
  <r>
    <x v="20"/>
    <x v="56"/>
    <x v="4"/>
    <n v="4.7"/>
    <n v="454"/>
    <n v="384"/>
    <n v="4.7"/>
    <x v="150"/>
  </r>
  <r>
    <x v="20"/>
    <x v="56"/>
    <x v="0"/>
    <n v="4.7"/>
    <n v="454"/>
    <n v="384"/>
    <n v="4.7"/>
    <x v="150"/>
  </r>
  <r>
    <x v="20"/>
    <x v="56"/>
    <x v="1"/>
    <n v="4.7"/>
    <n v="454"/>
    <n v="384"/>
    <n v="4.7"/>
    <x v="150"/>
  </r>
  <r>
    <x v="20"/>
    <x v="56"/>
    <x v="0"/>
    <n v="4.7"/>
    <n v="454"/>
    <n v="384"/>
    <n v="4.7"/>
    <x v="150"/>
  </r>
  <r>
    <x v="20"/>
    <x v="56"/>
    <x v="1"/>
    <n v="4.7"/>
    <n v="454"/>
    <n v="384"/>
    <n v="4.7"/>
    <x v="150"/>
  </r>
  <r>
    <x v="20"/>
    <x v="56"/>
    <x v="1"/>
    <n v="4.7"/>
    <n v="454"/>
    <n v="384"/>
    <n v="4.7"/>
    <x v="151"/>
  </r>
  <r>
    <x v="20"/>
    <x v="56"/>
    <x v="3"/>
    <n v="4.7"/>
    <n v="454"/>
    <n v="384"/>
    <n v="4.8"/>
    <x v="152"/>
  </r>
  <r>
    <x v="20"/>
    <x v="56"/>
    <x v="1"/>
    <n v="4.7"/>
    <n v="454"/>
    <n v="384"/>
    <n v="4.8"/>
    <x v="153"/>
  </r>
  <r>
    <x v="20"/>
    <x v="56"/>
    <x v="3"/>
    <n v="4.7"/>
    <n v="454"/>
    <n v="384"/>
    <n v="4.8"/>
    <x v="153"/>
  </r>
  <r>
    <x v="15"/>
    <x v="73"/>
    <x v="1"/>
    <n v="4"/>
    <n v="503"/>
    <n v="505"/>
    <n v="3.5"/>
    <x v="153"/>
  </r>
  <r>
    <x v="20"/>
    <x v="56"/>
    <x v="1"/>
    <n v="4.7"/>
    <n v="454"/>
    <n v="384"/>
    <n v="4.7"/>
    <x v="153"/>
  </r>
  <r>
    <x v="15"/>
    <x v="73"/>
    <x v="0"/>
    <n v="4"/>
    <n v="503"/>
    <n v="505"/>
    <n v="3.5"/>
    <x v="154"/>
  </r>
  <r>
    <x v="26"/>
    <x v="74"/>
    <x v="3"/>
    <s v="1.5 + Electric"/>
    <n v="369"/>
    <n v="420"/>
    <n v="4.2"/>
    <x v="155"/>
  </r>
  <r>
    <x v="26"/>
    <x v="74"/>
    <x v="0"/>
    <s v="Hybrid"/>
    <n v="369"/>
    <n v="184"/>
    <n v="4.2"/>
    <x v="155"/>
  </r>
  <r>
    <x v="26"/>
    <x v="74"/>
    <x v="0"/>
    <n v="1.5"/>
    <n v="369"/>
    <n v="184"/>
    <n v="4.2"/>
    <x v="156"/>
  </r>
  <r>
    <x v="26"/>
    <x v="74"/>
    <x v="0"/>
    <n v="1.5"/>
    <n v="369"/>
    <n v="184"/>
    <n v="4.2"/>
    <x v="156"/>
  </r>
  <r>
    <x v="15"/>
    <x v="73"/>
    <x v="1"/>
    <n v="4"/>
    <n v="503"/>
    <n v="505"/>
    <n v="3.5"/>
    <x v="157"/>
  </r>
  <r>
    <x v="15"/>
    <x v="73"/>
    <x v="1"/>
    <n v="4"/>
    <n v="503"/>
    <n v="505"/>
    <n v="3.5"/>
    <x v="157"/>
  </r>
  <r>
    <x v="15"/>
    <x v="73"/>
    <x v="1"/>
    <n v="4"/>
    <n v="503"/>
    <n v="505"/>
    <n v="3.6"/>
    <x v="157"/>
  </r>
  <r>
    <x v="15"/>
    <x v="73"/>
    <x v="0"/>
    <n v="4"/>
    <n v="503"/>
    <n v="505"/>
    <n v="3.5"/>
    <x v="158"/>
  </r>
  <r>
    <x v="15"/>
    <x v="73"/>
    <x v="1"/>
    <n v="4"/>
    <n v="503"/>
    <n v="505"/>
    <n v="3.6"/>
    <x v="158"/>
  </r>
  <r>
    <x v="15"/>
    <x v="73"/>
    <x v="1"/>
    <n v="4"/>
    <n v="503"/>
    <n v="505"/>
    <n v="3.5"/>
    <x v="158"/>
  </r>
  <r>
    <x v="15"/>
    <x v="73"/>
    <x v="1"/>
    <n v="4"/>
    <n v="503"/>
    <n v="505"/>
    <n v="3.5"/>
    <x v="158"/>
  </r>
  <r>
    <x v="15"/>
    <x v="73"/>
    <x v="1"/>
    <n v="4"/>
    <n v="503"/>
    <n v="505"/>
    <n v="3.5"/>
    <x v="158"/>
  </r>
  <r>
    <x v="15"/>
    <x v="73"/>
    <x v="0"/>
    <n v="4"/>
    <n v="503"/>
    <n v="505"/>
    <n v="3.6"/>
    <x v="158"/>
  </r>
  <r>
    <x v="15"/>
    <x v="73"/>
    <x v="1"/>
    <n v="4"/>
    <n v="503"/>
    <n v="505"/>
    <n v="3.5"/>
    <x v="158"/>
  </r>
  <r>
    <x v="15"/>
    <x v="73"/>
    <x v="1"/>
    <n v="4"/>
    <n v="503"/>
    <n v="505"/>
    <n v="3.6"/>
    <x v="158"/>
  </r>
  <r>
    <x v="15"/>
    <x v="73"/>
    <x v="1"/>
    <n v="4"/>
    <n v="503"/>
    <n v="505"/>
    <n v="3.6"/>
    <x v="158"/>
  </r>
  <r>
    <x v="22"/>
    <x v="75"/>
    <x v="0"/>
    <n v="5.2"/>
    <n v="562"/>
    <n v="406"/>
    <n v="3.2"/>
    <x v="159"/>
  </r>
  <r>
    <x v="22"/>
    <x v="75"/>
    <x v="0"/>
    <n v="5.2"/>
    <n v="562"/>
    <n v="406"/>
    <n v="3.2"/>
    <x v="159"/>
  </r>
  <r>
    <x v="15"/>
    <x v="73"/>
    <x v="1"/>
    <n v="4"/>
    <n v="503"/>
    <n v="505"/>
    <n v="3.5"/>
    <x v="160"/>
  </r>
  <r>
    <x v="15"/>
    <x v="73"/>
    <x v="0"/>
    <n v="4"/>
    <n v="503"/>
    <n v="505"/>
    <n v="3.5"/>
    <x v="161"/>
  </r>
  <r>
    <x v="15"/>
    <x v="73"/>
    <x v="0"/>
    <n v="4"/>
    <n v="503"/>
    <n v="505"/>
    <n v="3.5"/>
    <x v="161"/>
  </r>
  <r>
    <x v="15"/>
    <x v="73"/>
    <x v="1"/>
    <n v="4"/>
    <n v="503"/>
    <n v="505"/>
    <n v="3.6"/>
    <x v="161"/>
  </r>
  <r>
    <x v="15"/>
    <x v="73"/>
    <x v="1"/>
    <n v="4"/>
    <n v="503"/>
    <n v="505"/>
    <n v="3.5"/>
    <x v="161"/>
  </r>
  <r>
    <x v="15"/>
    <x v="73"/>
    <x v="1"/>
    <n v="4"/>
    <n v="503"/>
    <n v="505"/>
    <n v="3.5"/>
    <x v="161"/>
  </r>
  <r>
    <x v="21"/>
    <x v="76"/>
    <x v="1"/>
    <s v="Electric"/>
    <n v="1020"/>
    <n v="1050"/>
    <n v="1.9"/>
    <x v="162"/>
  </r>
  <r>
    <x v="21"/>
    <x v="76"/>
    <x v="1"/>
    <s v="Electric (tri-motor)"/>
    <n v="1020"/>
    <n v="1050"/>
    <n v="1.9"/>
    <x v="163"/>
  </r>
  <r>
    <x v="21"/>
    <x v="76"/>
    <x v="0"/>
    <s v="Electric"/>
    <n v="1020"/>
    <n v="1050"/>
    <n v="1.9"/>
    <x v="163"/>
  </r>
  <r>
    <x v="21"/>
    <x v="76"/>
    <x v="0"/>
    <s v="Electric"/>
    <n v="1020"/>
    <n v="1050"/>
    <n v="1.98"/>
    <x v="164"/>
  </r>
  <r>
    <x v="21"/>
    <x v="76"/>
    <x v="0"/>
    <s v="Electric"/>
    <n v="1020"/>
    <n v="1050"/>
    <n v="1.98"/>
    <x v="165"/>
  </r>
  <r>
    <x v="21"/>
    <x v="76"/>
    <x v="1"/>
    <s v="Electric"/>
    <n v="1020"/>
    <s v="N/A"/>
    <n v="1.9"/>
    <x v="165"/>
  </r>
  <r>
    <x v="20"/>
    <x v="56"/>
    <x v="1"/>
    <n v="4.7"/>
    <n v="454"/>
    <n v="384"/>
    <n v="4.7"/>
    <x v="166"/>
  </r>
  <r>
    <x v="20"/>
    <x v="56"/>
    <x v="0"/>
    <n v="4.7"/>
    <n v="454"/>
    <n v="384"/>
    <n v="4.7"/>
    <x v="167"/>
  </r>
  <r>
    <x v="20"/>
    <x v="56"/>
    <x v="1"/>
    <n v="4.7"/>
    <n v="454"/>
    <n v="384"/>
    <n v="4.8"/>
    <x v="167"/>
  </r>
  <r>
    <x v="20"/>
    <x v="56"/>
    <x v="0"/>
    <n v="4.7"/>
    <n v="454"/>
    <n v="384"/>
    <n v="4.8"/>
    <x v="167"/>
  </r>
  <r>
    <x v="20"/>
    <x v="56"/>
    <x v="0"/>
    <n v="4.7"/>
    <n v="454"/>
    <n v="384"/>
    <n v="4.7"/>
    <x v="167"/>
  </r>
  <r>
    <x v="20"/>
    <x v="56"/>
    <x v="1"/>
    <n v="4.7"/>
    <n v="454"/>
    <n v="384"/>
    <n v="4.7"/>
    <x v="167"/>
  </r>
  <r>
    <x v="20"/>
    <x v="56"/>
    <x v="1"/>
    <n v="4.7"/>
    <n v="454"/>
    <n v="384"/>
    <n v="4.8"/>
    <x v="167"/>
  </r>
  <r>
    <x v="20"/>
    <x v="56"/>
    <x v="1"/>
    <n v="4.7"/>
    <n v="454"/>
    <n v="384"/>
    <n v="4.7"/>
    <x v="167"/>
  </r>
  <r>
    <x v="9"/>
    <x v="77"/>
    <x v="1"/>
    <n v="4"/>
    <n v="473"/>
    <n v="457"/>
    <n v="3.9"/>
    <x v="168"/>
  </r>
  <r>
    <x v="20"/>
    <x v="56"/>
    <x v="1"/>
    <n v="4.7"/>
    <n v="454"/>
    <n v="384"/>
    <n v="4.7"/>
    <x v="169"/>
  </r>
  <r>
    <x v="20"/>
    <x v="56"/>
    <x v="0"/>
    <n v="4.7"/>
    <n v="454"/>
    <n v="384"/>
    <n v="4.8"/>
    <x v="170"/>
  </r>
  <r>
    <x v="20"/>
    <x v="56"/>
    <x v="1"/>
    <n v="4.7"/>
    <n v="454"/>
    <n v="384"/>
    <n v="4.8"/>
    <x v="171"/>
  </r>
  <r>
    <x v="14"/>
    <x v="78"/>
    <x v="4"/>
    <n v="4"/>
    <n v="603"/>
    <n v="627"/>
    <n v="3.4"/>
    <x v="172"/>
  </r>
  <r>
    <x v="21"/>
    <x v="76"/>
    <x v="1"/>
    <s v="N/A"/>
    <n v="1020"/>
    <n v="1050"/>
    <n v="1.98"/>
    <x v="173"/>
  </r>
  <r>
    <x v="21"/>
    <x v="76"/>
    <x v="0"/>
    <s v="N/A"/>
    <n v="1020"/>
    <n v="1050"/>
    <n v="1.9"/>
    <x v="173"/>
  </r>
  <r>
    <x v="21"/>
    <x v="76"/>
    <x v="0"/>
    <s v="Electric (100 kWh)"/>
    <n v="1020"/>
    <n v="1050"/>
    <n v="1.98"/>
    <x v="173"/>
  </r>
  <r>
    <x v="21"/>
    <x v="76"/>
    <x v="1"/>
    <s v="Electric"/>
    <n v="1020"/>
    <n v="1050"/>
    <n v="1.9"/>
    <x v="174"/>
  </r>
  <r>
    <x v="26"/>
    <x v="79"/>
    <x v="0"/>
    <n v="4.4000000000000004"/>
    <n v="617"/>
    <n v="553"/>
    <n v="3.1"/>
    <x v="175"/>
  </r>
  <r>
    <x v="26"/>
    <x v="79"/>
    <x v="0"/>
    <n v="4.4000000000000004"/>
    <n v="617"/>
    <n v="553"/>
    <n v="3.1"/>
    <x v="175"/>
  </r>
  <r>
    <x v="27"/>
    <x v="80"/>
    <x v="8"/>
    <n v="8.4"/>
    <n v="645"/>
    <n v="600"/>
    <n v="3.3"/>
    <x v="176"/>
  </r>
  <r>
    <x v="24"/>
    <x v="70"/>
    <x v="0"/>
    <n v="5"/>
    <n v="500"/>
    <n v="479"/>
    <n v="3.8"/>
    <x v="177"/>
  </r>
  <r>
    <x v="27"/>
    <x v="81"/>
    <x v="8"/>
    <n v="8.4"/>
    <n v="645"/>
    <n v="600"/>
    <n v="3.3"/>
    <x v="178"/>
  </r>
  <r>
    <x v="22"/>
    <x v="82"/>
    <x v="0"/>
    <n v="4"/>
    <n v="591"/>
    <n v="590"/>
    <n v="3.5"/>
    <x v="178"/>
  </r>
  <r>
    <x v="21"/>
    <x v="83"/>
    <x v="0"/>
    <s v="Electric"/>
    <n v="1020"/>
    <n v="1050"/>
    <n v="1.98"/>
    <x v="179"/>
  </r>
  <r>
    <x v="27"/>
    <x v="81"/>
    <x v="8"/>
    <n v="8.4"/>
    <n v="645"/>
    <n v="600"/>
    <n v="3.3"/>
    <x v="180"/>
  </r>
  <r>
    <x v="14"/>
    <x v="84"/>
    <x v="1"/>
    <n v="4"/>
    <n v="523"/>
    <n v="494"/>
    <n v="3.8"/>
    <x v="181"/>
  </r>
  <r>
    <x v="14"/>
    <x v="84"/>
    <x v="1"/>
    <n v="4"/>
    <n v="523"/>
    <n v="494"/>
    <n v="3.8"/>
    <x v="181"/>
  </r>
  <r>
    <x v="14"/>
    <x v="84"/>
    <x v="1"/>
    <n v="4"/>
    <n v="523"/>
    <n v="494"/>
    <n v="3.8"/>
    <x v="181"/>
  </r>
  <r>
    <x v="22"/>
    <x v="85"/>
    <x v="0"/>
    <n v="4"/>
    <n v="591"/>
    <n v="590"/>
    <n v="3.5"/>
    <x v="182"/>
  </r>
  <r>
    <x v="22"/>
    <x v="86"/>
    <x v="0"/>
    <n v="4"/>
    <n v="591"/>
    <n v="590"/>
    <n v="3.5"/>
    <x v="182"/>
  </r>
  <r>
    <x v="22"/>
    <x v="85"/>
    <x v="0"/>
    <n v="4"/>
    <n v="591"/>
    <n v="590"/>
    <n v="3.5"/>
    <x v="182"/>
  </r>
  <r>
    <x v="22"/>
    <x v="85"/>
    <x v="0"/>
    <n v="4"/>
    <n v="591"/>
    <n v="590"/>
    <n v="3.5"/>
    <x v="183"/>
  </r>
  <r>
    <x v="22"/>
    <x v="87"/>
    <x v="0"/>
    <n v="4"/>
    <n v="591"/>
    <n v="590"/>
    <n v="3.5"/>
    <x v="183"/>
  </r>
  <r>
    <x v="22"/>
    <x v="85"/>
    <x v="0"/>
    <n v="4"/>
    <n v="591"/>
    <n v="590"/>
    <n v="3.5"/>
    <x v="183"/>
  </r>
  <r>
    <x v="22"/>
    <x v="85"/>
    <x v="1"/>
    <n v="4"/>
    <n v="591"/>
    <n v="590"/>
    <n v="3.5"/>
    <x v="184"/>
  </r>
  <r>
    <x v="22"/>
    <x v="85"/>
    <x v="0"/>
    <n v="4"/>
    <n v="591"/>
    <n v="590"/>
    <n v="3.5"/>
    <x v="184"/>
  </r>
  <r>
    <x v="22"/>
    <x v="85"/>
    <x v="0"/>
    <n v="4"/>
    <n v="591"/>
    <n v="590"/>
    <n v="3.5"/>
    <x v="184"/>
  </r>
  <r>
    <x v="22"/>
    <x v="85"/>
    <x v="0"/>
    <n v="4"/>
    <n v="591"/>
    <n v="590"/>
    <n v="3.5"/>
    <x v="184"/>
  </r>
  <r>
    <x v="22"/>
    <x v="85"/>
    <x v="0"/>
    <n v="4"/>
    <n v="591"/>
    <n v="590"/>
    <n v="3.5"/>
    <x v="185"/>
  </r>
  <r>
    <x v="22"/>
    <x v="86"/>
    <x v="1"/>
    <n v="4"/>
    <n v="591"/>
    <n v="590"/>
    <n v="3.5"/>
    <x v="185"/>
  </r>
  <r>
    <x v="22"/>
    <x v="85"/>
    <x v="1"/>
    <n v="4"/>
    <n v="591"/>
    <n v="590"/>
    <n v="3.5"/>
    <x v="185"/>
  </r>
  <r>
    <x v="22"/>
    <x v="85"/>
    <x v="1"/>
    <n v="4"/>
    <n v="591"/>
    <n v="590"/>
    <n v="3.5"/>
    <x v="185"/>
  </r>
  <r>
    <x v="22"/>
    <x v="86"/>
    <x v="0"/>
    <n v="4"/>
    <n v="591"/>
    <n v="590"/>
    <n v="3.5"/>
    <x v="185"/>
  </r>
  <r>
    <x v="22"/>
    <x v="85"/>
    <x v="1"/>
    <n v="4"/>
    <n v="591"/>
    <n v="590"/>
    <n v="3.5"/>
    <x v="185"/>
  </r>
  <r>
    <x v="22"/>
    <x v="88"/>
    <x v="0"/>
    <n v="4"/>
    <n v="591"/>
    <n v="590"/>
    <n v="3.5"/>
    <x v="185"/>
  </r>
  <r>
    <x v="22"/>
    <x v="85"/>
    <x v="1"/>
    <n v="4"/>
    <n v="591"/>
    <n v="590"/>
    <n v="3.5"/>
    <x v="185"/>
  </r>
  <r>
    <x v="22"/>
    <x v="85"/>
    <x v="1"/>
    <n v="4"/>
    <n v="591"/>
    <n v="590"/>
    <n v="3.5"/>
    <x v="185"/>
  </r>
  <r>
    <x v="22"/>
    <x v="86"/>
    <x v="0"/>
    <n v="4"/>
    <n v="591"/>
    <n v="590"/>
    <n v="3.5"/>
    <x v="185"/>
  </r>
  <r>
    <x v="22"/>
    <x v="85"/>
    <x v="0"/>
    <n v="4"/>
    <n v="591"/>
    <n v="590"/>
    <n v="3.5"/>
    <x v="185"/>
  </r>
  <r>
    <x v="22"/>
    <x v="88"/>
    <x v="1"/>
    <n v="4"/>
    <n v="591"/>
    <n v="590"/>
    <n v="3.5"/>
    <x v="185"/>
  </r>
  <r>
    <x v="22"/>
    <x v="85"/>
    <x v="1"/>
    <n v="4"/>
    <n v="591"/>
    <n v="590"/>
    <n v="3.5"/>
    <x v="185"/>
  </r>
  <r>
    <x v="22"/>
    <x v="86"/>
    <x v="1"/>
    <n v="4"/>
    <n v="591"/>
    <n v="590"/>
    <n v="3.4"/>
    <x v="185"/>
  </r>
  <r>
    <x v="22"/>
    <x v="86"/>
    <x v="1"/>
    <n v="4"/>
    <n v="591"/>
    <n v="590"/>
    <n v="3.5"/>
    <x v="185"/>
  </r>
  <r>
    <x v="22"/>
    <x v="87"/>
    <x v="0"/>
    <n v="4"/>
    <n v="591"/>
    <n v="590"/>
    <n v="3.5"/>
    <x v="185"/>
  </r>
  <r>
    <x v="22"/>
    <x v="82"/>
    <x v="0"/>
    <n v="4"/>
    <n v="591"/>
    <n v="590"/>
    <n v="3.5"/>
    <x v="186"/>
  </r>
  <r>
    <x v="22"/>
    <x v="89"/>
    <x v="0"/>
    <n v="4"/>
    <n v="591"/>
    <n v="590"/>
    <n v="3.1"/>
    <x v="187"/>
  </r>
  <r>
    <x v="22"/>
    <x v="89"/>
    <x v="1"/>
    <n v="4"/>
    <n v="591"/>
    <n v="590"/>
    <n v="3.5"/>
    <x v="188"/>
  </r>
  <r>
    <x v="22"/>
    <x v="90"/>
    <x v="1"/>
    <n v="4"/>
    <n v="591"/>
    <n v="590"/>
    <n v="3.5"/>
    <x v="189"/>
  </r>
  <r>
    <x v="22"/>
    <x v="89"/>
    <x v="1"/>
    <n v="4"/>
    <n v="591"/>
    <n v="590"/>
    <n v="3.5"/>
    <x v="189"/>
  </r>
  <r>
    <x v="22"/>
    <x v="90"/>
    <x v="0"/>
    <n v="4"/>
    <n v="591"/>
    <n v="590"/>
    <n v="3.5"/>
    <x v="189"/>
  </r>
  <r>
    <x v="22"/>
    <x v="91"/>
    <x v="1"/>
    <n v="4"/>
    <n v="591"/>
    <n v="590"/>
    <n v="3.5"/>
    <x v="189"/>
  </r>
  <r>
    <x v="5"/>
    <x v="92"/>
    <x v="1"/>
    <n v="3.5"/>
    <n v="416"/>
    <n v="317"/>
    <n v="3.8"/>
    <x v="190"/>
  </r>
  <r>
    <x v="28"/>
    <x v="93"/>
    <x v="1"/>
    <n v="5"/>
    <n v="575"/>
    <n v="516"/>
    <n v="3.5"/>
    <x v="191"/>
  </r>
  <r>
    <x v="28"/>
    <x v="94"/>
    <x v="1"/>
    <n v="5"/>
    <n v="575"/>
    <n v="516"/>
    <n v="3.5"/>
    <x v="191"/>
  </r>
  <r>
    <x v="5"/>
    <x v="92"/>
    <x v="1"/>
    <n v="3.5"/>
    <n v="416"/>
    <n v="317"/>
    <n v="3.8"/>
    <x v="192"/>
  </r>
  <r>
    <x v="5"/>
    <x v="92"/>
    <x v="1"/>
    <n v="3.5"/>
    <n v="416"/>
    <n v="317"/>
    <n v="3.8"/>
    <x v="192"/>
  </r>
  <r>
    <x v="5"/>
    <x v="92"/>
    <x v="1"/>
    <n v="3.5"/>
    <n v="416"/>
    <n v="317"/>
    <n v="3.8"/>
    <x v="192"/>
  </r>
  <r>
    <x v="5"/>
    <x v="92"/>
    <x v="0"/>
    <n v="3.5"/>
    <n v="416"/>
    <n v="317"/>
    <n v="3.8"/>
    <x v="192"/>
  </r>
  <r>
    <x v="5"/>
    <x v="92"/>
    <x v="1"/>
    <n v="3.5"/>
    <n v="416"/>
    <n v="317"/>
    <n v="3.8"/>
    <x v="192"/>
  </r>
  <r>
    <x v="5"/>
    <x v="92"/>
    <x v="0"/>
    <n v="3.5"/>
    <n v="416"/>
    <n v="317"/>
    <n v="3.8"/>
    <x v="192"/>
  </r>
  <r>
    <x v="5"/>
    <x v="92"/>
    <x v="1"/>
    <n v="3.5"/>
    <n v="416"/>
    <n v="317"/>
    <n v="3.8"/>
    <x v="192"/>
  </r>
  <r>
    <x v="5"/>
    <x v="92"/>
    <x v="1"/>
    <n v="3.5"/>
    <n v="416"/>
    <n v="317"/>
    <n v="3.8"/>
    <x v="192"/>
  </r>
  <r>
    <x v="5"/>
    <x v="92"/>
    <x v="1"/>
    <n v="3.5"/>
    <n v="416"/>
    <n v="317"/>
    <n v="3.8"/>
    <x v="193"/>
  </r>
  <r>
    <x v="5"/>
    <x v="92"/>
    <x v="1"/>
    <n v="3.5"/>
    <n v="416"/>
    <n v="317"/>
    <n v="3.8"/>
    <x v="194"/>
  </r>
  <r>
    <x v="5"/>
    <x v="92"/>
    <x v="1"/>
    <n v="3.5"/>
    <n v="416"/>
    <n v="317"/>
    <n v="3.8"/>
    <x v="195"/>
  </r>
  <r>
    <x v="5"/>
    <x v="92"/>
    <x v="1"/>
    <n v="3.5"/>
    <n v="416"/>
    <n v="317"/>
    <n v="3.8"/>
    <x v="196"/>
  </r>
  <r>
    <x v="9"/>
    <x v="95"/>
    <x v="0"/>
    <s v="Electric Motor"/>
    <n v="562"/>
    <n v="479"/>
    <n v="3.8"/>
    <x v="197"/>
  </r>
  <r>
    <x v="26"/>
    <x v="96"/>
    <x v="0"/>
    <n v="4.4000000000000004"/>
    <n v="600"/>
    <n v="553"/>
    <n v="3.2"/>
    <x v="197"/>
  </r>
  <r>
    <x v="9"/>
    <x v="95"/>
    <x v="1"/>
    <s v="Electric (93 kWh)"/>
    <n v="429"/>
    <n v="472"/>
    <n v="3.8"/>
    <x v="198"/>
  </r>
  <r>
    <x v="26"/>
    <x v="96"/>
    <x v="0"/>
    <n v="4.4000000000000004"/>
    <n v="600"/>
    <n v="553"/>
    <n v="3.2"/>
    <x v="199"/>
  </r>
  <r>
    <x v="26"/>
    <x v="96"/>
    <x v="0"/>
    <n v="4.4000000000000004"/>
    <n v="600"/>
    <n v="553"/>
    <n v="3.2"/>
    <x v="199"/>
  </r>
  <r>
    <x v="26"/>
    <x v="96"/>
    <x v="0"/>
    <n v="4.4000000000000004"/>
    <n v="600"/>
    <n v="553"/>
    <n v="3.2"/>
    <x v="199"/>
  </r>
  <r>
    <x v="26"/>
    <x v="96"/>
    <x v="1"/>
    <n v="4.4000000000000004"/>
    <n v="600"/>
    <n v="553"/>
    <n v="3.2"/>
    <x v="199"/>
  </r>
  <r>
    <x v="26"/>
    <x v="96"/>
    <x v="0"/>
    <n v="4.4000000000000004"/>
    <n v="600"/>
    <n v="553"/>
    <n v="3.2"/>
    <x v="199"/>
  </r>
  <r>
    <x v="26"/>
    <x v="96"/>
    <x v="0"/>
    <n v="4.4000000000000004"/>
    <n v="600"/>
    <n v="553"/>
    <n v="3.2"/>
    <x v="199"/>
  </r>
  <r>
    <x v="26"/>
    <x v="97"/>
    <x v="0"/>
    <n v="4.4000000000000004"/>
    <n v="617"/>
    <n v="553"/>
    <n v="3.1"/>
    <x v="199"/>
  </r>
  <r>
    <x v="26"/>
    <x v="96"/>
    <x v="0"/>
    <n v="4.4000000000000004"/>
    <n v="600"/>
    <n v="553"/>
    <n v="3.2"/>
    <x v="199"/>
  </r>
  <r>
    <x v="28"/>
    <x v="94"/>
    <x v="0"/>
    <n v="5"/>
    <n v="575"/>
    <n v="516"/>
    <n v="3.5"/>
    <x v="200"/>
  </r>
  <r>
    <x v="28"/>
    <x v="93"/>
    <x v="1"/>
    <n v="5"/>
    <n v="575"/>
    <n v="516"/>
    <n v="3.5"/>
    <x v="200"/>
  </r>
  <r>
    <x v="28"/>
    <x v="93"/>
    <x v="1"/>
    <n v="5"/>
    <n v="575"/>
    <n v="516"/>
    <n v="3.5"/>
    <x v="200"/>
  </r>
  <r>
    <x v="28"/>
    <x v="94"/>
    <x v="1"/>
    <n v="5"/>
    <n v="575"/>
    <n v="516"/>
    <n v="3.5"/>
    <x v="200"/>
  </r>
  <r>
    <x v="28"/>
    <x v="94"/>
    <x v="1"/>
    <n v="5"/>
    <n v="575"/>
    <n v="516"/>
    <n v="3.5"/>
    <x v="200"/>
  </r>
  <r>
    <x v="28"/>
    <x v="93"/>
    <x v="0"/>
    <n v="5"/>
    <n v="575"/>
    <n v="516"/>
    <n v="3.5"/>
    <x v="200"/>
  </r>
  <r>
    <x v="28"/>
    <x v="93"/>
    <x v="0"/>
    <n v="5"/>
    <n v="575"/>
    <n v="516"/>
    <n v="3.5"/>
    <x v="200"/>
  </r>
  <r>
    <x v="28"/>
    <x v="93"/>
    <x v="1"/>
    <n v="5"/>
    <n v="575"/>
    <n v="516"/>
    <n v="3.5"/>
    <x v="200"/>
  </r>
  <r>
    <x v="28"/>
    <x v="94"/>
    <x v="0"/>
    <n v="5"/>
    <n v="575"/>
    <n v="516"/>
    <n v="3.5"/>
    <x v="200"/>
  </r>
  <r>
    <x v="28"/>
    <x v="93"/>
    <x v="1"/>
    <n v="5"/>
    <n v="575"/>
    <n v="516"/>
    <n v="3.5"/>
    <x v="200"/>
  </r>
  <r>
    <x v="28"/>
    <x v="93"/>
    <x v="0"/>
    <n v="5"/>
    <n v="575"/>
    <n v="516"/>
    <n v="3.5"/>
    <x v="200"/>
  </r>
  <r>
    <x v="28"/>
    <x v="93"/>
    <x v="0"/>
    <n v="5"/>
    <n v="575"/>
    <n v="516"/>
    <n v="3.5"/>
    <x v="200"/>
  </r>
  <r>
    <x v="9"/>
    <x v="98"/>
    <x v="0"/>
    <n v="4"/>
    <n v="414"/>
    <n v="309"/>
    <n v="4.2"/>
    <x v="201"/>
  </r>
  <r>
    <x v="9"/>
    <x v="98"/>
    <x v="0"/>
    <n v="4"/>
    <n v="414"/>
    <n v="309"/>
    <n v="4.2"/>
    <x v="201"/>
  </r>
  <r>
    <x v="9"/>
    <x v="95"/>
    <x v="0"/>
    <n v="2.5"/>
    <n v="482"/>
    <n v="472"/>
    <n v="3.8"/>
    <x v="201"/>
  </r>
  <r>
    <x v="9"/>
    <x v="99"/>
    <x v="0"/>
    <n v="4"/>
    <n v="414"/>
    <n v="309"/>
    <n v="4.2"/>
    <x v="202"/>
  </r>
  <r>
    <x v="9"/>
    <x v="98"/>
    <x v="1"/>
    <n v="4"/>
    <n v="414"/>
    <n v="309"/>
    <n v="4.2"/>
    <x v="202"/>
  </r>
  <r>
    <x v="9"/>
    <x v="98"/>
    <x v="0"/>
    <n v="4"/>
    <n v="414"/>
    <n v="309"/>
    <n v="4.2"/>
    <x v="202"/>
  </r>
  <r>
    <x v="9"/>
    <x v="98"/>
    <x v="1"/>
    <n v="4"/>
    <n v="414"/>
    <n v="309"/>
    <n v="4.2"/>
    <x v="202"/>
  </r>
  <r>
    <x v="29"/>
    <x v="100"/>
    <x v="0"/>
    <n v="5"/>
    <n v="471"/>
    <n v="398"/>
    <n v="4.4000000000000004"/>
    <x v="202"/>
  </r>
  <r>
    <x v="9"/>
    <x v="98"/>
    <x v="1"/>
    <n v="4"/>
    <n v="414"/>
    <n v="309"/>
    <n v="4.2"/>
    <x v="203"/>
  </r>
  <r>
    <x v="9"/>
    <x v="98"/>
    <x v="1"/>
    <n v="4"/>
    <n v="414"/>
    <n v="309"/>
    <n v="4.2"/>
    <x v="203"/>
  </r>
  <r>
    <x v="9"/>
    <x v="98"/>
    <x v="0"/>
    <n v="4"/>
    <n v="414"/>
    <n v="309"/>
    <n v="4.2"/>
    <x v="204"/>
  </r>
  <r>
    <x v="9"/>
    <x v="98"/>
    <x v="0"/>
    <n v="4"/>
    <n v="414"/>
    <n v="309"/>
    <n v="4.2"/>
    <x v="204"/>
  </r>
  <r>
    <x v="9"/>
    <x v="98"/>
    <x v="1"/>
    <n v="4"/>
    <n v="414"/>
    <n v="309"/>
    <n v="4.2"/>
    <x v="205"/>
  </r>
  <r>
    <x v="9"/>
    <x v="98"/>
    <x v="1"/>
    <n v="4"/>
    <n v="414"/>
    <n v="309"/>
    <n v="4.2"/>
    <x v="205"/>
  </r>
  <r>
    <x v="9"/>
    <x v="98"/>
    <x v="0"/>
    <n v="4"/>
    <n v="414"/>
    <n v="309"/>
    <n v="4.2"/>
    <x v="205"/>
  </r>
  <r>
    <x v="9"/>
    <x v="99"/>
    <x v="0"/>
    <n v="4"/>
    <n v="414"/>
    <n v="309"/>
    <n v="4.2"/>
    <x v="205"/>
  </r>
  <r>
    <x v="9"/>
    <x v="98"/>
    <x v="1"/>
    <n v="4"/>
    <n v="414"/>
    <n v="309"/>
    <n v="4.2"/>
    <x v="205"/>
  </r>
  <r>
    <x v="9"/>
    <x v="101"/>
    <x v="0"/>
    <n v="3"/>
    <n v="379"/>
    <n v="331"/>
    <n v="4"/>
    <x v="206"/>
  </r>
  <r>
    <x v="9"/>
    <x v="98"/>
    <x v="0"/>
    <n v="4"/>
    <n v="414"/>
    <n v="309"/>
    <n v="4.2"/>
    <x v="206"/>
  </r>
  <r>
    <x v="9"/>
    <x v="98"/>
    <x v="1"/>
    <n v="4"/>
    <n v="414"/>
    <n v="309"/>
    <n v="4.2"/>
    <x v="206"/>
  </r>
  <r>
    <x v="9"/>
    <x v="101"/>
    <x v="0"/>
    <n v="3"/>
    <n v="379"/>
    <n v="331"/>
    <n v="4"/>
    <x v="206"/>
  </r>
  <r>
    <x v="9"/>
    <x v="98"/>
    <x v="1"/>
    <n v="4"/>
    <n v="414"/>
    <n v="309"/>
    <n v="4.2"/>
    <x v="207"/>
  </r>
  <r>
    <x v="9"/>
    <x v="99"/>
    <x v="0"/>
    <n v="4"/>
    <n v="414"/>
    <n v="309"/>
    <n v="4.2"/>
    <x v="208"/>
  </r>
  <r>
    <x v="5"/>
    <x v="92"/>
    <x v="1"/>
    <n v="3.5"/>
    <n v="416"/>
    <n v="317"/>
    <n v="3.8"/>
    <x v="209"/>
  </r>
  <r>
    <x v="5"/>
    <x v="92"/>
    <x v="1"/>
    <n v="3.5"/>
    <n v="416"/>
    <n v="317"/>
    <n v="3.8"/>
    <x v="210"/>
  </r>
  <r>
    <x v="5"/>
    <x v="92"/>
    <x v="1"/>
    <n v="3.5"/>
    <n v="416"/>
    <n v="317"/>
    <n v="3.8"/>
    <x v="210"/>
  </r>
  <r>
    <x v="5"/>
    <x v="92"/>
    <x v="1"/>
    <n v="3.5"/>
    <n v="416"/>
    <n v="317"/>
    <n v="3.8"/>
    <x v="210"/>
  </r>
  <r>
    <x v="5"/>
    <x v="92"/>
    <x v="1"/>
    <n v="3.5"/>
    <n v="416"/>
    <n v="317"/>
    <n v="3.8"/>
    <x v="210"/>
  </r>
  <r>
    <x v="9"/>
    <x v="98"/>
    <x v="0"/>
    <n v="4"/>
    <n v="414"/>
    <n v="309"/>
    <n v="3.8"/>
    <x v="211"/>
  </r>
  <r>
    <x v="9"/>
    <x v="98"/>
    <x v="1"/>
    <n v="4"/>
    <n v="414"/>
    <n v="309"/>
    <n v="4.2"/>
    <x v="211"/>
  </r>
  <r>
    <x v="9"/>
    <x v="98"/>
    <x v="1"/>
    <n v="4"/>
    <n v="414"/>
    <n v="309"/>
    <n v="4.2"/>
    <x v="211"/>
  </r>
  <r>
    <x v="9"/>
    <x v="98"/>
    <x v="0"/>
    <n v="4"/>
    <n v="414"/>
    <n v="309"/>
    <n v="4.2"/>
    <x v="211"/>
  </r>
  <r>
    <x v="5"/>
    <x v="92"/>
    <x v="1"/>
    <n v="3.5"/>
    <n v="416"/>
    <n v="317"/>
    <n v="3.8"/>
    <x v="212"/>
  </r>
  <r>
    <x v="5"/>
    <x v="92"/>
    <x v="1"/>
    <n v="3.5"/>
    <n v="416"/>
    <n v="317"/>
    <n v="3.8"/>
    <x v="212"/>
  </r>
  <r>
    <x v="5"/>
    <x v="92"/>
    <x v="1"/>
    <n v="3.5"/>
    <n v="416"/>
    <n v="317"/>
    <n v="3.8"/>
    <x v="213"/>
  </r>
  <r>
    <x v="5"/>
    <x v="92"/>
    <x v="1"/>
    <n v="3.5"/>
    <n v="416"/>
    <n v="317"/>
    <n v="3.7"/>
    <x v="214"/>
  </r>
  <r>
    <x v="5"/>
    <x v="92"/>
    <x v="1"/>
    <n v="3.5"/>
    <n v="416"/>
    <n v="317"/>
    <n v="3.8"/>
    <x v="215"/>
  </r>
  <r>
    <x v="5"/>
    <x v="92"/>
    <x v="1"/>
    <n v="3.5"/>
    <n v="416"/>
    <n v="317"/>
    <n v="3.8"/>
    <x v="216"/>
  </r>
  <r>
    <x v="5"/>
    <x v="92"/>
    <x v="1"/>
    <n v="3.5"/>
    <n v="416"/>
    <n v="317"/>
    <n v="3.8"/>
    <x v="217"/>
  </r>
  <r>
    <x v="5"/>
    <x v="102"/>
    <x v="1"/>
    <n v="3.5"/>
    <n v="416"/>
    <n v="317"/>
    <n v="3.8"/>
    <x v="217"/>
  </r>
  <r>
    <x v="5"/>
    <x v="92"/>
    <x v="3"/>
    <n v="3.5"/>
    <n v="416"/>
    <n v="317"/>
    <n v="3.8"/>
    <x v="217"/>
  </r>
  <r>
    <x v="5"/>
    <x v="92"/>
    <x v="1"/>
    <n v="3.5"/>
    <n v="416"/>
    <n v="317"/>
    <n v="3.8"/>
    <x v="217"/>
  </r>
  <r>
    <x v="14"/>
    <x v="103"/>
    <x v="0"/>
    <n v="3"/>
    <n v="429"/>
    <n v="384"/>
    <n v="4.9000000000000004"/>
    <x v="218"/>
  </r>
  <r>
    <x v="14"/>
    <x v="103"/>
    <x v="0"/>
    <n v="3"/>
    <n v="429"/>
    <n v="384"/>
    <n v="4.4000000000000004"/>
    <x v="219"/>
  </r>
  <r>
    <x v="5"/>
    <x v="102"/>
    <x v="1"/>
    <n v="3.5"/>
    <n v="416"/>
    <n v="317"/>
    <n v="3.8"/>
    <x v="220"/>
  </r>
  <r>
    <x v="29"/>
    <x v="100"/>
    <x v="0"/>
    <n v="5"/>
    <n v="471"/>
    <n v="398"/>
    <n v="4.4000000000000004"/>
    <x v="221"/>
  </r>
  <r>
    <x v="29"/>
    <x v="100"/>
    <x v="1"/>
    <n v="5"/>
    <n v="471"/>
    <n v="398"/>
    <n v="4.4000000000000004"/>
    <x v="221"/>
  </r>
  <r>
    <x v="29"/>
    <x v="100"/>
    <x v="0"/>
    <n v="5"/>
    <n v="471"/>
    <n v="398"/>
    <n v="4.4000000000000004"/>
    <x v="221"/>
  </r>
  <r>
    <x v="29"/>
    <x v="100"/>
    <x v="0"/>
    <n v="5"/>
    <n v="471"/>
    <n v="398"/>
    <n v="4.4000000000000004"/>
    <x v="221"/>
  </r>
  <r>
    <x v="29"/>
    <x v="100"/>
    <x v="1"/>
    <n v="5"/>
    <n v="471"/>
    <n v="398"/>
    <n v="4.4000000000000004"/>
    <x v="222"/>
  </r>
  <r>
    <x v="29"/>
    <x v="100"/>
    <x v="1"/>
    <n v="5"/>
    <n v="471"/>
    <n v="398"/>
    <n v="4.4000000000000004"/>
    <x v="222"/>
  </r>
  <r>
    <x v="29"/>
    <x v="100"/>
    <x v="1"/>
    <n v="5"/>
    <n v="471"/>
    <n v="398"/>
    <n v="4.4000000000000004"/>
    <x v="223"/>
  </r>
  <r>
    <x v="29"/>
    <x v="100"/>
    <x v="0"/>
    <n v="5"/>
    <n v="471"/>
    <n v="398"/>
    <n v="4.4000000000000004"/>
    <x v="223"/>
  </r>
  <r>
    <x v="29"/>
    <x v="100"/>
    <x v="0"/>
    <n v="5"/>
    <n v="471"/>
    <n v="398"/>
    <n v="4.4000000000000004"/>
    <x v="223"/>
  </r>
  <r>
    <x v="29"/>
    <x v="100"/>
    <x v="0"/>
    <n v="5"/>
    <n v="471"/>
    <n v="398"/>
    <n v="4.4000000000000004"/>
    <x v="223"/>
  </r>
  <r>
    <x v="29"/>
    <x v="100"/>
    <x v="1"/>
    <n v="5"/>
    <n v="471"/>
    <n v="398"/>
    <n v="4.4000000000000004"/>
    <x v="223"/>
  </r>
  <r>
    <x v="29"/>
    <x v="104"/>
    <x v="1"/>
    <n v="5"/>
    <n v="471"/>
    <n v="398"/>
    <n v="4.4000000000000004"/>
    <x v="223"/>
  </r>
  <r>
    <x v="29"/>
    <x v="100"/>
    <x v="1"/>
    <n v="5"/>
    <n v="471"/>
    <n v="398"/>
    <n v="4.4000000000000004"/>
    <x v="223"/>
  </r>
  <r>
    <x v="29"/>
    <x v="100"/>
    <x v="1"/>
    <n v="5"/>
    <n v="471"/>
    <n v="398"/>
    <n v="4.4000000000000004"/>
    <x v="223"/>
  </r>
  <r>
    <x v="29"/>
    <x v="100"/>
    <x v="0"/>
    <n v="5"/>
    <n v="471"/>
    <n v="398"/>
    <n v="4.4000000000000004"/>
    <x v="223"/>
  </r>
  <r>
    <x v="29"/>
    <x v="100"/>
    <x v="1"/>
    <n v="5"/>
    <n v="471"/>
    <n v="398"/>
    <n v="4.4000000000000004"/>
    <x v="223"/>
  </r>
  <r>
    <x v="29"/>
    <x v="100"/>
    <x v="1"/>
    <n v="5"/>
    <n v="471"/>
    <n v="398"/>
    <n v="4.4000000000000004"/>
    <x v="223"/>
  </r>
  <r>
    <x v="29"/>
    <x v="104"/>
    <x v="1"/>
    <n v="5"/>
    <n v="471"/>
    <n v="398"/>
    <n v="4.4000000000000004"/>
    <x v="223"/>
  </r>
  <r>
    <x v="29"/>
    <x v="100"/>
    <x v="1"/>
    <n v="5"/>
    <n v="471"/>
    <n v="398"/>
    <n v="4.4000000000000004"/>
    <x v="223"/>
  </r>
  <r>
    <x v="29"/>
    <x v="100"/>
    <x v="0"/>
    <n v="5"/>
    <n v="471"/>
    <n v="398"/>
    <n v="4.4000000000000004"/>
    <x v="223"/>
  </r>
  <r>
    <x v="29"/>
    <x v="100"/>
    <x v="0"/>
    <n v="5"/>
    <n v="471"/>
    <n v="398"/>
    <n v="4.4000000000000004"/>
    <x v="223"/>
  </r>
  <r>
    <x v="29"/>
    <x v="100"/>
    <x v="0"/>
    <n v="5"/>
    <n v="471"/>
    <n v="398"/>
    <n v="4.4000000000000004"/>
    <x v="223"/>
  </r>
  <r>
    <x v="29"/>
    <x v="100"/>
    <x v="0"/>
    <n v="5"/>
    <n v="471"/>
    <n v="398"/>
    <n v="4.4000000000000004"/>
    <x v="224"/>
  </r>
  <r>
    <x v="29"/>
    <x v="100"/>
    <x v="0"/>
    <n v="5"/>
    <n v="471"/>
    <n v="398"/>
    <n v="4.4000000000000004"/>
    <x v="224"/>
  </r>
  <r>
    <x v="29"/>
    <x v="100"/>
    <x v="1"/>
    <n v="5"/>
    <n v="471"/>
    <n v="398"/>
    <n v="4.4000000000000004"/>
    <x v="224"/>
  </r>
  <r>
    <x v="9"/>
    <x v="105"/>
    <x v="0"/>
    <n v="2.9"/>
    <n v="325"/>
    <n v="331"/>
    <n v="5.3"/>
    <x v="225"/>
  </r>
  <r>
    <x v="9"/>
    <x v="105"/>
    <x v="0"/>
    <n v="2.9"/>
    <n v="325"/>
    <n v="331"/>
    <n v="5.3"/>
    <x v="226"/>
  </r>
  <r>
    <x v="9"/>
    <x v="105"/>
    <x v="0"/>
    <n v="2.9"/>
    <n v="325"/>
    <n v="331"/>
    <n v="5.4"/>
    <x v="227"/>
  </r>
  <r>
    <x v="9"/>
    <x v="105"/>
    <x v="0"/>
    <n v="2.9"/>
    <n v="325"/>
    <n v="331"/>
    <n v="5.2"/>
    <x v="227"/>
  </r>
  <r>
    <x v="9"/>
    <x v="105"/>
    <x v="0"/>
    <n v="2.9"/>
    <n v="325"/>
    <n v="331"/>
    <n v="5.4"/>
    <x v="227"/>
  </r>
  <r>
    <x v="9"/>
    <x v="105"/>
    <x v="0"/>
    <n v="2.9"/>
    <n v="325"/>
    <n v="331"/>
    <n v="5.3"/>
    <x v="227"/>
  </r>
  <r>
    <x v="9"/>
    <x v="105"/>
    <x v="1"/>
    <n v="2.9"/>
    <n v="325"/>
    <n v="331"/>
    <n v="5.0999999999999996"/>
    <x v="228"/>
  </r>
  <r>
    <x v="9"/>
    <x v="105"/>
    <x v="0"/>
    <n v="2.9"/>
    <n v="325"/>
    <n v="332"/>
    <n v="5.3"/>
    <x v="228"/>
  </r>
  <r>
    <x v="30"/>
    <x v="106"/>
    <x v="7"/>
    <n v="5.5"/>
    <n v="625"/>
    <n v="650"/>
    <n v="2.6"/>
    <x v="229"/>
  </r>
  <r>
    <x v="26"/>
    <x v="107"/>
    <x v="0"/>
    <n v="3"/>
    <n v="444"/>
    <n v="406"/>
    <n v="3.8"/>
    <x v="230"/>
  </r>
  <r>
    <x v="26"/>
    <x v="107"/>
    <x v="0"/>
    <n v="3"/>
    <n v="444"/>
    <n v="406"/>
    <n v="3.8"/>
    <x v="230"/>
  </r>
  <r>
    <x v="26"/>
    <x v="107"/>
    <x v="0"/>
    <n v="3"/>
    <n v="444"/>
    <n v="406"/>
    <n v="4"/>
    <x v="230"/>
  </r>
  <r>
    <x v="26"/>
    <x v="107"/>
    <x v="0"/>
    <n v="3"/>
    <n v="444"/>
    <n v="406"/>
    <n v="3.8"/>
    <x v="230"/>
  </r>
  <r>
    <x v="26"/>
    <x v="107"/>
    <x v="0"/>
    <n v="3"/>
    <n v="444"/>
    <n v="406"/>
    <n v="3.8"/>
    <x v="230"/>
  </r>
  <r>
    <x v="31"/>
    <x v="108"/>
    <x v="0"/>
    <n v="2.9"/>
    <n v="505"/>
    <n v="443"/>
    <n v="3.8"/>
    <x v="231"/>
  </r>
  <r>
    <x v="27"/>
    <x v="109"/>
    <x v="0"/>
    <n v="6.2"/>
    <n v="797"/>
    <n v="707"/>
    <n v="3.4"/>
    <x v="232"/>
  </r>
  <r>
    <x v="16"/>
    <x v="110"/>
    <x v="0"/>
    <n v="4"/>
    <n v="503"/>
    <n v="516"/>
    <n v="3.7"/>
    <x v="233"/>
  </r>
  <r>
    <x v="9"/>
    <x v="59"/>
    <x v="0"/>
    <n v="2"/>
    <n v="402"/>
    <n v="254"/>
    <n v="5.0999999999999996"/>
    <x v="234"/>
  </r>
  <r>
    <x v="31"/>
    <x v="108"/>
    <x v="0"/>
    <n v="2.9"/>
    <n v="505"/>
    <n v="443"/>
    <n v="3.8"/>
    <x v="234"/>
  </r>
  <r>
    <x v="9"/>
    <x v="59"/>
    <x v="0"/>
    <s v="2.0 (Electric)"/>
    <n v="469"/>
    <n v="263"/>
    <n v="3.8"/>
    <x v="234"/>
  </r>
  <r>
    <x v="9"/>
    <x v="59"/>
    <x v="1"/>
    <n v="2"/>
    <n v="402"/>
    <n v="254"/>
    <n v="5.0999999999999996"/>
    <x v="234"/>
  </r>
  <r>
    <x v="12"/>
    <x v="111"/>
    <x v="0"/>
    <n v="5.2"/>
    <n v="760"/>
    <n v="625"/>
    <n v="3.5"/>
    <x v="235"/>
  </r>
  <r>
    <x v="12"/>
    <x v="111"/>
    <x v="0"/>
    <n v="5.2"/>
    <n v="760"/>
    <n v="625"/>
    <n v="3.5"/>
    <x v="235"/>
  </r>
  <r>
    <x v="16"/>
    <x v="112"/>
    <x v="0"/>
    <n v="4"/>
    <n v="503"/>
    <n v="516"/>
    <n v="3.7"/>
    <x v="236"/>
  </r>
  <r>
    <x v="31"/>
    <x v="108"/>
    <x v="0"/>
    <n v="2.9"/>
    <n v="505"/>
    <n v="443"/>
    <n v="3.8"/>
    <x v="237"/>
  </r>
  <r>
    <x v="27"/>
    <x v="113"/>
    <x v="1"/>
    <n v="6.2"/>
    <n v="797"/>
    <n v="707"/>
    <n v="3.5"/>
    <x v="238"/>
  </r>
  <r>
    <x v="27"/>
    <x v="113"/>
    <x v="0"/>
    <n v="6.2"/>
    <n v="797"/>
    <n v="707"/>
    <n v="3.5"/>
    <x v="238"/>
  </r>
  <r>
    <x v="9"/>
    <x v="59"/>
    <x v="0"/>
    <s v="Electric"/>
    <n v="616"/>
    <n v="774"/>
    <n v="2.6"/>
    <x v="239"/>
  </r>
  <r>
    <x v="9"/>
    <x v="59"/>
    <x v="0"/>
    <s v="N/A"/>
    <n v="469"/>
    <n v="479"/>
    <n v="3.8"/>
    <x v="239"/>
  </r>
  <r>
    <x v="27"/>
    <x v="113"/>
    <x v="0"/>
    <n v="6.2"/>
    <n v="797"/>
    <n v="707"/>
    <n v="3.4"/>
    <x v="240"/>
  </r>
  <r>
    <x v="27"/>
    <x v="114"/>
    <x v="0"/>
    <n v="6.2"/>
    <n v="717"/>
    <n v="650"/>
    <n v="3.5"/>
    <x v="240"/>
  </r>
  <r>
    <x v="31"/>
    <x v="108"/>
    <x v="1"/>
    <n v="2.9"/>
    <n v="505"/>
    <n v="443"/>
    <n v="3.8"/>
    <x v="241"/>
  </r>
  <r>
    <x v="16"/>
    <x v="115"/>
    <x v="0"/>
    <n v="4"/>
    <n v="503"/>
    <n v="516"/>
    <n v="3.7"/>
    <x v="242"/>
  </r>
  <r>
    <x v="31"/>
    <x v="108"/>
    <x v="0"/>
    <n v="2.9"/>
    <n v="505"/>
    <n v="443"/>
    <n v="3.8"/>
    <x v="243"/>
  </r>
  <r>
    <x v="16"/>
    <x v="116"/>
    <x v="1"/>
    <n v="4"/>
    <n v="503"/>
    <n v="516"/>
    <n v="3.7"/>
    <x v="244"/>
  </r>
  <r>
    <x v="14"/>
    <x v="117"/>
    <x v="0"/>
    <n v="4"/>
    <n v="503"/>
    <n v="516"/>
    <n v="3.9"/>
    <x v="245"/>
  </r>
  <r>
    <x v="14"/>
    <x v="118"/>
    <x v="1"/>
    <n v="4"/>
    <n v="503"/>
    <n v="516"/>
    <n v="3.8"/>
    <x v="246"/>
  </r>
  <r>
    <x v="16"/>
    <x v="116"/>
    <x v="1"/>
    <n v="4"/>
    <n v="503"/>
    <n v="516"/>
    <n v="3.7"/>
    <x v="246"/>
  </r>
  <r>
    <x v="14"/>
    <x v="119"/>
    <x v="1"/>
    <n v="4"/>
    <n v="503"/>
    <n v="516"/>
    <n v="3.7"/>
    <x v="247"/>
  </r>
  <r>
    <x v="22"/>
    <x v="120"/>
    <x v="0"/>
    <n v="2.9"/>
    <n v="444"/>
    <n v="443"/>
    <n v="3.7"/>
    <x v="248"/>
  </r>
  <r>
    <x v="16"/>
    <x v="112"/>
    <x v="0"/>
    <n v="4"/>
    <n v="503"/>
    <n v="516"/>
    <n v="3.7"/>
    <x v="249"/>
  </r>
  <r>
    <x v="14"/>
    <x v="121"/>
    <x v="1"/>
    <n v="4"/>
    <n v="469"/>
    <n v="479"/>
    <n v="3.9"/>
    <x v="249"/>
  </r>
  <r>
    <x v="31"/>
    <x v="108"/>
    <x v="1"/>
    <n v="2.9"/>
    <n v="505"/>
    <n v="443"/>
    <n v="3.8"/>
    <x v="250"/>
  </r>
  <r>
    <x v="22"/>
    <x v="122"/>
    <x v="0"/>
    <n v="2.9"/>
    <n v="444"/>
    <n v="443"/>
    <n v="3.5"/>
    <x v="251"/>
  </r>
  <r>
    <x v="22"/>
    <x v="123"/>
    <x v="0"/>
    <n v="2.9"/>
    <n v="444"/>
    <n v="443"/>
    <n v="3.7"/>
    <x v="252"/>
  </r>
  <r>
    <x v="31"/>
    <x v="108"/>
    <x v="1"/>
    <n v="2.9"/>
    <n v="505"/>
    <n v="443"/>
    <n v="3.8"/>
    <x v="253"/>
  </r>
  <r>
    <x v="22"/>
    <x v="123"/>
    <x v="0"/>
    <n v="2.9"/>
    <n v="444"/>
    <n v="443"/>
    <n v="3.5"/>
    <x v="254"/>
  </r>
  <r>
    <x v="27"/>
    <x v="113"/>
    <x v="0"/>
    <n v="6.2"/>
    <n v="797"/>
    <n v="707"/>
    <n v="3.5"/>
    <x v="255"/>
  </r>
  <r>
    <x v="26"/>
    <x v="124"/>
    <x v="1"/>
    <n v="3"/>
    <n v="503"/>
    <n v="479"/>
    <n v="3.9"/>
    <x v="256"/>
  </r>
  <r>
    <x v="22"/>
    <x v="120"/>
    <x v="1"/>
    <n v="2.9"/>
    <n v="444"/>
    <n v="443"/>
    <n v="3.6"/>
    <x v="257"/>
  </r>
  <r>
    <x v="22"/>
    <x v="122"/>
    <x v="0"/>
    <n v="2.9"/>
    <n v="444"/>
    <n v="442"/>
    <n v="3.5"/>
    <x v="257"/>
  </r>
  <r>
    <x v="31"/>
    <x v="108"/>
    <x v="1"/>
    <n v="2.9"/>
    <n v="505"/>
    <n v="443"/>
    <n v="3.8"/>
    <x v="258"/>
  </r>
  <r>
    <x v="22"/>
    <x v="125"/>
    <x v="1"/>
    <n v="2.9"/>
    <n v="444"/>
    <n v="443"/>
    <n v="3.7"/>
    <x v="259"/>
  </r>
  <r>
    <x v="22"/>
    <x v="122"/>
    <x v="1"/>
    <n v="2.9"/>
    <n v="444"/>
    <n v="443"/>
    <n v="3.5"/>
    <x v="259"/>
  </r>
  <r>
    <x v="22"/>
    <x v="122"/>
    <x v="0"/>
    <n v="2.9"/>
    <n v="444"/>
    <n v="443"/>
    <n v="3.7"/>
    <x v="259"/>
  </r>
  <r>
    <x v="22"/>
    <x v="120"/>
    <x v="0"/>
    <n v="2.9"/>
    <n v="444"/>
    <n v="443"/>
    <n v="3.7"/>
    <x v="259"/>
  </r>
  <r>
    <x v="22"/>
    <x v="122"/>
    <x v="0"/>
    <n v="2.9"/>
    <n v="444"/>
    <n v="443"/>
    <n v="3.5"/>
    <x v="259"/>
  </r>
  <r>
    <x v="22"/>
    <x v="122"/>
    <x v="1"/>
    <n v="2.9"/>
    <n v="444"/>
    <n v="443"/>
    <n v="3.5"/>
    <x v="259"/>
  </r>
  <r>
    <x v="32"/>
    <x v="126"/>
    <x v="1"/>
    <n v="2"/>
    <n v="320"/>
    <n v="243"/>
    <n v="2.8"/>
    <x v="260"/>
  </r>
  <r>
    <x v="26"/>
    <x v="127"/>
    <x v="0"/>
    <n v="3"/>
    <n v="503"/>
    <n v="479"/>
    <n v="3.8"/>
    <x v="260"/>
  </r>
  <r>
    <x v="31"/>
    <x v="108"/>
    <x v="1"/>
    <n v="2.9"/>
    <n v="505"/>
    <n v="443"/>
    <n v="3.8"/>
    <x v="260"/>
  </r>
  <r>
    <x v="31"/>
    <x v="108"/>
    <x v="1"/>
    <n v="2.9"/>
    <n v="505"/>
    <n v="443"/>
    <n v="3.8"/>
    <x v="261"/>
  </r>
  <r>
    <x v="26"/>
    <x v="124"/>
    <x v="0"/>
    <n v="3"/>
    <n v="503"/>
    <n v="479"/>
    <n v="3.8"/>
    <x v="262"/>
  </r>
  <r>
    <x v="27"/>
    <x v="113"/>
    <x v="0"/>
    <n v="6.2"/>
    <n v="797"/>
    <n v="707"/>
    <n v="3.4"/>
    <x v="263"/>
  </r>
  <r>
    <x v="26"/>
    <x v="127"/>
    <x v="0"/>
    <n v="3"/>
    <n v="503"/>
    <n v="479"/>
    <n v="3.8"/>
    <x v="264"/>
  </r>
  <r>
    <x v="26"/>
    <x v="127"/>
    <x v="0"/>
    <n v="3"/>
    <n v="473"/>
    <n v="406"/>
    <n v="4.0999999999999996"/>
    <x v="265"/>
  </r>
  <r>
    <x v="27"/>
    <x v="113"/>
    <x v="1"/>
    <n v="6.2"/>
    <n v="797"/>
    <n v="707"/>
    <n v="3.5"/>
    <x v="266"/>
  </r>
  <r>
    <x v="26"/>
    <x v="127"/>
    <x v="0"/>
    <n v="3"/>
    <n v="503"/>
    <n v="479"/>
    <n v="3.8"/>
    <x v="267"/>
  </r>
  <r>
    <x v="26"/>
    <x v="127"/>
    <x v="0"/>
    <n v="3"/>
    <n v="473"/>
    <n v="406"/>
    <n v="4.0999999999999996"/>
    <x v="267"/>
  </r>
  <r>
    <x v="26"/>
    <x v="127"/>
    <x v="0"/>
    <n v="3"/>
    <n v="473"/>
    <n v="406"/>
    <n v="4.0999999999999996"/>
    <x v="267"/>
  </r>
  <r>
    <x v="26"/>
    <x v="127"/>
    <x v="0"/>
    <n v="3"/>
    <n v="473"/>
    <n v="406"/>
    <n v="4.0999999999999996"/>
    <x v="267"/>
  </r>
  <r>
    <x v="26"/>
    <x v="127"/>
    <x v="0"/>
    <n v="3"/>
    <n v="473"/>
    <n v="406"/>
    <n v="4"/>
    <x v="267"/>
  </r>
  <r>
    <x v="26"/>
    <x v="127"/>
    <x v="1"/>
    <n v="3"/>
    <n v="473"/>
    <n v="406"/>
    <n v="4"/>
    <x v="267"/>
  </r>
  <r>
    <x v="26"/>
    <x v="127"/>
    <x v="0"/>
    <n v="3"/>
    <n v="473"/>
    <n v="406"/>
    <n v="4.0999999999999996"/>
    <x v="267"/>
  </r>
  <r>
    <x v="27"/>
    <x v="128"/>
    <x v="1"/>
    <n v="6.2"/>
    <n v="797"/>
    <n v="707"/>
    <n v="3.3"/>
    <x v="268"/>
  </r>
  <r>
    <x v="28"/>
    <x v="94"/>
    <x v="0"/>
    <n v="3"/>
    <n v="380"/>
    <n v="339"/>
    <n v="4.9000000000000004"/>
    <x v="269"/>
  </r>
  <r>
    <x v="26"/>
    <x v="127"/>
    <x v="0"/>
    <n v="3"/>
    <n v="503"/>
    <n v="479"/>
    <n v="3.8"/>
    <x v="270"/>
  </r>
  <r>
    <x v="26"/>
    <x v="127"/>
    <x v="1"/>
    <n v="3"/>
    <n v="473"/>
    <n v="406"/>
    <n v="4.0999999999999996"/>
    <x v="270"/>
  </r>
  <r>
    <x v="26"/>
    <x v="129"/>
    <x v="1"/>
    <n v="3"/>
    <n v="473"/>
    <n v="406"/>
    <n v="3.8"/>
    <x v="270"/>
  </r>
  <r>
    <x v="26"/>
    <x v="127"/>
    <x v="0"/>
    <n v="3"/>
    <n v="473"/>
    <n v="406"/>
    <n v="4.0999999999999996"/>
    <x v="270"/>
  </r>
  <r>
    <x v="26"/>
    <x v="127"/>
    <x v="0"/>
    <n v="3"/>
    <n v="473"/>
    <n v="406"/>
    <n v="4.0999999999999996"/>
    <x v="270"/>
  </r>
  <r>
    <x v="26"/>
    <x v="127"/>
    <x v="0"/>
    <n v="3"/>
    <n v="473"/>
    <n v="406"/>
    <n v="4.0999999999999996"/>
    <x v="270"/>
  </r>
  <r>
    <x v="26"/>
    <x v="127"/>
    <x v="0"/>
    <n v="3"/>
    <n v="473"/>
    <n v="406"/>
    <n v="3.8"/>
    <x v="270"/>
  </r>
  <r>
    <x v="26"/>
    <x v="127"/>
    <x v="1"/>
    <n v="3"/>
    <n v="473"/>
    <n v="406"/>
    <n v="4.0999999999999996"/>
    <x v="270"/>
  </r>
  <r>
    <x v="26"/>
    <x v="127"/>
    <x v="0"/>
    <n v="3"/>
    <n v="473"/>
    <n v="406"/>
    <n v="4.0999999999999996"/>
    <x v="270"/>
  </r>
  <r>
    <x v="26"/>
    <x v="127"/>
    <x v="1"/>
    <n v="3"/>
    <n v="473"/>
    <n v="406"/>
    <n v="3.8"/>
    <x v="270"/>
  </r>
  <r>
    <x v="33"/>
    <x v="130"/>
    <x v="1"/>
    <n v="1.8"/>
    <n v="288"/>
    <n v="236"/>
    <n v="4.4000000000000004"/>
    <x v="271"/>
  </r>
  <r>
    <x v="27"/>
    <x v="114"/>
    <x v="0"/>
    <n v="6.2"/>
    <n v="717"/>
    <n v="650"/>
    <n v="3.6"/>
    <x v="272"/>
  </r>
  <r>
    <x v="27"/>
    <x v="131"/>
    <x v="1"/>
    <n v="6.2"/>
    <n v="717"/>
    <n v="650"/>
    <n v="3.6"/>
    <x v="272"/>
  </r>
  <r>
    <x v="27"/>
    <x v="132"/>
    <x v="0"/>
    <n v="6.2"/>
    <n v="717"/>
    <n v="656"/>
    <n v="3.5"/>
    <x v="272"/>
  </r>
  <r>
    <x v="14"/>
    <x v="118"/>
    <x v="0"/>
    <n v="4"/>
    <n v="469"/>
    <n v="479"/>
    <n v="3.8"/>
    <x v="273"/>
  </r>
  <r>
    <x v="14"/>
    <x v="118"/>
    <x v="1"/>
    <n v="4"/>
    <n v="469"/>
    <n v="479"/>
    <n v="3.8"/>
    <x v="274"/>
  </r>
  <r>
    <x v="27"/>
    <x v="132"/>
    <x v="1"/>
    <n v="6.2"/>
    <n v="717"/>
    <n v="656"/>
    <n v="3.6"/>
    <x v="275"/>
  </r>
  <r>
    <x v="28"/>
    <x v="94"/>
    <x v="0"/>
    <n v="3"/>
    <n v="380"/>
    <n v="339"/>
    <n v="4.9000000000000004"/>
    <x v="276"/>
  </r>
  <r>
    <x v="27"/>
    <x v="133"/>
    <x v="1"/>
    <n v="6.2"/>
    <n v="717"/>
    <n v="656"/>
    <n v="3.5"/>
    <x v="277"/>
  </r>
  <r>
    <x v="28"/>
    <x v="94"/>
    <x v="0"/>
    <n v="3"/>
    <n v="296"/>
    <n v="295"/>
    <n v="5.4"/>
    <x v="278"/>
  </r>
  <r>
    <x v="14"/>
    <x v="121"/>
    <x v="1"/>
    <n v="4"/>
    <n v="503"/>
    <n v="516"/>
    <n v="3.8"/>
    <x v="278"/>
  </r>
  <r>
    <x v="28"/>
    <x v="94"/>
    <x v="0"/>
    <n v="3"/>
    <n v="380"/>
    <n v="339"/>
    <n v="4.9000000000000004"/>
    <x v="278"/>
  </r>
  <r>
    <x v="27"/>
    <x v="132"/>
    <x v="0"/>
    <n v="6.2"/>
    <n v="717"/>
    <n v="656"/>
    <n v="3.5"/>
    <x v="279"/>
  </r>
  <r>
    <x v="14"/>
    <x v="134"/>
    <x v="0"/>
    <n v="4"/>
    <n v="503"/>
    <n v="516"/>
    <n v="3.8"/>
    <x v="279"/>
  </r>
  <r>
    <x v="22"/>
    <x v="135"/>
    <x v="0"/>
    <n v="2.5"/>
    <n v="394"/>
    <n v="354"/>
    <n v="3.6"/>
    <x v="279"/>
  </r>
  <r>
    <x v="27"/>
    <x v="131"/>
    <x v="1"/>
    <n v="6.2"/>
    <n v="717"/>
    <n v="650"/>
    <n v="3.6"/>
    <x v="279"/>
  </r>
  <r>
    <x v="27"/>
    <x v="132"/>
    <x v="0"/>
    <n v="6.2"/>
    <n v="717"/>
    <n v="656"/>
    <n v="3.5"/>
    <x v="280"/>
  </r>
  <r>
    <x v="27"/>
    <x v="131"/>
    <x v="1"/>
    <n v="6.2"/>
    <n v="707"/>
    <n v="650"/>
    <n v="3.6"/>
    <x v="280"/>
  </r>
  <r>
    <x v="28"/>
    <x v="94"/>
    <x v="0"/>
    <n v="3"/>
    <n v="380"/>
    <n v="339"/>
    <n v="4.9000000000000004"/>
    <x v="281"/>
  </r>
  <r>
    <x v="14"/>
    <x v="134"/>
    <x v="1"/>
    <n v="4"/>
    <n v="469"/>
    <n v="479"/>
    <n v="3.9"/>
    <x v="281"/>
  </r>
  <r>
    <x v="14"/>
    <x v="118"/>
    <x v="0"/>
    <n v="4"/>
    <n v="503"/>
    <n v="516"/>
    <n v="3.8"/>
    <x v="281"/>
  </r>
  <r>
    <x v="22"/>
    <x v="135"/>
    <x v="0"/>
    <n v="2.5"/>
    <n v="394"/>
    <n v="354"/>
    <n v="3.6"/>
    <x v="281"/>
  </r>
  <r>
    <x v="14"/>
    <x v="134"/>
    <x v="1"/>
    <n v="4"/>
    <n v="469"/>
    <n v="479"/>
    <n v="3.8"/>
    <x v="281"/>
  </r>
  <r>
    <x v="30"/>
    <x v="136"/>
    <x v="0"/>
    <n v="6.2"/>
    <n v="650"/>
    <n v="650"/>
    <n v="3.5"/>
    <x v="282"/>
  </r>
  <r>
    <x v="22"/>
    <x v="135"/>
    <x v="0"/>
    <n v="2.5"/>
    <n v="394"/>
    <n v="354"/>
    <n v="3.6"/>
    <x v="282"/>
  </r>
  <r>
    <x v="14"/>
    <x v="137"/>
    <x v="0"/>
    <n v="4"/>
    <n v="469"/>
    <n v="479"/>
    <n v="3.9"/>
    <x v="282"/>
  </r>
  <r>
    <x v="31"/>
    <x v="138"/>
    <x v="3"/>
    <n v="1.7"/>
    <n v="237"/>
    <n v="258"/>
    <n v="4.0999999999999996"/>
    <x v="282"/>
  </r>
  <r>
    <x v="9"/>
    <x v="139"/>
    <x v="0"/>
    <n v="2.5"/>
    <n v="365"/>
    <n v="309"/>
    <n v="4.5"/>
    <x v="283"/>
  </r>
  <r>
    <x v="31"/>
    <x v="138"/>
    <x v="3"/>
    <n v="1.8"/>
    <n v="237"/>
    <n v="258"/>
    <n v="4.0999999999999996"/>
    <x v="284"/>
  </r>
  <r>
    <x v="14"/>
    <x v="118"/>
    <x v="1"/>
    <n v="4"/>
    <n v="503"/>
    <n v="516"/>
    <n v="3.8"/>
    <x v="285"/>
  </r>
  <r>
    <x v="22"/>
    <x v="135"/>
    <x v="1"/>
    <n v="2.5"/>
    <n v="394"/>
    <n v="354"/>
    <n v="3.6"/>
    <x v="285"/>
  </r>
  <r>
    <x v="30"/>
    <x v="136"/>
    <x v="1"/>
    <n v="6.2"/>
    <n v="650"/>
    <n v="650"/>
    <n v="3.5"/>
    <x v="285"/>
  </r>
  <r>
    <x v="9"/>
    <x v="139"/>
    <x v="0"/>
    <n v="2"/>
    <n v="300"/>
    <n v="280"/>
    <n v="4.9000000000000004"/>
    <x v="285"/>
  </r>
  <r>
    <x v="22"/>
    <x v="140"/>
    <x v="0"/>
    <n v="2.5"/>
    <n v="394"/>
    <n v="354"/>
    <n v="3.5"/>
    <x v="285"/>
  </r>
  <r>
    <x v="27"/>
    <x v="132"/>
    <x v="0"/>
    <n v="6.2"/>
    <n v="717"/>
    <n v="656"/>
    <n v="3.5"/>
    <x v="285"/>
  </r>
  <r>
    <x v="22"/>
    <x v="135"/>
    <x v="0"/>
    <n v="2.5"/>
    <n v="394"/>
    <n v="354"/>
    <n v="3.4"/>
    <x v="286"/>
  </r>
  <r>
    <x v="22"/>
    <x v="135"/>
    <x v="1"/>
    <n v="2.5"/>
    <n v="394"/>
    <n v="354"/>
    <n v="3.6"/>
    <x v="286"/>
  </r>
  <r>
    <x v="22"/>
    <x v="135"/>
    <x v="0"/>
    <n v="2.5"/>
    <n v="394"/>
    <n v="354"/>
    <n v="3.6"/>
    <x v="287"/>
  </r>
  <r>
    <x v="22"/>
    <x v="135"/>
    <x v="1"/>
    <n v="2.5"/>
    <n v="394"/>
    <n v="354"/>
    <n v="3.6"/>
    <x v="288"/>
  </r>
  <r>
    <x v="22"/>
    <x v="135"/>
    <x v="1"/>
    <n v="2.5"/>
    <n v="394"/>
    <n v="354"/>
    <n v="3.6"/>
    <x v="288"/>
  </r>
  <r>
    <x v="22"/>
    <x v="140"/>
    <x v="1"/>
    <n v="2.5"/>
    <n v="394"/>
    <n v="354"/>
    <n v="3.6"/>
    <x v="288"/>
  </r>
  <r>
    <x v="22"/>
    <x v="135"/>
    <x v="0"/>
    <n v="2.5"/>
    <n v="394"/>
    <n v="354"/>
    <n v="3.6"/>
    <x v="288"/>
  </r>
  <r>
    <x v="22"/>
    <x v="135"/>
    <x v="1"/>
    <n v="2.5"/>
    <n v="394"/>
    <n v="354"/>
    <n v="3.6"/>
    <x v="288"/>
  </r>
  <r>
    <x v="22"/>
    <x v="135"/>
    <x v="0"/>
    <n v="2.5"/>
    <n v="394"/>
    <n v="354"/>
    <n v="3.6"/>
    <x v="288"/>
  </r>
  <r>
    <x v="14"/>
    <x v="134"/>
    <x v="1"/>
    <n v="4"/>
    <n v="469"/>
    <n v="479"/>
    <n v="3.8"/>
    <x v="288"/>
  </r>
  <r>
    <x v="22"/>
    <x v="135"/>
    <x v="0"/>
    <n v="2.5"/>
    <n v="394"/>
    <n v="354"/>
    <n v="3.6"/>
    <x v="288"/>
  </r>
  <r>
    <x v="27"/>
    <x v="133"/>
    <x v="0"/>
    <n v="6.2"/>
    <n v="717"/>
    <n v="656"/>
    <n v="3.5"/>
    <x v="289"/>
  </r>
  <r>
    <x v="31"/>
    <x v="141"/>
    <x v="3"/>
    <n v="1.7"/>
    <n v="237"/>
    <n v="258"/>
    <n v="4.0999999999999996"/>
    <x v="290"/>
  </r>
  <r>
    <x v="31"/>
    <x v="138"/>
    <x v="3"/>
    <n v="1.7"/>
    <n v="237"/>
    <n v="258"/>
    <n v="4.0999999999999996"/>
    <x v="290"/>
  </r>
  <r>
    <x v="31"/>
    <x v="141"/>
    <x v="3"/>
    <n v="1.8"/>
    <n v="237"/>
    <n v="258"/>
    <n v="4.2"/>
    <x v="290"/>
  </r>
  <r>
    <x v="31"/>
    <x v="138"/>
    <x v="3"/>
    <n v="1.7"/>
    <n v="237"/>
    <n v="258"/>
    <n v="4.0999999999999996"/>
    <x v="290"/>
  </r>
  <r>
    <x v="22"/>
    <x v="135"/>
    <x v="0"/>
    <n v="2.5"/>
    <n v="394"/>
    <n v="354"/>
    <n v="3.4"/>
    <x v="291"/>
  </r>
  <r>
    <x v="30"/>
    <x v="136"/>
    <x v="0"/>
    <n v="6.2"/>
    <n v="650"/>
    <n v="650"/>
    <n v="3.5"/>
    <x v="291"/>
  </r>
  <r>
    <x v="27"/>
    <x v="132"/>
    <x v="1"/>
    <n v="6.2"/>
    <n v="717"/>
    <n v="656"/>
    <n v="3.5"/>
    <x v="292"/>
  </r>
  <r>
    <x v="27"/>
    <x v="132"/>
    <x v="1"/>
    <n v="6.2"/>
    <n v="717"/>
    <n v="656"/>
    <n v="3.5"/>
    <x v="293"/>
  </r>
  <r>
    <x v="30"/>
    <x v="136"/>
    <x v="0"/>
    <n v="6.2"/>
    <n v="650"/>
    <n v="650"/>
    <n v="3.5"/>
    <x v="293"/>
  </r>
  <r>
    <x v="27"/>
    <x v="132"/>
    <x v="1"/>
    <n v="6.2"/>
    <n v="717"/>
    <n v="656"/>
    <n v="3.5"/>
    <x v="293"/>
  </r>
  <r>
    <x v="27"/>
    <x v="132"/>
    <x v="1"/>
    <n v="6.2"/>
    <n v="717"/>
    <n v="656"/>
    <n v="3.5"/>
    <x v="293"/>
  </r>
  <r>
    <x v="30"/>
    <x v="136"/>
    <x v="1"/>
    <n v="6.2"/>
    <n v="650"/>
    <n v="650"/>
    <n v="3.5"/>
    <x v="294"/>
  </r>
  <r>
    <x v="28"/>
    <x v="94"/>
    <x v="1"/>
    <n v="3"/>
    <n v="296"/>
    <n v="295"/>
    <n v="5.4"/>
    <x v="295"/>
  </r>
  <r>
    <x v="30"/>
    <x v="136"/>
    <x v="1"/>
    <n v="6.2"/>
    <n v="650"/>
    <n v="650"/>
    <n v="3.5"/>
    <x v="296"/>
  </r>
  <r>
    <x v="30"/>
    <x v="136"/>
    <x v="1"/>
    <n v="6.2"/>
    <n v="650"/>
    <n v="650"/>
    <n v="3.5"/>
    <x v="296"/>
  </r>
  <r>
    <x v="30"/>
    <x v="136"/>
    <x v="1"/>
    <n v="6.2"/>
    <n v="650"/>
    <n v="650"/>
    <n v="3.5"/>
    <x v="296"/>
  </r>
  <r>
    <x v="30"/>
    <x v="136"/>
    <x v="1"/>
    <n v="6.2"/>
    <n v="650"/>
    <n v="650"/>
    <n v="3.5"/>
    <x v="296"/>
  </r>
  <r>
    <x v="30"/>
    <x v="136"/>
    <x v="1"/>
    <n v="6.2"/>
    <n v="650"/>
    <n v="650"/>
    <n v="3.5"/>
    <x v="296"/>
  </r>
  <r>
    <x v="30"/>
    <x v="136"/>
    <x v="1"/>
    <n v="6.2"/>
    <n v="650"/>
    <n v="650"/>
    <n v="3.5"/>
    <x v="296"/>
  </r>
  <r>
    <x v="30"/>
    <x v="136"/>
    <x v="1"/>
    <n v="6.2"/>
    <n v="650"/>
    <n v="650"/>
    <n v="3.5"/>
    <x v="296"/>
  </r>
  <r>
    <x v="30"/>
    <x v="136"/>
    <x v="1"/>
    <n v="6.2"/>
    <n v="650"/>
    <n v="650"/>
    <n v="3.5"/>
    <x v="297"/>
  </r>
  <r>
    <x v="30"/>
    <x v="136"/>
    <x v="1"/>
    <n v="6.2"/>
    <n v="650"/>
    <n v="650"/>
    <n v="3.5"/>
    <x v="298"/>
  </r>
  <r>
    <x v="30"/>
    <x v="136"/>
    <x v="1"/>
    <n v="6.2"/>
    <n v="650"/>
    <n v="650"/>
    <n v="3.5"/>
    <x v="298"/>
  </r>
  <r>
    <x v="27"/>
    <x v="132"/>
    <x v="1"/>
    <n v="6.2"/>
    <n v="717"/>
    <n v="656"/>
    <n v="3.5"/>
    <x v="298"/>
  </r>
  <r>
    <x v="27"/>
    <x v="132"/>
    <x v="1"/>
    <n v="6.2"/>
    <n v="717"/>
    <n v="656"/>
    <n v="3.5"/>
    <x v="298"/>
  </r>
  <r>
    <x v="27"/>
    <x v="132"/>
    <x v="1"/>
    <n v="6.2"/>
    <n v="717"/>
    <n v="656"/>
    <n v="3.5"/>
    <x v="298"/>
  </r>
  <r>
    <x v="27"/>
    <x v="132"/>
    <x v="1"/>
    <n v="6.2"/>
    <n v="717"/>
    <n v="656"/>
    <n v="3.5"/>
    <x v="299"/>
  </r>
  <r>
    <x v="30"/>
    <x v="136"/>
    <x v="1"/>
    <n v="6.2"/>
    <n v="650"/>
    <n v="650"/>
    <n v="3.5"/>
    <x v="300"/>
  </r>
  <r>
    <x v="30"/>
    <x v="136"/>
    <x v="1"/>
    <n v="6.2"/>
    <n v="650"/>
    <n v="650"/>
    <n v="3.5"/>
    <x v="300"/>
  </r>
  <r>
    <x v="30"/>
    <x v="136"/>
    <x v="0"/>
    <n v="6.2"/>
    <n v="650"/>
    <n v="650"/>
    <n v="3.5"/>
    <x v="300"/>
  </r>
  <r>
    <x v="27"/>
    <x v="133"/>
    <x v="1"/>
    <n v="6.2"/>
    <n v="717"/>
    <n v="656"/>
    <n v="3.5"/>
    <x v="300"/>
  </r>
  <r>
    <x v="27"/>
    <x v="132"/>
    <x v="1"/>
    <n v="6.2"/>
    <n v="717"/>
    <n v="656"/>
    <n v="3.5"/>
    <x v="300"/>
  </r>
  <r>
    <x v="30"/>
    <x v="136"/>
    <x v="1"/>
    <n v="6.2"/>
    <n v="650"/>
    <n v="650"/>
    <n v="3.5"/>
    <x v="301"/>
  </r>
  <r>
    <x v="26"/>
    <x v="142"/>
    <x v="0"/>
    <n v="3"/>
    <n v="382"/>
    <n v="369"/>
    <n v="3.9"/>
    <x v="302"/>
  </r>
  <r>
    <x v="26"/>
    <x v="142"/>
    <x v="0"/>
    <n v="3"/>
    <n v="382"/>
    <n v="369"/>
    <n v="4.3"/>
    <x v="302"/>
  </r>
  <r>
    <x v="28"/>
    <x v="94"/>
    <x v="0"/>
    <n v="2"/>
    <n v="296"/>
    <n v="295"/>
    <n v="5.4"/>
    <x v="302"/>
  </r>
  <r>
    <x v="28"/>
    <x v="94"/>
    <x v="1"/>
    <n v="3"/>
    <n v="380"/>
    <n v="339"/>
    <n v="4.9000000000000004"/>
    <x v="303"/>
  </r>
  <r>
    <x v="30"/>
    <x v="136"/>
    <x v="1"/>
    <n v="6.2"/>
    <n v="650"/>
    <n v="650"/>
    <n v="3.5"/>
    <x v="304"/>
  </r>
  <r>
    <x v="30"/>
    <x v="136"/>
    <x v="1"/>
    <n v="6.2"/>
    <n v="650"/>
    <n v="650"/>
    <n v="3.5"/>
    <x v="304"/>
  </r>
  <r>
    <x v="27"/>
    <x v="132"/>
    <x v="1"/>
    <n v="6.2"/>
    <n v="717"/>
    <n v="656"/>
    <n v="3.5"/>
    <x v="304"/>
  </r>
  <r>
    <x v="30"/>
    <x v="136"/>
    <x v="1"/>
    <n v="6.2"/>
    <n v="650"/>
    <n v="650"/>
    <n v="3.5"/>
    <x v="304"/>
  </r>
  <r>
    <x v="9"/>
    <x v="143"/>
    <x v="0"/>
    <n v="2"/>
    <n v="300"/>
    <n v="280"/>
    <n v="4.9000000000000004"/>
    <x v="304"/>
  </r>
  <r>
    <x v="30"/>
    <x v="136"/>
    <x v="1"/>
    <n v="6.2"/>
    <n v="650"/>
    <n v="650"/>
    <n v="3.5"/>
    <x v="304"/>
  </r>
  <r>
    <x v="9"/>
    <x v="144"/>
    <x v="0"/>
    <n v="2"/>
    <n v="300"/>
    <n v="280"/>
    <n v="4.9000000000000004"/>
    <x v="304"/>
  </r>
  <r>
    <x v="30"/>
    <x v="136"/>
    <x v="0"/>
    <n v="6.2"/>
    <n v="650"/>
    <n v="650"/>
    <n v="3.5"/>
    <x v="304"/>
  </r>
  <r>
    <x v="30"/>
    <x v="136"/>
    <x v="1"/>
    <n v="6.2"/>
    <n v="650"/>
    <n v="650"/>
    <n v="3.5"/>
    <x v="304"/>
  </r>
  <r>
    <x v="30"/>
    <x v="136"/>
    <x v="1"/>
    <n v="6.2"/>
    <n v="650"/>
    <n v="650"/>
    <n v="3.5"/>
    <x v="304"/>
  </r>
  <r>
    <x v="28"/>
    <x v="94"/>
    <x v="0"/>
    <n v="2"/>
    <n v="296"/>
    <n v="295"/>
    <n v="5.4"/>
    <x v="305"/>
  </r>
  <r>
    <x v="28"/>
    <x v="94"/>
    <x v="0"/>
    <n v="2"/>
    <n v="296"/>
    <n v="295"/>
    <n v="5.4"/>
    <x v="305"/>
  </r>
  <r>
    <x v="28"/>
    <x v="94"/>
    <x v="1"/>
    <n v="3"/>
    <n v="380"/>
    <n v="339"/>
    <n v="4.4000000000000004"/>
    <x v="305"/>
  </r>
  <r>
    <x v="28"/>
    <x v="94"/>
    <x v="1"/>
    <n v="3"/>
    <n v="380"/>
    <n v="339"/>
    <n v="4.9000000000000004"/>
    <x v="305"/>
  </r>
  <r>
    <x v="30"/>
    <x v="136"/>
    <x v="1"/>
    <n v="6.2"/>
    <n v="650"/>
    <n v="650"/>
    <n v="3.5"/>
    <x v="306"/>
  </r>
  <r>
    <x v="30"/>
    <x v="136"/>
    <x v="1"/>
    <n v="6.2"/>
    <n v="650"/>
    <n v="650"/>
    <n v="3.5"/>
    <x v="306"/>
  </r>
  <r>
    <x v="28"/>
    <x v="94"/>
    <x v="0"/>
    <n v="2"/>
    <n v="296"/>
    <n v="295"/>
    <n v="5.4"/>
    <x v="306"/>
  </r>
  <r>
    <x v="27"/>
    <x v="132"/>
    <x v="1"/>
    <n v="6.2"/>
    <n v="717"/>
    <n v="656"/>
    <n v="3.5"/>
    <x v="307"/>
  </r>
  <r>
    <x v="28"/>
    <x v="94"/>
    <x v="0"/>
    <n v="3"/>
    <n v="380"/>
    <n v="339"/>
    <n v="4.8"/>
    <x v="308"/>
  </r>
  <r>
    <x v="30"/>
    <x v="145"/>
    <x v="0"/>
    <n v="6.2"/>
    <n v="455"/>
    <n v="455"/>
    <n v="4"/>
    <x v="309"/>
  </r>
  <r>
    <x v="9"/>
    <x v="143"/>
    <x v="1"/>
    <n v="2"/>
    <n v="300"/>
    <n v="280"/>
    <n v="4.7"/>
    <x v="310"/>
  </r>
  <r>
    <x v="30"/>
    <x v="136"/>
    <x v="1"/>
    <n v="6.2"/>
    <n v="650"/>
    <n v="650"/>
    <n v="3.5"/>
    <x v="310"/>
  </r>
  <r>
    <x v="14"/>
    <x v="146"/>
    <x v="3"/>
    <n v="3"/>
    <n v="385"/>
    <n v="384"/>
    <n v="4.5999999999999996"/>
    <x v="310"/>
  </r>
  <r>
    <x v="9"/>
    <x v="144"/>
    <x v="0"/>
    <n v="2"/>
    <n v="300"/>
    <n v="280"/>
    <n v="4.9000000000000004"/>
    <x v="310"/>
  </r>
  <r>
    <x v="30"/>
    <x v="136"/>
    <x v="1"/>
    <n v="6.2"/>
    <n v="650"/>
    <n v="650"/>
    <n v="3.5"/>
    <x v="310"/>
  </r>
  <r>
    <x v="9"/>
    <x v="144"/>
    <x v="1"/>
    <n v="2"/>
    <n v="300"/>
    <n v="280"/>
    <n v="4.9000000000000004"/>
    <x v="310"/>
  </r>
  <r>
    <x v="9"/>
    <x v="143"/>
    <x v="1"/>
    <n v="2"/>
    <n v="300"/>
    <n v="280"/>
    <n v="4.9000000000000004"/>
    <x v="310"/>
  </r>
  <r>
    <x v="9"/>
    <x v="144"/>
    <x v="1"/>
    <n v="2"/>
    <n v="300"/>
    <n v="280"/>
    <n v="4.9000000000000004"/>
    <x v="310"/>
  </r>
  <r>
    <x v="9"/>
    <x v="144"/>
    <x v="0"/>
    <n v="2"/>
    <n v="300"/>
    <n v="280"/>
    <n v="4.9000000000000004"/>
    <x v="310"/>
  </r>
  <r>
    <x v="27"/>
    <x v="147"/>
    <x v="1"/>
    <n v="6.4"/>
    <n v="485"/>
    <n v="475"/>
    <n v="3.8"/>
    <x v="310"/>
  </r>
  <r>
    <x v="28"/>
    <x v="94"/>
    <x v="0"/>
    <n v="2"/>
    <n v="296"/>
    <n v="295"/>
    <n v="5.4"/>
    <x v="311"/>
  </r>
  <r>
    <x v="28"/>
    <x v="94"/>
    <x v="0"/>
    <n v="3"/>
    <n v="296"/>
    <n v="295"/>
    <n v="5.4"/>
    <x v="311"/>
  </r>
  <r>
    <x v="9"/>
    <x v="148"/>
    <x v="1"/>
    <n v="2"/>
    <n v="300"/>
    <n v="280"/>
    <n v="4.5"/>
    <x v="312"/>
  </r>
  <r>
    <x v="27"/>
    <x v="132"/>
    <x v="0"/>
    <n v="6.2"/>
    <n v="717"/>
    <n v="656"/>
    <n v="3.5"/>
    <x v="312"/>
  </r>
  <r>
    <x v="9"/>
    <x v="148"/>
    <x v="0"/>
    <n v="2"/>
    <n v="300"/>
    <n v="280"/>
    <n v="4.9000000000000004"/>
    <x v="312"/>
  </r>
  <r>
    <x v="9"/>
    <x v="148"/>
    <x v="0"/>
    <n v="2"/>
    <n v="300"/>
    <n v="280"/>
    <n v="4.9000000000000004"/>
    <x v="312"/>
  </r>
  <r>
    <x v="9"/>
    <x v="148"/>
    <x v="0"/>
    <n v="2"/>
    <n v="300"/>
    <n v="280"/>
    <n v="4.9000000000000004"/>
    <x v="312"/>
  </r>
  <r>
    <x v="27"/>
    <x v="132"/>
    <x v="0"/>
    <n v="6.2"/>
    <n v="717"/>
    <n v="656"/>
    <n v="3.5"/>
    <x v="313"/>
  </r>
  <r>
    <x v="9"/>
    <x v="148"/>
    <x v="0"/>
    <n v="2"/>
    <n v="300"/>
    <n v="280"/>
    <n v="4.5"/>
    <x v="313"/>
  </r>
  <r>
    <x v="30"/>
    <x v="149"/>
    <x v="1"/>
    <n v="6.2"/>
    <n v="495"/>
    <n v="470"/>
    <n v="2.9"/>
    <x v="314"/>
  </r>
  <r>
    <x v="27"/>
    <x v="132"/>
    <x v="1"/>
    <n v="6.2"/>
    <n v="717"/>
    <n v="656"/>
    <n v="3.5"/>
    <x v="315"/>
  </r>
  <r>
    <x v="9"/>
    <x v="148"/>
    <x v="0"/>
    <n v="2"/>
    <n v="300"/>
    <n v="280"/>
    <n v="4.7"/>
    <x v="316"/>
  </r>
  <r>
    <x v="9"/>
    <x v="148"/>
    <x v="0"/>
    <n v="2"/>
    <n v="300"/>
    <n v="280"/>
    <n v="4.9000000000000004"/>
    <x v="316"/>
  </r>
  <r>
    <x v="30"/>
    <x v="150"/>
    <x v="1"/>
    <n v="6.2"/>
    <n v="490"/>
    <n v="465"/>
    <n v="2.8"/>
    <x v="317"/>
  </r>
  <r>
    <x v="30"/>
    <x v="149"/>
    <x v="1"/>
    <n v="6.2"/>
    <n v="490"/>
    <n v="465"/>
    <n v="2.8"/>
    <x v="317"/>
  </r>
  <r>
    <x v="9"/>
    <x v="148"/>
    <x v="1"/>
    <n v="2"/>
    <n v="300"/>
    <n v="280"/>
    <n v="4.9000000000000004"/>
    <x v="317"/>
  </r>
  <r>
    <x v="9"/>
    <x v="139"/>
    <x v="0"/>
    <n v="2"/>
    <n v="300"/>
    <n v="280"/>
    <n v="4.9000000000000004"/>
    <x v="317"/>
  </r>
  <r>
    <x v="9"/>
    <x v="139"/>
    <x v="0"/>
    <n v="2"/>
    <n v="300"/>
    <n v="280"/>
    <n v="4.9000000000000004"/>
    <x v="317"/>
  </r>
  <r>
    <x v="14"/>
    <x v="151"/>
    <x v="1"/>
    <n v="3"/>
    <n v="385"/>
    <n v="384"/>
    <n v="4.5"/>
    <x v="317"/>
  </r>
  <r>
    <x v="30"/>
    <x v="149"/>
    <x v="1"/>
    <n v="6.2"/>
    <n v="490"/>
    <n v="465"/>
    <n v="2.9"/>
    <x v="317"/>
  </r>
  <r>
    <x v="9"/>
    <x v="139"/>
    <x v="0"/>
    <n v="2"/>
    <n v="300"/>
    <n v="280"/>
    <n v="4.5"/>
    <x v="317"/>
  </r>
  <r>
    <x v="30"/>
    <x v="150"/>
    <x v="1"/>
    <n v="6.2"/>
    <n v="490"/>
    <n v="465"/>
    <n v="2.8"/>
    <x v="317"/>
  </r>
  <r>
    <x v="9"/>
    <x v="139"/>
    <x v="1"/>
    <n v="2"/>
    <n v="300"/>
    <n v="280"/>
    <n v="5.0999999999999996"/>
    <x v="317"/>
  </r>
  <r>
    <x v="26"/>
    <x v="152"/>
    <x v="0"/>
    <n v="3"/>
    <n v="405"/>
    <n v="406"/>
    <n v="4"/>
    <x v="318"/>
  </r>
  <r>
    <x v="26"/>
    <x v="152"/>
    <x v="0"/>
    <n v="3"/>
    <n v="405"/>
    <n v="406"/>
    <n v="4"/>
    <x v="318"/>
  </r>
  <r>
    <x v="26"/>
    <x v="152"/>
    <x v="0"/>
    <n v="3"/>
    <n v="405"/>
    <n v="406"/>
    <n v="4"/>
    <x v="318"/>
  </r>
  <r>
    <x v="26"/>
    <x v="153"/>
    <x v="0"/>
    <n v="3"/>
    <n v="405"/>
    <n v="406"/>
    <n v="4.2"/>
    <x v="319"/>
  </r>
  <r>
    <x v="9"/>
    <x v="139"/>
    <x v="1"/>
    <n v="2"/>
    <n v="300"/>
    <n v="280"/>
    <n v="5.0999999999999996"/>
    <x v="320"/>
  </r>
  <r>
    <x v="26"/>
    <x v="153"/>
    <x v="0"/>
    <n v="3"/>
    <n v="405"/>
    <n v="406"/>
    <n v="4"/>
    <x v="320"/>
  </r>
  <r>
    <x v="26"/>
    <x v="153"/>
    <x v="0"/>
    <n v="3"/>
    <n v="405"/>
    <n v="406"/>
    <n v="4"/>
    <x v="320"/>
  </r>
  <r>
    <x v="26"/>
    <x v="152"/>
    <x v="1"/>
    <n v="3"/>
    <n v="405"/>
    <n v="406"/>
    <n v="4"/>
    <x v="320"/>
  </r>
  <r>
    <x v="26"/>
    <x v="153"/>
    <x v="0"/>
    <n v="3"/>
    <n v="405"/>
    <n v="406"/>
    <n v="4"/>
    <x v="320"/>
  </r>
  <r>
    <x v="26"/>
    <x v="153"/>
    <x v="0"/>
    <n v="3"/>
    <n v="405"/>
    <n v="406"/>
    <n v="4"/>
    <x v="320"/>
  </r>
  <r>
    <x v="26"/>
    <x v="152"/>
    <x v="1"/>
    <n v="3"/>
    <n v="405"/>
    <n v="406"/>
    <n v="4"/>
    <x v="320"/>
  </r>
  <r>
    <x v="26"/>
    <x v="153"/>
    <x v="0"/>
    <n v="3"/>
    <n v="405"/>
    <n v="406"/>
    <n v="4.2"/>
    <x v="320"/>
  </r>
  <r>
    <x v="26"/>
    <x v="153"/>
    <x v="0"/>
    <n v="3"/>
    <n v="405"/>
    <n v="406"/>
    <n v="4.0999999999999996"/>
    <x v="320"/>
  </r>
  <r>
    <x v="30"/>
    <x v="149"/>
    <x v="1"/>
    <n v="6.2"/>
    <n v="495"/>
    <n v="470"/>
    <n v="2.9"/>
    <x v="320"/>
  </r>
  <r>
    <x v="26"/>
    <x v="153"/>
    <x v="0"/>
    <n v="3"/>
    <n v="405"/>
    <n v="406"/>
    <n v="4"/>
    <x v="320"/>
  </r>
  <r>
    <x v="30"/>
    <x v="149"/>
    <x v="1"/>
    <n v="6.2"/>
    <n v="495"/>
    <n v="470"/>
    <n v="2.9"/>
    <x v="320"/>
  </r>
  <r>
    <x v="26"/>
    <x v="152"/>
    <x v="0"/>
    <n v="3"/>
    <n v="405"/>
    <n v="406"/>
    <n v="4.2"/>
    <x v="320"/>
  </r>
  <r>
    <x v="26"/>
    <x v="153"/>
    <x v="0"/>
    <n v="3"/>
    <n v="405"/>
    <n v="406"/>
    <n v="4.2"/>
    <x v="320"/>
  </r>
  <r>
    <x v="26"/>
    <x v="153"/>
    <x v="0"/>
    <n v="3"/>
    <n v="405"/>
    <n v="406"/>
    <n v="4"/>
    <x v="320"/>
  </r>
  <r>
    <x v="26"/>
    <x v="153"/>
    <x v="0"/>
    <n v="3"/>
    <n v="405"/>
    <n v="406"/>
    <n v="4"/>
    <x v="320"/>
  </r>
  <r>
    <x v="26"/>
    <x v="153"/>
    <x v="1"/>
    <n v="3"/>
    <n v="405"/>
    <n v="406"/>
    <n v="4"/>
    <x v="320"/>
  </r>
  <r>
    <x v="22"/>
    <x v="154"/>
    <x v="0"/>
    <n v="2.5"/>
    <n v="394"/>
    <n v="369"/>
    <n v="3.9"/>
    <x v="321"/>
  </r>
  <r>
    <x v="22"/>
    <x v="154"/>
    <x v="0"/>
    <n v="2.5"/>
    <n v="394"/>
    <n v="369"/>
    <n v="3.9"/>
    <x v="322"/>
  </r>
  <r>
    <x v="22"/>
    <x v="155"/>
    <x v="0"/>
    <n v="2.5"/>
    <n v="401"/>
    <n v="369"/>
    <n v="3.6"/>
    <x v="322"/>
  </r>
  <r>
    <x v="22"/>
    <x v="155"/>
    <x v="0"/>
    <n v="2.5"/>
    <n v="401"/>
    <n v="354"/>
    <n v="3.5"/>
    <x v="323"/>
  </r>
  <r>
    <x v="12"/>
    <x v="156"/>
    <x v="1"/>
    <n v="5"/>
    <n v="480"/>
    <n v="420"/>
    <n v="4.3"/>
    <x v="324"/>
  </r>
  <r>
    <x v="12"/>
    <x v="156"/>
    <x v="1"/>
    <n v="5"/>
    <n v="480"/>
    <n v="420"/>
    <n v="4"/>
    <x v="324"/>
  </r>
  <r>
    <x v="12"/>
    <x v="156"/>
    <x v="1"/>
    <n v="5"/>
    <n v="480"/>
    <n v="420"/>
    <n v="4"/>
    <x v="325"/>
  </r>
  <r>
    <x v="22"/>
    <x v="157"/>
    <x v="0"/>
    <n v="3"/>
    <n v="349"/>
    <n v="369"/>
    <n v="4.4000000000000004"/>
    <x v="326"/>
  </r>
  <r>
    <x v="22"/>
    <x v="157"/>
    <x v="0"/>
    <n v="3"/>
    <n v="349"/>
    <n v="369"/>
    <n v="4.4000000000000004"/>
    <x v="326"/>
  </r>
  <r>
    <x v="34"/>
    <x v="158"/>
    <x v="0"/>
    <n v="3.3"/>
    <n v="368"/>
    <n v="376"/>
    <n v="4.7"/>
    <x v="327"/>
  </r>
  <r>
    <x v="12"/>
    <x v="156"/>
    <x v="1"/>
    <n v="5"/>
    <n v="480"/>
    <n v="420"/>
    <n v="4"/>
    <x v="328"/>
  </r>
  <r>
    <x v="12"/>
    <x v="156"/>
    <x v="1"/>
    <n v="5"/>
    <n v="480"/>
    <n v="420"/>
    <n v="4.0999999999999996"/>
    <x v="328"/>
  </r>
  <r>
    <x v="12"/>
    <x v="156"/>
    <x v="1"/>
    <n v="5"/>
    <n v="480"/>
    <n v="420"/>
    <n v="4"/>
    <x v="329"/>
  </r>
  <r>
    <x v="26"/>
    <x v="159"/>
    <x v="0"/>
    <n v="2"/>
    <n v="255"/>
    <n v="295"/>
    <n v="5.2"/>
    <x v="330"/>
  </r>
  <r>
    <x v="14"/>
    <x v="160"/>
    <x v="1"/>
    <n v="2"/>
    <n v="382"/>
    <n v="354"/>
    <n v="4"/>
    <x v="330"/>
  </r>
  <r>
    <x v="30"/>
    <x v="161"/>
    <x v="0"/>
    <n v="6.2"/>
    <n v="455"/>
    <n v="455"/>
    <n v="4"/>
    <x v="331"/>
  </r>
  <r>
    <x v="19"/>
    <x v="162"/>
    <x v="1"/>
    <n v="3.7"/>
    <n v="350"/>
    <n v="276"/>
    <n v="5"/>
    <x v="332"/>
  </r>
  <r>
    <x v="19"/>
    <x v="162"/>
    <x v="1"/>
    <n v="3.7"/>
    <n v="350"/>
    <n v="276"/>
    <n v="5"/>
    <x v="332"/>
  </r>
  <r>
    <x v="19"/>
    <x v="162"/>
    <x v="1"/>
    <n v="3.7"/>
    <n v="350"/>
    <n v="276"/>
    <n v="4.5999999999999996"/>
    <x v="333"/>
  </r>
  <r>
    <x v="19"/>
    <x v="162"/>
    <x v="1"/>
    <n v="3.7"/>
    <n v="350"/>
    <n v="276"/>
    <n v="4.9000000000000004"/>
    <x v="333"/>
  </r>
  <r>
    <x v="19"/>
    <x v="162"/>
    <x v="3"/>
    <n v="3.7"/>
    <n v="350"/>
    <n v="276"/>
    <n v="4.7"/>
    <x v="334"/>
  </r>
  <r>
    <x v="19"/>
    <x v="162"/>
    <x v="1"/>
    <n v="3.7"/>
    <n v="350"/>
    <n v="276"/>
    <n v="5"/>
    <x v="334"/>
  </r>
  <r>
    <x v="19"/>
    <x v="162"/>
    <x v="3"/>
    <n v="3.7"/>
    <n v="350"/>
    <n v="276"/>
    <n v="5"/>
    <x v="335"/>
  </r>
  <r>
    <x v="19"/>
    <x v="162"/>
    <x v="1"/>
    <n v="3.7"/>
    <n v="350"/>
    <n v="276"/>
    <n v="4.8"/>
    <x v="336"/>
  </r>
  <r>
    <x v="19"/>
    <x v="162"/>
    <x v="3"/>
    <n v="3.7"/>
    <n v="350"/>
    <n v="276"/>
    <n v="5.2"/>
    <x v="337"/>
  </r>
  <r>
    <x v="19"/>
    <x v="162"/>
    <x v="1"/>
    <n v="3.7"/>
    <n v="350"/>
    <n v="276"/>
    <n v="4.8"/>
    <x v="338"/>
  </r>
  <r>
    <x v="19"/>
    <x v="162"/>
    <x v="1"/>
    <n v="3.7"/>
    <n v="350"/>
    <n v="276"/>
    <n v="5"/>
    <x v="338"/>
  </r>
  <r>
    <x v="19"/>
    <x v="162"/>
    <x v="1"/>
    <n v="3.7"/>
    <n v="350"/>
    <n v="276"/>
    <n v="4.7"/>
    <x v="339"/>
  </r>
  <r>
    <x v="19"/>
    <x v="162"/>
    <x v="1"/>
    <n v="3.7"/>
    <n v="350"/>
    <n v="276"/>
    <n v="4.9000000000000004"/>
    <x v="340"/>
  </r>
  <r>
    <x v="19"/>
    <x v="162"/>
    <x v="1"/>
    <n v="3.7"/>
    <n v="350"/>
    <n v="276"/>
    <n v="4.8"/>
    <x v="340"/>
  </r>
  <r>
    <x v="19"/>
    <x v="162"/>
    <x v="3"/>
    <n v="3.7"/>
    <n v="350"/>
    <n v="276"/>
    <n v="4.5999999999999996"/>
    <x v="340"/>
  </r>
  <r>
    <x v="19"/>
    <x v="162"/>
    <x v="1"/>
    <n v="3.7"/>
    <n v="350"/>
    <n v="276"/>
    <n v="4.9000000000000004"/>
    <x v="340"/>
  </r>
  <r>
    <x v="19"/>
    <x v="162"/>
    <x v="1"/>
    <n v="3.7"/>
    <n v="350"/>
    <n v="276"/>
    <n v="4.8"/>
    <x v="340"/>
  </r>
  <r>
    <x v="19"/>
    <x v="162"/>
    <x v="1"/>
    <n v="3.7"/>
    <n v="350"/>
    <n v="276"/>
    <n v="4.5"/>
    <x v="340"/>
  </r>
  <r>
    <x v="19"/>
    <x v="162"/>
    <x v="1"/>
    <n v="3.7"/>
    <n v="350"/>
    <n v="276"/>
    <n v="4.5"/>
    <x v="341"/>
  </r>
  <r>
    <x v="19"/>
    <x v="162"/>
    <x v="1"/>
    <n v="3.7"/>
    <n v="350"/>
    <n v="276"/>
    <n v="5"/>
    <x v="342"/>
  </r>
  <r>
    <x v="19"/>
    <x v="162"/>
    <x v="1"/>
    <n v="3.7"/>
    <n v="350"/>
    <n v="276"/>
    <n v="4.5999999999999996"/>
    <x v="342"/>
  </r>
  <r>
    <x v="19"/>
    <x v="162"/>
    <x v="1"/>
    <n v="3.7"/>
    <n v="350"/>
    <n v="276"/>
    <n v="5.2"/>
    <x v="342"/>
  </r>
  <r>
    <x v="19"/>
    <x v="162"/>
    <x v="1"/>
    <n v="3.7"/>
    <n v="350"/>
    <n v="276"/>
    <n v="5"/>
    <x v="342"/>
  </r>
  <r>
    <x v="19"/>
    <x v="162"/>
    <x v="1"/>
    <n v="3.7"/>
    <n v="350"/>
    <n v="276"/>
    <n v="4.8"/>
    <x v="342"/>
  </r>
  <r>
    <x v="12"/>
    <x v="163"/>
    <x v="0"/>
    <n v="5"/>
    <n v="460"/>
    <n v="420"/>
    <n v="4"/>
    <x v="342"/>
  </r>
  <r>
    <x v="30"/>
    <x v="164"/>
    <x v="1"/>
    <n v="6.2"/>
    <n v="455"/>
    <n v="455"/>
    <n v="4"/>
    <x v="343"/>
  </r>
  <r>
    <x v="30"/>
    <x v="165"/>
    <x v="0"/>
    <n v="6.2"/>
    <n v="455"/>
    <n v="455"/>
    <n v="4.0999999999999996"/>
    <x v="344"/>
  </r>
  <r>
    <x v="30"/>
    <x v="165"/>
    <x v="0"/>
    <n v="6.2"/>
    <n v="455"/>
    <n v="455"/>
    <n v="4"/>
    <x v="345"/>
  </r>
  <r>
    <x v="30"/>
    <x v="165"/>
    <x v="1"/>
    <n v="6.2"/>
    <n v="455"/>
    <n v="455"/>
    <n v="4.0999999999999996"/>
    <x v="345"/>
  </r>
  <r>
    <x v="35"/>
    <x v="166"/>
    <x v="0"/>
    <n v="3"/>
    <n v="382"/>
    <n v="368"/>
    <n v="3.9"/>
    <x v="346"/>
  </r>
  <r>
    <x v="35"/>
    <x v="167"/>
    <x v="0"/>
    <n v="3"/>
    <n v="382"/>
    <n v="368"/>
    <n v="3.9"/>
    <x v="346"/>
  </r>
  <r>
    <x v="35"/>
    <x v="166"/>
    <x v="0"/>
    <n v="3"/>
    <n v="382"/>
    <n v="368"/>
    <n v="3.9"/>
    <x v="346"/>
  </r>
  <r>
    <x v="35"/>
    <x v="167"/>
    <x v="0"/>
    <n v="3"/>
    <n v="382"/>
    <n v="368"/>
    <n v="3.9"/>
    <x v="346"/>
  </r>
  <r>
    <x v="35"/>
    <x v="166"/>
    <x v="1"/>
    <n v="3"/>
    <n v="382"/>
    <n v="368"/>
    <n v="3.9"/>
    <x v="347"/>
  </r>
  <r>
    <x v="12"/>
    <x v="163"/>
    <x v="0"/>
    <n v="5"/>
    <n v="460"/>
    <n v="420"/>
    <n v="4.5"/>
    <x v="347"/>
  </r>
  <r>
    <x v="30"/>
    <x v="165"/>
    <x v="1"/>
    <n v="6.2"/>
    <n v="455"/>
    <n v="455"/>
    <n v="4"/>
    <x v="348"/>
  </r>
  <r>
    <x v="30"/>
    <x v="165"/>
    <x v="1"/>
    <n v="6.2"/>
    <n v="455"/>
    <n v="455"/>
    <n v="4.0999999999999996"/>
    <x v="349"/>
  </r>
  <r>
    <x v="30"/>
    <x v="165"/>
    <x v="0"/>
    <n v="6.2"/>
    <n v="455"/>
    <n v="455"/>
    <n v="4.3"/>
    <x v="349"/>
  </r>
  <r>
    <x v="30"/>
    <x v="165"/>
    <x v="1"/>
    <n v="6.2"/>
    <n v="455"/>
    <n v="455"/>
    <n v="4"/>
    <x v="350"/>
  </r>
  <r>
    <x v="30"/>
    <x v="165"/>
    <x v="0"/>
    <n v="6.2"/>
    <n v="455"/>
    <n v="455"/>
    <n v="4.0999999999999996"/>
    <x v="350"/>
  </r>
  <r>
    <x v="30"/>
    <x v="165"/>
    <x v="1"/>
    <n v="6.2"/>
    <n v="455"/>
    <n v="455"/>
    <n v="4"/>
    <x v="350"/>
  </r>
  <r>
    <x v="30"/>
    <x v="165"/>
    <x v="1"/>
    <n v="6.2"/>
    <n v="455"/>
    <n v="455"/>
    <n v="4"/>
    <x v="350"/>
  </r>
  <r>
    <x v="30"/>
    <x v="165"/>
    <x v="1"/>
    <n v="6.2"/>
    <n v="455"/>
    <n v="455"/>
    <n v="4"/>
    <x v="350"/>
  </r>
  <r>
    <x v="30"/>
    <x v="165"/>
    <x v="1"/>
    <n v="6.2"/>
    <n v="455"/>
    <n v="455"/>
    <n v="4"/>
    <x v="350"/>
  </r>
  <r>
    <x v="30"/>
    <x v="165"/>
    <x v="1"/>
    <n v="6.2"/>
    <n v="455"/>
    <n v="455"/>
    <n v="4.0999999999999996"/>
    <x v="351"/>
  </r>
  <r>
    <x v="30"/>
    <x v="165"/>
    <x v="1"/>
    <n v="6.2"/>
    <n v="455"/>
    <n v="455"/>
    <n v="4"/>
    <x v="352"/>
  </r>
  <r>
    <x v="19"/>
    <x v="168"/>
    <x v="7"/>
    <n v="3"/>
    <n v="400"/>
    <n v="350"/>
    <n v="4"/>
    <x v="352"/>
  </r>
  <r>
    <x v="12"/>
    <x v="163"/>
    <x v="0"/>
    <n v="5"/>
    <n v="460"/>
    <n v="420"/>
    <n v="4.3"/>
    <x v="353"/>
  </r>
  <r>
    <x v="12"/>
    <x v="163"/>
    <x v="0"/>
    <n v="5"/>
    <n v="460"/>
    <n v="420"/>
    <n v="4"/>
    <x v="354"/>
  </r>
  <r>
    <x v="36"/>
    <x v="169"/>
    <x v="1"/>
    <n v="2.5"/>
    <n v="310"/>
    <n v="290"/>
    <n v="4.5999999999999996"/>
    <x v="355"/>
  </r>
  <r>
    <x v="36"/>
    <x v="169"/>
    <x v="0"/>
    <n v="2.5"/>
    <n v="310"/>
    <n v="290"/>
    <n v="5.2"/>
    <x v="355"/>
  </r>
  <r>
    <x v="36"/>
    <x v="169"/>
    <x v="1"/>
    <n v="2.5"/>
    <n v="310"/>
    <n v="290"/>
    <n v="5.2"/>
    <x v="355"/>
  </r>
  <r>
    <x v="30"/>
    <x v="165"/>
    <x v="0"/>
    <n v="6.2"/>
    <n v="455"/>
    <n v="455"/>
    <n v="4.0999999999999996"/>
    <x v="356"/>
  </r>
  <r>
    <x v="12"/>
    <x v="163"/>
    <x v="0"/>
    <n v="5"/>
    <n v="460"/>
    <n v="420"/>
    <n v="4.3"/>
    <x v="357"/>
  </r>
  <r>
    <x v="27"/>
    <x v="170"/>
    <x v="1"/>
    <n v="5.7"/>
    <n v="372"/>
    <n v="400"/>
    <n v="5.0999999999999996"/>
    <x v="358"/>
  </r>
  <r>
    <x v="19"/>
    <x v="171"/>
    <x v="1"/>
    <n v="3.7"/>
    <n v="332"/>
    <n v="270"/>
    <n v="5.3"/>
    <x v="359"/>
  </r>
  <r>
    <x v="19"/>
    <x v="171"/>
    <x v="1"/>
    <n v="3.7"/>
    <n v="332"/>
    <n v="270"/>
    <n v="4.7"/>
    <x v="360"/>
  </r>
  <r>
    <x v="19"/>
    <x v="171"/>
    <x v="1"/>
    <n v="3.7"/>
    <n v="332"/>
    <n v="270"/>
    <n v="5"/>
    <x v="361"/>
  </r>
  <r>
    <x v="19"/>
    <x v="171"/>
    <x v="1"/>
    <n v="3.7"/>
    <n v="332"/>
    <n v="270"/>
    <n v="4.9000000000000004"/>
    <x v="361"/>
  </r>
  <r>
    <x v="19"/>
    <x v="171"/>
    <x v="1"/>
    <n v="3.7"/>
    <n v="350"/>
    <n v="276"/>
    <n v="5.3"/>
    <x v="361"/>
  </r>
  <r>
    <x v="19"/>
    <x v="172"/>
    <x v="3"/>
    <n v="3.7"/>
    <n v="332"/>
    <n v="270"/>
    <n v="5"/>
    <x v="361"/>
  </r>
  <r>
    <x v="19"/>
    <x v="171"/>
    <x v="1"/>
    <n v="3.7"/>
    <n v="332"/>
    <n v="270"/>
    <n v="5"/>
    <x v="361"/>
  </r>
  <r>
    <x v="19"/>
    <x v="171"/>
    <x v="1"/>
    <n v="3.7"/>
    <n v="332"/>
    <n v="270"/>
    <n v="5.0999999999999996"/>
    <x v="361"/>
  </r>
  <r>
    <x v="19"/>
    <x v="171"/>
    <x v="1"/>
    <n v="3.7"/>
    <n v="332"/>
    <n v="270"/>
    <n v="5"/>
    <x v="362"/>
  </r>
  <r>
    <x v="19"/>
    <x v="171"/>
    <x v="1"/>
    <n v="3.7"/>
    <n v="332"/>
    <n v="270"/>
    <n v="5.2"/>
    <x v="362"/>
  </r>
  <r>
    <x v="27"/>
    <x v="147"/>
    <x v="0"/>
    <n v="3.6"/>
    <n v="305"/>
    <n v="268"/>
    <n v="6.4"/>
    <x v="363"/>
  </r>
  <r>
    <x v="12"/>
    <x v="173"/>
    <x v="1"/>
    <n v="2.2999999999999998"/>
    <n v="310"/>
    <n v="350"/>
    <n v="5.3"/>
    <x v="364"/>
  </r>
  <r>
    <x v="37"/>
    <x v="174"/>
    <x v="1"/>
    <n v="2"/>
    <n v="181"/>
    <n v="151"/>
    <n v="6.5"/>
    <x v="365"/>
  </r>
  <r>
    <x v="30"/>
    <x v="145"/>
    <x v="1"/>
    <n v="6.2"/>
    <n v="455"/>
    <n v="455"/>
    <n v="4"/>
    <x v="366"/>
  </r>
  <r>
    <x v="30"/>
    <x v="145"/>
    <x v="0"/>
    <n v="6.2"/>
    <n v="455"/>
    <n v="455"/>
    <n v="4"/>
    <x v="366"/>
  </r>
  <r>
    <x v="30"/>
    <x v="145"/>
    <x v="1"/>
    <n v="6.2"/>
    <n v="455"/>
    <n v="455"/>
    <n v="4"/>
    <x v="366"/>
  </r>
  <r>
    <x v="30"/>
    <x v="145"/>
    <x v="1"/>
    <n v="6.2"/>
    <n v="455"/>
    <n v="455"/>
    <n v="4"/>
    <x v="3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AA65F3-1886-422C-8C96-172B89FDF2B1}"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7" firstHeaderRow="1" firstDataRow="1" firstDataCol="1"/>
  <pivotFields count="8">
    <pivotField axis="axisRow" showAll="0" sortType="ascending">
      <items count="39">
        <item x="23"/>
        <item x="31"/>
        <item x="33"/>
        <item x="32"/>
        <item x="15"/>
        <item x="22"/>
        <item x="17"/>
        <item x="26"/>
        <item x="0"/>
        <item x="30"/>
        <item x="27"/>
        <item x="11"/>
        <item x="12"/>
        <item x="28"/>
        <item x="34"/>
        <item x="4"/>
        <item x="1"/>
        <item x="29"/>
        <item x="5"/>
        <item x="20"/>
        <item x="37"/>
        <item x="8"/>
        <item x="16"/>
        <item x="14"/>
        <item x="19"/>
        <item x="2"/>
        <item x="6"/>
        <item x="25"/>
        <item x="9"/>
        <item x="7"/>
        <item x="13"/>
        <item x="10"/>
        <item x="36"/>
        <item x="21"/>
        <item x="35"/>
        <item x="24"/>
        <item x="18"/>
        <item x="3"/>
        <item t="default"/>
      </items>
    </pivotField>
    <pivotField showAll="0"/>
    <pivotField showAll="0">
      <items count="10">
        <item h="1" x="5"/>
        <item h="1" x="6"/>
        <item h="1" x="2"/>
        <item h="1" x="8"/>
        <item x="4"/>
        <item h="1" x="3"/>
        <item h="1" x="1"/>
        <item h="1" x="0"/>
        <item h="1" x="7"/>
        <item t="default"/>
      </items>
    </pivotField>
    <pivotField showAll="0"/>
    <pivotField showAll="0"/>
    <pivotField showAll="0"/>
    <pivotField showAll="0"/>
    <pivotField dataField="1" numFmtId="8" showAll="0">
      <items count="368">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4">
    <i>
      <x v="19"/>
    </i>
    <i>
      <x v="21"/>
    </i>
    <i>
      <x v="23"/>
    </i>
    <i t="grand">
      <x/>
    </i>
  </rowItems>
  <colItems count="1">
    <i/>
  </colItems>
  <dataFields count="1">
    <dataField name="Sum of Price (in USD)" fld="7"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B84F7-1118-4FAA-B2C8-0F292E300565}"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4:B14" firstHeaderRow="1" firstDataRow="1" firstDataCol="1" rowPageCount="2" colPageCount="1"/>
  <pivotFields count="8">
    <pivotField axis="axisPage" showAll="0">
      <items count="39">
        <item x="23"/>
        <item x="31"/>
        <item x="33"/>
        <item x="32"/>
        <item x="15"/>
        <item x="22"/>
        <item x="17"/>
        <item x="26"/>
        <item x="0"/>
        <item x="30"/>
        <item x="27"/>
        <item x="11"/>
        <item x="12"/>
        <item x="28"/>
        <item x="34"/>
        <item x="4"/>
        <item x="1"/>
        <item x="29"/>
        <item x="5"/>
        <item x="20"/>
        <item x="37"/>
        <item x="8"/>
        <item x="16"/>
        <item x="14"/>
        <item x="19"/>
        <item x="2"/>
        <item x="6"/>
        <item x="25"/>
        <item x="9"/>
        <item x="7"/>
        <item x="13"/>
        <item x="10"/>
        <item x="36"/>
        <item x="21"/>
        <item x="35"/>
        <item x="24"/>
        <item x="18"/>
        <item x="3"/>
        <item t="default"/>
      </items>
    </pivotField>
    <pivotField axis="axisRow" multipleItemSelectionAllowed="1" showAll="0">
      <items count="176">
        <item h="1" x="71"/>
        <item h="1" x="101"/>
        <item h="1" x="171"/>
        <item h="1" x="172"/>
        <item h="1" x="162"/>
        <item h="1" x="168"/>
        <item h="1" x="29"/>
        <item h="1" x="141"/>
        <item h="1" x="138"/>
        <item h="1" x="52"/>
        <item h="1" x="53"/>
        <item h="1" x="40"/>
        <item h="1" x="41"/>
        <item h="1" x="144"/>
        <item h="1" x="148"/>
        <item h="1" x="99"/>
        <item h="1" x="35"/>
        <item h="1" x="25"/>
        <item h="1" x="24"/>
        <item x="54"/>
        <item h="1" x="15"/>
        <item h="1" x="130"/>
        <item x="160"/>
        <item h="1" x="134"/>
        <item h="1" x="119"/>
        <item h="1" x="151"/>
        <item x="118"/>
        <item h="1" x="84"/>
        <item h="1" x="64"/>
        <item h="1" x="66"/>
        <item h="1" x="33"/>
        <item h="1" x="62"/>
        <item h="1" x="45"/>
        <item h="1" x="126"/>
        <item h="1" x="21"/>
        <item h="1" x="23"/>
        <item h="1" x="20"/>
        <item h="1" x="11"/>
        <item h="1" x="143"/>
        <item h="1" x="137"/>
        <item h="1" x="110"/>
        <item h="1" x="112"/>
        <item h="1" x="13"/>
        <item h="1" x="121"/>
        <item h="1" x="115"/>
        <item h="1" x="117"/>
        <item h="1" x="116"/>
        <item h="1" x="145"/>
        <item h="1" x="165"/>
        <item h="1" x="164"/>
        <item h="1" x="161"/>
        <item h="1" x="136"/>
        <item h="1" x="139"/>
        <item x="98"/>
        <item h="1" x="147"/>
        <item x="133"/>
        <item h="1" x="109"/>
        <item h="1" x="170"/>
        <item h="1" x="132"/>
        <item x="113"/>
        <item h="1" x="128"/>
        <item h="1" x="131"/>
        <item h="1" x="114"/>
        <item h="1" x="1"/>
        <item h="1" x="3"/>
        <item h="1" x="0"/>
        <item h="1" x="78"/>
        <item h="1" x="18"/>
        <item h="1" x="44"/>
        <item h="1" x="34"/>
        <item h="1" x="150"/>
        <item h="1" x="149"/>
        <item h="1" x="106"/>
        <item h="1" x="26"/>
        <item h="1" x="48"/>
        <item h="1" x="31"/>
        <item h="1" x="9"/>
        <item h="1" x="102"/>
        <item h="1" x="92"/>
        <item h="1" x="36"/>
        <item h="1" x="37"/>
        <item h="1" x="16"/>
        <item h="1" x="94"/>
        <item x="93"/>
        <item h="1" x="30"/>
        <item h="1" x="108"/>
        <item h="1" x="167"/>
        <item h="1" x="56"/>
        <item h="1" x="70"/>
        <item h="1" x="22"/>
        <item h="1" x="68"/>
        <item h="1" x="67"/>
        <item h="1" x="32"/>
        <item h="1" x="50"/>
        <item h="1" x="5"/>
        <item h="1" x="10"/>
        <item h="1" x="4"/>
        <item h="1" x="39"/>
        <item h="1" x="74"/>
        <item h="1" x="7"/>
        <item h="1" x="8"/>
        <item h="1" x="104"/>
        <item h="1" x="100"/>
        <item x="6"/>
        <item h="1" x="153"/>
        <item h="1" x="152"/>
        <item h="1" x="107"/>
        <item h="1" x="127"/>
        <item h="1" x="124"/>
        <item h="1" x="129"/>
        <item h="1" x="96"/>
        <item h="1" x="97"/>
        <item h="1" x="79"/>
        <item h="1" x="51"/>
        <item h="1" x="83"/>
        <item h="1" x="76"/>
        <item h="1" x="173"/>
        <item h="1" x="163"/>
        <item h="1" x="156"/>
        <item h="1" x="111"/>
        <item h="1" x="174"/>
        <item h="1" x="12"/>
        <item h="1" x="69"/>
        <item x="105"/>
        <item h="1" x="77"/>
        <item h="1" x="63"/>
        <item h="1" x="58"/>
        <item h="1" x="57"/>
        <item h="1" x="42"/>
        <item h="1" x="43"/>
        <item h="1" x="75"/>
        <item h="1" x="61"/>
        <item h="1" x="55"/>
        <item h="1" x="46"/>
        <item h="1" x="49"/>
        <item h="1" x="155"/>
        <item h="1" x="122"/>
        <item h="1" x="125"/>
        <item h="1" x="90"/>
        <item h="1" x="89"/>
        <item h="1" x="86"/>
        <item h="1" x="88"/>
        <item h="1" x="154"/>
        <item h="1" x="120"/>
        <item h="1" x="123"/>
        <item h="1" x="82"/>
        <item h="1" x="91"/>
        <item h="1" x="85"/>
        <item h="1" x="87"/>
        <item h="1" x="157"/>
        <item h="1" x="65"/>
        <item h="1" x="17"/>
        <item h="1" x="19"/>
        <item h="1" x="2"/>
        <item h="1" x="103"/>
        <item h="1" x="72"/>
        <item h="1" x="146"/>
        <item h="1" x="38"/>
        <item h="1" x="28"/>
        <item h="1" x="14"/>
        <item h="1" x="158"/>
        <item h="1" x="166"/>
        <item h="1" x="59"/>
        <item h="1" x="95"/>
        <item h="1" x="60"/>
        <item h="1" x="135"/>
        <item h="1" x="140"/>
        <item h="1" x="47"/>
        <item h="1" x="73"/>
        <item h="1" x="81"/>
        <item h="1" x="80"/>
        <item h="1" x="27"/>
        <item h="1" x="169"/>
        <item h="1" x="142"/>
        <item h="1" x="159"/>
        <item t="default"/>
      </items>
    </pivotField>
    <pivotField axis="axisPage" showAll="0">
      <items count="10">
        <item x="5"/>
        <item x="6"/>
        <item x="2"/>
        <item x="8"/>
        <item x="4"/>
        <item x="3"/>
        <item x="1"/>
        <item x="0"/>
        <item x="7"/>
        <item t="default"/>
      </items>
    </pivotField>
    <pivotField showAll="0"/>
    <pivotField showAll="0"/>
    <pivotField showAll="0"/>
    <pivotField showAll="0"/>
    <pivotField dataField="1" numFmtId="8" showAll="0"/>
  </pivotFields>
  <rowFields count="1">
    <field x="1"/>
  </rowFields>
  <rowItems count="10">
    <i>
      <x v="19"/>
    </i>
    <i>
      <x v="22"/>
    </i>
    <i>
      <x v="26"/>
    </i>
    <i>
      <x v="53"/>
    </i>
    <i>
      <x v="55"/>
    </i>
    <i>
      <x v="59"/>
    </i>
    <i>
      <x v="83"/>
    </i>
    <i>
      <x v="103"/>
    </i>
    <i>
      <x v="123"/>
    </i>
    <i t="grand">
      <x/>
    </i>
  </rowItems>
  <colItems count="1">
    <i/>
  </colItems>
  <pageFields count="2">
    <pageField fld="2" hier="-1"/>
    <pageField fld="0" hier="-1"/>
  </pageFields>
  <dataFields count="1">
    <dataField name="Sum of Price (in USD)" fld="7" showDataAs="percentOfTotal" baseField="1" baseItem="22" numFmtId="10"/>
  </dataFields>
  <chartFormats count="20">
    <chartFormat chart="1"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19"/>
          </reference>
        </references>
      </pivotArea>
    </chartFormat>
    <chartFormat chart="4" format="13">
      <pivotArea type="data" outline="0" fieldPosition="0">
        <references count="2">
          <reference field="4294967294" count="1" selected="0">
            <x v="0"/>
          </reference>
          <reference field="1" count="1" selected="0">
            <x v="22"/>
          </reference>
        </references>
      </pivotArea>
    </chartFormat>
    <chartFormat chart="4" format="14">
      <pivotArea type="data" outline="0" fieldPosition="0">
        <references count="2">
          <reference field="4294967294" count="1" selected="0">
            <x v="0"/>
          </reference>
          <reference field="1" count="1" selected="0">
            <x v="26"/>
          </reference>
        </references>
      </pivotArea>
    </chartFormat>
    <chartFormat chart="4" format="15">
      <pivotArea type="data" outline="0" fieldPosition="0">
        <references count="2">
          <reference field="4294967294" count="1" selected="0">
            <x v="0"/>
          </reference>
          <reference field="1" count="1" selected="0">
            <x v="53"/>
          </reference>
        </references>
      </pivotArea>
    </chartFormat>
    <chartFormat chart="4" format="16">
      <pivotArea type="data" outline="0" fieldPosition="0">
        <references count="2">
          <reference field="4294967294" count="1" selected="0">
            <x v="0"/>
          </reference>
          <reference field="1" count="1" selected="0">
            <x v="55"/>
          </reference>
        </references>
      </pivotArea>
    </chartFormat>
    <chartFormat chart="4" format="17">
      <pivotArea type="data" outline="0" fieldPosition="0">
        <references count="2">
          <reference field="4294967294" count="1" selected="0">
            <x v="0"/>
          </reference>
          <reference field="1" count="1" selected="0">
            <x v="59"/>
          </reference>
        </references>
      </pivotArea>
    </chartFormat>
    <chartFormat chart="4" format="18">
      <pivotArea type="data" outline="0" fieldPosition="0">
        <references count="2">
          <reference field="4294967294" count="1" selected="0">
            <x v="0"/>
          </reference>
          <reference field="1" count="1" selected="0">
            <x v="83"/>
          </reference>
        </references>
      </pivotArea>
    </chartFormat>
    <chartFormat chart="4" format="19">
      <pivotArea type="data" outline="0" fieldPosition="0">
        <references count="2">
          <reference field="4294967294" count="1" selected="0">
            <x v="0"/>
          </reference>
          <reference field="1" count="1" selected="0">
            <x v="103"/>
          </reference>
        </references>
      </pivotArea>
    </chartFormat>
    <chartFormat chart="4" format="20">
      <pivotArea type="data" outline="0" fieldPosition="0">
        <references count="2">
          <reference field="4294967294" count="1" selected="0">
            <x v="0"/>
          </reference>
          <reference field="1" count="1" selected="0">
            <x v="123"/>
          </reference>
        </references>
      </pivotArea>
    </chartFormat>
    <chartFormat chart="1" format="1">
      <pivotArea type="data" outline="0" fieldPosition="0">
        <references count="2">
          <reference field="4294967294" count="1" selected="0">
            <x v="0"/>
          </reference>
          <reference field="1" count="1" selected="0">
            <x v="19"/>
          </reference>
        </references>
      </pivotArea>
    </chartFormat>
    <chartFormat chart="1" format="2">
      <pivotArea type="data" outline="0" fieldPosition="0">
        <references count="2">
          <reference field="4294967294" count="1" selected="0">
            <x v="0"/>
          </reference>
          <reference field="1" count="1" selected="0">
            <x v="22"/>
          </reference>
        </references>
      </pivotArea>
    </chartFormat>
    <chartFormat chart="1" format="3">
      <pivotArea type="data" outline="0" fieldPosition="0">
        <references count="2">
          <reference field="4294967294" count="1" selected="0">
            <x v="0"/>
          </reference>
          <reference field="1" count="1" selected="0">
            <x v="26"/>
          </reference>
        </references>
      </pivotArea>
    </chartFormat>
    <chartFormat chart="1" format="4">
      <pivotArea type="data" outline="0" fieldPosition="0">
        <references count="2">
          <reference field="4294967294" count="1" selected="0">
            <x v="0"/>
          </reference>
          <reference field="1" count="1" selected="0">
            <x v="53"/>
          </reference>
        </references>
      </pivotArea>
    </chartFormat>
    <chartFormat chart="1" format="5">
      <pivotArea type="data" outline="0" fieldPosition="0">
        <references count="2">
          <reference field="4294967294" count="1" selected="0">
            <x v="0"/>
          </reference>
          <reference field="1" count="1" selected="0">
            <x v="55"/>
          </reference>
        </references>
      </pivotArea>
    </chartFormat>
    <chartFormat chart="1" format="6">
      <pivotArea type="data" outline="0" fieldPosition="0">
        <references count="2">
          <reference field="4294967294" count="1" selected="0">
            <x v="0"/>
          </reference>
          <reference field="1" count="1" selected="0">
            <x v="59"/>
          </reference>
        </references>
      </pivotArea>
    </chartFormat>
    <chartFormat chart="1" format="7">
      <pivotArea type="data" outline="0" fieldPosition="0">
        <references count="2">
          <reference field="4294967294" count="1" selected="0">
            <x v="0"/>
          </reference>
          <reference field="1" count="1" selected="0">
            <x v="83"/>
          </reference>
        </references>
      </pivotArea>
    </chartFormat>
    <chartFormat chart="1" format="8">
      <pivotArea type="data" outline="0" fieldPosition="0">
        <references count="2">
          <reference field="4294967294" count="1" selected="0">
            <x v="0"/>
          </reference>
          <reference field="1" count="1" selected="0">
            <x v="103"/>
          </reference>
        </references>
      </pivotArea>
    </chartFormat>
    <chartFormat chart="1" format="9">
      <pivotArea type="data" outline="0" fieldPosition="0">
        <references count="2">
          <reference field="4294967294" count="1" selected="0">
            <x v="0"/>
          </reference>
          <reference field="1" count="1" selected="0">
            <x v="1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231E9B-8D51-47A2-8EF8-5FF45262064F}"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K6" firstHeaderRow="1" firstDataRow="2" firstDataCol="1" rowPageCount="2" colPageCount="1"/>
  <pivotFields count="8">
    <pivotField axis="axisPage" showAll="0">
      <items count="39">
        <item x="23"/>
        <item x="31"/>
        <item x="33"/>
        <item x="32"/>
        <item x="15"/>
        <item x="22"/>
        <item x="17"/>
        <item x="26"/>
        <item x="0"/>
        <item x="30"/>
        <item x="27"/>
        <item x="11"/>
        <item x="12"/>
        <item x="28"/>
        <item x="34"/>
        <item x="4"/>
        <item x="1"/>
        <item x="29"/>
        <item x="5"/>
        <item x="20"/>
        <item x="37"/>
        <item x="8"/>
        <item x="16"/>
        <item x="14"/>
        <item x="19"/>
        <item x="2"/>
        <item x="6"/>
        <item x="25"/>
        <item x="9"/>
        <item x="7"/>
        <item x="13"/>
        <item x="10"/>
        <item x="36"/>
        <item x="21"/>
        <item x="35"/>
        <item x="24"/>
        <item x="18"/>
        <item x="3"/>
        <item t="default"/>
      </items>
    </pivotField>
    <pivotField axis="axisCol" multipleItemSelectionAllowed="1" showAll="0">
      <items count="176">
        <item h="1" x="71"/>
        <item h="1" x="101"/>
        <item h="1" x="171"/>
        <item h="1" x="172"/>
        <item h="1" x="162"/>
        <item h="1" x="168"/>
        <item h="1" x="29"/>
        <item h="1" x="141"/>
        <item h="1" x="138"/>
        <item h="1" x="52"/>
        <item h="1" x="53"/>
        <item h="1" x="40"/>
        <item h="1" x="41"/>
        <item h="1" x="144"/>
        <item h="1" x="148"/>
        <item h="1" x="99"/>
        <item h="1" x="35"/>
        <item h="1" x="25"/>
        <item h="1" x="24"/>
        <item x="54"/>
        <item h="1" x="15"/>
        <item h="1" x="130"/>
        <item x="160"/>
        <item h="1" x="134"/>
        <item h="1" x="119"/>
        <item h="1" x="151"/>
        <item x="118"/>
        <item h="1" x="84"/>
        <item h="1" x="64"/>
        <item h="1" x="66"/>
        <item h="1" x="33"/>
        <item h="1" x="62"/>
        <item h="1" x="45"/>
        <item h="1" x="126"/>
        <item h="1" x="21"/>
        <item h="1" x="23"/>
        <item h="1" x="20"/>
        <item h="1" x="11"/>
        <item h="1" x="143"/>
        <item h="1" x="137"/>
        <item h="1" x="110"/>
        <item h="1" x="112"/>
        <item h="1" x="13"/>
        <item h="1" x="121"/>
        <item h="1" x="115"/>
        <item h="1" x="117"/>
        <item h="1" x="116"/>
        <item h="1" x="145"/>
        <item h="1" x="165"/>
        <item h="1" x="164"/>
        <item h="1" x="161"/>
        <item h="1" x="136"/>
        <item h="1" x="139"/>
        <item x="98"/>
        <item h="1" x="147"/>
        <item x="133"/>
        <item h="1" x="109"/>
        <item h="1" x="170"/>
        <item h="1" x="132"/>
        <item x="113"/>
        <item h="1" x="128"/>
        <item h="1" x="131"/>
        <item h="1" x="114"/>
        <item h="1" x="1"/>
        <item h="1" x="3"/>
        <item h="1" x="0"/>
        <item h="1" x="78"/>
        <item h="1" x="18"/>
        <item h="1" x="44"/>
        <item h="1" x="34"/>
        <item h="1" x="150"/>
        <item h="1" x="149"/>
        <item h="1" x="106"/>
        <item h="1" x="26"/>
        <item h="1" x="48"/>
        <item h="1" x="31"/>
        <item h="1" x="9"/>
        <item h="1" x="102"/>
        <item h="1" x="92"/>
        <item h="1" x="36"/>
        <item h="1" x="37"/>
        <item h="1" x="16"/>
        <item h="1" x="94"/>
        <item x="93"/>
        <item h="1" x="30"/>
        <item h="1" x="108"/>
        <item h="1" x="167"/>
        <item h="1" x="56"/>
        <item h="1" x="70"/>
        <item h="1" x="22"/>
        <item h="1" x="68"/>
        <item h="1" x="67"/>
        <item h="1" x="32"/>
        <item h="1" x="50"/>
        <item h="1" x="5"/>
        <item h="1" x="10"/>
        <item h="1" x="4"/>
        <item h="1" x="39"/>
        <item h="1" x="74"/>
        <item h="1" x="7"/>
        <item h="1" x="8"/>
        <item h="1" x="104"/>
        <item h="1" x="100"/>
        <item x="6"/>
        <item h="1" x="153"/>
        <item h="1" x="152"/>
        <item h="1" x="107"/>
        <item h="1" x="127"/>
        <item h="1" x="124"/>
        <item h="1" x="129"/>
        <item h="1" x="96"/>
        <item h="1" x="97"/>
        <item h="1" x="79"/>
        <item h="1" x="51"/>
        <item h="1" x="83"/>
        <item h="1" x="76"/>
        <item h="1" x="173"/>
        <item h="1" x="163"/>
        <item h="1" x="156"/>
        <item h="1" x="111"/>
        <item h="1" x="174"/>
        <item h="1" x="12"/>
        <item h="1" x="69"/>
        <item x="105"/>
        <item h="1" x="77"/>
        <item h="1" x="63"/>
        <item h="1" x="58"/>
        <item h="1" x="57"/>
        <item h="1" x="42"/>
        <item h="1" x="43"/>
        <item h="1" x="75"/>
        <item h="1" x="61"/>
        <item h="1" x="55"/>
        <item h="1" x="46"/>
        <item h="1" x="49"/>
        <item h="1" x="155"/>
        <item h="1" x="122"/>
        <item h="1" x="125"/>
        <item h="1" x="90"/>
        <item h="1" x="89"/>
        <item h="1" x="86"/>
        <item h="1" x="88"/>
        <item h="1" x="154"/>
        <item h="1" x="120"/>
        <item h="1" x="123"/>
        <item h="1" x="82"/>
        <item h="1" x="91"/>
        <item h="1" x="85"/>
        <item h="1" x="87"/>
        <item h="1" x="157"/>
        <item h="1" x="65"/>
        <item h="1" x="17"/>
        <item h="1" x="19"/>
        <item h="1" x="2"/>
        <item h="1" x="103"/>
        <item h="1" x="72"/>
        <item h="1" x="146"/>
        <item h="1" x="38"/>
        <item h="1" x="28"/>
        <item h="1" x="14"/>
        <item h="1" x="158"/>
        <item h="1" x="166"/>
        <item h="1" x="59"/>
        <item h="1" x="95"/>
        <item h="1" x="60"/>
        <item h="1" x="135"/>
        <item h="1" x="140"/>
        <item h="1" x="47"/>
        <item h="1" x="73"/>
        <item h="1" x="81"/>
        <item h="1" x="80"/>
        <item h="1" x="27"/>
        <item h="1" x="169"/>
        <item h="1" x="142"/>
        <item h="1" x="159"/>
        <item t="default"/>
      </items>
    </pivotField>
    <pivotField axis="axisPage" showAll="0">
      <items count="10">
        <item x="5"/>
        <item x="6"/>
        <item x="2"/>
        <item x="8"/>
        <item x="4"/>
        <item x="3"/>
        <item x="1"/>
        <item x="0"/>
        <item x="7"/>
        <item t="default"/>
      </items>
    </pivotField>
    <pivotField showAll="0"/>
    <pivotField showAll="0"/>
    <pivotField showAll="0"/>
    <pivotField showAll="0"/>
    <pivotField dataField="1" numFmtId="8" showAll="0"/>
  </pivotFields>
  <rowItems count="1">
    <i/>
  </rowItems>
  <colFields count="1">
    <field x="1"/>
  </colFields>
  <colItems count="10">
    <i>
      <x v="19"/>
    </i>
    <i>
      <x v="22"/>
    </i>
    <i>
      <x v="26"/>
    </i>
    <i>
      <x v="53"/>
    </i>
    <i>
      <x v="55"/>
    </i>
    <i>
      <x v="59"/>
    </i>
    <i>
      <x v="83"/>
    </i>
    <i>
      <x v="103"/>
    </i>
    <i>
      <x v="123"/>
    </i>
    <i t="grand">
      <x/>
    </i>
  </colItems>
  <pageFields count="2">
    <pageField fld="2" hier="-1"/>
    <pageField fld="0" hier="-1"/>
  </pageFields>
  <dataFields count="1">
    <dataField name="Sum of Price (in USD)" fld="7" baseField="1" baseItem="22"/>
  </dataFields>
  <chartFormats count="2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19"/>
          </reference>
        </references>
      </pivotArea>
    </chartFormat>
    <chartFormat chart="2" format="3">
      <pivotArea type="data" outline="0" fieldPosition="0">
        <references count="2">
          <reference field="4294967294" count="1" selected="0">
            <x v="0"/>
          </reference>
          <reference field="1" count="1" selected="0">
            <x v="22"/>
          </reference>
        </references>
      </pivotArea>
    </chartFormat>
    <chartFormat chart="2" format="4">
      <pivotArea type="data" outline="0" fieldPosition="0">
        <references count="2">
          <reference field="4294967294" count="1" selected="0">
            <x v="0"/>
          </reference>
          <reference field="1" count="1" selected="0">
            <x v="26"/>
          </reference>
        </references>
      </pivotArea>
    </chartFormat>
    <chartFormat chart="2" format="5">
      <pivotArea type="data" outline="0" fieldPosition="0">
        <references count="2">
          <reference field="4294967294" count="1" selected="0">
            <x v="0"/>
          </reference>
          <reference field="1" count="1" selected="0">
            <x v="53"/>
          </reference>
        </references>
      </pivotArea>
    </chartFormat>
    <chartFormat chart="2" format="6">
      <pivotArea type="data" outline="0" fieldPosition="0">
        <references count="2">
          <reference field="4294967294" count="1" selected="0">
            <x v="0"/>
          </reference>
          <reference field="1" count="1" selected="0">
            <x v="55"/>
          </reference>
        </references>
      </pivotArea>
    </chartFormat>
    <chartFormat chart="2" format="7">
      <pivotArea type="data" outline="0" fieldPosition="0">
        <references count="2">
          <reference field="4294967294" count="1" selected="0">
            <x v="0"/>
          </reference>
          <reference field="1" count="1" selected="0">
            <x v="59"/>
          </reference>
        </references>
      </pivotArea>
    </chartFormat>
    <chartFormat chart="2" format="8">
      <pivotArea type="data" outline="0" fieldPosition="0">
        <references count="2">
          <reference field="4294967294" count="1" selected="0">
            <x v="0"/>
          </reference>
          <reference field="1" count="1" selected="0">
            <x v="83"/>
          </reference>
        </references>
      </pivotArea>
    </chartFormat>
    <chartFormat chart="2" format="9">
      <pivotArea type="data" outline="0" fieldPosition="0">
        <references count="2">
          <reference field="4294967294" count="1" selected="0">
            <x v="0"/>
          </reference>
          <reference field="1" count="1" selected="0">
            <x v="103"/>
          </reference>
        </references>
      </pivotArea>
    </chartFormat>
    <chartFormat chart="2" format="10">
      <pivotArea type="data" outline="0" fieldPosition="0">
        <references count="2">
          <reference field="4294967294" count="1" selected="0">
            <x v="0"/>
          </reference>
          <reference field="1" count="1" selected="0">
            <x v="123"/>
          </reference>
        </references>
      </pivotArea>
    </chartFormat>
    <chartFormat chart="2" format="11" series="1">
      <pivotArea type="data" outline="0" fieldPosition="0">
        <references count="2">
          <reference field="4294967294" count="1" selected="0">
            <x v="0"/>
          </reference>
          <reference field="1" count="1" selected="0">
            <x v="19"/>
          </reference>
        </references>
      </pivotArea>
    </chartFormat>
    <chartFormat chart="2" format="12" series="1">
      <pivotArea type="data" outline="0" fieldPosition="0">
        <references count="2">
          <reference field="4294967294" count="1" selected="0">
            <x v="0"/>
          </reference>
          <reference field="1" count="1" selected="0">
            <x v="22"/>
          </reference>
        </references>
      </pivotArea>
    </chartFormat>
    <chartFormat chart="2" format="13" series="1">
      <pivotArea type="data" outline="0" fieldPosition="0">
        <references count="2">
          <reference field="4294967294" count="1" selected="0">
            <x v="0"/>
          </reference>
          <reference field="1" count="1" selected="0">
            <x v="26"/>
          </reference>
        </references>
      </pivotArea>
    </chartFormat>
    <chartFormat chart="2" format="14" series="1">
      <pivotArea type="data" outline="0" fieldPosition="0">
        <references count="2">
          <reference field="4294967294" count="1" selected="0">
            <x v="0"/>
          </reference>
          <reference field="1" count="1" selected="0">
            <x v="53"/>
          </reference>
        </references>
      </pivotArea>
    </chartFormat>
    <chartFormat chart="2" format="15" series="1">
      <pivotArea type="data" outline="0" fieldPosition="0">
        <references count="2">
          <reference field="4294967294" count="1" selected="0">
            <x v="0"/>
          </reference>
          <reference field="1" count="1" selected="0">
            <x v="55"/>
          </reference>
        </references>
      </pivotArea>
    </chartFormat>
    <chartFormat chart="2" format="16" series="1">
      <pivotArea type="data" outline="0" fieldPosition="0">
        <references count="2">
          <reference field="4294967294" count="1" selected="0">
            <x v="0"/>
          </reference>
          <reference field="1" count="1" selected="0">
            <x v="59"/>
          </reference>
        </references>
      </pivotArea>
    </chartFormat>
    <chartFormat chart="2" format="17" series="1">
      <pivotArea type="data" outline="0" fieldPosition="0">
        <references count="2">
          <reference field="4294967294" count="1" selected="0">
            <x v="0"/>
          </reference>
          <reference field="1" count="1" selected="0">
            <x v="83"/>
          </reference>
        </references>
      </pivotArea>
    </chartFormat>
    <chartFormat chart="2" format="18" series="1">
      <pivotArea type="data" outline="0" fieldPosition="0">
        <references count="2">
          <reference field="4294967294" count="1" selected="0">
            <x v="0"/>
          </reference>
          <reference field="1" count="1" selected="0">
            <x v="103"/>
          </reference>
        </references>
      </pivotArea>
    </chartFormat>
    <chartFormat chart="2" format="19" series="1">
      <pivotArea type="data" outline="0" fieldPosition="0">
        <references count="2">
          <reference field="4294967294" count="1" selected="0">
            <x v="0"/>
          </reference>
          <reference field="1" count="1" selected="0">
            <x v="123"/>
          </reference>
        </references>
      </pivotArea>
    </chartFormat>
    <chartFormat chart="5" format="29" series="1">
      <pivotArea type="data" outline="0" fieldPosition="0">
        <references count="2">
          <reference field="4294967294" count="1" selected="0">
            <x v="0"/>
          </reference>
          <reference field="1" count="1" selected="0">
            <x v="19"/>
          </reference>
        </references>
      </pivotArea>
    </chartFormat>
    <chartFormat chart="5" format="30" series="1">
      <pivotArea type="data" outline="0" fieldPosition="0">
        <references count="2">
          <reference field="4294967294" count="1" selected="0">
            <x v="0"/>
          </reference>
          <reference field="1" count="1" selected="0">
            <x v="22"/>
          </reference>
        </references>
      </pivotArea>
    </chartFormat>
    <chartFormat chart="5" format="31" series="1">
      <pivotArea type="data" outline="0" fieldPosition="0">
        <references count="2">
          <reference field="4294967294" count="1" selected="0">
            <x v="0"/>
          </reference>
          <reference field="1" count="1" selected="0">
            <x v="26"/>
          </reference>
        </references>
      </pivotArea>
    </chartFormat>
    <chartFormat chart="5" format="32" series="1">
      <pivotArea type="data" outline="0" fieldPosition="0">
        <references count="2">
          <reference field="4294967294" count="1" selected="0">
            <x v="0"/>
          </reference>
          <reference field="1" count="1" selected="0">
            <x v="53"/>
          </reference>
        </references>
      </pivotArea>
    </chartFormat>
    <chartFormat chart="5" format="33" series="1">
      <pivotArea type="data" outline="0" fieldPosition="0">
        <references count="2">
          <reference field="4294967294" count="1" selected="0">
            <x v="0"/>
          </reference>
          <reference field="1" count="1" selected="0">
            <x v="55"/>
          </reference>
        </references>
      </pivotArea>
    </chartFormat>
    <chartFormat chart="5" format="34" series="1">
      <pivotArea type="data" outline="0" fieldPosition="0">
        <references count="2">
          <reference field="4294967294" count="1" selected="0">
            <x v="0"/>
          </reference>
          <reference field="1" count="1" selected="0">
            <x v="59"/>
          </reference>
        </references>
      </pivotArea>
    </chartFormat>
    <chartFormat chart="5" format="35" series="1">
      <pivotArea type="data" outline="0" fieldPosition="0">
        <references count="2">
          <reference field="4294967294" count="1" selected="0">
            <x v="0"/>
          </reference>
          <reference field="1" count="1" selected="0">
            <x v="83"/>
          </reference>
        </references>
      </pivotArea>
    </chartFormat>
    <chartFormat chart="5" format="36" series="1">
      <pivotArea type="data" outline="0" fieldPosition="0">
        <references count="2">
          <reference field="4294967294" count="1" selected="0">
            <x v="0"/>
          </reference>
          <reference field="1" count="1" selected="0">
            <x v="103"/>
          </reference>
        </references>
      </pivotArea>
    </chartFormat>
    <chartFormat chart="5" format="37" series="1">
      <pivotArea type="data" outline="0" fieldPosition="0">
        <references count="2">
          <reference field="4294967294" count="1" selected="0">
            <x v="0"/>
          </reference>
          <reference field="1" count="1" selected="0">
            <x v="1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CBB7E9-D001-4635-B252-0474B56D2AF6}"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7" firstHeaderRow="1" firstDataRow="1" firstDataCol="1"/>
  <pivotFields count="8">
    <pivotField axis="axisRow" showAll="0" sortType="ascending">
      <items count="39">
        <item x="23"/>
        <item x="31"/>
        <item x="33"/>
        <item x="32"/>
        <item x="15"/>
        <item x="22"/>
        <item x="17"/>
        <item x="26"/>
        <item x="0"/>
        <item x="30"/>
        <item x="27"/>
        <item x="11"/>
        <item x="12"/>
        <item x="28"/>
        <item x="34"/>
        <item x="4"/>
        <item x="1"/>
        <item x="29"/>
        <item x="5"/>
        <item x="20"/>
        <item x="37"/>
        <item x="8"/>
        <item x="16"/>
        <item x="14"/>
        <item x="19"/>
        <item x="2"/>
        <item x="6"/>
        <item x="25"/>
        <item x="9"/>
        <item x="7"/>
        <item x="13"/>
        <item x="10"/>
        <item x="36"/>
        <item x="21"/>
        <item x="35"/>
        <item x="24"/>
        <item x="18"/>
        <item x="3"/>
        <item t="default"/>
      </items>
    </pivotField>
    <pivotField showAll="0"/>
    <pivotField showAll="0">
      <items count="10">
        <item h="1" x="5"/>
        <item h="1" x="6"/>
        <item h="1" x="2"/>
        <item h="1" x="8"/>
        <item x="4"/>
        <item h="1" x="3"/>
        <item h="1" x="1"/>
        <item h="1" x="0"/>
        <item h="1" x="7"/>
        <item t="default"/>
      </items>
    </pivotField>
    <pivotField showAll="0"/>
    <pivotField showAll="0"/>
    <pivotField showAll="0"/>
    <pivotField showAll="0"/>
    <pivotField dataField="1" numFmtId="8" showAll="0">
      <items count="368">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4">
    <i>
      <x v="19"/>
    </i>
    <i>
      <x v="21"/>
    </i>
    <i>
      <x v="23"/>
    </i>
    <i t="grand">
      <x/>
    </i>
  </rowItems>
  <colItems count="1">
    <i/>
  </colItems>
  <dataFields count="1">
    <dataField name="Sum of Price (in USD)"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3075AA-9179-41ED-8038-44B8431AF4D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A15:A16" firstHeaderRow="1" firstDataRow="2" firstDataCol="0"/>
  <pivotFields count="8">
    <pivotField showAll="0"/>
    <pivotField showAll="0"/>
    <pivotField axis="axisCol" showAll="0">
      <items count="10">
        <item h="1" x="5"/>
        <item h="1" x="6"/>
        <item h="1" x="2"/>
        <item h="1" x="8"/>
        <item x="4"/>
        <item h="1" x="3"/>
        <item h="1" x="1"/>
        <item h="1" x="0"/>
        <item h="1" x="7"/>
        <item t="default"/>
      </items>
    </pivotField>
    <pivotField showAll="0"/>
    <pivotField showAll="0"/>
    <pivotField showAll="0"/>
    <pivotField showAll="0"/>
    <pivotField numFmtId="8" showAll="0"/>
  </pivotFields>
  <rowItems count="1">
    <i/>
  </rowItems>
  <colFields count="1">
    <field x="2"/>
  </colFields>
  <colItems count="1">
    <i>
      <x v="4"/>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ake" xr10:uid="{0EC251EA-D8E5-4B2B-95C6-80354A928F9C}" sourceName="Car Make">
  <pivotTables>
    <pivotTable tabId="2" name="PivotTable1"/>
    <pivotTable tabId="7" name="PivotTable1"/>
  </pivotTables>
  <data>
    <tabular pivotCacheId="1383504540">
      <items count="38">
        <i x="20" s="1"/>
        <i x="8" s="1"/>
        <i x="14" s="1"/>
        <i x="23" s="1" nd="1"/>
        <i x="31" s="1" nd="1"/>
        <i x="33" s="1" nd="1"/>
        <i x="32" s="1" nd="1"/>
        <i x="15" s="1" nd="1"/>
        <i x="22" s="1" nd="1"/>
        <i x="17" s="1" nd="1"/>
        <i x="26" s="1" nd="1"/>
        <i x="0" s="1" nd="1"/>
        <i x="30" s="1" nd="1"/>
        <i x="27" s="1" nd="1"/>
        <i x="11" s="1" nd="1"/>
        <i x="12" s="1" nd="1"/>
        <i x="28" s="1" nd="1"/>
        <i x="34" s="1" nd="1"/>
        <i x="4" s="1" nd="1"/>
        <i x="1" s="1" nd="1"/>
        <i x="29" s="1" nd="1"/>
        <i x="5" s="1" nd="1"/>
        <i x="37" s="1" nd="1"/>
        <i x="16" s="1" nd="1"/>
        <i x="19" s="1" nd="1"/>
        <i x="2" s="1" nd="1"/>
        <i x="6" s="1" nd="1"/>
        <i x="25" s="1" nd="1"/>
        <i x="9" s="1" nd="1"/>
        <i x="7" s="1" nd="1"/>
        <i x="13" s="1" nd="1"/>
        <i x="10" s="1" nd="1"/>
        <i x="36" s="1" nd="1"/>
        <i x="21" s="1" nd="1"/>
        <i x="35" s="1" nd="1"/>
        <i x="24" s="1" nd="1"/>
        <i x="18"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odel" xr10:uid="{5A57F6FE-B414-4E08-B0FD-633E4DDA314A}" sourceName="Car Model">
  <pivotTables>
    <pivotTable tabId="4" name="PivotTable2"/>
    <pivotTable tabId="5" name="PivotTable2"/>
  </pivotTables>
  <data>
    <tabular pivotCacheId="1593038998">
      <items count="175">
        <i x="71"/>
        <i x="101"/>
        <i x="171"/>
        <i x="172"/>
        <i x="162"/>
        <i x="168"/>
        <i x="29"/>
        <i x="141"/>
        <i x="138"/>
        <i x="52"/>
        <i x="53"/>
        <i x="40"/>
        <i x="41"/>
        <i x="144"/>
        <i x="148"/>
        <i x="99"/>
        <i x="35"/>
        <i x="25"/>
        <i x="24"/>
        <i x="54" s="1"/>
        <i x="15"/>
        <i x="130"/>
        <i x="160" s="1"/>
        <i x="134"/>
        <i x="119"/>
        <i x="151"/>
        <i x="118" s="1"/>
        <i x="84"/>
        <i x="64"/>
        <i x="66"/>
        <i x="33"/>
        <i x="62"/>
        <i x="45"/>
        <i x="126"/>
        <i x="21"/>
        <i x="23"/>
        <i x="20"/>
        <i x="11"/>
        <i x="143"/>
        <i x="137"/>
        <i x="110"/>
        <i x="112"/>
        <i x="13"/>
        <i x="121"/>
        <i x="115"/>
        <i x="117"/>
        <i x="116"/>
        <i x="145"/>
        <i x="165"/>
        <i x="164"/>
        <i x="161"/>
        <i x="136"/>
        <i x="139"/>
        <i x="98" s="1"/>
        <i x="147"/>
        <i x="133" s="1"/>
        <i x="109"/>
        <i x="170"/>
        <i x="132"/>
        <i x="113" s="1"/>
        <i x="128"/>
        <i x="131"/>
        <i x="114"/>
        <i x="1"/>
        <i x="3"/>
        <i x="0"/>
        <i x="78"/>
        <i x="18"/>
        <i x="44"/>
        <i x="34"/>
        <i x="150"/>
        <i x="149"/>
        <i x="106"/>
        <i x="26"/>
        <i x="48"/>
        <i x="31"/>
        <i x="9"/>
        <i x="102"/>
        <i x="92"/>
        <i x="36"/>
        <i x="37"/>
        <i x="16"/>
        <i x="94"/>
        <i x="93" s="1"/>
        <i x="30"/>
        <i x="108"/>
        <i x="167"/>
        <i x="56"/>
        <i x="70"/>
        <i x="22"/>
        <i x="68"/>
        <i x="67"/>
        <i x="32"/>
        <i x="50"/>
        <i x="5"/>
        <i x="10"/>
        <i x="4"/>
        <i x="39"/>
        <i x="74"/>
        <i x="7"/>
        <i x="8"/>
        <i x="104"/>
        <i x="100"/>
        <i x="6" s="1"/>
        <i x="153"/>
        <i x="152"/>
        <i x="107"/>
        <i x="127"/>
        <i x="124"/>
        <i x="129"/>
        <i x="96"/>
        <i x="97"/>
        <i x="79"/>
        <i x="51"/>
        <i x="83"/>
        <i x="76"/>
        <i x="173"/>
        <i x="163"/>
        <i x="156"/>
        <i x="111"/>
        <i x="174"/>
        <i x="12"/>
        <i x="69"/>
        <i x="105" s="1"/>
        <i x="77"/>
        <i x="63"/>
        <i x="58"/>
        <i x="57"/>
        <i x="42"/>
        <i x="43"/>
        <i x="75"/>
        <i x="61"/>
        <i x="55"/>
        <i x="46"/>
        <i x="49"/>
        <i x="155"/>
        <i x="122"/>
        <i x="125"/>
        <i x="90"/>
        <i x="89"/>
        <i x="86"/>
        <i x="88"/>
        <i x="154"/>
        <i x="120"/>
        <i x="123"/>
        <i x="82"/>
        <i x="91"/>
        <i x="85"/>
        <i x="87"/>
        <i x="157"/>
        <i x="65"/>
        <i x="17"/>
        <i x="19"/>
        <i x="2"/>
        <i x="103"/>
        <i x="72"/>
        <i x="146"/>
        <i x="38"/>
        <i x="28"/>
        <i x="14"/>
        <i x="158"/>
        <i x="166"/>
        <i x="59"/>
        <i x="95"/>
        <i x="60"/>
        <i x="135"/>
        <i x="140"/>
        <i x="47"/>
        <i x="73"/>
        <i x="81"/>
        <i x="80"/>
        <i x="27"/>
        <i x="169"/>
        <i x="142"/>
        <i x="15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25149C-286D-47A8-B42B-B1604BFF7F19}" sourceName="Year">
  <pivotTables>
    <pivotTable tabId="2" name="PivotTable1"/>
    <pivotTable tabId="8" name="PivotTable2"/>
    <pivotTable tabId="7" name="PivotTable1"/>
  </pivotTables>
  <data>
    <tabular pivotCacheId="1383504540">
      <items count="9">
        <i x="5"/>
        <i x="6"/>
        <i x="2"/>
        <i x="8"/>
        <i x="4" s="1"/>
        <i x="3"/>
        <i x="1"/>
        <i x="0"/>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 Make" xr10:uid="{D9ECDF1B-F58A-4C4D-B3B2-592B4E27E86E}" cache="Slicer_Car_Make" caption="Car Make" rowHeight="241300"/>
  <slicer name="Car Model" xr10:uid="{FB5DD12B-FBA8-41F8-AA97-92602203C63D}" cache="Slicer_Car_Model" caption="Car Mod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9B558F0-949F-4956-AAF0-6918DA4D393D}" cache="Slicer_Year" caption="Year" startItem="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BB4E50-7FBE-43C5-B26F-4C2E8A1BB8ED}" name="SPORT_car_prices" displayName="SPORT_car_prices" ref="A1:H1008" totalsRowShown="0">
  <autoFilter ref="A1:H1008" xr:uid="{F7D55162-CBF8-4368-972A-1C600FD15A24}"/>
  <sortState xmlns:xlrd2="http://schemas.microsoft.com/office/spreadsheetml/2017/richdata2" ref="A2:H1008">
    <sortCondition descending="1" ref="H1:H1008"/>
  </sortState>
  <tableColumns count="8">
    <tableColumn id="1" xr3:uid="{CD7E3E9B-050F-411E-B8AD-FAD00A35AAD6}" name="Car Make"/>
    <tableColumn id="2" xr3:uid="{2E833367-EC19-4520-BAF3-080C781C8683}" name="Car Model"/>
    <tableColumn id="3" xr3:uid="{E91C2804-D521-4C34-9A90-61BB0C3F6535}" name="Year"/>
    <tableColumn id="4" xr3:uid="{2748AD77-92F0-4C53-A92A-D2F34C46666E}" name="Engine Size (L)"/>
    <tableColumn id="5" xr3:uid="{9B862847-4F63-43F9-A046-079658C85FA4}" name="Horsepower"/>
    <tableColumn id="6" xr3:uid="{432CAE13-7F8A-46D1-9184-B2EFD2DDE2FF}" name="Torque (lb-ft)"/>
    <tableColumn id="7" xr3:uid="{5CD6B633-5D0B-4D17-9788-712720CEE6E4}" name="0-60 MPH Time (seconds)"/>
    <tableColumn id="8" xr3:uid="{C6829CDA-E1EF-4B79-B616-8AEFE5A4D72D}" name="Price (in USD)" dataDxfId="6"/>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068EF2-DF27-413F-962D-CDE2EF6F507D}" name="Research_questtions_table" displayName="Research_questtions_table" ref="K9:N19" totalsRowShown="0" headerRowDxfId="5" dataDxfId="4">
  <autoFilter ref="K9:N19" xr:uid="{78CC1372-F61C-4D4C-A15D-F961616ABC26}"/>
  <tableColumns count="4">
    <tableColumn id="1" xr3:uid="{F8202767-EA13-49DB-9F3A-FC1CACCE6E6E}" name="Car Properties" dataDxfId="3"/>
    <tableColumn id="2" xr3:uid="{9BEAC7B1-37E8-42B4-BF76-8D2D57B17B08}" name="Car Make" dataDxfId="2"/>
    <tableColumn id="3" xr3:uid="{EDE75CDB-B9E7-4F1D-9E33-5DD3EAA1F17C}" name="Index" dataDxfId="1"/>
    <tableColumn id="4" xr3:uid="{1F0E9547-0DEE-407E-99AE-09641C077954}" name="Car Model" dataDxfId="0"/>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F6E7E2-A4CE-444E-8C34-4F478B305A42}" name="Table8" displayName="Table8" ref="K23:M33" totalsRowShown="0">
  <autoFilter ref="K23:M33" xr:uid="{23D6795C-7D31-439C-8EED-EACE0375410F}"/>
  <tableColumns count="3">
    <tableColumn id="1" xr3:uid="{83A15DB1-EA7C-442A-B5A4-9650D3280D85}" name="YEAR"/>
    <tableColumn id="2" xr3:uid="{DF98A9A7-3466-4C1E-8FA6-B2B80D871E4E}" name="Nunber of Cars"/>
    <tableColumn id="3" xr3:uid="{BBC2344C-FCD7-481D-9A9B-B68B30C9DBFC}" name="Average Pric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FD31-E057-4B9B-AC45-91622ACC3AC9}">
  <dimension ref="A1:N1008"/>
  <sheetViews>
    <sheetView topLeftCell="A2" zoomScale="77" zoomScaleNormal="77" workbookViewId="0">
      <selection activeCell="E12" sqref="E12"/>
    </sheetView>
  </sheetViews>
  <sheetFormatPr defaultRowHeight="15"/>
  <cols>
    <col min="1" max="1" width="11.42578125" customWidth="1"/>
    <col min="2" max="2" width="12.28515625" customWidth="1"/>
    <col min="4" max="4" width="15.85546875" customWidth="1"/>
    <col min="5" max="5" width="14" customWidth="1"/>
    <col min="6" max="6" width="15.140625" customWidth="1"/>
    <col min="7" max="7" width="25.42578125" customWidth="1"/>
    <col min="8" max="8" width="15.28515625" customWidth="1"/>
    <col min="11" max="11" width="27.42578125" bestFit="1" customWidth="1"/>
    <col min="12" max="12" width="16.7109375" bestFit="1" customWidth="1"/>
    <col min="13" max="13" width="16.140625" bestFit="1" customWidth="1"/>
    <col min="14" max="14" width="22.42578125" bestFit="1" customWidth="1"/>
  </cols>
  <sheetData>
    <row r="1" spans="1:14">
      <c r="A1" t="s">
        <v>0</v>
      </c>
      <c r="B1" t="s">
        <v>1</v>
      </c>
      <c r="C1" t="s">
        <v>2</v>
      </c>
      <c r="D1" t="s">
        <v>3</v>
      </c>
      <c r="E1" t="s">
        <v>4</v>
      </c>
      <c r="F1" t="s">
        <v>5</v>
      </c>
      <c r="G1" t="s">
        <v>6</v>
      </c>
      <c r="H1" t="s">
        <v>7</v>
      </c>
    </row>
    <row r="2" spans="1:14">
      <c r="A2" t="s">
        <v>29</v>
      </c>
      <c r="B2" t="s">
        <v>193</v>
      </c>
      <c r="C2">
        <v>2022</v>
      </c>
      <c r="D2">
        <v>8</v>
      </c>
      <c r="E2">
        <v>1578</v>
      </c>
      <c r="F2">
        <v>1180</v>
      </c>
      <c r="G2">
        <v>2.2999999999999998</v>
      </c>
      <c r="H2" s="1">
        <v>5200000</v>
      </c>
    </row>
    <row r="3" spans="1:14">
      <c r="A3" t="s">
        <v>29</v>
      </c>
      <c r="B3" t="s">
        <v>193</v>
      </c>
      <c r="C3">
        <v>2021</v>
      </c>
      <c r="D3">
        <v>8</v>
      </c>
      <c r="E3">
        <v>1578</v>
      </c>
      <c r="F3">
        <v>1180</v>
      </c>
      <c r="G3">
        <v>2.4</v>
      </c>
      <c r="H3" s="1">
        <v>5200000</v>
      </c>
    </row>
    <row r="4" spans="1:14">
      <c r="A4" t="s">
        <v>29</v>
      </c>
      <c r="B4" t="s">
        <v>30</v>
      </c>
      <c r="C4">
        <v>2022</v>
      </c>
      <c r="D4">
        <v>8</v>
      </c>
      <c r="E4">
        <v>1500</v>
      </c>
      <c r="F4">
        <v>1180</v>
      </c>
      <c r="G4">
        <v>2.5</v>
      </c>
      <c r="H4" s="1">
        <v>3900000</v>
      </c>
      <c r="I4" s="7"/>
    </row>
    <row r="5" spans="1:14">
      <c r="A5" t="s">
        <v>9</v>
      </c>
      <c r="B5" t="s">
        <v>181</v>
      </c>
      <c r="C5">
        <v>2021</v>
      </c>
      <c r="D5">
        <v>6.5</v>
      </c>
      <c r="E5">
        <v>819</v>
      </c>
      <c r="F5">
        <v>531</v>
      </c>
      <c r="G5">
        <v>2.8</v>
      </c>
      <c r="H5" s="1">
        <v>3600000</v>
      </c>
    </row>
    <row r="6" spans="1:14">
      <c r="A6" t="s">
        <v>29</v>
      </c>
      <c r="B6" t="s">
        <v>205</v>
      </c>
      <c r="C6">
        <v>2021</v>
      </c>
      <c r="D6">
        <v>8</v>
      </c>
      <c r="E6">
        <v>1500</v>
      </c>
      <c r="F6">
        <v>1180</v>
      </c>
      <c r="G6">
        <v>2.2999999999999998</v>
      </c>
      <c r="H6" s="1">
        <v>3599000</v>
      </c>
    </row>
    <row r="7" spans="1:14">
      <c r="A7" t="s">
        <v>53</v>
      </c>
      <c r="B7" t="s">
        <v>149</v>
      </c>
      <c r="C7">
        <v>2021</v>
      </c>
      <c r="D7">
        <v>6</v>
      </c>
      <c r="E7">
        <v>791</v>
      </c>
      <c r="F7">
        <v>774</v>
      </c>
      <c r="G7">
        <v>2.5</v>
      </c>
      <c r="H7" s="1">
        <v>3500000</v>
      </c>
    </row>
    <row r="8" spans="1:14">
      <c r="A8" t="s">
        <v>53</v>
      </c>
      <c r="B8" t="s">
        <v>54</v>
      </c>
      <c r="C8">
        <v>2021</v>
      </c>
      <c r="D8">
        <v>6</v>
      </c>
      <c r="E8">
        <v>764</v>
      </c>
      <c r="F8">
        <v>738</v>
      </c>
      <c r="G8">
        <v>2.8</v>
      </c>
      <c r="H8" s="1">
        <v>3500000</v>
      </c>
    </row>
    <row r="9" spans="1:14" ht="18.75">
      <c r="A9" t="s">
        <v>108</v>
      </c>
      <c r="B9" t="s">
        <v>127</v>
      </c>
      <c r="C9">
        <v>2015</v>
      </c>
      <c r="D9">
        <v>3.7</v>
      </c>
      <c r="E9">
        <v>780</v>
      </c>
      <c r="F9">
        <v>708</v>
      </c>
      <c r="G9">
        <v>2.8</v>
      </c>
      <c r="H9" s="1">
        <v>3400000</v>
      </c>
      <c r="K9" s="8" t="s">
        <v>250</v>
      </c>
      <c r="L9" s="8" t="s">
        <v>0</v>
      </c>
      <c r="M9" s="8" t="s">
        <v>251</v>
      </c>
      <c r="N9" s="8" t="s">
        <v>1</v>
      </c>
    </row>
    <row r="10" spans="1:14">
      <c r="A10" t="s">
        <v>29</v>
      </c>
      <c r="B10" t="s">
        <v>30</v>
      </c>
      <c r="C10">
        <v>2021</v>
      </c>
      <c r="D10">
        <v>8</v>
      </c>
      <c r="E10">
        <v>1500</v>
      </c>
      <c r="F10">
        <v>1180</v>
      </c>
      <c r="G10">
        <v>2.4</v>
      </c>
      <c r="H10" s="1">
        <v>3000000</v>
      </c>
      <c r="K10" s="9" t="s">
        <v>242</v>
      </c>
      <c r="L10" s="11" t="str">
        <f>INDEX($A$2:$A$1008, MATCH(MAX($H$2:$H$1008), $H$2:$H$1008, 0))</f>
        <v>Bugatti</v>
      </c>
      <c r="M10" s="11">
        <f>MATCH(MAX($H$2:$H$1008),$H$2:$H$1008,0)</f>
        <v>1</v>
      </c>
      <c r="N10" s="11" t="str">
        <f>INDEX($B$2:$B$1008, MATCH(MAX($H$2:$H$1008), $H$2:$H$1008, 0))</f>
        <v>Chiron Super Sport 300+</v>
      </c>
    </row>
    <row r="11" spans="1:14">
      <c r="A11" t="s">
        <v>29</v>
      </c>
      <c r="B11" t="s">
        <v>30</v>
      </c>
      <c r="C11">
        <v>2022</v>
      </c>
      <c r="D11">
        <v>8</v>
      </c>
      <c r="E11">
        <v>1500</v>
      </c>
      <c r="F11">
        <v>1180</v>
      </c>
      <c r="G11">
        <v>2.4</v>
      </c>
      <c r="H11" s="1">
        <v>3000000</v>
      </c>
      <c r="K11" s="10" t="s">
        <v>243</v>
      </c>
      <c r="L11" s="11" t="str">
        <f>INDEX($A$2:$A$1008, MATCH(MIN($H$2:$H$1008), $H$2:$H$1008, 0))</f>
        <v>Chevrolet</v>
      </c>
      <c r="M11" s="11">
        <f>MATCH(MIN($H$2:$H$1008),$H$2:$H$1008,0)</f>
        <v>1004</v>
      </c>
      <c r="N11" s="11" t="str">
        <f>INDEX($B$2:$B$1008, MATCH(MIN($H$2:$H$1008), $H$2:$H$1008, 0))</f>
        <v>Camaro</v>
      </c>
    </row>
    <row r="12" spans="1:14">
      <c r="A12" t="s">
        <v>35</v>
      </c>
      <c r="B12" t="s">
        <v>36</v>
      </c>
      <c r="C12">
        <v>2022</v>
      </c>
      <c r="D12">
        <v>5</v>
      </c>
      <c r="E12">
        <v>1600</v>
      </c>
      <c r="F12">
        <v>1106</v>
      </c>
      <c r="G12">
        <v>2.5</v>
      </c>
      <c r="H12" s="1">
        <v>3000000</v>
      </c>
      <c r="K12" s="10" t="s">
        <v>244</v>
      </c>
      <c r="L12" s="11" t="str">
        <f>INDEX($A$2:$A$1008, MATCH(MAX($D$2:$D$1008), $D$2:$D$1008, 0))</f>
        <v>Dodge</v>
      </c>
      <c r="M12" s="11">
        <f>M17</f>
        <v>390</v>
      </c>
      <c r="N12" s="11" t="str">
        <f>INDEX($B$2:$B$1008, MATCH(MAX($D$2:$D$1008), $D$2:$D$1008, 0))</f>
        <v>Viper ACR</v>
      </c>
    </row>
    <row r="13" spans="1:14">
      <c r="A13" t="s">
        <v>29</v>
      </c>
      <c r="B13" t="s">
        <v>30</v>
      </c>
      <c r="C13">
        <v>2021</v>
      </c>
      <c r="D13">
        <v>8</v>
      </c>
      <c r="E13">
        <v>1500</v>
      </c>
      <c r="F13">
        <v>1180</v>
      </c>
      <c r="G13">
        <v>2.4</v>
      </c>
      <c r="H13" s="1">
        <v>3000000</v>
      </c>
      <c r="K13" s="10" t="s">
        <v>245</v>
      </c>
      <c r="L13" s="11" t="str">
        <f>INDEX($A$2:$A$1008, MATCH(MIN($H$2:$H$1008), $H$2:$H$1008, 0))</f>
        <v>Chevrolet</v>
      </c>
      <c r="M13" s="11">
        <f>MATCH(MIN($D$2:$D$1008),$D$2:$D$1008,0)</f>
        <v>395</v>
      </c>
      <c r="N13" s="11" t="str">
        <f>INDEX($B$2:$B$1008, MATCH(MIN($H$2:$H$1008), $H$2:$H$1008, 0))</f>
        <v>Camaro</v>
      </c>
    </row>
    <row r="14" spans="1:14">
      <c r="A14" t="s">
        <v>29</v>
      </c>
      <c r="B14" t="s">
        <v>30</v>
      </c>
      <c r="C14">
        <v>2021</v>
      </c>
      <c r="D14">
        <v>8</v>
      </c>
      <c r="E14">
        <v>1500</v>
      </c>
      <c r="F14">
        <v>1180</v>
      </c>
      <c r="G14">
        <v>2.4</v>
      </c>
      <c r="H14" s="1">
        <v>3000000</v>
      </c>
      <c r="K14" s="10" t="s">
        <v>246</v>
      </c>
      <c r="L14" s="11" t="str">
        <f>INDEX($A$2:$A$1008, MATCH(MAX($E$2:$E$1008), $E$2:$E$1008, 0))</f>
        <v>Tesla</v>
      </c>
      <c r="M14" s="11">
        <f>MATCH(_xlfn.MAXIFS($E$2:$E$1008, $B$2:$B$1008, "&lt;&gt; Tesla"),$E$2:$E$1008,0)</f>
        <v>395</v>
      </c>
      <c r="N14" s="11" t="str">
        <f>INDEX($B$2:$B$1008, MATCH(MAX($E$2:$E$1008), $E$2:$E$1008, 0))</f>
        <v>Roadster</v>
      </c>
    </row>
    <row r="15" spans="1:14">
      <c r="A15" t="s">
        <v>35</v>
      </c>
      <c r="B15" t="s">
        <v>36</v>
      </c>
      <c r="C15">
        <v>2022</v>
      </c>
      <c r="D15">
        <v>5</v>
      </c>
      <c r="E15">
        <v>1600</v>
      </c>
      <c r="F15">
        <v>1106</v>
      </c>
      <c r="G15">
        <v>2.5</v>
      </c>
      <c r="H15" s="1">
        <v>3000000</v>
      </c>
      <c r="K15" s="10" t="s">
        <v>247</v>
      </c>
      <c r="L15" s="11" t="str">
        <f>INDEX($A$2:$A$1008, MATCH(MIN($E$2:$E$1008), $E$2:$E$1008, 0))</f>
        <v>Mazda</v>
      </c>
      <c r="M15" s="11">
        <f>MATCH(MIN($E$2:$E$1008),$E$2:$E$1008,0)</f>
        <v>1003</v>
      </c>
      <c r="N15" s="11" t="str">
        <f>INDEX($B$2:$B$1008, MATCH(MIN($E$2:$E$1008), $E$2:$E$1008, 0))</f>
        <v>MX-5 Miata</v>
      </c>
    </row>
    <row r="16" spans="1:14">
      <c r="A16" t="s">
        <v>29</v>
      </c>
      <c r="B16" t="s">
        <v>30</v>
      </c>
      <c r="C16">
        <v>2021</v>
      </c>
      <c r="D16">
        <v>8</v>
      </c>
      <c r="E16">
        <v>1500</v>
      </c>
      <c r="F16">
        <v>1180</v>
      </c>
      <c r="G16">
        <v>2.2999999999999998</v>
      </c>
      <c r="H16" s="1">
        <v>3000000</v>
      </c>
      <c r="K16" s="10" t="s">
        <v>248</v>
      </c>
      <c r="L16" s="11" t="str">
        <f>INDEX($A$2:$A$1008, MATCH(MAX($F$2:$F$1008), $F$2:$F$1008, 0))</f>
        <v>Tesla</v>
      </c>
      <c r="M16" s="11">
        <f>MATCH(_xlfn.MAXIFS($F$2:$F$1008, $B$2:$B$1008, "&lt;&gt; Tesla"),$F$2:$F$1008,0)</f>
        <v>395</v>
      </c>
      <c r="N16" s="11" t="str">
        <f>INDEX($B$2:$B$1008, MATCH(MAX($F$2:$F$1008), $F$2:$F$1008, 0))</f>
        <v>Roadster</v>
      </c>
    </row>
    <row r="17" spans="1:14">
      <c r="A17" t="s">
        <v>35</v>
      </c>
      <c r="B17" t="s">
        <v>36</v>
      </c>
      <c r="C17">
        <v>2021</v>
      </c>
      <c r="D17">
        <v>5</v>
      </c>
      <c r="E17">
        <v>1280</v>
      </c>
      <c r="F17">
        <v>1015</v>
      </c>
      <c r="G17">
        <v>2.5</v>
      </c>
      <c r="H17" s="1">
        <v>3000000</v>
      </c>
      <c r="K17" s="10" t="s">
        <v>249</v>
      </c>
      <c r="L17" s="11" t="str">
        <f>INDEX($A$2:$A$1008, MATCH(MIN($F$2:$F$1008), $F$2:$F$1008, 0))</f>
        <v>Tesla</v>
      </c>
      <c r="M17" s="11">
        <f>MATCH(MIN($F$2:$F$1008),$F$2:$F$1008,0)</f>
        <v>390</v>
      </c>
      <c r="N17" s="11" t="str">
        <f>INDEX($B$2:$B$1008, MATCH(MIN($F$2:$F$1008), $F$2:$F$1008, 0))</f>
        <v>Roadster</v>
      </c>
    </row>
    <row r="18" spans="1:14">
      <c r="A18" t="s">
        <v>35</v>
      </c>
      <c r="B18" t="s">
        <v>36</v>
      </c>
      <c r="C18">
        <v>2022</v>
      </c>
      <c r="D18">
        <v>5</v>
      </c>
      <c r="E18">
        <v>1280</v>
      </c>
      <c r="F18">
        <v>1015</v>
      </c>
      <c r="G18">
        <v>2.5</v>
      </c>
      <c r="H18" s="1">
        <v>3000000</v>
      </c>
      <c r="K18" s="10" t="s">
        <v>252</v>
      </c>
      <c r="L18" s="11" t="str">
        <f>INDEX($A$2:$A$1008, MATCH(MAX($G$2:$G$1008), $G$2:$G$1008, 0))</f>
        <v>Mazda</v>
      </c>
      <c r="M18" s="11">
        <f>MATCH(MAX($G$2:$G$1008),$G$2:$G$1008,0)</f>
        <v>1003</v>
      </c>
      <c r="N18" s="11" t="str">
        <f>INDEX($B$2:$B$1008, MATCH(MAX($G$2:$G$1008), $G$2:$G$1008, 0))</f>
        <v>MX-5 Miata</v>
      </c>
    </row>
    <row r="19" spans="1:14">
      <c r="A19" t="s">
        <v>29</v>
      </c>
      <c r="B19" t="s">
        <v>30</v>
      </c>
      <c r="C19">
        <v>2021</v>
      </c>
      <c r="D19">
        <v>8</v>
      </c>
      <c r="E19">
        <v>1500</v>
      </c>
      <c r="F19">
        <v>1180</v>
      </c>
      <c r="G19">
        <v>2.4</v>
      </c>
      <c r="H19" s="1">
        <v>3000000</v>
      </c>
      <c r="K19" s="10" t="s">
        <v>253</v>
      </c>
      <c r="L19" s="11" t="str">
        <f>INDEX($A$2:$A$1008, MATCH(MIN($H$2:$H$1008), $H$2:$H$1008, 0))</f>
        <v>Chevrolet</v>
      </c>
      <c r="M19" s="11">
        <f>MATCH(MIN($G$2:$G$1008),$G$2:$G$1008,0)</f>
        <v>64</v>
      </c>
      <c r="N19" s="11" t="str">
        <f>INDEX($B$2:$B$1008, MATCH(MIN($H$2:$H$1008), $H$2:$H$1008, 0))</f>
        <v>Camaro</v>
      </c>
    </row>
    <row r="20" spans="1:14">
      <c r="A20" t="s">
        <v>29</v>
      </c>
      <c r="B20" t="s">
        <v>30</v>
      </c>
      <c r="C20">
        <v>2022</v>
      </c>
      <c r="D20">
        <v>8</v>
      </c>
      <c r="E20">
        <v>1500</v>
      </c>
      <c r="F20">
        <v>1180</v>
      </c>
      <c r="G20">
        <v>2.4</v>
      </c>
      <c r="H20" s="1">
        <v>3000000</v>
      </c>
    </row>
    <row r="21" spans="1:14">
      <c r="A21" t="s">
        <v>29</v>
      </c>
      <c r="B21" t="s">
        <v>30</v>
      </c>
      <c r="C21">
        <v>2022</v>
      </c>
      <c r="D21">
        <v>8</v>
      </c>
      <c r="E21">
        <v>1500</v>
      </c>
      <c r="F21">
        <v>1180</v>
      </c>
      <c r="G21">
        <v>2.4</v>
      </c>
      <c r="H21" s="1">
        <v>3000000</v>
      </c>
    </row>
    <row r="22" spans="1:14">
      <c r="A22" t="s">
        <v>35</v>
      </c>
      <c r="B22" t="s">
        <v>36</v>
      </c>
      <c r="C22">
        <v>2021</v>
      </c>
      <c r="D22">
        <v>5</v>
      </c>
      <c r="E22">
        <v>1262</v>
      </c>
      <c r="F22">
        <v>1106</v>
      </c>
      <c r="G22">
        <v>2.5</v>
      </c>
      <c r="H22" s="1">
        <v>3000000</v>
      </c>
      <c r="K22" s="12" t="s">
        <v>254</v>
      </c>
      <c r="L22" s="13"/>
    </row>
    <row r="23" spans="1:14">
      <c r="A23" t="s">
        <v>29</v>
      </c>
      <c r="B23" t="s">
        <v>30</v>
      </c>
      <c r="C23">
        <v>2022</v>
      </c>
      <c r="D23">
        <v>8</v>
      </c>
      <c r="E23">
        <v>1500</v>
      </c>
      <c r="F23">
        <v>1180</v>
      </c>
      <c r="G23">
        <v>2.2999999999999998</v>
      </c>
      <c r="H23" s="1">
        <v>3000000</v>
      </c>
      <c r="K23" t="s">
        <v>255</v>
      </c>
      <c r="L23" t="s">
        <v>256</v>
      </c>
      <c r="M23" t="s">
        <v>258</v>
      </c>
    </row>
    <row r="24" spans="1:14">
      <c r="A24" t="s">
        <v>29</v>
      </c>
      <c r="B24" t="s">
        <v>30</v>
      </c>
      <c r="C24">
        <v>2021</v>
      </c>
      <c r="D24">
        <v>8</v>
      </c>
      <c r="E24">
        <v>1500</v>
      </c>
      <c r="F24">
        <v>1180</v>
      </c>
      <c r="G24">
        <v>2.2999999999999998</v>
      </c>
      <c r="H24" s="1">
        <v>3000000</v>
      </c>
      <c r="K24">
        <v>1965</v>
      </c>
      <c r="L24">
        <f>COUNTIF(C:C, "1965")</f>
        <v>1</v>
      </c>
      <c r="M24">
        <f>AVERAGEIF($C:$C, "1965", $H:$H)</f>
        <v>1000000</v>
      </c>
    </row>
    <row r="25" spans="1:14">
      <c r="A25" t="s">
        <v>29</v>
      </c>
      <c r="B25" t="s">
        <v>30</v>
      </c>
      <c r="C25">
        <v>2021</v>
      </c>
      <c r="D25">
        <v>8</v>
      </c>
      <c r="E25">
        <v>1479</v>
      </c>
      <c r="F25">
        <v>1180</v>
      </c>
      <c r="G25">
        <v>2.5</v>
      </c>
      <c r="H25" s="1">
        <v>3000000</v>
      </c>
      <c r="K25">
        <v>2014</v>
      </c>
      <c r="L25">
        <f>COUNTIF(C:C, "2014")</f>
        <v>2</v>
      </c>
      <c r="M25">
        <f>AVERAGEIF(C:C, "2014", H:H)</f>
        <v>275000</v>
      </c>
    </row>
    <row r="26" spans="1:14">
      <c r="A26" t="s">
        <v>29</v>
      </c>
      <c r="B26" t="s">
        <v>30</v>
      </c>
      <c r="C26">
        <v>2021</v>
      </c>
      <c r="D26">
        <v>8</v>
      </c>
      <c r="E26">
        <v>1500</v>
      </c>
      <c r="F26">
        <v>1180</v>
      </c>
      <c r="G26">
        <v>2.5</v>
      </c>
      <c r="H26" s="1">
        <v>3000000</v>
      </c>
      <c r="K26">
        <v>2015</v>
      </c>
      <c r="L26">
        <f>COUNTIF(C:C, "2015")</f>
        <v>12</v>
      </c>
      <c r="M26">
        <f>AVERAGEIF(C:C, "2015", H:H)</f>
        <v>617985</v>
      </c>
    </row>
    <row r="27" spans="1:14">
      <c r="A27" t="s">
        <v>29</v>
      </c>
      <c r="B27" t="s">
        <v>30</v>
      </c>
      <c r="C27">
        <v>2022</v>
      </c>
      <c r="D27">
        <v>8</v>
      </c>
      <c r="E27">
        <v>1500</v>
      </c>
      <c r="F27">
        <v>1180</v>
      </c>
      <c r="G27">
        <v>2.4</v>
      </c>
      <c r="H27" s="1">
        <v>3000000</v>
      </c>
      <c r="K27">
        <v>2017</v>
      </c>
      <c r="L27">
        <f>COUNTIF(C:C, "2017")</f>
        <v>3</v>
      </c>
      <c r="M27">
        <f>AVERAGEIF(C:C, "2017", H:H)</f>
        <v>121661.66666666667</v>
      </c>
    </row>
    <row r="28" spans="1:14">
      <c r="A28" t="s">
        <v>29</v>
      </c>
      <c r="B28" t="s">
        <v>30</v>
      </c>
      <c r="C28">
        <v>2021</v>
      </c>
      <c r="D28">
        <v>8</v>
      </c>
      <c r="E28">
        <v>1479</v>
      </c>
      <c r="F28">
        <v>1180</v>
      </c>
      <c r="G28">
        <v>2.4</v>
      </c>
      <c r="H28" s="1">
        <v>3000000</v>
      </c>
      <c r="K28">
        <v>2019</v>
      </c>
      <c r="L28">
        <f>COUNTIF(C:C, "2019")</f>
        <v>3</v>
      </c>
      <c r="M28">
        <f>AVERAGEIF(C:C, "2019", H:H)</f>
        <v>444326.66666666669</v>
      </c>
    </row>
    <row r="29" spans="1:14">
      <c r="A29" t="s">
        <v>35</v>
      </c>
      <c r="B29" t="s">
        <v>36</v>
      </c>
      <c r="C29">
        <v>2022</v>
      </c>
      <c r="D29">
        <v>5</v>
      </c>
      <c r="E29">
        <v>1600</v>
      </c>
      <c r="F29">
        <v>1106</v>
      </c>
      <c r="G29">
        <v>2.5</v>
      </c>
      <c r="H29" s="1">
        <v>3000000</v>
      </c>
      <c r="K29">
        <v>2020</v>
      </c>
      <c r="L29">
        <f>COUNTIF(C:C, "2020")</f>
        <v>25</v>
      </c>
      <c r="M29">
        <f>AVERAGEIF(C:C, "2020", H:H)</f>
        <v>317062.48</v>
      </c>
    </row>
    <row r="30" spans="1:14">
      <c r="A30" t="s">
        <v>29</v>
      </c>
      <c r="B30" t="s">
        <v>30</v>
      </c>
      <c r="C30">
        <v>2021</v>
      </c>
      <c r="D30">
        <v>8</v>
      </c>
      <c r="E30" s="2">
        <v>1500</v>
      </c>
      <c r="F30" s="2">
        <v>1180</v>
      </c>
      <c r="G30">
        <v>2.4</v>
      </c>
      <c r="H30" s="1">
        <v>3000000</v>
      </c>
      <c r="K30">
        <v>2021</v>
      </c>
      <c r="L30">
        <f>COUNTIF(C:C,C10)</f>
        <v>576</v>
      </c>
      <c r="M30">
        <f>AVERAGEIF(C:C, "2021", H:H)</f>
        <v>381301.71527777775</v>
      </c>
    </row>
    <row r="31" spans="1:14">
      <c r="A31">
        <f>AVERAGEIF(C:C, "1965", H:H)</f>
        <v>1000000</v>
      </c>
      <c r="B31" t="s">
        <v>36</v>
      </c>
      <c r="C31">
        <v>2022</v>
      </c>
      <c r="D31">
        <v>5</v>
      </c>
      <c r="E31">
        <v>1280</v>
      </c>
      <c r="F31">
        <v>1015</v>
      </c>
      <c r="G31">
        <v>2.5</v>
      </c>
      <c r="H31" s="1">
        <v>3000000</v>
      </c>
      <c r="K31">
        <v>2022</v>
      </c>
      <c r="L31">
        <f>COUNTIF(C:C, C11)</f>
        <v>382</v>
      </c>
      <c r="M31">
        <f>AVERAGEIF(C:C, "2022", H:H)</f>
        <v>382631.04188481678</v>
      </c>
    </row>
    <row r="32" spans="1:14">
      <c r="A32" t="s">
        <v>29</v>
      </c>
      <c r="B32" t="s">
        <v>30</v>
      </c>
      <c r="C32">
        <v>2021</v>
      </c>
      <c r="D32">
        <v>8</v>
      </c>
      <c r="E32">
        <v>1479</v>
      </c>
      <c r="F32">
        <v>1180</v>
      </c>
      <c r="G32">
        <v>2.4</v>
      </c>
      <c r="H32" s="1">
        <v>3000000</v>
      </c>
      <c r="K32">
        <v>2023</v>
      </c>
      <c r="L32">
        <f>COUNTIF(C:C, 2023)</f>
        <v>3</v>
      </c>
      <c r="M32">
        <f>AVERAGEIF(C:C, "2023", H:H)</f>
        <v>108333.33333333333</v>
      </c>
    </row>
    <row r="33" spans="1:12">
      <c r="A33" t="s">
        <v>35</v>
      </c>
      <c r="B33" t="s">
        <v>36</v>
      </c>
      <c r="C33">
        <v>2022</v>
      </c>
      <c r="D33">
        <v>5</v>
      </c>
      <c r="E33">
        <v>1280</v>
      </c>
      <c r="F33">
        <v>1106</v>
      </c>
      <c r="G33">
        <v>2.5</v>
      </c>
      <c r="H33" s="1">
        <v>3000000</v>
      </c>
      <c r="K33" t="s">
        <v>257</v>
      </c>
      <c r="L33">
        <f>SUM(L24:L32)</f>
        <v>1007</v>
      </c>
    </row>
    <row r="34" spans="1:12">
      <c r="A34" t="s">
        <v>29</v>
      </c>
      <c r="B34" t="s">
        <v>30</v>
      </c>
      <c r="C34">
        <v>2021</v>
      </c>
      <c r="D34">
        <v>8</v>
      </c>
      <c r="E34">
        <v>1500</v>
      </c>
      <c r="F34">
        <v>1180</v>
      </c>
      <c r="G34">
        <v>2.4</v>
      </c>
      <c r="H34" s="1">
        <v>2998000</v>
      </c>
    </row>
    <row r="35" spans="1:12">
      <c r="A35" t="s">
        <v>29</v>
      </c>
      <c r="B35" t="s">
        <v>30</v>
      </c>
      <c r="C35">
        <v>2021</v>
      </c>
      <c r="D35">
        <v>8</v>
      </c>
      <c r="E35">
        <v>1479</v>
      </c>
      <c r="F35">
        <v>1180</v>
      </c>
      <c r="G35">
        <v>2.2999999999999998</v>
      </c>
      <c r="H35" s="1">
        <v>2998000</v>
      </c>
    </row>
    <row r="36" spans="1:12">
      <c r="A36" t="s">
        <v>29</v>
      </c>
      <c r="B36" t="s">
        <v>30</v>
      </c>
      <c r="C36">
        <v>2022</v>
      </c>
      <c r="D36">
        <v>8</v>
      </c>
      <c r="E36">
        <v>1479</v>
      </c>
      <c r="F36">
        <v>1180</v>
      </c>
      <c r="G36">
        <v>2.4</v>
      </c>
      <c r="H36" s="1">
        <v>2900000</v>
      </c>
    </row>
    <row r="37" spans="1:12">
      <c r="A37" t="s">
        <v>35</v>
      </c>
      <c r="B37" t="s">
        <v>36</v>
      </c>
      <c r="C37">
        <v>2021</v>
      </c>
      <c r="D37">
        <v>5</v>
      </c>
      <c r="E37">
        <v>1280</v>
      </c>
      <c r="F37">
        <v>1015</v>
      </c>
      <c r="G37">
        <v>2.5</v>
      </c>
      <c r="H37" s="1">
        <v>2800000</v>
      </c>
    </row>
    <row r="38" spans="1:12">
      <c r="A38" t="s">
        <v>53</v>
      </c>
      <c r="B38" t="s">
        <v>54</v>
      </c>
      <c r="C38">
        <v>2021</v>
      </c>
      <c r="D38">
        <v>6</v>
      </c>
      <c r="E38">
        <v>720</v>
      </c>
      <c r="F38">
        <v>737</v>
      </c>
      <c r="G38">
        <v>2.8</v>
      </c>
      <c r="H38" s="1">
        <v>2800000</v>
      </c>
    </row>
    <row r="39" spans="1:12">
      <c r="A39" t="s">
        <v>53</v>
      </c>
      <c r="B39" t="s">
        <v>54</v>
      </c>
      <c r="C39">
        <v>2022</v>
      </c>
      <c r="D39">
        <v>6</v>
      </c>
      <c r="E39">
        <v>764</v>
      </c>
      <c r="F39">
        <v>738</v>
      </c>
      <c r="G39">
        <v>2.8</v>
      </c>
      <c r="H39" s="1">
        <v>2800000</v>
      </c>
    </row>
    <row r="40" spans="1:12">
      <c r="A40" t="s">
        <v>35</v>
      </c>
      <c r="B40" t="s">
        <v>36</v>
      </c>
      <c r="C40">
        <v>2022</v>
      </c>
      <c r="D40">
        <v>5</v>
      </c>
      <c r="E40">
        <v>1280</v>
      </c>
      <c r="F40">
        <v>1106</v>
      </c>
      <c r="G40">
        <v>2.5</v>
      </c>
      <c r="H40" s="1">
        <v>2800000</v>
      </c>
    </row>
    <row r="41" spans="1:12">
      <c r="A41" t="s">
        <v>35</v>
      </c>
      <c r="B41" t="s">
        <v>36</v>
      </c>
      <c r="C41">
        <v>2022</v>
      </c>
      <c r="D41">
        <v>5</v>
      </c>
      <c r="E41">
        <v>1280</v>
      </c>
      <c r="F41">
        <v>1015</v>
      </c>
      <c r="G41">
        <v>2.5</v>
      </c>
      <c r="H41" s="1">
        <v>2800000</v>
      </c>
    </row>
    <row r="42" spans="1:12">
      <c r="A42" t="s">
        <v>35</v>
      </c>
      <c r="B42" t="s">
        <v>175</v>
      </c>
      <c r="C42">
        <v>2022</v>
      </c>
      <c r="D42">
        <v>5</v>
      </c>
      <c r="E42">
        <v>1600</v>
      </c>
      <c r="F42">
        <v>1106</v>
      </c>
      <c r="G42">
        <v>2.1</v>
      </c>
      <c r="H42" s="1">
        <v>2800000</v>
      </c>
    </row>
    <row r="43" spans="1:12">
      <c r="A43" t="s">
        <v>35</v>
      </c>
      <c r="B43" t="s">
        <v>36</v>
      </c>
      <c r="C43">
        <v>2021</v>
      </c>
      <c r="D43">
        <v>5</v>
      </c>
      <c r="E43">
        <v>1280</v>
      </c>
      <c r="F43">
        <v>1106</v>
      </c>
      <c r="G43">
        <v>2.5</v>
      </c>
      <c r="H43" s="1">
        <v>2800000</v>
      </c>
    </row>
    <row r="44" spans="1:12">
      <c r="A44" t="s">
        <v>35</v>
      </c>
      <c r="B44" t="s">
        <v>36</v>
      </c>
      <c r="C44">
        <v>2021</v>
      </c>
      <c r="D44">
        <v>5</v>
      </c>
      <c r="E44">
        <v>1280</v>
      </c>
      <c r="F44">
        <v>1015</v>
      </c>
      <c r="G44">
        <v>2.5</v>
      </c>
      <c r="H44" s="1">
        <v>2800000</v>
      </c>
    </row>
    <row r="45" spans="1:12">
      <c r="A45" t="s">
        <v>35</v>
      </c>
      <c r="B45" t="s">
        <v>36</v>
      </c>
      <c r="C45">
        <v>2021</v>
      </c>
      <c r="D45">
        <v>5</v>
      </c>
      <c r="E45">
        <v>1280</v>
      </c>
      <c r="F45">
        <v>1106</v>
      </c>
      <c r="G45">
        <v>2.5</v>
      </c>
      <c r="H45" s="1">
        <v>2800000</v>
      </c>
    </row>
    <row r="46" spans="1:12">
      <c r="A46" t="s">
        <v>39</v>
      </c>
      <c r="B46" t="s">
        <v>176</v>
      </c>
      <c r="C46">
        <v>2021</v>
      </c>
      <c r="D46" t="s">
        <v>58</v>
      </c>
      <c r="E46">
        <v>2000</v>
      </c>
      <c r="F46">
        <v>1254</v>
      </c>
      <c r="G46">
        <v>2.8</v>
      </c>
      <c r="H46" s="1">
        <v>2800000</v>
      </c>
    </row>
    <row r="47" spans="1:12">
      <c r="A47" t="s">
        <v>39</v>
      </c>
      <c r="B47" t="s">
        <v>176</v>
      </c>
      <c r="C47">
        <v>2022</v>
      </c>
      <c r="D47" t="s">
        <v>58</v>
      </c>
      <c r="E47">
        <v>1973</v>
      </c>
      <c r="F47">
        <v>1254</v>
      </c>
      <c r="G47">
        <v>2.5</v>
      </c>
      <c r="H47" s="1">
        <v>2750000</v>
      </c>
    </row>
    <row r="48" spans="1:12">
      <c r="A48" t="s">
        <v>53</v>
      </c>
      <c r="B48" t="s">
        <v>54</v>
      </c>
      <c r="C48">
        <v>2020</v>
      </c>
      <c r="D48">
        <v>6</v>
      </c>
      <c r="E48">
        <v>720</v>
      </c>
      <c r="F48">
        <v>738</v>
      </c>
      <c r="G48">
        <v>3</v>
      </c>
      <c r="H48" s="1">
        <v>2700000</v>
      </c>
    </row>
    <row r="49" spans="1:8">
      <c r="A49" t="s">
        <v>39</v>
      </c>
      <c r="B49" t="s">
        <v>176</v>
      </c>
      <c r="C49">
        <v>2022</v>
      </c>
      <c r="D49" t="s">
        <v>120</v>
      </c>
      <c r="E49">
        <v>1972</v>
      </c>
      <c r="F49">
        <v>1254</v>
      </c>
      <c r="G49">
        <v>2.5</v>
      </c>
      <c r="H49" s="1">
        <v>2700000</v>
      </c>
    </row>
    <row r="50" spans="1:8">
      <c r="A50" t="s">
        <v>53</v>
      </c>
      <c r="B50" t="s">
        <v>54</v>
      </c>
      <c r="C50">
        <v>2021</v>
      </c>
      <c r="D50">
        <v>6</v>
      </c>
      <c r="E50">
        <v>730</v>
      </c>
      <c r="F50">
        <v>738</v>
      </c>
      <c r="G50">
        <v>3</v>
      </c>
      <c r="H50" s="1">
        <v>2600000</v>
      </c>
    </row>
    <row r="51" spans="1:8">
      <c r="A51" t="s">
        <v>53</v>
      </c>
      <c r="B51" t="s">
        <v>161</v>
      </c>
      <c r="C51">
        <v>2021</v>
      </c>
      <c r="D51">
        <v>6</v>
      </c>
      <c r="E51">
        <v>791</v>
      </c>
      <c r="F51">
        <v>774</v>
      </c>
      <c r="G51">
        <v>2.7</v>
      </c>
      <c r="H51" s="1">
        <v>2600000</v>
      </c>
    </row>
    <row r="52" spans="1:8">
      <c r="A52" t="s">
        <v>53</v>
      </c>
      <c r="B52" t="s">
        <v>54</v>
      </c>
      <c r="C52">
        <v>2021</v>
      </c>
      <c r="D52">
        <v>6</v>
      </c>
      <c r="E52">
        <v>764</v>
      </c>
      <c r="F52">
        <v>738</v>
      </c>
      <c r="G52">
        <v>2.6</v>
      </c>
      <c r="H52" s="1">
        <v>2600000</v>
      </c>
    </row>
    <row r="53" spans="1:8">
      <c r="A53" t="s">
        <v>53</v>
      </c>
      <c r="B53" t="s">
        <v>54</v>
      </c>
      <c r="C53">
        <v>2021</v>
      </c>
      <c r="D53">
        <v>6</v>
      </c>
      <c r="E53">
        <v>764</v>
      </c>
      <c r="F53">
        <v>738</v>
      </c>
      <c r="G53">
        <v>2.6</v>
      </c>
      <c r="H53" s="1">
        <v>2600000</v>
      </c>
    </row>
    <row r="54" spans="1:8">
      <c r="A54" t="s">
        <v>39</v>
      </c>
      <c r="B54" t="s">
        <v>176</v>
      </c>
      <c r="C54">
        <v>2022</v>
      </c>
      <c r="D54" t="s">
        <v>58</v>
      </c>
      <c r="E54">
        <v>1973</v>
      </c>
      <c r="F54">
        <v>1254</v>
      </c>
      <c r="G54">
        <v>2.5</v>
      </c>
      <c r="H54" s="1">
        <v>2600000</v>
      </c>
    </row>
    <row r="55" spans="1:8">
      <c r="A55" t="s">
        <v>53</v>
      </c>
      <c r="B55" t="s">
        <v>54</v>
      </c>
      <c r="C55">
        <v>2021</v>
      </c>
      <c r="D55">
        <v>6</v>
      </c>
      <c r="E55">
        <v>764</v>
      </c>
      <c r="F55">
        <v>737</v>
      </c>
      <c r="G55">
        <v>3</v>
      </c>
      <c r="H55" s="1">
        <v>2600000</v>
      </c>
    </row>
    <row r="56" spans="1:8">
      <c r="A56" t="s">
        <v>53</v>
      </c>
      <c r="B56" t="s">
        <v>54</v>
      </c>
      <c r="C56">
        <v>2021</v>
      </c>
      <c r="D56">
        <v>6</v>
      </c>
      <c r="E56">
        <v>764</v>
      </c>
      <c r="F56">
        <v>740</v>
      </c>
      <c r="G56">
        <v>2.8</v>
      </c>
      <c r="H56" s="1">
        <v>2600000</v>
      </c>
    </row>
    <row r="57" spans="1:8">
      <c r="A57" t="s">
        <v>53</v>
      </c>
      <c r="B57" t="s">
        <v>54</v>
      </c>
      <c r="C57">
        <v>2021</v>
      </c>
      <c r="D57">
        <v>6</v>
      </c>
      <c r="E57">
        <v>764</v>
      </c>
      <c r="F57">
        <v>738</v>
      </c>
      <c r="G57">
        <v>3</v>
      </c>
      <c r="H57" s="1">
        <v>2600000</v>
      </c>
    </row>
    <row r="58" spans="1:8">
      <c r="A58" t="s">
        <v>150</v>
      </c>
      <c r="B58" t="s">
        <v>151</v>
      </c>
      <c r="C58">
        <v>2022</v>
      </c>
      <c r="D58" t="s">
        <v>58</v>
      </c>
      <c r="E58">
        <v>1874</v>
      </c>
      <c r="F58">
        <v>1696</v>
      </c>
      <c r="G58">
        <v>1.9</v>
      </c>
      <c r="H58" s="1">
        <v>2500000</v>
      </c>
    </row>
    <row r="59" spans="1:8">
      <c r="A59" t="s">
        <v>150</v>
      </c>
      <c r="B59" t="s">
        <v>151</v>
      </c>
      <c r="C59">
        <v>2021</v>
      </c>
      <c r="D59" t="s">
        <v>58</v>
      </c>
      <c r="E59">
        <v>1872</v>
      </c>
      <c r="F59">
        <v>1696</v>
      </c>
      <c r="G59">
        <v>1.9</v>
      </c>
      <c r="H59" s="1">
        <v>2500000</v>
      </c>
    </row>
    <row r="60" spans="1:8">
      <c r="A60" t="s">
        <v>56</v>
      </c>
      <c r="B60" t="s">
        <v>57</v>
      </c>
      <c r="C60">
        <v>2022</v>
      </c>
      <c r="D60" t="s">
        <v>58</v>
      </c>
      <c r="E60">
        <v>1914</v>
      </c>
      <c r="F60">
        <v>1696</v>
      </c>
      <c r="G60">
        <v>1.85</v>
      </c>
      <c r="H60" s="1">
        <v>2400000</v>
      </c>
    </row>
    <row r="61" spans="1:8">
      <c r="A61" t="s">
        <v>56</v>
      </c>
      <c r="B61" t="s">
        <v>57</v>
      </c>
      <c r="C61">
        <v>2022</v>
      </c>
      <c r="D61" t="s">
        <v>58</v>
      </c>
      <c r="E61">
        <v>1914</v>
      </c>
      <c r="F61">
        <v>1696</v>
      </c>
      <c r="G61">
        <v>1.95</v>
      </c>
      <c r="H61" s="1">
        <v>2400000</v>
      </c>
    </row>
    <row r="62" spans="1:8">
      <c r="A62" t="s">
        <v>56</v>
      </c>
      <c r="B62" t="s">
        <v>119</v>
      </c>
      <c r="C62">
        <v>2022</v>
      </c>
      <c r="D62" t="s">
        <v>120</v>
      </c>
      <c r="E62">
        <v>1914</v>
      </c>
      <c r="F62">
        <v>1696</v>
      </c>
      <c r="G62">
        <v>1.9</v>
      </c>
      <c r="H62" s="1">
        <v>2400000</v>
      </c>
    </row>
    <row r="63" spans="1:8">
      <c r="A63" t="s">
        <v>56</v>
      </c>
      <c r="B63" t="s">
        <v>119</v>
      </c>
      <c r="C63">
        <v>2022</v>
      </c>
      <c r="D63" t="s">
        <v>58</v>
      </c>
      <c r="E63">
        <v>1914</v>
      </c>
      <c r="F63">
        <v>1732</v>
      </c>
      <c r="G63">
        <v>1.85</v>
      </c>
      <c r="H63" s="1">
        <v>2400000</v>
      </c>
    </row>
    <row r="64" spans="1:8">
      <c r="A64" t="s">
        <v>56</v>
      </c>
      <c r="B64" t="s">
        <v>57</v>
      </c>
      <c r="C64">
        <v>2022</v>
      </c>
      <c r="D64" t="s">
        <v>58</v>
      </c>
      <c r="E64">
        <v>1914</v>
      </c>
      <c r="F64">
        <v>1696</v>
      </c>
      <c r="G64">
        <v>1.85</v>
      </c>
      <c r="H64" s="1">
        <v>2400000</v>
      </c>
    </row>
    <row r="65" spans="1:8">
      <c r="A65" t="s">
        <v>56</v>
      </c>
      <c r="B65" t="s">
        <v>119</v>
      </c>
      <c r="C65">
        <v>2022</v>
      </c>
      <c r="D65" t="s">
        <v>120</v>
      </c>
      <c r="E65">
        <v>1888</v>
      </c>
      <c r="F65">
        <v>1696</v>
      </c>
      <c r="G65">
        <v>1.8</v>
      </c>
      <c r="H65" s="1">
        <v>2400000</v>
      </c>
    </row>
    <row r="66" spans="1:8">
      <c r="A66" t="s">
        <v>56</v>
      </c>
      <c r="B66" t="s">
        <v>119</v>
      </c>
      <c r="C66">
        <v>2021</v>
      </c>
      <c r="D66" t="s">
        <v>58</v>
      </c>
      <c r="E66">
        <v>1914</v>
      </c>
      <c r="F66">
        <v>1732</v>
      </c>
      <c r="G66">
        <v>1.8</v>
      </c>
      <c r="H66" s="1">
        <v>2400000</v>
      </c>
    </row>
    <row r="67" spans="1:8">
      <c r="A67" t="s">
        <v>56</v>
      </c>
      <c r="B67" t="s">
        <v>119</v>
      </c>
      <c r="C67">
        <v>2021</v>
      </c>
      <c r="D67" t="s">
        <v>58</v>
      </c>
      <c r="E67">
        <v>1914</v>
      </c>
      <c r="F67">
        <v>1696</v>
      </c>
      <c r="G67">
        <v>1.9</v>
      </c>
      <c r="H67" s="1">
        <v>2400000</v>
      </c>
    </row>
    <row r="68" spans="1:8">
      <c r="A68" t="s">
        <v>56</v>
      </c>
      <c r="B68" t="s">
        <v>119</v>
      </c>
      <c r="C68">
        <v>2022</v>
      </c>
      <c r="D68" t="s">
        <v>58</v>
      </c>
      <c r="E68">
        <v>1914</v>
      </c>
      <c r="F68">
        <v>1696</v>
      </c>
      <c r="G68">
        <v>1.9</v>
      </c>
      <c r="H68" s="1">
        <v>2400000</v>
      </c>
    </row>
    <row r="69" spans="1:8">
      <c r="A69" t="s">
        <v>56</v>
      </c>
      <c r="B69" t="s">
        <v>57</v>
      </c>
      <c r="C69">
        <v>2021</v>
      </c>
      <c r="D69" t="s">
        <v>58</v>
      </c>
      <c r="E69">
        <v>1914</v>
      </c>
      <c r="F69">
        <v>1696</v>
      </c>
      <c r="G69">
        <v>1.9</v>
      </c>
      <c r="H69" s="1">
        <v>2400000</v>
      </c>
    </row>
    <row r="70" spans="1:8">
      <c r="A70" t="s">
        <v>56</v>
      </c>
      <c r="B70" t="s">
        <v>119</v>
      </c>
      <c r="C70">
        <v>2022</v>
      </c>
      <c r="D70" t="s">
        <v>120</v>
      </c>
      <c r="E70">
        <v>1914</v>
      </c>
      <c r="F70">
        <v>1696</v>
      </c>
      <c r="G70">
        <v>1.85</v>
      </c>
      <c r="H70" s="1">
        <v>2400000</v>
      </c>
    </row>
    <row r="71" spans="1:8">
      <c r="A71" t="s">
        <v>56</v>
      </c>
      <c r="B71" t="s">
        <v>57</v>
      </c>
      <c r="C71">
        <v>2021</v>
      </c>
      <c r="D71" t="s">
        <v>58</v>
      </c>
      <c r="E71">
        <v>1914</v>
      </c>
      <c r="F71">
        <v>1696</v>
      </c>
      <c r="G71">
        <v>1.85</v>
      </c>
      <c r="H71" s="1">
        <v>2400000</v>
      </c>
    </row>
    <row r="72" spans="1:8">
      <c r="A72" t="s">
        <v>56</v>
      </c>
      <c r="B72" t="s">
        <v>57</v>
      </c>
      <c r="C72">
        <v>2022</v>
      </c>
      <c r="D72" t="s">
        <v>58</v>
      </c>
      <c r="E72">
        <v>1914</v>
      </c>
      <c r="F72">
        <v>1696</v>
      </c>
      <c r="G72">
        <v>1.85</v>
      </c>
      <c r="H72" s="1">
        <v>2400000</v>
      </c>
    </row>
    <row r="73" spans="1:8">
      <c r="A73" t="s">
        <v>56</v>
      </c>
      <c r="B73" t="s">
        <v>57</v>
      </c>
      <c r="C73">
        <v>2021</v>
      </c>
      <c r="D73" t="s">
        <v>68</v>
      </c>
      <c r="E73">
        <v>1888</v>
      </c>
      <c r="F73">
        <v>1696</v>
      </c>
      <c r="G73">
        <v>1.85</v>
      </c>
      <c r="H73" s="1">
        <v>2400000</v>
      </c>
    </row>
    <row r="74" spans="1:8">
      <c r="A74" t="s">
        <v>15</v>
      </c>
      <c r="B74" t="s">
        <v>180</v>
      </c>
      <c r="C74">
        <v>2021</v>
      </c>
      <c r="D74">
        <v>4</v>
      </c>
      <c r="E74">
        <v>1035</v>
      </c>
      <c r="F74">
        <v>848</v>
      </c>
      <c r="G74">
        <v>2.5</v>
      </c>
      <c r="H74" s="1">
        <v>2300000</v>
      </c>
    </row>
    <row r="75" spans="1:8">
      <c r="A75" t="s">
        <v>39</v>
      </c>
      <c r="B75" t="s">
        <v>176</v>
      </c>
      <c r="C75">
        <v>2022</v>
      </c>
      <c r="D75" t="s">
        <v>58</v>
      </c>
      <c r="E75">
        <v>1973</v>
      </c>
      <c r="F75">
        <v>1254</v>
      </c>
      <c r="G75">
        <v>2.5</v>
      </c>
      <c r="H75" s="1">
        <v>2000000</v>
      </c>
    </row>
    <row r="76" spans="1:8">
      <c r="A76" t="s">
        <v>39</v>
      </c>
      <c r="B76" t="s">
        <v>176</v>
      </c>
      <c r="C76">
        <v>2021</v>
      </c>
      <c r="D76" t="s">
        <v>68</v>
      </c>
      <c r="E76">
        <v>1972</v>
      </c>
      <c r="F76">
        <v>1254</v>
      </c>
      <c r="G76">
        <v>2</v>
      </c>
      <c r="H76" s="1">
        <v>2000000</v>
      </c>
    </row>
    <row r="77" spans="1:8">
      <c r="A77" t="s">
        <v>8</v>
      </c>
      <c r="B77" t="s">
        <v>211</v>
      </c>
      <c r="C77">
        <v>2015</v>
      </c>
      <c r="D77">
        <v>4.5999999999999996</v>
      </c>
      <c r="E77">
        <v>887</v>
      </c>
      <c r="F77">
        <v>944</v>
      </c>
      <c r="G77">
        <v>2.2000000000000002</v>
      </c>
      <c r="H77" s="1">
        <v>1800000</v>
      </c>
    </row>
    <row r="78" spans="1:8">
      <c r="A78" t="s">
        <v>108</v>
      </c>
      <c r="B78" t="s">
        <v>109</v>
      </c>
      <c r="C78">
        <v>2022</v>
      </c>
      <c r="D78">
        <v>3.8</v>
      </c>
      <c r="E78">
        <v>800</v>
      </c>
      <c r="F78">
        <v>723</v>
      </c>
      <c r="G78">
        <v>2.7</v>
      </c>
      <c r="H78" s="1">
        <v>1700000</v>
      </c>
    </row>
    <row r="79" spans="1:8">
      <c r="A79" t="s">
        <v>108</v>
      </c>
      <c r="B79" t="s">
        <v>192</v>
      </c>
      <c r="C79">
        <v>2022</v>
      </c>
      <c r="D79">
        <v>3.8</v>
      </c>
      <c r="E79">
        <v>800</v>
      </c>
      <c r="F79">
        <v>723</v>
      </c>
      <c r="G79">
        <v>2.7</v>
      </c>
      <c r="H79" s="1">
        <v>1550000</v>
      </c>
    </row>
    <row r="80" spans="1:8">
      <c r="A80" t="s">
        <v>15</v>
      </c>
      <c r="B80" t="s">
        <v>194</v>
      </c>
      <c r="C80">
        <v>2020</v>
      </c>
      <c r="D80">
        <v>4</v>
      </c>
      <c r="E80">
        <v>789</v>
      </c>
      <c r="F80">
        <v>590</v>
      </c>
      <c r="G80">
        <v>2.7</v>
      </c>
      <c r="H80" s="1">
        <v>1500000</v>
      </c>
    </row>
    <row r="81" spans="1:8">
      <c r="A81" t="s">
        <v>15</v>
      </c>
      <c r="B81" t="s">
        <v>194</v>
      </c>
      <c r="C81">
        <v>2019</v>
      </c>
      <c r="D81">
        <v>4</v>
      </c>
      <c r="E81">
        <v>789</v>
      </c>
      <c r="F81">
        <v>590</v>
      </c>
      <c r="G81">
        <v>2.7</v>
      </c>
      <c r="H81" s="1">
        <v>1050000</v>
      </c>
    </row>
    <row r="82" spans="1:8">
      <c r="A82" t="s">
        <v>121</v>
      </c>
      <c r="B82" t="s">
        <v>122</v>
      </c>
      <c r="C82">
        <v>1965</v>
      </c>
      <c r="D82">
        <v>7</v>
      </c>
      <c r="E82">
        <v>435</v>
      </c>
      <c r="F82">
        <v>440</v>
      </c>
      <c r="G82">
        <v>4.2</v>
      </c>
      <c r="H82" s="1">
        <v>1000000</v>
      </c>
    </row>
    <row r="83" spans="1:8">
      <c r="A83" t="s">
        <v>15</v>
      </c>
      <c r="B83" t="s">
        <v>194</v>
      </c>
      <c r="C83">
        <v>2021</v>
      </c>
      <c r="D83">
        <v>4</v>
      </c>
      <c r="E83">
        <v>789</v>
      </c>
      <c r="F83">
        <v>590</v>
      </c>
      <c r="G83">
        <v>2.7</v>
      </c>
      <c r="H83" s="1">
        <v>1000000</v>
      </c>
    </row>
    <row r="84" spans="1:8">
      <c r="A84" t="s">
        <v>15</v>
      </c>
      <c r="B84" t="s">
        <v>194</v>
      </c>
      <c r="C84">
        <v>2021</v>
      </c>
      <c r="D84">
        <v>4</v>
      </c>
      <c r="E84">
        <v>789</v>
      </c>
      <c r="F84">
        <v>590</v>
      </c>
      <c r="G84">
        <v>2.7</v>
      </c>
      <c r="H84" s="1">
        <v>1000000</v>
      </c>
    </row>
    <row r="85" spans="1:8">
      <c r="A85" t="s">
        <v>11</v>
      </c>
      <c r="B85" t="s">
        <v>61</v>
      </c>
      <c r="C85">
        <v>2021</v>
      </c>
      <c r="D85">
        <v>4</v>
      </c>
      <c r="E85">
        <v>986</v>
      </c>
      <c r="F85">
        <v>590</v>
      </c>
      <c r="G85">
        <v>2.5</v>
      </c>
      <c r="H85" s="1">
        <v>625000</v>
      </c>
    </row>
    <row r="86" spans="1:8">
      <c r="A86" t="s">
        <v>11</v>
      </c>
      <c r="B86" t="s">
        <v>61</v>
      </c>
      <c r="C86">
        <v>2021</v>
      </c>
      <c r="D86">
        <v>4</v>
      </c>
      <c r="E86">
        <v>986</v>
      </c>
      <c r="F86">
        <v>590</v>
      </c>
      <c r="G86">
        <v>2.5</v>
      </c>
      <c r="H86" s="1">
        <v>625000</v>
      </c>
    </row>
    <row r="87" spans="1:8">
      <c r="A87" t="s">
        <v>11</v>
      </c>
      <c r="B87" t="s">
        <v>61</v>
      </c>
      <c r="C87">
        <v>2021</v>
      </c>
      <c r="D87">
        <v>4</v>
      </c>
      <c r="E87">
        <v>986</v>
      </c>
      <c r="F87">
        <v>590</v>
      </c>
      <c r="G87">
        <v>2.5</v>
      </c>
      <c r="H87" s="1">
        <v>625000</v>
      </c>
    </row>
    <row r="88" spans="1:8">
      <c r="A88" t="s">
        <v>11</v>
      </c>
      <c r="B88" t="s">
        <v>61</v>
      </c>
      <c r="C88">
        <v>2021</v>
      </c>
      <c r="D88">
        <v>4</v>
      </c>
      <c r="E88">
        <v>986</v>
      </c>
      <c r="F88">
        <v>590</v>
      </c>
      <c r="G88">
        <v>2.5</v>
      </c>
      <c r="H88" s="1">
        <v>625000</v>
      </c>
    </row>
    <row r="89" spans="1:8">
      <c r="A89" t="s">
        <v>11</v>
      </c>
      <c r="B89" t="s">
        <v>61</v>
      </c>
      <c r="C89">
        <v>2022</v>
      </c>
      <c r="D89">
        <v>4</v>
      </c>
      <c r="E89">
        <v>986</v>
      </c>
      <c r="F89">
        <v>590</v>
      </c>
      <c r="G89">
        <v>2.5</v>
      </c>
      <c r="H89" s="1">
        <v>625000</v>
      </c>
    </row>
    <row r="90" spans="1:8">
      <c r="A90" t="s">
        <v>11</v>
      </c>
      <c r="B90" t="s">
        <v>61</v>
      </c>
      <c r="C90">
        <v>2021</v>
      </c>
      <c r="D90">
        <v>4</v>
      </c>
      <c r="E90">
        <v>986</v>
      </c>
      <c r="F90">
        <v>590</v>
      </c>
      <c r="G90">
        <v>2.5</v>
      </c>
      <c r="H90" s="1">
        <v>625000</v>
      </c>
    </row>
    <row r="91" spans="1:8">
      <c r="A91" t="s">
        <v>11</v>
      </c>
      <c r="B91" t="s">
        <v>61</v>
      </c>
      <c r="C91">
        <v>2022</v>
      </c>
      <c r="D91">
        <v>4</v>
      </c>
      <c r="E91">
        <v>986</v>
      </c>
      <c r="F91">
        <v>590</v>
      </c>
      <c r="G91">
        <v>2.5</v>
      </c>
      <c r="H91" s="1">
        <v>625000</v>
      </c>
    </row>
    <row r="92" spans="1:8">
      <c r="A92" t="s">
        <v>11</v>
      </c>
      <c r="B92" t="s">
        <v>61</v>
      </c>
      <c r="C92">
        <v>2021</v>
      </c>
      <c r="D92">
        <v>4</v>
      </c>
      <c r="E92">
        <v>986</v>
      </c>
      <c r="F92">
        <v>590</v>
      </c>
      <c r="G92">
        <v>2.5</v>
      </c>
      <c r="H92" s="1">
        <v>625000</v>
      </c>
    </row>
    <row r="93" spans="1:8">
      <c r="A93" t="s">
        <v>11</v>
      </c>
      <c r="B93" t="s">
        <v>61</v>
      </c>
      <c r="C93">
        <v>2021</v>
      </c>
      <c r="D93">
        <v>4</v>
      </c>
      <c r="E93">
        <v>986</v>
      </c>
      <c r="F93">
        <v>590</v>
      </c>
      <c r="G93">
        <v>2.5</v>
      </c>
      <c r="H93" s="1">
        <v>625000</v>
      </c>
    </row>
    <row r="94" spans="1:8">
      <c r="A94" t="s">
        <v>11</v>
      </c>
      <c r="B94" t="s">
        <v>61</v>
      </c>
      <c r="C94">
        <v>2021</v>
      </c>
      <c r="D94">
        <v>4</v>
      </c>
      <c r="E94">
        <v>986</v>
      </c>
      <c r="F94">
        <v>590</v>
      </c>
      <c r="G94">
        <v>2.5</v>
      </c>
      <c r="H94" s="1">
        <v>625000</v>
      </c>
    </row>
    <row r="95" spans="1:8">
      <c r="A95" t="s">
        <v>11</v>
      </c>
      <c r="B95" t="s">
        <v>61</v>
      </c>
      <c r="C95">
        <v>2022</v>
      </c>
      <c r="D95">
        <v>4</v>
      </c>
      <c r="E95">
        <v>986</v>
      </c>
      <c r="F95">
        <v>590</v>
      </c>
      <c r="G95">
        <v>2.5</v>
      </c>
      <c r="H95" s="1">
        <v>625000</v>
      </c>
    </row>
    <row r="96" spans="1:8">
      <c r="A96" t="s">
        <v>11</v>
      </c>
      <c r="B96" t="s">
        <v>61</v>
      </c>
      <c r="C96">
        <v>2021</v>
      </c>
      <c r="D96">
        <v>4</v>
      </c>
      <c r="E96">
        <v>986</v>
      </c>
      <c r="F96">
        <v>590</v>
      </c>
      <c r="G96">
        <v>2.5</v>
      </c>
      <c r="H96" s="1">
        <v>625000</v>
      </c>
    </row>
    <row r="97" spans="1:8">
      <c r="A97" t="s">
        <v>11</v>
      </c>
      <c r="B97" t="s">
        <v>61</v>
      </c>
      <c r="C97">
        <v>2021</v>
      </c>
      <c r="D97">
        <v>4</v>
      </c>
      <c r="E97">
        <v>986</v>
      </c>
      <c r="F97">
        <v>590</v>
      </c>
      <c r="G97">
        <v>2.5</v>
      </c>
      <c r="H97" s="1">
        <v>625000</v>
      </c>
    </row>
    <row r="98" spans="1:8">
      <c r="A98" t="s">
        <v>11</v>
      </c>
      <c r="B98" t="s">
        <v>61</v>
      </c>
      <c r="C98">
        <v>2022</v>
      </c>
      <c r="D98">
        <v>4</v>
      </c>
      <c r="E98">
        <v>986</v>
      </c>
      <c r="F98">
        <v>590</v>
      </c>
      <c r="G98">
        <v>2.5</v>
      </c>
      <c r="H98" s="1">
        <v>625000</v>
      </c>
    </row>
    <row r="99" spans="1:8">
      <c r="A99" t="s">
        <v>11</v>
      </c>
      <c r="B99" t="s">
        <v>61</v>
      </c>
      <c r="C99">
        <v>2021</v>
      </c>
      <c r="D99">
        <v>4</v>
      </c>
      <c r="E99">
        <v>986</v>
      </c>
      <c r="F99">
        <v>590</v>
      </c>
      <c r="G99">
        <v>2.5</v>
      </c>
      <c r="H99" s="1">
        <v>625000</v>
      </c>
    </row>
    <row r="100" spans="1:8">
      <c r="A100" t="s">
        <v>11</v>
      </c>
      <c r="B100" t="s">
        <v>61</v>
      </c>
      <c r="C100">
        <v>2022</v>
      </c>
      <c r="D100">
        <v>4</v>
      </c>
      <c r="E100">
        <v>986</v>
      </c>
      <c r="F100">
        <v>590</v>
      </c>
      <c r="G100">
        <v>2.5</v>
      </c>
      <c r="H100" s="1">
        <v>625000</v>
      </c>
    </row>
    <row r="101" spans="1:8">
      <c r="A101" t="s">
        <v>11</v>
      </c>
      <c r="B101" t="s">
        <v>61</v>
      </c>
      <c r="C101">
        <v>2021</v>
      </c>
      <c r="D101">
        <v>4</v>
      </c>
      <c r="E101">
        <v>986</v>
      </c>
      <c r="F101">
        <v>590</v>
      </c>
      <c r="G101">
        <v>2.5</v>
      </c>
      <c r="H101" s="1">
        <v>625000</v>
      </c>
    </row>
    <row r="102" spans="1:8">
      <c r="A102" t="s">
        <v>11</v>
      </c>
      <c r="B102" t="s">
        <v>61</v>
      </c>
      <c r="C102">
        <v>2021</v>
      </c>
      <c r="D102">
        <v>4</v>
      </c>
      <c r="E102">
        <v>986</v>
      </c>
      <c r="F102">
        <v>590</v>
      </c>
      <c r="G102">
        <v>2.5</v>
      </c>
      <c r="H102" s="1">
        <v>625000</v>
      </c>
    </row>
    <row r="103" spans="1:8">
      <c r="A103" t="s">
        <v>11</v>
      </c>
      <c r="B103" t="s">
        <v>61</v>
      </c>
      <c r="C103">
        <v>2021</v>
      </c>
      <c r="D103" t="s">
        <v>228</v>
      </c>
      <c r="E103">
        <v>986</v>
      </c>
      <c r="F103">
        <v>590</v>
      </c>
      <c r="G103">
        <v>2.5</v>
      </c>
      <c r="H103" s="1">
        <v>625000</v>
      </c>
    </row>
    <row r="104" spans="1:8">
      <c r="A104" t="s">
        <v>11</v>
      </c>
      <c r="B104" t="s">
        <v>61</v>
      </c>
      <c r="C104">
        <v>2022</v>
      </c>
      <c r="D104">
        <v>4</v>
      </c>
      <c r="E104">
        <v>986</v>
      </c>
      <c r="F104">
        <v>590</v>
      </c>
      <c r="G104">
        <v>2.5</v>
      </c>
      <c r="H104" s="1">
        <v>625000</v>
      </c>
    </row>
    <row r="105" spans="1:8">
      <c r="A105" t="s">
        <v>11</v>
      </c>
      <c r="B105" t="s">
        <v>61</v>
      </c>
      <c r="C105">
        <v>2021</v>
      </c>
      <c r="D105">
        <v>4</v>
      </c>
      <c r="E105">
        <v>986</v>
      </c>
      <c r="F105">
        <v>590</v>
      </c>
      <c r="G105">
        <v>2.5</v>
      </c>
      <c r="H105" s="1">
        <v>625000</v>
      </c>
    </row>
    <row r="106" spans="1:8">
      <c r="A106" t="s">
        <v>11</v>
      </c>
      <c r="B106" t="s">
        <v>61</v>
      </c>
      <c r="C106">
        <v>2021</v>
      </c>
      <c r="D106">
        <v>4</v>
      </c>
      <c r="E106">
        <v>986</v>
      </c>
      <c r="F106">
        <v>590</v>
      </c>
      <c r="G106">
        <v>2.5</v>
      </c>
      <c r="H106" s="1">
        <v>625000</v>
      </c>
    </row>
    <row r="107" spans="1:8">
      <c r="A107" t="s">
        <v>9</v>
      </c>
      <c r="B107" t="s">
        <v>60</v>
      </c>
      <c r="C107">
        <v>2020</v>
      </c>
      <c r="D107">
        <v>6.5</v>
      </c>
      <c r="E107">
        <v>770</v>
      </c>
      <c r="F107">
        <v>531</v>
      </c>
      <c r="G107">
        <v>2.8</v>
      </c>
      <c r="H107" s="1">
        <v>573966</v>
      </c>
    </row>
    <row r="108" spans="1:8">
      <c r="A108" t="s">
        <v>9</v>
      </c>
      <c r="B108" t="s">
        <v>60</v>
      </c>
      <c r="C108">
        <v>2020</v>
      </c>
      <c r="D108">
        <v>6.5</v>
      </c>
      <c r="E108">
        <v>759</v>
      </c>
      <c r="F108">
        <v>531</v>
      </c>
      <c r="G108">
        <v>2.8</v>
      </c>
      <c r="H108" s="1">
        <v>573966</v>
      </c>
    </row>
    <row r="109" spans="1:8">
      <c r="A109" t="s">
        <v>9</v>
      </c>
      <c r="B109" t="s">
        <v>88</v>
      </c>
      <c r="C109">
        <v>2021</v>
      </c>
      <c r="D109">
        <v>6.5</v>
      </c>
      <c r="E109">
        <v>770</v>
      </c>
      <c r="F109">
        <v>531</v>
      </c>
      <c r="G109">
        <v>2.9</v>
      </c>
      <c r="H109" s="1">
        <v>522000</v>
      </c>
    </row>
    <row r="110" spans="1:8">
      <c r="A110" t="s">
        <v>9</v>
      </c>
      <c r="B110" t="s">
        <v>60</v>
      </c>
      <c r="C110">
        <v>2021</v>
      </c>
      <c r="D110">
        <v>6.5</v>
      </c>
      <c r="E110">
        <v>759</v>
      </c>
      <c r="F110">
        <v>531</v>
      </c>
      <c r="G110">
        <v>2.8</v>
      </c>
      <c r="H110" s="1">
        <v>518000</v>
      </c>
    </row>
    <row r="111" spans="1:8">
      <c r="A111" t="s">
        <v>9</v>
      </c>
      <c r="B111" t="s">
        <v>60</v>
      </c>
      <c r="C111">
        <v>2021</v>
      </c>
      <c r="D111">
        <v>6.5</v>
      </c>
      <c r="E111">
        <v>770</v>
      </c>
      <c r="F111">
        <v>531</v>
      </c>
      <c r="G111">
        <v>2.8</v>
      </c>
      <c r="H111" s="1">
        <v>518000</v>
      </c>
    </row>
    <row r="112" spans="1:8">
      <c r="A112" t="s">
        <v>9</v>
      </c>
      <c r="B112" t="s">
        <v>60</v>
      </c>
      <c r="C112">
        <v>2021</v>
      </c>
      <c r="D112">
        <v>6.5</v>
      </c>
      <c r="E112">
        <v>759</v>
      </c>
      <c r="F112">
        <v>531</v>
      </c>
      <c r="G112">
        <v>2.8</v>
      </c>
      <c r="H112" s="1">
        <v>517770</v>
      </c>
    </row>
    <row r="113" spans="1:8">
      <c r="A113" t="s">
        <v>9</v>
      </c>
      <c r="B113" t="s">
        <v>88</v>
      </c>
      <c r="C113">
        <v>2021</v>
      </c>
      <c r="D113">
        <v>6.5</v>
      </c>
      <c r="E113">
        <v>730</v>
      </c>
      <c r="F113">
        <v>507</v>
      </c>
      <c r="G113">
        <v>2.8</v>
      </c>
      <c r="H113" s="1">
        <v>517770</v>
      </c>
    </row>
    <row r="114" spans="1:8">
      <c r="A114" t="s">
        <v>9</v>
      </c>
      <c r="B114" t="s">
        <v>60</v>
      </c>
      <c r="C114">
        <v>2021</v>
      </c>
      <c r="D114">
        <v>6.5</v>
      </c>
      <c r="E114">
        <v>770</v>
      </c>
      <c r="F114">
        <v>531</v>
      </c>
      <c r="G114">
        <v>2.8</v>
      </c>
      <c r="H114" s="1">
        <v>517770</v>
      </c>
    </row>
    <row r="115" spans="1:8">
      <c r="A115" t="s">
        <v>9</v>
      </c>
      <c r="B115" t="s">
        <v>60</v>
      </c>
      <c r="C115">
        <v>2021</v>
      </c>
      <c r="D115">
        <v>6.5</v>
      </c>
      <c r="E115">
        <v>759</v>
      </c>
      <c r="F115">
        <v>531</v>
      </c>
      <c r="G115">
        <v>2.8</v>
      </c>
      <c r="H115" s="1">
        <v>517770</v>
      </c>
    </row>
    <row r="116" spans="1:8">
      <c r="A116" t="s">
        <v>9</v>
      </c>
      <c r="B116" t="s">
        <v>88</v>
      </c>
      <c r="C116">
        <v>2021</v>
      </c>
      <c r="D116">
        <v>6.5</v>
      </c>
      <c r="E116">
        <v>759</v>
      </c>
      <c r="F116">
        <v>531</v>
      </c>
      <c r="G116">
        <v>2.9</v>
      </c>
      <c r="H116" s="1">
        <v>517770</v>
      </c>
    </row>
    <row r="117" spans="1:8">
      <c r="A117" t="s">
        <v>9</v>
      </c>
      <c r="B117" t="s">
        <v>60</v>
      </c>
      <c r="C117">
        <v>2021</v>
      </c>
      <c r="D117">
        <v>6.5</v>
      </c>
      <c r="E117">
        <v>759</v>
      </c>
      <c r="F117">
        <v>531</v>
      </c>
      <c r="G117">
        <v>2.8</v>
      </c>
      <c r="H117" s="1">
        <v>517770</v>
      </c>
    </row>
    <row r="118" spans="1:8">
      <c r="A118" t="s">
        <v>9</v>
      </c>
      <c r="B118" t="s">
        <v>88</v>
      </c>
      <c r="C118">
        <v>2021</v>
      </c>
      <c r="D118">
        <v>6.5</v>
      </c>
      <c r="E118">
        <v>730</v>
      </c>
      <c r="F118">
        <v>509</v>
      </c>
      <c r="G118">
        <v>2.9</v>
      </c>
      <c r="H118" s="1">
        <v>517700</v>
      </c>
    </row>
    <row r="119" spans="1:8">
      <c r="A119" t="s">
        <v>9</v>
      </c>
      <c r="B119" t="s">
        <v>60</v>
      </c>
      <c r="C119">
        <v>2021</v>
      </c>
      <c r="D119">
        <v>6.5</v>
      </c>
      <c r="E119">
        <v>770</v>
      </c>
      <c r="F119">
        <v>531</v>
      </c>
      <c r="G119">
        <v>2.8</v>
      </c>
      <c r="H119" s="1">
        <v>517700</v>
      </c>
    </row>
    <row r="120" spans="1:8">
      <c r="A120" t="s">
        <v>9</v>
      </c>
      <c r="B120" t="s">
        <v>60</v>
      </c>
      <c r="C120">
        <v>2020</v>
      </c>
      <c r="D120">
        <v>6.5</v>
      </c>
      <c r="E120">
        <v>759</v>
      </c>
      <c r="F120">
        <v>531</v>
      </c>
      <c r="G120">
        <v>2.8</v>
      </c>
      <c r="H120" s="1">
        <v>517000</v>
      </c>
    </row>
    <row r="121" spans="1:8">
      <c r="A121" t="s">
        <v>9</v>
      </c>
      <c r="B121" t="s">
        <v>60</v>
      </c>
      <c r="C121">
        <v>2021</v>
      </c>
      <c r="D121">
        <v>6.5</v>
      </c>
      <c r="E121">
        <v>759</v>
      </c>
      <c r="F121">
        <v>531</v>
      </c>
      <c r="G121">
        <v>2.8</v>
      </c>
      <c r="H121" s="1">
        <v>517000</v>
      </c>
    </row>
    <row r="122" spans="1:8">
      <c r="A122" t="s">
        <v>9</v>
      </c>
      <c r="B122" t="s">
        <v>88</v>
      </c>
      <c r="C122">
        <v>2021</v>
      </c>
      <c r="D122">
        <v>6.5</v>
      </c>
      <c r="E122">
        <v>730</v>
      </c>
      <c r="F122">
        <v>509</v>
      </c>
      <c r="G122">
        <v>2.9</v>
      </c>
      <c r="H122" s="1">
        <v>517000</v>
      </c>
    </row>
    <row r="123" spans="1:8">
      <c r="A123" t="s">
        <v>9</v>
      </c>
      <c r="B123" t="s">
        <v>88</v>
      </c>
      <c r="C123">
        <v>2021</v>
      </c>
      <c r="D123">
        <v>6.5</v>
      </c>
      <c r="E123">
        <v>730</v>
      </c>
      <c r="F123">
        <v>509</v>
      </c>
      <c r="G123">
        <v>2.9</v>
      </c>
      <c r="H123" s="1">
        <v>517000</v>
      </c>
    </row>
    <row r="124" spans="1:8">
      <c r="A124" t="s">
        <v>11</v>
      </c>
      <c r="B124" t="s">
        <v>61</v>
      </c>
      <c r="C124">
        <v>2022</v>
      </c>
      <c r="D124">
        <v>4</v>
      </c>
      <c r="E124">
        <v>986</v>
      </c>
      <c r="F124">
        <v>590</v>
      </c>
      <c r="G124">
        <v>2.5</v>
      </c>
      <c r="H124" s="1">
        <v>507000</v>
      </c>
    </row>
    <row r="125" spans="1:8">
      <c r="A125" t="s">
        <v>23</v>
      </c>
      <c r="B125" t="s">
        <v>65</v>
      </c>
      <c r="C125">
        <v>2022</v>
      </c>
      <c r="D125">
        <v>3.5</v>
      </c>
      <c r="E125">
        <v>660</v>
      </c>
      <c r="F125">
        <v>550</v>
      </c>
      <c r="G125">
        <v>3</v>
      </c>
      <c r="H125" s="1">
        <v>500000</v>
      </c>
    </row>
    <row r="126" spans="1:8">
      <c r="A126" t="s">
        <v>23</v>
      </c>
      <c r="B126" t="s">
        <v>65</v>
      </c>
      <c r="C126">
        <v>2021</v>
      </c>
      <c r="D126">
        <v>3.5</v>
      </c>
      <c r="E126">
        <v>660</v>
      </c>
      <c r="F126">
        <v>550</v>
      </c>
      <c r="G126">
        <v>3</v>
      </c>
      <c r="H126" s="1">
        <v>500000</v>
      </c>
    </row>
    <row r="127" spans="1:8">
      <c r="A127" t="s">
        <v>23</v>
      </c>
      <c r="B127" t="s">
        <v>65</v>
      </c>
      <c r="C127">
        <v>2022</v>
      </c>
      <c r="D127">
        <v>3.5</v>
      </c>
      <c r="E127">
        <v>660</v>
      </c>
      <c r="F127">
        <v>550</v>
      </c>
      <c r="G127">
        <v>2.8</v>
      </c>
      <c r="H127" s="1">
        <v>500000</v>
      </c>
    </row>
    <row r="128" spans="1:8">
      <c r="A128" t="s">
        <v>23</v>
      </c>
      <c r="B128" t="s">
        <v>65</v>
      </c>
      <c r="C128">
        <v>2022</v>
      </c>
      <c r="D128">
        <v>3.5</v>
      </c>
      <c r="E128">
        <v>660</v>
      </c>
      <c r="F128">
        <v>550</v>
      </c>
      <c r="G128">
        <v>2.8</v>
      </c>
      <c r="H128" s="1">
        <v>500000</v>
      </c>
    </row>
    <row r="129" spans="1:8">
      <c r="A129" t="s">
        <v>23</v>
      </c>
      <c r="B129" t="s">
        <v>65</v>
      </c>
      <c r="C129">
        <v>2022</v>
      </c>
      <c r="D129">
        <v>3.5</v>
      </c>
      <c r="E129">
        <v>660</v>
      </c>
      <c r="F129">
        <v>550</v>
      </c>
      <c r="G129">
        <v>2.9</v>
      </c>
      <c r="H129" s="1">
        <v>500000</v>
      </c>
    </row>
    <row r="130" spans="1:8">
      <c r="A130" t="s">
        <v>23</v>
      </c>
      <c r="B130" t="s">
        <v>65</v>
      </c>
      <c r="C130">
        <v>2022</v>
      </c>
      <c r="D130">
        <v>3.5</v>
      </c>
      <c r="E130">
        <v>660</v>
      </c>
      <c r="F130">
        <v>550</v>
      </c>
      <c r="G130">
        <v>2.9</v>
      </c>
      <c r="H130" s="1">
        <v>500000</v>
      </c>
    </row>
    <row r="131" spans="1:8">
      <c r="A131" t="s">
        <v>23</v>
      </c>
      <c r="B131" t="s">
        <v>65</v>
      </c>
      <c r="C131">
        <v>2022</v>
      </c>
      <c r="D131">
        <v>3.5</v>
      </c>
      <c r="E131">
        <v>660</v>
      </c>
      <c r="F131">
        <v>550</v>
      </c>
      <c r="G131">
        <v>2.8</v>
      </c>
      <c r="H131" s="1">
        <v>500000</v>
      </c>
    </row>
    <row r="132" spans="1:8">
      <c r="A132" t="s">
        <v>23</v>
      </c>
      <c r="B132" t="s">
        <v>65</v>
      </c>
      <c r="C132">
        <v>2022</v>
      </c>
      <c r="D132">
        <v>3.5</v>
      </c>
      <c r="E132">
        <v>660</v>
      </c>
      <c r="F132">
        <v>550</v>
      </c>
      <c r="G132">
        <v>3</v>
      </c>
      <c r="H132" s="1">
        <v>500000</v>
      </c>
    </row>
    <row r="133" spans="1:8">
      <c r="A133" t="s">
        <v>23</v>
      </c>
      <c r="B133" t="s">
        <v>65</v>
      </c>
      <c r="C133">
        <v>2022</v>
      </c>
      <c r="D133">
        <v>3.5</v>
      </c>
      <c r="E133">
        <v>660</v>
      </c>
      <c r="F133">
        <v>550</v>
      </c>
      <c r="G133">
        <v>3</v>
      </c>
      <c r="H133" s="1">
        <v>500000</v>
      </c>
    </row>
    <row r="134" spans="1:8">
      <c r="A134" t="s">
        <v>23</v>
      </c>
      <c r="B134" t="s">
        <v>65</v>
      </c>
      <c r="C134">
        <v>2022</v>
      </c>
      <c r="D134">
        <v>3.5</v>
      </c>
      <c r="E134">
        <v>660</v>
      </c>
      <c r="F134">
        <v>550</v>
      </c>
      <c r="G134">
        <v>3</v>
      </c>
      <c r="H134" s="1">
        <v>500000</v>
      </c>
    </row>
    <row r="135" spans="1:8">
      <c r="A135" t="s">
        <v>23</v>
      </c>
      <c r="B135" t="s">
        <v>65</v>
      </c>
      <c r="C135">
        <v>2021</v>
      </c>
      <c r="D135">
        <v>3.5</v>
      </c>
      <c r="E135">
        <v>660</v>
      </c>
      <c r="F135">
        <v>550</v>
      </c>
      <c r="G135">
        <v>2.9</v>
      </c>
      <c r="H135" s="1">
        <v>500000</v>
      </c>
    </row>
    <row r="136" spans="1:8">
      <c r="A136" t="s">
        <v>23</v>
      </c>
      <c r="B136" t="s">
        <v>65</v>
      </c>
      <c r="C136">
        <v>2021</v>
      </c>
      <c r="D136">
        <v>3.5</v>
      </c>
      <c r="E136">
        <v>660</v>
      </c>
      <c r="F136">
        <v>550</v>
      </c>
      <c r="G136">
        <v>2.8</v>
      </c>
      <c r="H136" s="1">
        <v>500000</v>
      </c>
    </row>
    <row r="137" spans="1:8">
      <c r="A137" t="s">
        <v>23</v>
      </c>
      <c r="B137" t="s">
        <v>65</v>
      </c>
      <c r="C137">
        <v>2022</v>
      </c>
      <c r="D137">
        <v>3.5</v>
      </c>
      <c r="E137">
        <v>660</v>
      </c>
      <c r="F137">
        <v>550</v>
      </c>
      <c r="G137">
        <v>3</v>
      </c>
      <c r="H137" s="1">
        <v>500000</v>
      </c>
    </row>
    <row r="138" spans="1:8">
      <c r="A138" t="s">
        <v>23</v>
      </c>
      <c r="B138" t="s">
        <v>65</v>
      </c>
      <c r="C138">
        <v>2021</v>
      </c>
      <c r="D138">
        <v>3.5</v>
      </c>
      <c r="E138">
        <v>647</v>
      </c>
      <c r="F138">
        <v>550</v>
      </c>
      <c r="G138">
        <v>2.8</v>
      </c>
      <c r="H138" s="1">
        <v>500000</v>
      </c>
    </row>
    <row r="139" spans="1:8">
      <c r="A139" t="s">
        <v>23</v>
      </c>
      <c r="B139" t="s">
        <v>65</v>
      </c>
      <c r="C139">
        <v>2021</v>
      </c>
      <c r="D139">
        <v>3.5</v>
      </c>
      <c r="E139">
        <v>647</v>
      </c>
      <c r="F139">
        <v>550</v>
      </c>
      <c r="G139">
        <v>3</v>
      </c>
      <c r="H139" s="1">
        <v>500000</v>
      </c>
    </row>
    <row r="140" spans="1:8">
      <c r="A140" t="s">
        <v>23</v>
      </c>
      <c r="B140" t="s">
        <v>65</v>
      </c>
      <c r="C140">
        <v>2022</v>
      </c>
      <c r="D140">
        <v>3.5</v>
      </c>
      <c r="E140">
        <v>660</v>
      </c>
      <c r="F140">
        <v>550</v>
      </c>
      <c r="G140">
        <v>3</v>
      </c>
      <c r="H140" s="1">
        <v>500000</v>
      </c>
    </row>
    <row r="141" spans="1:8">
      <c r="A141" t="s">
        <v>23</v>
      </c>
      <c r="B141" t="s">
        <v>65</v>
      </c>
      <c r="C141">
        <v>2021</v>
      </c>
      <c r="D141">
        <v>3.5</v>
      </c>
      <c r="E141">
        <v>660</v>
      </c>
      <c r="F141">
        <v>550</v>
      </c>
      <c r="G141">
        <v>3</v>
      </c>
      <c r="H141" s="1">
        <v>500000</v>
      </c>
    </row>
    <row r="142" spans="1:8">
      <c r="A142" t="s">
        <v>23</v>
      </c>
      <c r="B142" t="s">
        <v>65</v>
      </c>
      <c r="C142">
        <v>2022</v>
      </c>
      <c r="D142">
        <v>3.5</v>
      </c>
      <c r="E142">
        <v>647</v>
      </c>
      <c r="F142">
        <v>550</v>
      </c>
      <c r="G142">
        <v>3</v>
      </c>
      <c r="H142" s="1">
        <v>500000</v>
      </c>
    </row>
    <row r="143" spans="1:8">
      <c r="A143" t="s">
        <v>23</v>
      </c>
      <c r="B143" t="s">
        <v>65</v>
      </c>
      <c r="C143">
        <v>2022</v>
      </c>
      <c r="D143">
        <v>3.5</v>
      </c>
      <c r="E143">
        <v>660</v>
      </c>
      <c r="F143">
        <v>550</v>
      </c>
      <c r="G143">
        <v>3</v>
      </c>
      <c r="H143" s="1">
        <v>500000</v>
      </c>
    </row>
    <row r="144" spans="1:8">
      <c r="A144" t="s">
        <v>23</v>
      </c>
      <c r="B144" t="s">
        <v>65</v>
      </c>
      <c r="C144">
        <v>2021</v>
      </c>
      <c r="D144">
        <v>3.5</v>
      </c>
      <c r="E144">
        <v>660</v>
      </c>
      <c r="F144">
        <v>550</v>
      </c>
      <c r="G144">
        <v>3</v>
      </c>
      <c r="H144" s="1">
        <v>500000</v>
      </c>
    </row>
    <row r="145" spans="1:8">
      <c r="A145" t="s">
        <v>23</v>
      </c>
      <c r="B145" t="s">
        <v>65</v>
      </c>
      <c r="C145">
        <v>2022</v>
      </c>
      <c r="D145">
        <v>3.5</v>
      </c>
      <c r="E145">
        <v>647</v>
      </c>
      <c r="F145">
        <v>550</v>
      </c>
      <c r="G145">
        <v>3</v>
      </c>
      <c r="H145" s="1">
        <v>500000</v>
      </c>
    </row>
    <row r="146" spans="1:8">
      <c r="A146" t="s">
        <v>23</v>
      </c>
      <c r="B146" t="s">
        <v>65</v>
      </c>
      <c r="C146">
        <v>2022</v>
      </c>
      <c r="D146">
        <v>3.5</v>
      </c>
      <c r="E146">
        <v>660</v>
      </c>
      <c r="F146">
        <v>550</v>
      </c>
      <c r="G146">
        <v>2.8</v>
      </c>
      <c r="H146" s="1">
        <v>500000</v>
      </c>
    </row>
    <row r="147" spans="1:8">
      <c r="A147" t="s">
        <v>23</v>
      </c>
      <c r="B147" t="s">
        <v>65</v>
      </c>
      <c r="C147">
        <v>2021</v>
      </c>
      <c r="D147">
        <v>3.5</v>
      </c>
      <c r="E147">
        <v>660</v>
      </c>
      <c r="F147">
        <v>550</v>
      </c>
      <c r="G147">
        <v>2.9</v>
      </c>
      <c r="H147" s="1">
        <v>500000</v>
      </c>
    </row>
    <row r="148" spans="1:8">
      <c r="A148" t="s">
        <v>23</v>
      </c>
      <c r="B148" t="s">
        <v>65</v>
      </c>
      <c r="C148">
        <v>2022</v>
      </c>
      <c r="D148">
        <v>3.5</v>
      </c>
      <c r="E148">
        <v>660</v>
      </c>
      <c r="F148">
        <v>550</v>
      </c>
      <c r="G148">
        <v>2.9</v>
      </c>
      <c r="H148" s="1">
        <v>500000</v>
      </c>
    </row>
    <row r="149" spans="1:8">
      <c r="A149" t="s">
        <v>23</v>
      </c>
      <c r="B149" t="s">
        <v>65</v>
      </c>
      <c r="C149">
        <v>2022</v>
      </c>
      <c r="D149">
        <v>3.5</v>
      </c>
      <c r="E149">
        <v>660</v>
      </c>
      <c r="F149">
        <v>550</v>
      </c>
      <c r="G149">
        <v>2.8</v>
      </c>
      <c r="H149" s="1">
        <v>500000</v>
      </c>
    </row>
    <row r="150" spans="1:8">
      <c r="A150" t="s">
        <v>23</v>
      </c>
      <c r="B150" t="s">
        <v>65</v>
      </c>
      <c r="C150">
        <v>2022</v>
      </c>
      <c r="D150">
        <v>3.5</v>
      </c>
      <c r="E150">
        <v>660</v>
      </c>
      <c r="F150">
        <v>550</v>
      </c>
      <c r="G150">
        <v>2.9</v>
      </c>
      <c r="H150" s="1">
        <v>500000</v>
      </c>
    </row>
    <row r="151" spans="1:8">
      <c r="A151" t="s">
        <v>23</v>
      </c>
      <c r="B151" t="s">
        <v>65</v>
      </c>
      <c r="C151">
        <v>2022</v>
      </c>
      <c r="D151">
        <v>3.5</v>
      </c>
      <c r="E151">
        <v>660</v>
      </c>
      <c r="F151">
        <v>550</v>
      </c>
      <c r="G151">
        <v>3</v>
      </c>
      <c r="H151" s="1">
        <v>500000</v>
      </c>
    </row>
    <row r="152" spans="1:8">
      <c r="A152" t="s">
        <v>23</v>
      </c>
      <c r="B152" t="s">
        <v>65</v>
      </c>
      <c r="C152">
        <v>2021</v>
      </c>
      <c r="D152">
        <v>3.5</v>
      </c>
      <c r="E152">
        <v>660</v>
      </c>
      <c r="F152">
        <v>550</v>
      </c>
      <c r="G152">
        <v>2.9</v>
      </c>
      <c r="H152" s="1">
        <v>500000</v>
      </c>
    </row>
    <row r="153" spans="1:8">
      <c r="A153" t="s">
        <v>23</v>
      </c>
      <c r="B153" t="s">
        <v>65</v>
      </c>
      <c r="C153">
        <v>2021</v>
      </c>
      <c r="D153">
        <v>3.5</v>
      </c>
      <c r="E153">
        <v>660</v>
      </c>
      <c r="F153">
        <v>550</v>
      </c>
      <c r="G153">
        <v>2.8</v>
      </c>
      <c r="H153" s="1">
        <v>500000</v>
      </c>
    </row>
    <row r="154" spans="1:8">
      <c r="A154" t="s">
        <v>23</v>
      </c>
      <c r="B154" t="s">
        <v>65</v>
      </c>
      <c r="C154">
        <v>2022</v>
      </c>
      <c r="D154">
        <v>3.5</v>
      </c>
      <c r="E154">
        <v>660</v>
      </c>
      <c r="F154">
        <v>550</v>
      </c>
      <c r="G154">
        <v>2.9</v>
      </c>
      <c r="H154" s="1">
        <v>500000</v>
      </c>
    </row>
    <row r="155" spans="1:8">
      <c r="A155" t="s">
        <v>23</v>
      </c>
      <c r="B155" t="s">
        <v>65</v>
      </c>
      <c r="C155">
        <v>2022</v>
      </c>
      <c r="D155">
        <v>3.5</v>
      </c>
      <c r="E155">
        <v>660</v>
      </c>
      <c r="F155">
        <v>550</v>
      </c>
      <c r="G155">
        <v>2.8</v>
      </c>
      <c r="H155" s="1">
        <v>500000</v>
      </c>
    </row>
    <row r="156" spans="1:8">
      <c r="A156" t="s">
        <v>23</v>
      </c>
      <c r="B156" t="s">
        <v>65</v>
      </c>
      <c r="C156">
        <v>2021</v>
      </c>
      <c r="D156">
        <v>3.5</v>
      </c>
      <c r="E156">
        <v>660</v>
      </c>
      <c r="F156">
        <v>550</v>
      </c>
      <c r="G156">
        <v>2.9</v>
      </c>
      <c r="H156" s="1">
        <v>500000</v>
      </c>
    </row>
    <row r="157" spans="1:8">
      <c r="A157" t="s">
        <v>23</v>
      </c>
      <c r="B157" t="s">
        <v>65</v>
      </c>
      <c r="C157">
        <v>2022</v>
      </c>
      <c r="D157">
        <v>3.5</v>
      </c>
      <c r="E157">
        <v>660</v>
      </c>
      <c r="F157">
        <v>550</v>
      </c>
      <c r="G157">
        <v>2.8</v>
      </c>
      <c r="H157" s="1">
        <v>500000</v>
      </c>
    </row>
    <row r="158" spans="1:8">
      <c r="A158" t="s">
        <v>23</v>
      </c>
      <c r="B158" t="s">
        <v>65</v>
      </c>
      <c r="C158">
        <v>2021</v>
      </c>
      <c r="D158">
        <v>3.5</v>
      </c>
      <c r="E158">
        <v>660</v>
      </c>
      <c r="F158">
        <v>550</v>
      </c>
      <c r="G158">
        <v>3</v>
      </c>
      <c r="H158" s="1">
        <v>500000</v>
      </c>
    </row>
    <row r="159" spans="1:8">
      <c r="A159" t="s">
        <v>9</v>
      </c>
      <c r="B159" t="s">
        <v>134</v>
      </c>
      <c r="C159">
        <v>2022</v>
      </c>
      <c r="D159">
        <v>6.5</v>
      </c>
      <c r="E159">
        <v>729</v>
      </c>
      <c r="F159">
        <v>507</v>
      </c>
      <c r="G159">
        <v>2.9</v>
      </c>
      <c r="H159" s="1">
        <v>460247</v>
      </c>
    </row>
    <row r="160" spans="1:8">
      <c r="A160" t="s">
        <v>9</v>
      </c>
      <c r="B160" t="s">
        <v>88</v>
      </c>
      <c r="C160">
        <v>2021</v>
      </c>
      <c r="D160">
        <v>6.5</v>
      </c>
      <c r="E160">
        <v>770</v>
      </c>
      <c r="F160">
        <v>531</v>
      </c>
      <c r="G160">
        <v>2.9</v>
      </c>
      <c r="H160" s="1">
        <v>417826</v>
      </c>
    </row>
    <row r="161" spans="1:8">
      <c r="A161" t="s">
        <v>9</v>
      </c>
      <c r="B161" t="s">
        <v>88</v>
      </c>
      <c r="C161">
        <v>2021</v>
      </c>
      <c r="D161">
        <v>6.5</v>
      </c>
      <c r="E161">
        <v>730</v>
      </c>
      <c r="F161">
        <v>509</v>
      </c>
      <c r="G161">
        <v>2.9</v>
      </c>
      <c r="H161" s="1">
        <v>417826</v>
      </c>
    </row>
    <row r="162" spans="1:8">
      <c r="A162" t="s">
        <v>9</v>
      </c>
      <c r="B162" t="s">
        <v>88</v>
      </c>
      <c r="C162">
        <v>2021</v>
      </c>
      <c r="D162">
        <v>6.5</v>
      </c>
      <c r="E162">
        <v>770</v>
      </c>
      <c r="F162">
        <v>531</v>
      </c>
      <c r="G162">
        <v>2.8</v>
      </c>
      <c r="H162" s="1">
        <v>417826</v>
      </c>
    </row>
    <row r="163" spans="1:8">
      <c r="A163" t="s">
        <v>9</v>
      </c>
      <c r="B163" t="s">
        <v>134</v>
      </c>
      <c r="C163">
        <v>2021</v>
      </c>
      <c r="D163">
        <v>6.5</v>
      </c>
      <c r="E163">
        <v>730</v>
      </c>
      <c r="F163">
        <v>509</v>
      </c>
      <c r="G163">
        <v>2.9</v>
      </c>
      <c r="H163" s="1">
        <v>417826</v>
      </c>
    </row>
    <row r="164" spans="1:8">
      <c r="A164" t="s">
        <v>9</v>
      </c>
      <c r="B164" t="s">
        <v>134</v>
      </c>
      <c r="C164">
        <v>2021</v>
      </c>
      <c r="D164">
        <v>6.5</v>
      </c>
      <c r="E164">
        <v>729</v>
      </c>
      <c r="F164">
        <v>507</v>
      </c>
      <c r="G164">
        <v>2.9</v>
      </c>
      <c r="H164" s="1">
        <v>417826</v>
      </c>
    </row>
    <row r="165" spans="1:8">
      <c r="A165" t="s">
        <v>9</v>
      </c>
      <c r="B165" t="s">
        <v>134</v>
      </c>
      <c r="C165">
        <v>2021</v>
      </c>
      <c r="D165">
        <v>6.5</v>
      </c>
      <c r="E165">
        <v>730</v>
      </c>
      <c r="F165">
        <v>509</v>
      </c>
      <c r="G165">
        <v>2.9</v>
      </c>
      <c r="H165" s="1">
        <v>417826</v>
      </c>
    </row>
    <row r="166" spans="1:8">
      <c r="A166" t="s">
        <v>9</v>
      </c>
      <c r="B166" t="s">
        <v>88</v>
      </c>
      <c r="C166">
        <v>2021</v>
      </c>
      <c r="D166">
        <v>6.5</v>
      </c>
      <c r="E166">
        <v>770</v>
      </c>
      <c r="F166">
        <v>531</v>
      </c>
      <c r="G166">
        <v>2.8</v>
      </c>
      <c r="H166" s="1">
        <v>417826</v>
      </c>
    </row>
    <row r="167" spans="1:8">
      <c r="A167" t="s">
        <v>9</v>
      </c>
      <c r="B167" t="s">
        <v>88</v>
      </c>
      <c r="C167">
        <v>2021</v>
      </c>
      <c r="D167">
        <v>6.5</v>
      </c>
      <c r="E167">
        <v>770</v>
      </c>
      <c r="F167">
        <v>531</v>
      </c>
      <c r="G167">
        <v>2.8</v>
      </c>
      <c r="H167" s="1">
        <v>417826</v>
      </c>
    </row>
    <row r="168" spans="1:8">
      <c r="A168" t="s">
        <v>9</v>
      </c>
      <c r="B168" t="s">
        <v>134</v>
      </c>
      <c r="C168">
        <v>2021</v>
      </c>
      <c r="D168">
        <v>6.5</v>
      </c>
      <c r="E168">
        <v>730</v>
      </c>
      <c r="F168">
        <v>509</v>
      </c>
      <c r="G168">
        <v>2.9</v>
      </c>
      <c r="H168" s="1">
        <v>417826</v>
      </c>
    </row>
    <row r="169" spans="1:8">
      <c r="A169" t="s">
        <v>9</v>
      </c>
      <c r="B169" t="s">
        <v>134</v>
      </c>
      <c r="C169">
        <v>2021</v>
      </c>
      <c r="D169">
        <v>6.5</v>
      </c>
      <c r="E169">
        <v>730</v>
      </c>
      <c r="F169">
        <v>507</v>
      </c>
      <c r="G169">
        <v>2.9</v>
      </c>
      <c r="H169" s="1">
        <v>417826</v>
      </c>
    </row>
    <row r="170" spans="1:8">
      <c r="A170" t="s">
        <v>9</v>
      </c>
      <c r="B170" t="s">
        <v>134</v>
      </c>
      <c r="C170">
        <v>2021</v>
      </c>
      <c r="D170">
        <v>6.5</v>
      </c>
      <c r="E170">
        <v>729</v>
      </c>
      <c r="F170">
        <v>509</v>
      </c>
      <c r="G170">
        <v>2.9</v>
      </c>
      <c r="H170" s="1">
        <v>417650</v>
      </c>
    </row>
    <row r="171" spans="1:8">
      <c r="A171" t="s">
        <v>9</v>
      </c>
      <c r="B171" t="s">
        <v>134</v>
      </c>
      <c r="C171">
        <v>2021</v>
      </c>
      <c r="D171">
        <v>6.5</v>
      </c>
      <c r="E171">
        <v>730</v>
      </c>
      <c r="F171">
        <v>509</v>
      </c>
      <c r="G171">
        <v>2.9</v>
      </c>
      <c r="H171" s="1">
        <v>417650</v>
      </c>
    </row>
    <row r="172" spans="1:8">
      <c r="A172" t="s">
        <v>9</v>
      </c>
      <c r="B172" t="s">
        <v>88</v>
      </c>
      <c r="C172">
        <v>2021</v>
      </c>
      <c r="D172">
        <v>6.5</v>
      </c>
      <c r="E172">
        <v>770</v>
      </c>
      <c r="F172">
        <v>531</v>
      </c>
      <c r="G172">
        <v>2.8</v>
      </c>
      <c r="H172" s="1">
        <v>417650</v>
      </c>
    </row>
    <row r="173" spans="1:8">
      <c r="A173" t="s">
        <v>9</v>
      </c>
      <c r="B173" t="s">
        <v>134</v>
      </c>
      <c r="C173">
        <v>2021</v>
      </c>
      <c r="D173">
        <v>6.5</v>
      </c>
      <c r="E173">
        <v>730</v>
      </c>
      <c r="F173">
        <v>509</v>
      </c>
      <c r="G173">
        <v>2.9</v>
      </c>
      <c r="H173" s="1">
        <v>417650</v>
      </c>
    </row>
    <row r="174" spans="1:8">
      <c r="A174" t="s">
        <v>9</v>
      </c>
      <c r="B174" t="s">
        <v>134</v>
      </c>
      <c r="C174">
        <v>2021</v>
      </c>
      <c r="D174">
        <v>6.5</v>
      </c>
      <c r="E174">
        <v>729</v>
      </c>
      <c r="F174">
        <v>507</v>
      </c>
      <c r="G174">
        <v>2.9</v>
      </c>
      <c r="H174" s="1">
        <v>417650</v>
      </c>
    </row>
    <row r="175" spans="1:8">
      <c r="A175" t="s">
        <v>9</v>
      </c>
      <c r="B175" t="s">
        <v>88</v>
      </c>
      <c r="C175">
        <v>2021</v>
      </c>
      <c r="D175">
        <v>6.5</v>
      </c>
      <c r="E175">
        <v>729</v>
      </c>
      <c r="F175">
        <v>507</v>
      </c>
      <c r="G175">
        <v>2.9</v>
      </c>
      <c r="H175" s="1">
        <v>393695</v>
      </c>
    </row>
    <row r="176" spans="1:8">
      <c r="A176" t="s">
        <v>9</v>
      </c>
      <c r="B176" t="s">
        <v>88</v>
      </c>
      <c r="C176">
        <v>2021</v>
      </c>
      <c r="D176">
        <v>6.5</v>
      </c>
      <c r="E176">
        <v>770</v>
      </c>
      <c r="F176">
        <v>531</v>
      </c>
      <c r="G176">
        <v>2.8</v>
      </c>
      <c r="H176" s="1">
        <v>393695</v>
      </c>
    </row>
    <row r="177" spans="1:8">
      <c r="A177" t="s">
        <v>9</v>
      </c>
      <c r="B177" t="s">
        <v>88</v>
      </c>
      <c r="C177">
        <v>2021</v>
      </c>
      <c r="D177">
        <v>6.5</v>
      </c>
      <c r="E177">
        <v>730</v>
      </c>
      <c r="F177">
        <v>509</v>
      </c>
      <c r="G177">
        <v>2.9</v>
      </c>
      <c r="H177" s="1">
        <v>393695</v>
      </c>
    </row>
    <row r="178" spans="1:8">
      <c r="A178" t="s">
        <v>9</v>
      </c>
      <c r="B178" t="s">
        <v>88</v>
      </c>
      <c r="C178">
        <v>2022</v>
      </c>
      <c r="D178">
        <v>6.5</v>
      </c>
      <c r="E178">
        <v>770</v>
      </c>
      <c r="F178">
        <v>531</v>
      </c>
      <c r="G178">
        <v>2.8</v>
      </c>
      <c r="H178" s="1">
        <v>393695</v>
      </c>
    </row>
    <row r="179" spans="1:8">
      <c r="A179" t="s">
        <v>9</v>
      </c>
      <c r="B179" t="s">
        <v>88</v>
      </c>
      <c r="C179">
        <v>2021</v>
      </c>
      <c r="D179">
        <v>6.5</v>
      </c>
      <c r="E179">
        <v>730</v>
      </c>
      <c r="F179">
        <v>509</v>
      </c>
      <c r="G179">
        <v>2.9</v>
      </c>
      <c r="H179" s="1">
        <v>393695</v>
      </c>
    </row>
    <row r="180" spans="1:8">
      <c r="A180" t="s">
        <v>9</v>
      </c>
      <c r="B180" t="s">
        <v>88</v>
      </c>
      <c r="C180">
        <v>2021</v>
      </c>
      <c r="D180">
        <v>6.5</v>
      </c>
      <c r="E180">
        <v>759</v>
      </c>
      <c r="F180">
        <v>531</v>
      </c>
      <c r="G180">
        <v>2.9</v>
      </c>
      <c r="H180" s="1">
        <v>393695</v>
      </c>
    </row>
    <row r="181" spans="1:8">
      <c r="A181" t="s">
        <v>9</v>
      </c>
      <c r="B181" t="s">
        <v>88</v>
      </c>
      <c r="C181">
        <v>2021</v>
      </c>
      <c r="D181">
        <v>6.5</v>
      </c>
      <c r="E181">
        <v>729</v>
      </c>
      <c r="F181">
        <v>507</v>
      </c>
      <c r="G181">
        <v>2.9</v>
      </c>
      <c r="H181" s="1">
        <v>393695</v>
      </c>
    </row>
    <row r="182" spans="1:8">
      <c r="A182" t="s">
        <v>9</v>
      </c>
      <c r="B182" t="s">
        <v>88</v>
      </c>
      <c r="C182">
        <v>2021</v>
      </c>
      <c r="D182">
        <v>6.5</v>
      </c>
      <c r="E182">
        <v>729</v>
      </c>
      <c r="F182">
        <v>509</v>
      </c>
      <c r="G182">
        <v>2.9</v>
      </c>
      <c r="H182" s="1">
        <v>393695</v>
      </c>
    </row>
    <row r="183" spans="1:8">
      <c r="A183" t="s">
        <v>9</v>
      </c>
      <c r="B183" t="s">
        <v>88</v>
      </c>
      <c r="C183">
        <v>2021</v>
      </c>
      <c r="D183">
        <v>6.5</v>
      </c>
      <c r="E183">
        <v>770</v>
      </c>
      <c r="F183">
        <v>531</v>
      </c>
      <c r="G183">
        <v>2.9</v>
      </c>
      <c r="H183" s="1">
        <v>393695</v>
      </c>
    </row>
    <row r="184" spans="1:8">
      <c r="A184" t="s">
        <v>9</v>
      </c>
      <c r="B184" t="s">
        <v>88</v>
      </c>
      <c r="C184">
        <v>2021</v>
      </c>
      <c r="D184">
        <v>6.5</v>
      </c>
      <c r="E184">
        <v>730</v>
      </c>
      <c r="F184">
        <v>509</v>
      </c>
      <c r="G184">
        <v>2.9</v>
      </c>
      <c r="H184" s="1">
        <v>393695</v>
      </c>
    </row>
    <row r="185" spans="1:8">
      <c r="A185" t="s">
        <v>11</v>
      </c>
      <c r="B185" t="s">
        <v>138</v>
      </c>
      <c r="C185">
        <v>2021</v>
      </c>
      <c r="D185">
        <v>6.5</v>
      </c>
      <c r="E185">
        <v>789</v>
      </c>
      <c r="F185">
        <v>530</v>
      </c>
      <c r="G185">
        <v>2.9</v>
      </c>
      <c r="H185" s="1">
        <v>363730</v>
      </c>
    </row>
    <row r="186" spans="1:8">
      <c r="A186" t="s">
        <v>15</v>
      </c>
      <c r="B186" t="s">
        <v>155</v>
      </c>
      <c r="C186">
        <v>2021</v>
      </c>
      <c r="D186">
        <v>4</v>
      </c>
      <c r="E186">
        <v>755</v>
      </c>
      <c r="F186">
        <v>590</v>
      </c>
      <c r="G186">
        <v>2.8</v>
      </c>
      <c r="H186" s="1">
        <v>358000</v>
      </c>
    </row>
    <row r="187" spans="1:8">
      <c r="A187" t="s">
        <v>15</v>
      </c>
      <c r="B187" t="s">
        <v>155</v>
      </c>
      <c r="C187">
        <v>2021</v>
      </c>
      <c r="D187">
        <v>4</v>
      </c>
      <c r="E187">
        <v>755</v>
      </c>
      <c r="F187">
        <v>590</v>
      </c>
      <c r="G187">
        <v>2.8</v>
      </c>
      <c r="H187" s="1">
        <v>358000</v>
      </c>
    </row>
    <row r="188" spans="1:8">
      <c r="A188" t="s">
        <v>101</v>
      </c>
      <c r="B188" t="s">
        <v>204</v>
      </c>
      <c r="C188">
        <v>2021</v>
      </c>
      <c r="D188">
        <v>6.6</v>
      </c>
      <c r="E188">
        <v>563</v>
      </c>
      <c r="F188">
        <v>605</v>
      </c>
      <c r="G188">
        <v>4.3</v>
      </c>
      <c r="H188" s="1">
        <v>346300</v>
      </c>
    </row>
    <row r="189" spans="1:8">
      <c r="A189" t="s">
        <v>11</v>
      </c>
      <c r="B189" t="s">
        <v>138</v>
      </c>
      <c r="C189">
        <v>2021</v>
      </c>
      <c r="D189">
        <v>6.5</v>
      </c>
      <c r="E189">
        <v>789</v>
      </c>
      <c r="F189">
        <v>530</v>
      </c>
      <c r="G189">
        <v>2.8</v>
      </c>
      <c r="H189" s="1">
        <v>340000</v>
      </c>
    </row>
    <row r="190" spans="1:8">
      <c r="A190" t="s">
        <v>101</v>
      </c>
      <c r="B190" t="s">
        <v>102</v>
      </c>
      <c r="C190">
        <v>2021</v>
      </c>
      <c r="D190">
        <v>6.7</v>
      </c>
      <c r="E190">
        <v>624</v>
      </c>
      <c r="F190">
        <v>605</v>
      </c>
      <c r="G190">
        <v>4.4000000000000004</v>
      </c>
      <c r="H190" s="1">
        <v>338000</v>
      </c>
    </row>
    <row r="191" spans="1:8">
      <c r="A191" t="s">
        <v>101</v>
      </c>
      <c r="B191" t="s">
        <v>102</v>
      </c>
      <c r="C191">
        <v>2021</v>
      </c>
      <c r="D191">
        <v>6.8</v>
      </c>
      <c r="E191">
        <v>624</v>
      </c>
      <c r="F191">
        <v>605</v>
      </c>
      <c r="G191">
        <v>4.4000000000000004</v>
      </c>
      <c r="H191" s="1">
        <v>335550</v>
      </c>
    </row>
    <row r="192" spans="1:8">
      <c r="A192" t="s">
        <v>19</v>
      </c>
      <c r="B192" t="s">
        <v>148</v>
      </c>
      <c r="C192">
        <v>2021</v>
      </c>
      <c r="D192">
        <v>6.2</v>
      </c>
      <c r="E192">
        <v>622</v>
      </c>
      <c r="F192">
        <v>468</v>
      </c>
      <c r="G192">
        <v>3.5</v>
      </c>
      <c r="H192" s="1">
        <v>335000</v>
      </c>
    </row>
    <row r="193" spans="1:8">
      <c r="A193" t="s">
        <v>11</v>
      </c>
      <c r="B193" t="s">
        <v>12</v>
      </c>
      <c r="C193">
        <v>2022</v>
      </c>
      <c r="D193">
        <v>3.9</v>
      </c>
      <c r="E193">
        <v>661</v>
      </c>
      <c r="F193">
        <v>561</v>
      </c>
      <c r="G193">
        <v>3</v>
      </c>
      <c r="H193" s="1">
        <v>333750</v>
      </c>
    </row>
    <row r="194" spans="1:8">
      <c r="A194" t="s">
        <v>11</v>
      </c>
      <c r="B194" t="s">
        <v>12</v>
      </c>
      <c r="C194">
        <v>2022</v>
      </c>
      <c r="D194">
        <v>3.9</v>
      </c>
      <c r="E194">
        <v>661</v>
      </c>
      <c r="F194">
        <v>561</v>
      </c>
      <c r="G194">
        <v>3</v>
      </c>
      <c r="H194" s="1">
        <v>333750</v>
      </c>
    </row>
    <row r="195" spans="1:8">
      <c r="A195" t="s">
        <v>101</v>
      </c>
      <c r="B195" t="s">
        <v>230</v>
      </c>
      <c r="C195">
        <v>2021</v>
      </c>
      <c r="D195">
        <v>6.8</v>
      </c>
      <c r="E195">
        <v>563</v>
      </c>
      <c r="F195">
        <v>627</v>
      </c>
      <c r="G195">
        <v>4.5999999999999996</v>
      </c>
      <c r="H195" s="1">
        <v>332500</v>
      </c>
    </row>
    <row r="196" spans="1:8">
      <c r="A196" t="s">
        <v>101</v>
      </c>
      <c r="B196" t="s">
        <v>102</v>
      </c>
      <c r="C196">
        <v>2021</v>
      </c>
      <c r="D196">
        <v>6.8</v>
      </c>
      <c r="E196">
        <v>624</v>
      </c>
      <c r="F196">
        <v>605</v>
      </c>
      <c r="G196">
        <v>4.4000000000000004</v>
      </c>
      <c r="H196" s="1">
        <v>330000</v>
      </c>
    </row>
    <row r="197" spans="1:8">
      <c r="A197" t="s">
        <v>101</v>
      </c>
      <c r="B197" t="s">
        <v>102</v>
      </c>
      <c r="C197">
        <v>2021</v>
      </c>
      <c r="D197">
        <v>6.6</v>
      </c>
      <c r="E197">
        <v>624</v>
      </c>
      <c r="F197">
        <v>605</v>
      </c>
      <c r="G197">
        <v>4.3</v>
      </c>
      <c r="H197" s="1">
        <v>330000</v>
      </c>
    </row>
    <row r="198" spans="1:8">
      <c r="A198" t="s">
        <v>27</v>
      </c>
      <c r="B198" t="s">
        <v>111</v>
      </c>
      <c r="C198">
        <v>2022</v>
      </c>
      <c r="D198">
        <v>5.2</v>
      </c>
      <c r="E198">
        <v>715</v>
      </c>
      <c r="F198">
        <v>663</v>
      </c>
      <c r="G198">
        <v>3.4</v>
      </c>
      <c r="H198" s="1">
        <v>330000</v>
      </c>
    </row>
    <row r="199" spans="1:8">
      <c r="A199" t="s">
        <v>101</v>
      </c>
      <c r="B199" t="s">
        <v>102</v>
      </c>
      <c r="C199">
        <v>2022</v>
      </c>
      <c r="D199">
        <v>6.8</v>
      </c>
      <c r="E199">
        <v>624</v>
      </c>
      <c r="F199">
        <v>605</v>
      </c>
      <c r="G199">
        <v>4.4000000000000004</v>
      </c>
      <c r="H199" s="1">
        <v>330000</v>
      </c>
    </row>
    <row r="200" spans="1:8">
      <c r="A200" t="s">
        <v>101</v>
      </c>
      <c r="B200" t="s">
        <v>102</v>
      </c>
      <c r="C200">
        <v>2021</v>
      </c>
      <c r="D200">
        <v>6.8</v>
      </c>
      <c r="E200">
        <v>624</v>
      </c>
      <c r="F200">
        <v>605</v>
      </c>
      <c r="G200">
        <v>4.3</v>
      </c>
      <c r="H200" s="1">
        <v>330000</v>
      </c>
    </row>
    <row r="201" spans="1:8">
      <c r="A201" t="s">
        <v>101</v>
      </c>
      <c r="B201" t="s">
        <v>102</v>
      </c>
      <c r="C201">
        <v>2021</v>
      </c>
      <c r="D201">
        <v>6.6</v>
      </c>
      <c r="E201">
        <v>624</v>
      </c>
      <c r="F201">
        <v>642</v>
      </c>
      <c r="G201">
        <v>4.4000000000000004</v>
      </c>
      <c r="H201" s="1">
        <v>330000</v>
      </c>
    </row>
    <row r="202" spans="1:8">
      <c r="A202" t="s">
        <v>101</v>
      </c>
      <c r="B202" t="s">
        <v>102</v>
      </c>
      <c r="C202">
        <v>2021</v>
      </c>
      <c r="D202">
        <v>6.8</v>
      </c>
      <c r="E202">
        <v>624</v>
      </c>
      <c r="F202">
        <v>605</v>
      </c>
      <c r="G202">
        <v>4.4000000000000004</v>
      </c>
      <c r="H202" s="1">
        <v>330000</v>
      </c>
    </row>
    <row r="203" spans="1:8">
      <c r="A203" t="s">
        <v>51</v>
      </c>
      <c r="B203" t="s">
        <v>207</v>
      </c>
      <c r="C203">
        <v>2021</v>
      </c>
      <c r="D203">
        <v>4</v>
      </c>
      <c r="E203">
        <v>720</v>
      </c>
      <c r="F203">
        <v>590</v>
      </c>
      <c r="G203">
        <v>3.1</v>
      </c>
      <c r="H203" s="1">
        <v>330000</v>
      </c>
    </row>
    <row r="204" spans="1:8">
      <c r="A204" t="s">
        <v>27</v>
      </c>
      <c r="B204" t="s">
        <v>111</v>
      </c>
      <c r="C204">
        <v>2022</v>
      </c>
      <c r="D204">
        <v>5.2</v>
      </c>
      <c r="E204">
        <v>715</v>
      </c>
      <c r="F204">
        <v>664</v>
      </c>
      <c r="G204">
        <v>3.2</v>
      </c>
      <c r="H204" s="1">
        <v>329100</v>
      </c>
    </row>
    <row r="205" spans="1:8">
      <c r="A205" t="s">
        <v>19</v>
      </c>
      <c r="B205" t="s">
        <v>177</v>
      </c>
      <c r="C205">
        <v>2021</v>
      </c>
      <c r="D205">
        <v>4</v>
      </c>
      <c r="E205">
        <v>720</v>
      </c>
      <c r="F205">
        <v>590</v>
      </c>
      <c r="G205">
        <v>3.2</v>
      </c>
      <c r="H205" s="1">
        <v>326050</v>
      </c>
    </row>
    <row r="206" spans="1:8">
      <c r="A206" t="s">
        <v>19</v>
      </c>
      <c r="B206" t="s">
        <v>177</v>
      </c>
      <c r="C206">
        <v>2021</v>
      </c>
      <c r="D206">
        <v>4</v>
      </c>
      <c r="E206">
        <v>720</v>
      </c>
      <c r="F206">
        <v>590</v>
      </c>
      <c r="G206">
        <v>3.1</v>
      </c>
      <c r="H206" s="1">
        <v>325000</v>
      </c>
    </row>
    <row r="207" spans="1:8">
      <c r="A207" t="s">
        <v>51</v>
      </c>
      <c r="B207" t="s">
        <v>207</v>
      </c>
      <c r="C207">
        <v>2021</v>
      </c>
      <c r="D207">
        <v>4</v>
      </c>
      <c r="E207">
        <v>720</v>
      </c>
      <c r="F207">
        <v>590</v>
      </c>
      <c r="G207">
        <v>3.1</v>
      </c>
      <c r="H207" s="1">
        <v>325000</v>
      </c>
    </row>
    <row r="208" spans="1:8">
      <c r="A208" t="s">
        <v>51</v>
      </c>
      <c r="B208" t="s">
        <v>207</v>
      </c>
      <c r="C208">
        <v>2021</v>
      </c>
      <c r="D208">
        <v>4</v>
      </c>
      <c r="E208">
        <v>720</v>
      </c>
      <c r="F208">
        <v>590</v>
      </c>
      <c r="G208">
        <v>3.1</v>
      </c>
      <c r="H208" s="1">
        <v>325000</v>
      </c>
    </row>
    <row r="209" spans="1:8">
      <c r="A209" t="s">
        <v>27</v>
      </c>
      <c r="B209" t="s">
        <v>111</v>
      </c>
      <c r="C209">
        <v>2022</v>
      </c>
      <c r="D209">
        <v>5.2</v>
      </c>
      <c r="E209">
        <v>715</v>
      </c>
      <c r="F209">
        <v>663</v>
      </c>
      <c r="G209">
        <v>3.4</v>
      </c>
      <c r="H209" s="1">
        <v>321000</v>
      </c>
    </row>
    <row r="210" spans="1:8">
      <c r="A210" t="s">
        <v>27</v>
      </c>
      <c r="B210" t="s">
        <v>111</v>
      </c>
      <c r="C210">
        <v>2022</v>
      </c>
      <c r="D210">
        <v>5.2</v>
      </c>
      <c r="E210">
        <v>715</v>
      </c>
      <c r="F210">
        <v>664</v>
      </c>
      <c r="G210">
        <v>3.4</v>
      </c>
      <c r="H210" s="1">
        <v>314500</v>
      </c>
    </row>
    <row r="211" spans="1:8">
      <c r="A211" t="s">
        <v>27</v>
      </c>
      <c r="B211" t="s">
        <v>111</v>
      </c>
      <c r="C211">
        <v>2021</v>
      </c>
      <c r="D211">
        <v>5.2</v>
      </c>
      <c r="E211">
        <v>715</v>
      </c>
      <c r="F211">
        <v>663</v>
      </c>
      <c r="G211">
        <v>3.2</v>
      </c>
      <c r="H211" s="1">
        <v>310000</v>
      </c>
    </row>
    <row r="212" spans="1:8">
      <c r="A212" t="s">
        <v>27</v>
      </c>
      <c r="B212" t="s">
        <v>111</v>
      </c>
      <c r="C212">
        <v>2021</v>
      </c>
      <c r="D212">
        <v>5.2</v>
      </c>
      <c r="E212">
        <v>715</v>
      </c>
      <c r="F212">
        <v>663</v>
      </c>
      <c r="G212">
        <v>3.2</v>
      </c>
      <c r="H212" s="1">
        <v>308000</v>
      </c>
    </row>
    <row r="213" spans="1:8">
      <c r="A213" t="s">
        <v>27</v>
      </c>
      <c r="B213" t="s">
        <v>111</v>
      </c>
      <c r="C213">
        <v>2022</v>
      </c>
      <c r="D213">
        <v>5.2</v>
      </c>
      <c r="E213">
        <v>715</v>
      </c>
      <c r="F213">
        <v>663</v>
      </c>
      <c r="G213">
        <v>3.2</v>
      </c>
      <c r="H213" s="1">
        <v>308000</v>
      </c>
    </row>
    <row r="214" spans="1:8">
      <c r="A214" t="s">
        <v>27</v>
      </c>
      <c r="B214" t="s">
        <v>111</v>
      </c>
      <c r="C214">
        <v>2022</v>
      </c>
      <c r="D214">
        <v>5.2</v>
      </c>
      <c r="E214">
        <v>715</v>
      </c>
      <c r="F214">
        <v>664</v>
      </c>
      <c r="G214">
        <v>3.2</v>
      </c>
      <c r="H214" s="1">
        <v>307820</v>
      </c>
    </row>
    <row r="215" spans="1:8">
      <c r="A215" t="s">
        <v>27</v>
      </c>
      <c r="B215" t="s">
        <v>111</v>
      </c>
      <c r="C215">
        <v>2021</v>
      </c>
      <c r="D215">
        <v>5.2</v>
      </c>
      <c r="E215">
        <v>715</v>
      </c>
      <c r="F215">
        <v>664</v>
      </c>
      <c r="G215">
        <v>3.4</v>
      </c>
      <c r="H215" s="1">
        <v>307820</v>
      </c>
    </row>
    <row r="216" spans="1:8">
      <c r="A216" t="s">
        <v>27</v>
      </c>
      <c r="B216" t="s">
        <v>111</v>
      </c>
      <c r="C216">
        <v>2021</v>
      </c>
      <c r="D216">
        <v>5.2</v>
      </c>
      <c r="E216">
        <v>715</v>
      </c>
      <c r="F216">
        <v>664</v>
      </c>
      <c r="G216">
        <v>3.4</v>
      </c>
      <c r="H216" s="1">
        <v>307820</v>
      </c>
    </row>
    <row r="217" spans="1:8">
      <c r="A217" t="s">
        <v>27</v>
      </c>
      <c r="B217" t="s">
        <v>111</v>
      </c>
      <c r="C217">
        <v>2021</v>
      </c>
      <c r="D217">
        <v>5.2</v>
      </c>
      <c r="E217">
        <v>715</v>
      </c>
      <c r="F217">
        <v>664</v>
      </c>
      <c r="G217">
        <v>3.2</v>
      </c>
      <c r="H217" s="1">
        <v>307820</v>
      </c>
    </row>
    <row r="218" spans="1:8">
      <c r="A218" t="s">
        <v>27</v>
      </c>
      <c r="B218" t="s">
        <v>111</v>
      </c>
      <c r="C218">
        <v>2021</v>
      </c>
      <c r="D218">
        <v>5.2</v>
      </c>
      <c r="E218">
        <v>715</v>
      </c>
      <c r="F218">
        <v>663</v>
      </c>
      <c r="G218">
        <v>3.2</v>
      </c>
      <c r="H218" s="1">
        <v>305000</v>
      </c>
    </row>
    <row r="219" spans="1:8">
      <c r="A219" t="s">
        <v>27</v>
      </c>
      <c r="B219" t="s">
        <v>111</v>
      </c>
      <c r="C219">
        <v>2021</v>
      </c>
      <c r="D219">
        <v>5.2</v>
      </c>
      <c r="E219">
        <v>715</v>
      </c>
      <c r="F219">
        <v>664</v>
      </c>
      <c r="G219">
        <v>3.4</v>
      </c>
      <c r="H219" s="1">
        <v>304995</v>
      </c>
    </row>
    <row r="220" spans="1:8">
      <c r="A220" t="s">
        <v>27</v>
      </c>
      <c r="B220" t="s">
        <v>111</v>
      </c>
      <c r="C220">
        <v>2021</v>
      </c>
      <c r="D220">
        <v>5.2</v>
      </c>
      <c r="E220">
        <v>715</v>
      </c>
      <c r="F220">
        <v>664</v>
      </c>
      <c r="G220">
        <v>3.2</v>
      </c>
      <c r="H220" s="1">
        <v>304995</v>
      </c>
    </row>
    <row r="221" spans="1:8">
      <c r="A221" t="s">
        <v>27</v>
      </c>
      <c r="B221" t="s">
        <v>111</v>
      </c>
      <c r="C221">
        <v>2021</v>
      </c>
      <c r="D221">
        <v>5.2</v>
      </c>
      <c r="E221">
        <v>715</v>
      </c>
      <c r="F221">
        <v>663</v>
      </c>
      <c r="G221">
        <v>3.2</v>
      </c>
      <c r="H221" s="1">
        <v>304995</v>
      </c>
    </row>
    <row r="222" spans="1:8">
      <c r="A222" t="s">
        <v>27</v>
      </c>
      <c r="B222" t="s">
        <v>111</v>
      </c>
      <c r="C222">
        <v>2021</v>
      </c>
      <c r="D222">
        <v>5.2</v>
      </c>
      <c r="E222">
        <v>715</v>
      </c>
      <c r="F222">
        <v>664</v>
      </c>
      <c r="G222">
        <v>3.4</v>
      </c>
      <c r="H222" s="1">
        <v>304995</v>
      </c>
    </row>
    <row r="223" spans="1:8">
      <c r="A223" t="s">
        <v>27</v>
      </c>
      <c r="B223" t="s">
        <v>111</v>
      </c>
      <c r="C223">
        <v>2021</v>
      </c>
      <c r="D223">
        <v>5.2</v>
      </c>
      <c r="E223">
        <v>715</v>
      </c>
      <c r="F223">
        <v>664</v>
      </c>
      <c r="G223">
        <v>3.2</v>
      </c>
      <c r="H223" s="1">
        <v>304995</v>
      </c>
    </row>
    <row r="224" spans="1:8">
      <c r="A224" t="s">
        <v>48</v>
      </c>
      <c r="B224" t="s">
        <v>212</v>
      </c>
      <c r="C224">
        <v>2022</v>
      </c>
      <c r="D224">
        <v>6</v>
      </c>
      <c r="E224">
        <v>650</v>
      </c>
      <c r="F224">
        <v>664</v>
      </c>
      <c r="G224">
        <v>3.5</v>
      </c>
      <c r="H224" s="1">
        <v>300000</v>
      </c>
    </row>
    <row r="225" spans="1:8">
      <c r="A225" t="s">
        <v>15</v>
      </c>
      <c r="B225" t="s">
        <v>16</v>
      </c>
      <c r="C225">
        <v>2021</v>
      </c>
      <c r="D225">
        <v>4</v>
      </c>
      <c r="E225">
        <v>710</v>
      </c>
      <c r="F225">
        <v>568</v>
      </c>
      <c r="G225">
        <v>2.7</v>
      </c>
      <c r="H225" s="1">
        <v>298000</v>
      </c>
    </row>
    <row r="226" spans="1:8">
      <c r="A226" t="s">
        <v>15</v>
      </c>
      <c r="B226" t="s">
        <v>16</v>
      </c>
      <c r="C226">
        <v>2021</v>
      </c>
      <c r="D226">
        <v>4</v>
      </c>
      <c r="E226">
        <v>710</v>
      </c>
      <c r="F226">
        <v>568</v>
      </c>
      <c r="G226">
        <v>2.7</v>
      </c>
      <c r="H226" s="1">
        <v>298000</v>
      </c>
    </row>
    <row r="227" spans="1:8">
      <c r="A227" t="s">
        <v>11</v>
      </c>
      <c r="B227" t="s">
        <v>184</v>
      </c>
      <c r="C227">
        <v>2021</v>
      </c>
      <c r="D227">
        <v>3.9</v>
      </c>
      <c r="E227">
        <v>710</v>
      </c>
      <c r="F227">
        <v>568</v>
      </c>
      <c r="G227">
        <v>2.9</v>
      </c>
      <c r="H227" s="1">
        <v>280000</v>
      </c>
    </row>
    <row r="228" spans="1:8">
      <c r="A228" t="s">
        <v>11</v>
      </c>
      <c r="B228" t="s">
        <v>93</v>
      </c>
      <c r="C228">
        <v>2022</v>
      </c>
      <c r="D228">
        <v>3.9</v>
      </c>
      <c r="E228">
        <v>710</v>
      </c>
      <c r="F228">
        <v>568</v>
      </c>
      <c r="G228">
        <v>2.9</v>
      </c>
      <c r="H228" s="1">
        <v>276550</v>
      </c>
    </row>
    <row r="229" spans="1:8">
      <c r="A229" t="s">
        <v>11</v>
      </c>
      <c r="B229" t="s">
        <v>93</v>
      </c>
      <c r="C229">
        <v>2021</v>
      </c>
      <c r="D229">
        <v>3.9</v>
      </c>
      <c r="E229">
        <v>710</v>
      </c>
      <c r="F229">
        <v>568</v>
      </c>
      <c r="G229">
        <v>2.9</v>
      </c>
      <c r="H229" s="1">
        <v>276550</v>
      </c>
    </row>
    <row r="230" spans="1:8">
      <c r="A230" t="s">
        <v>11</v>
      </c>
      <c r="B230" t="s">
        <v>93</v>
      </c>
      <c r="C230">
        <v>2022</v>
      </c>
      <c r="D230">
        <v>3.9</v>
      </c>
      <c r="E230">
        <v>710</v>
      </c>
      <c r="F230">
        <v>568</v>
      </c>
      <c r="G230">
        <v>2.8</v>
      </c>
      <c r="H230" s="1">
        <v>276550</v>
      </c>
    </row>
    <row r="231" spans="1:8">
      <c r="A231" t="s">
        <v>19</v>
      </c>
      <c r="B231" t="s">
        <v>148</v>
      </c>
      <c r="C231">
        <v>2014</v>
      </c>
      <c r="D231">
        <v>6.2</v>
      </c>
      <c r="E231">
        <v>622</v>
      </c>
      <c r="F231">
        <v>468</v>
      </c>
      <c r="G231">
        <v>3.5</v>
      </c>
      <c r="H231" s="1">
        <v>275000</v>
      </c>
    </row>
    <row r="232" spans="1:8">
      <c r="A232" t="s">
        <v>19</v>
      </c>
      <c r="B232" t="s">
        <v>52</v>
      </c>
      <c r="C232">
        <v>2021</v>
      </c>
      <c r="D232">
        <v>6.2</v>
      </c>
      <c r="E232">
        <v>622</v>
      </c>
      <c r="F232">
        <v>468</v>
      </c>
      <c r="G232">
        <v>3.2</v>
      </c>
      <c r="H232" s="1">
        <v>275000</v>
      </c>
    </row>
    <row r="233" spans="1:8">
      <c r="A233" t="s">
        <v>19</v>
      </c>
      <c r="B233" t="s">
        <v>148</v>
      </c>
      <c r="C233">
        <v>2014</v>
      </c>
      <c r="D233">
        <v>6.2</v>
      </c>
      <c r="E233">
        <v>622</v>
      </c>
      <c r="F233">
        <v>468</v>
      </c>
      <c r="G233">
        <v>3.5</v>
      </c>
      <c r="H233" s="1">
        <v>275000</v>
      </c>
    </row>
    <row r="234" spans="1:8">
      <c r="A234" t="s">
        <v>11</v>
      </c>
      <c r="B234" t="s">
        <v>93</v>
      </c>
      <c r="C234">
        <v>2022</v>
      </c>
      <c r="D234">
        <v>3.9</v>
      </c>
      <c r="E234">
        <v>710</v>
      </c>
      <c r="F234">
        <v>568</v>
      </c>
      <c r="G234">
        <v>2.8</v>
      </c>
      <c r="H234" s="1">
        <v>275000</v>
      </c>
    </row>
    <row r="235" spans="1:8">
      <c r="A235" t="s">
        <v>9</v>
      </c>
      <c r="B235" t="s">
        <v>10</v>
      </c>
      <c r="C235">
        <v>2021</v>
      </c>
      <c r="D235">
        <v>5.2</v>
      </c>
      <c r="E235">
        <v>630</v>
      </c>
      <c r="F235">
        <v>443</v>
      </c>
      <c r="G235">
        <v>2.8</v>
      </c>
      <c r="H235" s="1">
        <v>274390</v>
      </c>
    </row>
    <row r="236" spans="1:8">
      <c r="A236" t="s">
        <v>11</v>
      </c>
      <c r="B236" t="s">
        <v>184</v>
      </c>
      <c r="C236">
        <v>2022</v>
      </c>
      <c r="D236">
        <v>3.9</v>
      </c>
      <c r="E236">
        <v>710</v>
      </c>
      <c r="F236">
        <v>568</v>
      </c>
      <c r="G236">
        <v>2.9</v>
      </c>
      <c r="H236" s="1">
        <v>274390</v>
      </c>
    </row>
    <row r="237" spans="1:8">
      <c r="A237" t="s">
        <v>9</v>
      </c>
      <c r="B237" t="s">
        <v>10</v>
      </c>
      <c r="C237">
        <v>2021</v>
      </c>
      <c r="D237">
        <v>5.2</v>
      </c>
      <c r="E237">
        <v>630</v>
      </c>
      <c r="F237">
        <v>443</v>
      </c>
      <c r="G237">
        <v>2.8</v>
      </c>
      <c r="H237" s="1">
        <v>274390</v>
      </c>
    </row>
    <row r="238" spans="1:8">
      <c r="A238" t="s">
        <v>11</v>
      </c>
      <c r="B238" t="s">
        <v>93</v>
      </c>
      <c r="C238">
        <v>2021</v>
      </c>
      <c r="D238">
        <v>3.9</v>
      </c>
      <c r="E238">
        <v>710</v>
      </c>
      <c r="F238">
        <v>568</v>
      </c>
      <c r="G238">
        <v>2.8</v>
      </c>
      <c r="H238" s="1">
        <v>274280</v>
      </c>
    </row>
    <row r="239" spans="1:8">
      <c r="A239" t="s">
        <v>11</v>
      </c>
      <c r="B239" t="s">
        <v>93</v>
      </c>
      <c r="C239">
        <v>2021</v>
      </c>
      <c r="D239">
        <v>3.9</v>
      </c>
      <c r="E239">
        <v>710</v>
      </c>
      <c r="F239">
        <v>568</v>
      </c>
      <c r="G239">
        <v>2.9</v>
      </c>
      <c r="H239" s="1">
        <v>274280</v>
      </c>
    </row>
    <row r="240" spans="1:8">
      <c r="A240" t="s">
        <v>11</v>
      </c>
      <c r="B240" t="s">
        <v>93</v>
      </c>
      <c r="C240">
        <v>2021</v>
      </c>
      <c r="D240">
        <v>3.9</v>
      </c>
      <c r="E240">
        <v>710</v>
      </c>
      <c r="F240">
        <v>568</v>
      </c>
      <c r="G240">
        <v>2.9</v>
      </c>
      <c r="H240" s="1">
        <v>274280</v>
      </c>
    </row>
    <row r="241" spans="1:8">
      <c r="A241" t="s">
        <v>11</v>
      </c>
      <c r="B241" t="s">
        <v>93</v>
      </c>
      <c r="C241">
        <v>2021</v>
      </c>
      <c r="D241">
        <v>3.9</v>
      </c>
      <c r="E241">
        <v>710</v>
      </c>
      <c r="F241">
        <v>568</v>
      </c>
      <c r="G241">
        <v>2.9</v>
      </c>
      <c r="H241" s="1">
        <v>274280</v>
      </c>
    </row>
    <row r="242" spans="1:8">
      <c r="A242" t="s">
        <v>11</v>
      </c>
      <c r="B242" t="s">
        <v>184</v>
      </c>
      <c r="C242">
        <v>2021</v>
      </c>
      <c r="D242">
        <v>3.9</v>
      </c>
      <c r="E242">
        <v>710</v>
      </c>
      <c r="F242">
        <v>568</v>
      </c>
      <c r="G242">
        <v>2.9</v>
      </c>
      <c r="H242" s="1">
        <v>274280</v>
      </c>
    </row>
    <row r="243" spans="1:8">
      <c r="A243" t="s">
        <v>11</v>
      </c>
      <c r="B243" t="s">
        <v>93</v>
      </c>
      <c r="C243">
        <v>2021</v>
      </c>
      <c r="D243">
        <v>3.9</v>
      </c>
      <c r="E243">
        <v>710</v>
      </c>
      <c r="F243">
        <v>568</v>
      </c>
      <c r="G243">
        <v>2.8</v>
      </c>
      <c r="H243" s="1">
        <v>274280</v>
      </c>
    </row>
    <row r="244" spans="1:8">
      <c r="A244" t="s">
        <v>15</v>
      </c>
      <c r="B244" t="s">
        <v>83</v>
      </c>
      <c r="C244">
        <v>2021</v>
      </c>
      <c r="D244">
        <v>3.8</v>
      </c>
      <c r="E244">
        <v>592</v>
      </c>
      <c r="F244">
        <v>457</v>
      </c>
      <c r="G244">
        <v>2.9</v>
      </c>
      <c r="H244" s="1">
        <v>256500</v>
      </c>
    </row>
    <row r="245" spans="1:8">
      <c r="A245" t="s">
        <v>15</v>
      </c>
      <c r="B245" t="s">
        <v>83</v>
      </c>
      <c r="C245">
        <v>2021</v>
      </c>
      <c r="D245">
        <v>3.8</v>
      </c>
      <c r="E245">
        <v>592</v>
      </c>
      <c r="F245">
        <v>457</v>
      </c>
      <c r="G245">
        <v>2.8</v>
      </c>
      <c r="H245" s="1">
        <v>256500</v>
      </c>
    </row>
    <row r="246" spans="1:8">
      <c r="A246" t="s">
        <v>15</v>
      </c>
      <c r="B246" t="s">
        <v>178</v>
      </c>
      <c r="C246">
        <v>2021</v>
      </c>
      <c r="D246">
        <v>3.8</v>
      </c>
      <c r="E246">
        <v>592</v>
      </c>
      <c r="F246">
        <v>457</v>
      </c>
      <c r="G246">
        <v>2.8</v>
      </c>
      <c r="H246" s="1">
        <v>256500</v>
      </c>
    </row>
    <row r="247" spans="1:8">
      <c r="A247" t="s">
        <v>15</v>
      </c>
      <c r="B247" t="s">
        <v>178</v>
      </c>
      <c r="C247">
        <v>2021</v>
      </c>
      <c r="D247">
        <v>3.8</v>
      </c>
      <c r="E247">
        <v>592</v>
      </c>
      <c r="F247">
        <v>457</v>
      </c>
      <c r="G247">
        <v>2.8</v>
      </c>
      <c r="H247" s="1">
        <v>256500</v>
      </c>
    </row>
    <row r="248" spans="1:8">
      <c r="A248" t="s">
        <v>15</v>
      </c>
      <c r="B248" t="s">
        <v>178</v>
      </c>
      <c r="C248">
        <v>2021</v>
      </c>
      <c r="D248">
        <v>3.8</v>
      </c>
      <c r="E248">
        <v>592</v>
      </c>
      <c r="F248">
        <v>457</v>
      </c>
      <c r="G248">
        <v>2.8</v>
      </c>
      <c r="H248" s="1">
        <v>256500</v>
      </c>
    </row>
    <row r="249" spans="1:8">
      <c r="A249" t="s">
        <v>15</v>
      </c>
      <c r="B249" t="s">
        <v>83</v>
      </c>
      <c r="C249">
        <v>2021</v>
      </c>
      <c r="D249">
        <v>3.8</v>
      </c>
      <c r="E249">
        <v>592</v>
      </c>
      <c r="F249">
        <v>457</v>
      </c>
      <c r="G249">
        <v>2.8</v>
      </c>
      <c r="H249" s="1">
        <v>256500</v>
      </c>
    </row>
    <row r="250" spans="1:8">
      <c r="A250" t="s">
        <v>19</v>
      </c>
      <c r="B250" t="s">
        <v>52</v>
      </c>
      <c r="C250">
        <v>2021</v>
      </c>
      <c r="D250">
        <v>6.2</v>
      </c>
      <c r="E250">
        <v>622</v>
      </c>
      <c r="F250">
        <v>468</v>
      </c>
      <c r="G250">
        <v>3.6</v>
      </c>
      <c r="H250" s="1">
        <v>254995</v>
      </c>
    </row>
    <row r="251" spans="1:8">
      <c r="A251" t="s">
        <v>19</v>
      </c>
      <c r="B251" t="s">
        <v>52</v>
      </c>
      <c r="C251">
        <v>2021</v>
      </c>
      <c r="D251">
        <v>6.3</v>
      </c>
      <c r="E251">
        <v>622</v>
      </c>
      <c r="F251">
        <v>468</v>
      </c>
      <c r="G251">
        <v>3.6</v>
      </c>
      <c r="H251" s="1">
        <v>254500</v>
      </c>
    </row>
    <row r="252" spans="1:8">
      <c r="A252" t="s">
        <v>19</v>
      </c>
      <c r="B252" t="s">
        <v>52</v>
      </c>
      <c r="C252">
        <v>2021</v>
      </c>
      <c r="D252">
        <v>4</v>
      </c>
      <c r="E252">
        <v>730</v>
      </c>
      <c r="F252">
        <v>590</v>
      </c>
      <c r="G252">
        <v>2.9</v>
      </c>
      <c r="H252" s="1">
        <v>250000</v>
      </c>
    </row>
    <row r="253" spans="1:8">
      <c r="A253" t="s">
        <v>11</v>
      </c>
      <c r="B253" t="s">
        <v>113</v>
      </c>
      <c r="C253">
        <v>2022</v>
      </c>
      <c r="D253">
        <v>3.9</v>
      </c>
      <c r="E253">
        <v>591</v>
      </c>
      <c r="F253">
        <v>561</v>
      </c>
      <c r="G253">
        <v>3.4</v>
      </c>
      <c r="H253" s="1">
        <v>250000</v>
      </c>
    </row>
    <row r="254" spans="1:8">
      <c r="A254" t="s">
        <v>15</v>
      </c>
      <c r="B254" t="s">
        <v>65</v>
      </c>
      <c r="C254">
        <v>2021</v>
      </c>
      <c r="D254">
        <v>4</v>
      </c>
      <c r="E254">
        <v>612</v>
      </c>
      <c r="F254">
        <v>465</v>
      </c>
      <c r="G254">
        <v>3.1</v>
      </c>
      <c r="H254" s="1">
        <v>250000</v>
      </c>
    </row>
    <row r="255" spans="1:8">
      <c r="A255" t="s">
        <v>51</v>
      </c>
      <c r="B255" t="s">
        <v>52</v>
      </c>
      <c r="C255">
        <v>2021</v>
      </c>
      <c r="D255">
        <v>6.2</v>
      </c>
      <c r="E255">
        <v>622</v>
      </c>
      <c r="F255">
        <v>468</v>
      </c>
      <c r="G255">
        <v>3.5</v>
      </c>
      <c r="H255" s="1">
        <v>248000</v>
      </c>
    </row>
    <row r="256" spans="1:8">
      <c r="A256" t="s">
        <v>19</v>
      </c>
      <c r="B256" t="s">
        <v>52</v>
      </c>
      <c r="C256">
        <v>2021</v>
      </c>
      <c r="D256">
        <v>4</v>
      </c>
      <c r="E256">
        <v>577</v>
      </c>
      <c r="F256">
        <v>516</v>
      </c>
      <c r="G256">
        <v>3.6</v>
      </c>
      <c r="H256" s="1">
        <v>247500</v>
      </c>
    </row>
    <row r="257" spans="1:8">
      <c r="A257" t="s">
        <v>11</v>
      </c>
      <c r="B257" t="s">
        <v>199</v>
      </c>
      <c r="C257">
        <v>2022</v>
      </c>
      <c r="D257">
        <v>3.9</v>
      </c>
      <c r="E257">
        <v>612</v>
      </c>
      <c r="F257">
        <v>560</v>
      </c>
      <c r="G257">
        <v>3.5</v>
      </c>
      <c r="H257" s="1">
        <v>245000</v>
      </c>
    </row>
    <row r="258" spans="1:8">
      <c r="A258" t="s">
        <v>11</v>
      </c>
      <c r="B258" t="s">
        <v>113</v>
      </c>
      <c r="C258">
        <v>2022</v>
      </c>
      <c r="D258">
        <v>3.9</v>
      </c>
      <c r="E258">
        <v>612</v>
      </c>
      <c r="F258">
        <v>561</v>
      </c>
      <c r="G258">
        <v>3.3</v>
      </c>
      <c r="H258" s="1">
        <v>245000</v>
      </c>
    </row>
    <row r="259" spans="1:8">
      <c r="A259" t="s">
        <v>19</v>
      </c>
      <c r="B259" t="s">
        <v>52</v>
      </c>
      <c r="C259">
        <v>2021</v>
      </c>
      <c r="D259">
        <v>6.2</v>
      </c>
      <c r="E259">
        <v>622</v>
      </c>
      <c r="F259">
        <v>468</v>
      </c>
      <c r="G259">
        <v>3.5</v>
      </c>
      <c r="H259" s="1">
        <v>243600</v>
      </c>
    </row>
    <row r="260" spans="1:8">
      <c r="A260" t="s">
        <v>15</v>
      </c>
      <c r="B260" t="s">
        <v>83</v>
      </c>
      <c r="C260">
        <v>2021</v>
      </c>
      <c r="D260">
        <v>3.8</v>
      </c>
      <c r="E260">
        <v>592</v>
      </c>
      <c r="F260">
        <v>457</v>
      </c>
      <c r="G260">
        <v>2.8</v>
      </c>
      <c r="H260" s="1">
        <v>242500</v>
      </c>
    </row>
    <row r="261" spans="1:8">
      <c r="A261" t="s">
        <v>15</v>
      </c>
      <c r="B261" t="s">
        <v>83</v>
      </c>
      <c r="C261">
        <v>2021</v>
      </c>
      <c r="D261">
        <v>3.8</v>
      </c>
      <c r="E261">
        <v>592</v>
      </c>
      <c r="F261">
        <v>457</v>
      </c>
      <c r="G261">
        <v>2.8</v>
      </c>
      <c r="H261" s="1">
        <v>241000</v>
      </c>
    </row>
    <row r="262" spans="1:8">
      <c r="A262" t="s">
        <v>15</v>
      </c>
      <c r="B262" t="s">
        <v>83</v>
      </c>
      <c r="C262">
        <v>2021</v>
      </c>
      <c r="D262">
        <v>3.8</v>
      </c>
      <c r="E262">
        <v>592</v>
      </c>
      <c r="F262">
        <v>457</v>
      </c>
      <c r="G262">
        <v>2.8</v>
      </c>
      <c r="H262" s="1">
        <v>240000</v>
      </c>
    </row>
    <row r="263" spans="1:8">
      <c r="A263" t="s">
        <v>19</v>
      </c>
      <c r="B263" t="s">
        <v>52</v>
      </c>
      <c r="C263">
        <v>2021</v>
      </c>
      <c r="D263">
        <v>6.2</v>
      </c>
      <c r="E263">
        <v>622</v>
      </c>
      <c r="F263">
        <v>468</v>
      </c>
      <c r="G263">
        <v>3.7</v>
      </c>
      <c r="H263" s="1">
        <v>239100</v>
      </c>
    </row>
    <row r="264" spans="1:8">
      <c r="A264" t="s">
        <v>11</v>
      </c>
      <c r="B264" t="s">
        <v>199</v>
      </c>
      <c r="C264">
        <v>2021</v>
      </c>
      <c r="D264">
        <v>3.9</v>
      </c>
      <c r="E264">
        <v>612</v>
      </c>
      <c r="F264">
        <v>561</v>
      </c>
      <c r="G264">
        <v>3.4</v>
      </c>
      <c r="H264" s="1">
        <v>235000</v>
      </c>
    </row>
    <row r="265" spans="1:8">
      <c r="A265" t="s">
        <v>19</v>
      </c>
      <c r="B265" t="s">
        <v>52</v>
      </c>
      <c r="C265">
        <v>2015</v>
      </c>
      <c r="D265">
        <v>6.2</v>
      </c>
      <c r="E265">
        <v>622</v>
      </c>
      <c r="F265">
        <v>468</v>
      </c>
      <c r="G265">
        <v>3.6</v>
      </c>
      <c r="H265" s="1">
        <v>229000</v>
      </c>
    </row>
    <row r="266" spans="1:8">
      <c r="A266" t="s">
        <v>48</v>
      </c>
      <c r="B266" t="s">
        <v>49</v>
      </c>
      <c r="C266">
        <v>2022</v>
      </c>
      <c r="D266">
        <v>4</v>
      </c>
      <c r="E266">
        <v>542</v>
      </c>
      <c r="F266">
        <v>568</v>
      </c>
      <c r="G266">
        <v>3.9</v>
      </c>
      <c r="H266" s="1">
        <v>229000</v>
      </c>
    </row>
    <row r="267" spans="1:8">
      <c r="A267" t="s">
        <v>19</v>
      </c>
      <c r="B267" t="s">
        <v>52</v>
      </c>
      <c r="C267">
        <v>2015</v>
      </c>
      <c r="D267">
        <v>6.2</v>
      </c>
      <c r="E267">
        <v>622</v>
      </c>
      <c r="F267">
        <v>468</v>
      </c>
      <c r="G267">
        <v>3.6</v>
      </c>
      <c r="H267" s="1">
        <v>228000</v>
      </c>
    </row>
    <row r="268" spans="1:8">
      <c r="A268" t="s">
        <v>19</v>
      </c>
      <c r="B268" t="s">
        <v>52</v>
      </c>
      <c r="C268">
        <v>2015</v>
      </c>
      <c r="D268">
        <v>6.2</v>
      </c>
      <c r="E268">
        <v>622</v>
      </c>
      <c r="F268">
        <v>468</v>
      </c>
      <c r="G268">
        <v>3.5</v>
      </c>
      <c r="H268" s="1">
        <v>228000</v>
      </c>
    </row>
    <row r="269" spans="1:8">
      <c r="A269" t="s">
        <v>48</v>
      </c>
      <c r="B269" t="s">
        <v>49</v>
      </c>
      <c r="C269">
        <v>2021</v>
      </c>
      <c r="D269">
        <v>6</v>
      </c>
      <c r="E269">
        <v>626</v>
      </c>
      <c r="F269">
        <v>664</v>
      </c>
      <c r="G269">
        <v>3.6</v>
      </c>
      <c r="H269" s="1">
        <v>225000</v>
      </c>
    </row>
    <row r="270" spans="1:8">
      <c r="A270" t="s">
        <v>15</v>
      </c>
      <c r="B270" t="s">
        <v>50</v>
      </c>
      <c r="C270">
        <v>2022</v>
      </c>
      <c r="D270">
        <v>3</v>
      </c>
      <c r="E270">
        <v>671</v>
      </c>
      <c r="F270">
        <v>531</v>
      </c>
      <c r="G270">
        <v>3</v>
      </c>
      <c r="H270" s="1">
        <v>225000</v>
      </c>
    </row>
    <row r="271" spans="1:8">
      <c r="A271" t="s">
        <v>15</v>
      </c>
      <c r="B271" t="s">
        <v>50</v>
      </c>
      <c r="C271">
        <v>2021</v>
      </c>
      <c r="D271">
        <v>3</v>
      </c>
      <c r="E271">
        <v>671</v>
      </c>
      <c r="F271">
        <v>531</v>
      </c>
      <c r="G271">
        <v>3</v>
      </c>
      <c r="H271" s="1">
        <v>225000</v>
      </c>
    </row>
    <row r="272" spans="1:8">
      <c r="A272" t="s">
        <v>15</v>
      </c>
      <c r="B272" t="s">
        <v>50</v>
      </c>
      <c r="C272">
        <v>2022</v>
      </c>
      <c r="D272">
        <v>3</v>
      </c>
      <c r="E272">
        <v>671</v>
      </c>
      <c r="F272">
        <v>531</v>
      </c>
      <c r="G272">
        <v>3</v>
      </c>
      <c r="H272" s="1">
        <v>225000</v>
      </c>
    </row>
    <row r="273" spans="1:8">
      <c r="A273" t="s">
        <v>15</v>
      </c>
      <c r="B273" t="s">
        <v>50</v>
      </c>
      <c r="C273">
        <v>2021</v>
      </c>
      <c r="D273">
        <v>3</v>
      </c>
      <c r="E273">
        <v>671</v>
      </c>
      <c r="F273">
        <v>531</v>
      </c>
      <c r="G273">
        <v>3</v>
      </c>
      <c r="H273" s="1">
        <v>225000</v>
      </c>
    </row>
    <row r="274" spans="1:8">
      <c r="A274" t="s">
        <v>15</v>
      </c>
      <c r="B274" t="s">
        <v>50</v>
      </c>
      <c r="C274">
        <v>2022</v>
      </c>
      <c r="D274">
        <v>3</v>
      </c>
      <c r="E274">
        <v>671</v>
      </c>
      <c r="F274">
        <v>531</v>
      </c>
      <c r="G274">
        <v>3</v>
      </c>
      <c r="H274" s="1">
        <v>225000</v>
      </c>
    </row>
    <row r="275" spans="1:8">
      <c r="A275" t="s">
        <v>15</v>
      </c>
      <c r="B275" t="s">
        <v>50</v>
      </c>
      <c r="C275">
        <v>2022</v>
      </c>
      <c r="D275">
        <v>3</v>
      </c>
      <c r="E275">
        <v>671</v>
      </c>
      <c r="F275">
        <v>531</v>
      </c>
      <c r="G275">
        <v>3</v>
      </c>
      <c r="H275" s="1">
        <v>225000</v>
      </c>
    </row>
    <row r="276" spans="1:8">
      <c r="A276" t="s">
        <v>15</v>
      </c>
      <c r="B276" t="s">
        <v>50</v>
      </c>
      <c r="C276">
        <v>2022</v>
      </c>
      <c r="D276">
        <v>3</v>
      </c>
      <c r="E276">
        <v>671</v>
      </c>
      <c r="F276">
        <v>531</v>
      </c>
      <c r="G276">
        <v>3</v>
      </c>
      <c r="H276" s="1">
        <v>225000</v>
      </c>
    </row>
    <row r="277" spans="1:8">
      <c r="A277" t="s">
        <v>15</v>
      </c>
      <c r="B277" t="s">
        <v>50</v>
      </c>
      <c r="C277">
        <v>2022</v>
      </c>
      <c r="D277">
        <v>3</v>
      </c>
      <c r="E277">
        <v>671</v>
      </c>
      <c r="F277">
        <v>531</v>
      </c>
      <c r="G277">
        <v>3</v>
      </c>
      <c r="H277" s="1">
        <v>225000</v>
      </c>
    </row>
    <row r="278" spans="1:8">
      <c r="A278" t="s">
        <v>15</v>
      </c>
      <c r="B278" t="s">
        <v>50</v>
      </c>
      <c r="C278">
        <v>2021</v>
      </c>
      <c r="D278">
        <v>3</v>
      </c>
      <c r="E278">
        <v>671</v>
      </c>
      <c r="F278">
        <v>531</v>
      </c>
      <c r="G278">
        <v>3</v>
      </c>
      <c r="H278" s="1">
        <v>225000</v>
      </c>
    </row>
    <row r="279" spans="1:8">
      <c r="A279" t="s">
        <v>15</v>
      </c>
      <c r="B279" t="s">
        <v>50</v>
      </c>
      <c r="C279">
        <v>2021</v>
      </c>
      <c r="D279">
        <v>3</v>
      </c>
      <c r="E279">
        <v>671</v>
      </c>
      <c r="F279">
        <v>531</v>
      </c>
      <c r="G279">
        <v>3</v>
      </c>
      <c r="H279" s="1">
        <v>225000</v>
      </c>
    </row>
    <row r="280" spans="1:8">
      <c r="A280" t="s">
        <v>15</v>
      </c>
      <c r="B280" t="s">
        <v>50</v>
      </c>
      <c r="C280">
        <v>2022</v>
      </c>
      <c r="D280">
        <v>3</v>
      </c>
      <c r="E280">
        <v>671</v>
      </c>
      <c r="F280">
        <v>531</v>
      </c>
      <c r="G280">
        <v>3</v>
      </c>
      <c r="H280" s="1">
        <v>225000</v>
      </c>
    </row>
    <row r="281" spans="1:8">
      <c r="A281" t="s">
        <v>48</v>
      </c>
      <c r="B281" t="s">
        <v>49</v>
      </c>
      <c r="C281">
        <v>2022</v>
      </c>
      <c r="D281">
        <v>6</v>
      </c>
      <c r="E281">
        <v>626</v>
      </c>
      <c r="F281">
        <v>664</v>
      </c>
      <c r="G281">
        <v>3.3</v>
      </c>
      <c r="H281" s="1">
        <v>225000</v>
      </c>
    </row>
    <row r="282" spans="1:8">
      <c r="A282" t="s">
        <v>15</v>
      </c>
      <c r="B282" t="s">
        <v>50</v>
      </c>
      <c r="C282">
        <v>2022</v>
      </c>
      <c r="D282">
        <v>3</v>
      </c>
      <c r="E282">
        <v>671</v>
      </c>
      <c r="F282">
        <v>531</v>
      </c>
      <c r="G282">
        <v>3</v>
      </c>
      <c r="H282" s="1">
        <v>225000</v>
      </c>
    </row>
    <row r="283" spans="1:8">
      <c r="A283" t="s">
        <v>11</v>
      </c>
      <c r="B283" t="s">
        <v>70</v>
      </c>
      <c r="C283">
        <v>2021</v>
      </c>
      <c r="D283">
        <v>3.9</v>
      </c>
      <c r="E283">
        <v>612</v>
      </c>
      <c r="F283">
        <v>561</v>
      </c>
      <c r="G283">
        <v>3.3</v>
      </c>
      <c r="H283" s="1">
        <v>222630</v>
      </c>
    </row>
    <row r="284" spans="1:8">
      <c r="A284" t="s">
        <v>11</v>
      </c>
      <c r="B284" t="s">
        <v>70</v>
      </c>
      <c r="C284">
        <v>2022</v>
      </c>
      <c r="D284">
        <v>3.9</v>
      </c>
      <c r="E284">
        <v>612</v>
      </c>
      <c r="F284">
        <v>560</v>
      </c>
      <c r="G284">
        <v>3.3</v>
      </c>
      <c r="H284" s="1">
        <v>222630</v>
      </c>
    </row>
    <row r="285" spans="1:8">
      <c r="A285" t="s">
        <v>11</v>
      </c>
      <c r="B285" t="s">
        <v>70</v>
      </c>
      <c r="C285">
        <v>2021</v>
      </c>
      <c r="D285">
        <v>3.9</v>
      </c>
      <c r="E285">
        <v>612</v>
      </c>
      <c r="F285">
        <v>561</v>
      </c>
      <c r="G285">
        <v>3.3</v>
      </c>
      <c r="H285" s="1">
        <v>222620</v>
      </c>
    </row>
    <row r="286" spans="1:8">
      <c r="A286" t="s">
        <v>11</v>
      </c>
      <c r="B286" t="s">
        <v>70</v>
      </c>
      <c r="C286">
        <v>2021</v>
      </c>
      <c r="D286">
        <v>3.9</v>
      </c>
      <c r="E286">
        <v>611</v>
      </c>
      <c r="F286">
        <v>560</v>
      </c>
      <c r="G286">
        <v>3.3</v>
      </c>
      <c r="H286" s="1">
        <v>222620</v>
      </c>
    </row>
    <row r="287" spans="1:8">
      <c r="A287" t="s">
        <v>19</v>
      </c>
      <c r="B287" t="s">
        <v>52</v>
      </c>
      <c r="C287">
        <v>2015</v>
      </c>
      <c r="D287">
        <v>6.2</v>
      </c>
      <c r="E287">
        <v>622</v>
      </c>
      <c r="F287">
        <v>468</v>
      </c>
      <c r="G287">
        <v>3.5</v>
      </c>
      <c r="H287" s="1">
        <v>222500</v>
      </c>
    </row>
    <row r="288" spans="1:8">
      <c r="A288" t="s">
        <v>9</v>
      </c>
      <c r="B288" t="s">
        <v>69</v>
      </c>
      <c r="C288">
        <v>2021</v>
      </c>
      <c r="D288">
        <v>4</v>
      </c>
      <c r="E288">
        <v>641</v>
      </c>
      <c r="F288">
        <v>627</v>
      </c>
      <c r="G288">
        <v>3.6</v>
      </c>
      <c r="H288" s="1">
        <v>222004</v>
      </c>
    </row>
    <row r="289" spans="1:8">
      <c r="A289" t="s">
        <v>9</v>
      </c>
      <c r="B289" t="s">
        <v>69</v>
      </c>
      <c r="C289">
        <v>2021</v>
      </c>
      <c r="D289">
        <v>4</v>
      </c>
      <c r="E289">
        <v>641</v>
      </c>
      <c r="F289">
        <v>627</v>
      </c>
      <c r="G289">
        <v>3.6</v>
      </c>
      <c r="H289" s="1">
        <v>222004</v>
      </c>
    </row>
    <row r="290" spans="1:8">
      <c r="A290" t="s">
        <v>9</v>
      </c>
      <c r="B290" t="s">
        <v>69</v>
      </c>
      <c r="C290">
        <v>2021</v>
      </c>
      <c r="D290">
        <v>4</v>
      </c>
      <c r="E290">
        <v>641</v>
      </c>
      <c r="F290">
        <v>627</v>
      </c>
      <c r="G290">
        <v>3.2</v>
      </c>
      <c r="H290" s="1">
        <v>222004</v>
      </c>
    </row>
    <row r="291" spans="1:8">
      <c r="A291" t="s">
        <v>9</v>
      </c>
      <c r="B291" t="s">
        <v>69</v>
      </c>
      <c r="C291">
        <v>2021</v>
      </c>
      <c r="D291">
        <v>4</v>
      </c>
      <c r="E291">
        <v>641</v>
      </c>
      <c r="F291">
        <v>627</v>
      </c>
      <c r="G291">
        <v>3.6</v>
      </c>
      <c r="H291" s="1">
        <v>222004</v>
      </c>
    </row>
    <row r="292" spans="1:8">
      <c r="A292" t="s">
        <v>19</v>
      </c>
      <c r="B292" t="s">
        <v>52</v>
      </c>
      <c r="C292">
        <v>2015</v>
      </c>
      <c r="D292">
        <v>6.2</v>
      </c>
      <c r="E292">
        <v>622</v>
      </c>
      <c r="F292">
        <v>468</v>
      </c>
      <c r="G292">
        <v>3.2</v>
      </c>
      <c r="H292" s="1">
        <v>222000</v>
      </c>
    </row>
    <row r="293" spans="1:8">
      <c r="A293" t="s">
        <v>11</v>
      </c>
      <c r="B293" t="s">
        <v>70</v>
      </c>
      <c r="C293">
        <v>2021</v>
      </c>
      <c r="D293">
        <v>3.9</v>
      </c>
      <c r="E293">
        <v>611</v>
      </c>
      <c r="F293">
        <v>561</v>
      </c>
      <c r="G293">
        <v>3.3</v>
      </c>
      <c r="H293" s="1">
        <v>222000</v>
      </c>
    </row>
    <row r="294" spans="1:8">
      <c r="A294" t="s">
        <v>11</v>
      </c>
      <c r="B294" t="s">
        <v>70</v>
      </c>
      <c r="C294">
        <v>2021</v>
      </c>
      <c r="D294">
        <v>3.9</v>
      </c>
      <c r="E294">
        <v>612</v>
      </c>
      <c r="F294">
        <v>560</v>
      </c>
      <c r="G294">
        <v>3.4</v>
      </c>
      <c r="H294" s="1">
        <v>222000</v>
      </c>
    </row>
    <row r="295" spans="1:8">
      <c r="A295" t="s">
        <v>9</v>
      </c>
      <c r="B295" t="s">
        <v>69</v>
      </c>
      <c r="C295">
        <v>2021</v>
      </c>
      <c r="D295">
        <v>4</v>
      </c>
      <c r="E295">
        <v>641</v>
      </c>
      <c r="F295">
        <v>627</v>
      </c>
      <c r="G295">
        <v>3.6</v>
      </c>
      <c r="H295" s="1">
        <v>222000</v>
      </c>
    </row>
    <row r="296" spans="1:8">
      <c r="A296" t="s">
        <v>11</v>
      </c>
      <c r="B296" t="s">
        <v>70</v>
      </c>
      <c r="C296">
        <v>2021</v>
      </c>
      <c r="D296">
        <v>3.9</v>
      </c>
      <c r="E296">
        <v>611</v>
      </c>
      <c r="F296">
        <v>561</v>
      </c>
      <c r="G296">
        <v>3.3</v>
      </c>
      <c r="H296" s="1">
        <v>222000</v>
      </c>
    </row>
    <row r="297" spans="1:8">
      <c r="A297" t="s">
        <v>9</v>
      </c>
      <c r="B297" t="s">
        <v>69</v>
      </c>
      <c r="C297">
        <v>2021</v>
      </c>
      <c r="D297">
        <v>4</v>
      </c>
      <c r="E297">
        <v>641</v>
      </c>
      <c r="F297">
        <v>627</v>
      </c>
      <c r="G297">
        <v>3.6</v>
      </c>
      <c r="H297" s="1">
        <v>222000</v>
      </c>
    </row>
    <row r="298" spans="1:8">
      <c r="A298" t="s">
        <v>19</v>
      </c>
      <c r="B298" t="s">
        <v>52</v>
      </c>
      <c r="C298">
        <v>2015</v>
      </c>
      <c r="D298">
        <v>6.2</v>
      </c>
      <c r="E298">
        <v>622</v>
      </c>
      <c r="F298">
        <v>468</v>
      </c>
      <c r="G298">
        <v>3.7</v>
      </c>
      <c r="H298" s="1">
        <v>221580</v>
      </c>
    </row>
    <row r="299" spans="1:8">
      <c r="A299" t="s">
        <v>19</v>
      </c>
      <c r="B299" t="s">
        <v>52</v>
      </c>
      <c r="C299">
        <v>2015</v>
      </c>
      <c r="D299">
        <v>6.2</v>
      </c>
      <c r="E299">
        <v>622</v>
      </c>
      <c r="F299">
        <v>468</v>
      </c>
      <c r="G299">
        <v>3.7</v>
      </c>
      <c r="H299" s="1">
        <v>221580</v>
      </c>
    </row>
    <row r="300" spans="1:8">
      <c r="A300" t="s">
        <v>19</v>
      </c>
      <c r="B300" t="s">
        <v>52</v>
      </c>
      <c r="C300">
        <v>2015</v>
      </c>
      <c r="D300">
        <v>6.2</v>
      </c>
      <c r="E300">
        <v>583</v>
      </c>
      <c r="F300">
        <v>479</v>
      </c>
      <c r="G300">
        <v>3.6</v>
      </c>
      <c r="H300" s="1">
        <v>221580</v>
      </c>
    </row>
    <row r="301" spans="1:8">
      <c r="A301" t="s">
        <v>19</v>
      </c>
      <c r="B301" t="s">
        <v>52</v>
      </c>
      <c r="C301">
        <v>2015</v>
      </c>
      <c r="D301">
        <v>6.2</v>
      </c>
      <c r="E301">
        <v>583</v>
      </c>
      <c r="F301">
        <v>479</v>
      </c>
      <c r="G301">
        <v>3.6</v>
      </c>
      <c r="H301" s="1">
        <v>221580</v>
      </c>
    </row>
    <row r="302" spans="1:8">
      <c r="A302" t="s">
        <v>27</v>
      </c>
      <c r="B302" t="s">
        <v>28</v>
      </c>
      <c r="C302">
        <v>2021</v>
      </c>
      <c r="D302">
        <v>5.2</v>
      </c>
      <c r="E302">
        <v>630</v>
      </c>
      <c r="F302">
        <v>516</v>
      </c>
      <c r="G302">
        <v>3.5</v>
      </c>
      <c r="H302" s="1">
        <v>221400</v>
      </c>
    </row>
    <row r="303" spans="1:8">
      <c r="A303" t="s">
        <v>48</v>
      </c>
      <c r="B303" t="s">
        <v>49</v>
      </c>
      <c r="C303">
        <v>2021</v>
      </c>
      <c r="D303">
        <v>6</v>
      </c>
      <c r="E303">
        <v>626</v>
      </c>
      <c r="F303">
        <v>664</v>
      </c>
      <c r="G303">
        <v>3.6</v>
      </c>
      <c r="H303" s="1">
        <v>220300</v>
      </c>
    </row>
    <row r="304" spans="1:8">
      <c r="A304" t="s">
        <v>48</v>
      </c>
      <c r="B304" t="s">
        <v>49</v>
      </c>
      <c r="C304">
        <v>2021</v>
      </c>
      <c r="D304">
        <v>6</v>
      </c>
      <c r="E304">
        <v>626</v>
      </c>
      <c r="F304">
        <v>664</v>
      </c>
      <c r="G304">
        <v>3.4</v>
      </c>
      <c r="H304" s="1">
        <v>220300</v>
      </c>
    </row>
    <row r="305" spans="1:8">
      <c r="A305" t="s">
        <v>48</v>
      </c>
      <c r="B305" t="s">
        <v>49</v>
      </c>
      <c r="C305">
        <v>2021</v>
      </c>
      <c r="D305">
        <v>4</v>
      </c>
      <c r="E305">
        <v>626</v>
      </c>
      <c r="F305">
        <v>664</v>
      </c>
      <c r="G305">
        <v>3.3</v>
      </c>
      <c r="H305" s="1">
        <v>220000</v>
      </c>
    </row>
    <row r="306" spans="1:8">
      <c r="A306" t="s">
        <v>190</v>
      </c>
      <c r="B306" t="s">
        <v>191</v>
      </c>
      <c r="C306">
        <v>2021</v>
      </c>
      <c r="D306">
        <v>6.2</v>
      </c>
      <c r="E306">
        <v>1200</v>
      </c>
      <c r="F306">
        <v>1300</v>
      </c>
      <c r="G306">
        <v>2.2999999999999998</v>
      </c>
      <c r="H306" s="1">
        <v>220000</v>
      </c>
    </row>
    <row r="307" spans="1:8">
      <c r="A307" t="s">
        <v>48</v>
      </c>
      <c r="B307" t="s">
        <v>49</v>
      </c>
      <c r="C307">
        <v>2021</v>
      </c>
      <c r="D307">
        <v>4</v>
      </c>
      <c r="E307">
        <v>542</v>
      </c>
      <c r="F307">
        <v>568</v>
      </c>
      <c r="G307">
        <v>3.9</v>
      </c>
      <c r="H307" s="1">
        <v>220000</v>
      </c>
    </row>
    <row r="308" spans="1:8">
      <c r="A308" t="s">
        <v>48</v>
      </c>
      <c r="B308" t="s">
        <v>49</v>
      </c>
      <c r="C308">
        <v>2021</v>
      </c>
      <c r="D308">
        <v>6</v>
      </c>
      <c r="E308">
        <v>626</v>
      </c>
      <c r="F308">
        <v>664</v>
      </c>
      <c r="G308">
        <v>3.3</v>
      </c>
      <c r="H308" s="1">
        <v>219800</v>
      </c>
    </row>
    <row r="309" spans="1:8">
      <c r="A309" t="s">
        <v>48</v>
      </c>
      <c r="B309" t="s">
        <v>49</v>
      </c>
      <c r="C309">
        <v>2022</v>
      </c>
      <c r="D309">
        <v>4</v>
      </c>
      <c r="E309">
        <v>542</v>
      </c>
      <c r="F309">
        <v>568</v>
      </c>
      <c r="G309">
        <v>3.9</v>
      </c>
      <c r="H309" s="1">
        <v>219800</v>
      </c>
    </row>
    <row r="310" spans="1:8">
      <c r="A310" t="s">
        <v>11</v>
      </c>
      <c r="B310" t="s">
        <v>113</v>
      </c>
      <c r="C310">
        <v>2021</v>
      </c>
      <c r="D310">
        <v>3.9</v>
      </c>
      <c r="E310">
        <v>592</v>
      </c>
      <c r="F310">
        <v>560</v>
      </c>
      <c r="G310">
        <v>3.5</v>
      </c>
      <c r="H310" s="1">
        <v>219750</v>
      </c>
    </row>
    <row r="311" spans="1:8">
      <c r="A311" t="s">
        <v>11</v>
      </c>
      <c r="B311" t="s">
        <v>113</v>
      </c>
      <c r="C311">
        <v>2022</v>
      </c>
      <c r="D311">
        <v>3.9</v>
      </c>
      <c r="E311">
        <v>591</v>
      </c>
      <c r="F311">
        <v>413</v>
      </c>
      <c r="G311">
        <v>3.3</v>
      </c>
      <c r="H311" s="1">
        <v>218750</v>
      </c>
    </row>
    <row r="312" spans="1:8">
      <c r="A312" t="s">
        <v>11</v>
      </c>
      <c r="B312" t="s">
        <v>113</v>
      </c>
      <c r="C312">
        <v>2021</v>
      </c>
      <c r="D312">
        <v>3.9</v>
      </c>
      <c r="E312">
        <v>591</v>
      </c>
      <c r="F312">
        <v>560</v>
      </c>
      <c r="G312">
        <v>3.5</v>
      </c>
      <c r="H312" s="1">
        <v>218750</v>
      </c>
    </row>
    <row r="313" spans="1:8">
      <c r="A313" t="s">
        <v>11</v>
      </c>
      <c r="B313" t="s">
        <v>113</v>
      </c>
      <c r="C313">
        <v>2021</v>
      </c>
      <c r="D313">
        <v>3.9</v>
      </c>
      <c r="E313">
        <v>591</v>
      </c>
      <c r="F313">
        <v>560</v>
      </c>
      <c r="G313">
        <v>3.3</v>
      </c>
      <c r="H313" s="1">
        <v>218750</v>
      </c>
    </row>
    <row r="314" spans="1:8">
      <c r="A314" t="s">
        <v>48</v>
      </c>
      <c r="B314" t="s">
        <v>49</v>
      </c>
      <c r="C314">
        <v>2021</v>
      </c>
      <c r="D314">
        <v>6</v>
      </c>
      <c r="E314">
        <v>626</v>
      </c>
      <c r="F314">
        <v>664</v>
      </c>
      <c r="G314">
        <v>3.6</v>
      </c>
      <c r="H314" s="1">
        <v>218400</v>
      </c>
    </row>
    <row r="315" spans="1:8">
      <c r="A315" t="s">
        <v>48</v>
      </c>
      <c r="B315" t="s">
        <v>49</v>
      </c>
      <c r="C315">
        <v>2021</v>
      </c>
      <c r="D315">
        <v>6</v>
      </c>
      <c r="E315">
        <v>626</v>
      </c>
      <c r="F315">
        <v>664</v>
      </c>
      <c r="G315">
        <v>3.3</v>
      </c>
      <c r="H315" s="1">
        <v>218400</v>
      </c>
    </row>
    <row r="316" spans="1:8">
      <c r="A316" t="s">
        <v>9</v>
      </c>
      <c r="B316" t="s">
        <v>69</v>
      </c>
      <c r="C316">
        <v>2021</v>
      </c>
      <c r="D316">
        <v>4</v>
      </c>
      <c r="E316">
        <v>641</v>
      </c>
      <c r="F316">
        <v>627</v>
      </c>
      <c r="G316">
        <v>3.6</v>
      </c>
      <c r="H316" s="1">
        <v>218009</v>
      </c>
    </row>
    <row r="317" spans="1:8">
      <c r="A317" t="s">
        <v>9</v>
      </c>
      <c r="B317" t="s">
        <v>69</v>
      </c>
      <c r="C317">
        <v>2021</v>
      </c>
      <c r="D317">
        <v>4</v>
      </c>
      <c r="E317">
        <v>641</v>
      </c>
      <c r="F317">
        <v>627</v>
      </c>
      <c r="G317">
        <v>3.5</v>
      </c>
      <c r="H317" s="1">
        <v>218009</v>
      </c>
    </row>
    <row r="318" spans="1:8">
      <c r="A318" t="s">
        <v>9</v>
      </c>
      <c r="B318" t="s">
        <v>69</v>
      </c>
      <c r="C318">
        <v>2021</v>
      </c>
      <c r="D318">
        <v>4</v>
      </c>
      <c r="E318">
        <v>641</v>
      </c>
      <c r="F318">
        <v>627</v>
      </c>
      <c r="G318">
        <v>3.2</v>
      </c>
      <c r="H318" s="1">
        <v>218009</v>
      </c>
    </row>
    <row r="319" spans="1:8">
      <c r="A319" t="s">
        <v>9</v>
      </c>
      <c r="B319" t="s">
        <v>69</v>
      </c>
      <c r="C319">
        <v>2022</v>
      </c>
      <c r="D319">
        <v>4</v>
      </c>
      <c r="E319">
        <v>641</v>
      </c>
      <c r="F319">
        <v>626</v>
      </c>
      <c r="G319">
        <v>3.2</v>
      </c>
      <c r="H319" s="1">
        <v>218009</v>
      </c>
    </row>
    <row r="320" spans="1:8">
      <c r="A320" t="s">
        <v>9</v>
      </c>
      <c r="B320" t="s">
        <v>69</v>
      </c>
      <c r="C320">
        <v>2021</v>
      </c>
      <c r="D320">
        <v>4</v>
      </c>
      <c r="E320">
        <v>641</v>
      </c>
      <c r="F320">
        <v>627</v>
      </c>
      <c r="G320">
        <v>3.6</v>
      </c>
      <c r="H320" s="1">
        <v>218009</v>
      </c>
    </row>
    <row r="321" spans="1:8">
      <c r="A321" t="s">
        <v>9</v>
      </c>
      <c r="B321" t="s">
        <v>69</v>
      </c>
      <c r="C321">
        <v>2021</v>
      </c>
      <c r="D321">
        <v>4</v>
      </c>
      <c r="E321">
        <v>641</v>
      </c>
      <c r="F321">
        <v>627</v>
      </c>
      <c r="G321">
        <v>3.6</v>
      </c>
      <c r="H321" s="1">
        <v>218009</v>
      </c>
    </row>
    <row r="322" spans="1:8">
      <c r="A322" t="s">
        <v>9</v>
      </c>
      <c r="B322" t="s">
        <v>69</v>
      </c>
      <c r="C322">
        <v>2021</v>
      </c>
      <c r="D322">
        <v>4</v>
      </c>
      <c r="E322">
        <v>641</v>
      </c>
      <c r="F322">
        <v>627</v>
      </c>
      <c r="G322">
        <v>3.6</v>
      </c>
      <c r="H322" s="1">
        <v>218009</v>
      </c>
    </row>
    <row r="323" spans="1:8">
      <c r="A323" t="s">
        <v>9</v>
      </c>
      <c r="B323" t="s">
        <v>69</v>
      </c>
      <c r="C323">
        <v>2021</v>
      </c>
      <c r="D323">
        <v>4</v>
      </c>
      <c r="E323">
        <v>641</v>
      </c>
      <c r="F323">
        <v>626</v>
      </c>
      <c r="G323">
        <v>3.5</v>
      </c>
      <c r="H323" s="1">
        <v>218000</v>
      </c>
    </row>
    <row r="324" spans="1:8">
      <c r="A324" t="s">
        <v>9</v>
      </c>
      <c r="B324" t="s">
        <v>69</v>
      </c>
      <c r="C324">
        <v>2021</v>
      </c>
      <c r="D324">
        <v>4</v>
      </c>
      <c r="E324">
        <v>641</v>
      </c>
      <c r="F324">
        <v>627</v>
      </c>
      <c r="G324">
        <v>3.2</v>
      </c>
      <c r="H324" s="1">
        <v>218000</v>
      </c>
    </row>
    <row r="325" spans="1:8">
      <c r="A325" t="s">
        <v>9</v>
      </c>
      <c r="B325" t="s">
        <v>69</v>
      </c>
      <c r="C325">
        <v>2021</v>
      </c>
      <c r="D325">
        <v>4</v>
      </c>
      <c r="E325">
        <v>641</v>
      </c>
      <c r="F325">
        <v>626</v>
      </c>
      <c r="G325">
        <v>3.5</v>
      </c>
      <c r="H325" s="1">
        <v>218000</v>
      </c>
    </row>
    <row r="326" spans="1:8">
      <c r="A326" t="s">
        <v>9</v>
      </c>
      <c r="B326" t="s">
        <v>69</v>
      </c>
      <c r="C326">
        <v>2021</v>
      </c>
      <c r="D326">
        <v>4</v>
      </c>
      <c r="E326">
        <v>641</v>
      </c>
      <c r="F326">
        <v>627</v>
      </c>
      <c r="G326">
        <v>3.2</v>
      </c>
      <c r="H326" s="1">
        <v>218000</v>
      </c>
    </row>
    <row r="327" spans="1:8">
      <c r="A327" t="s">
        <v>9</v>
      </c>
      <c r="B327" t="s">
        <v>69</v>
      </c>
      <c r="C327">
        <v>2021</v>
      </c>
      <c r="D327">
        <v>4</v>
      </c>
      <c r="E327">
        <v>641</v>
      </c>
      <c r="F327">
        <v>627</v>
      </c>
      <c r="G327">
        <v>3.2</v>
      </c>
      <c r="H327" s="1">
        <v>218000</v>
      </c>
    </row>
    <row r="328" spans="1:8">
      <c r="A328" t="s">
        <v>9</v>
      </c>
      <c r="B328" t="s">
        <v>69</v>
      </c>
      <c r="C328">
        <v>2021</v>
      </c>
      <c r="D328">
        <v>4</v>
      </c>
      <c r="E328">
        <v>641</v>
      </c>
      <c r="F328">
        <v>627</v>
      </c>
      <c r="G328">
        <v>3.2</v>
      </c>
      <c r="H328" s="1">
        <v>218000</v>
      </c>
    </row>
    <row r="329" spans="1:8">
      <c r="A329" t="s">
        <v>9</v>
      </c>
      <c r="B329" t="s">
        <v>69</v>
      </c>
      <c r="C329">
        <v>2021</v>
      </c>
      <c r="D329">
        <v>4</v>
      </c>
      <c r="E329">
        <v>641</v>
      </c>
      <c r="F329">
        <v>627</v>
      </c>
      <c r="G329">
        <v>3.5</v>
      </c>
      <c r="H329" s="1">
        <v>218000</v>
      </c>
    </row>
    <row r="330" spans="1:8">
      <c r="A330" t="s">
        <v>15</v>
      </c>
      <c r="B330" t="s">
        <v>65</v>
      </c>
      <c r="C330">
        <v>2022</v>
      </c>
      <c r="D330">
        <v>4</v>
      </c>
      <c r="E330">
        <v>612</v>
      </c>
      <c r="F330">
        <v>465</v>
      </c>
      <c r="G330">
        <v>3.1</v>
      </c>
      <c r="H330" s="1">
        <v>215500</v>
      </c>
    </row>
    <row r="331" spans="1:8">
      <c r="A331" t="s">
        <v>11</v>
      </c>
      <c r="B331" t="s">
        <v>113</v>
      </c>
      <c r="C331">
        <v>2021</v>
      </c>
      <c r="D331">
        <v>3.9</v>
      </c>
      <c r="E331">
        <v>591</v>
      </c>
      <c r="F331">
        <v>413</v>
      </c>
      <c r="G331">
        <v>3.5</v>
      </c>
      <c r="H331" s="1">
        <v>215000</v>
      </c>
    </row>
    <row r="332" spans="1:8">
      <c r="A332" t="s">
        <v>48</v>
      </c>
      <c r="B332" t="s">
        <v>49</v>
      </c>
      <c r="C332">
        <v>2022</v>
      </c>
      <c r="D332">
        <v>6</v>
      </c>
      <c r="E332">
        <v>626</v>
      </c>
      <c r="F332">
        <v>664</v>
      </c>
      <c r="G332">
        <v>3.3</v>
      </c>
      <c r="H332" s="1">
        <v>214425</v>
      </c>
    </row>
    <row r="333" spans="1:8">
      <c r="A333" t="s">
        <v>15</v>
      </c>
      <c r="B333" t="s">
        <v>65</v>
      </c>
      <c r="C333">
        <v>2022</v>
      </c>
      <c r="D333">
        <v>4</v>
      </c>
      <c r="E333">
        <v>620</v>
      </c>
      <c r="F333">
        <v>465</v>
      </c>
      <c r="G333">
        <v>3.1</v>
      </c>
      <c r="H333" s="1">
        <v>213195</v>
      </c>
    </row>
    <row r="334" spans="1:8">
      <c r="A334" t="s">
        <v>15</v>
      </c>
      <c r="B334" t="s">
        <v>65</v>
      </c>
      <c r="C334">
        <v>2021</v>
      </c>
      <c r="D334">
        <v>4</v>
      </c>
      <c r="E334">
        <v>612</v>
      </c>
      <c r="F334">
        <v>465</v>
      </c>
      <c r="G334">
        <v>3.1</v>
      </c>
      <c r="H334" s="1">
        <v>212500</v>
      </c>
    </row>
    <row r="335" spans="1:8">
      <c r="A335" t="s">
        <v>25</v>
      </c>
      <c r="B335" t="s">
        <v>26</v>
      </c>
      <c r="C335">
        <v>2021</v>
      </c>
      <c r="D335">
        <v>3.8</v>
      </c>
      <c r="E335">
        <v>600</v>
      </c>
      <c r="F335">
        <v>481</v>
      </c>
      <c r="G335">
        <v>2.5</v>
      </c>
      <c r="H335" s="1">
        <v>212000</v>
      </c>
    </row>
    <row r="336" spans="1:8">
      <c r="A336" t="s">
        <v>25</v>
      </c>
      <c r="B336" t="s">
        <v>26</v>
      </c>
      <c r="C336">
        <v>2021</v>
      </c>
      <c r="D336">
        <v>3.8</v>
      </c>
      <c r="E336">
        <v>600</v>
      </c>
      <c r="F336">
        <v>481</v>
      </c>
      <c r="G336">
        <v>2.5</v>
      </c>
      <c r="H336" s="1">
        <v>212000</v>
      </c>
    </row>
    <row r="337" spans="1:8">
      <c r="A337" t="s">
        <v>15</v>
      </c>
      <c r="B337" t="s">
        <v>65</v>
      </c>
      <c r="C337">
        <v>2022</v>
      </c>
      <c r="D337">
        <v>4</v>
      </c>
      <c r="E337">
        <v>620</v>
      </c>
      <c r="F337">
        <v>465</v>
      </c>
      <c r="G337">
        <v>3.1</v>
      </c>
      <c r="H337" s="1">
        <v>211300</v>
      </c>
    </row>
    <row r="338" spans="1:8">
      <c r="A338" t="s">
        <v>15</v>
      </c>
      <c r="B338" t="s">
        <v>65</v>
      </c>
      <c r="C338">
        <v>2021</v>
      </c>
      <c r="D338">
        <v>4</v>
      </c>
      <c r="E338">
        <v>612</v>
      </c>
      <c r="F338">
        <v>465</v>
      </c>
      <c r="G338">
        <v>3.1</v>
      </c>
      <c r="H338" s="1">
        <v>211000</v>
      </c>
    </row>
    <row r="339" spans="1:8">
      <c r="A339" t="s">
        <v>15</v>
      </c>
      <c r="B339" t="s">
        <v>65</v>
      </c>
      <c r="C339">
        <v>2021</v>
      </c>
      <c r="D339">
        <v>4</v>
      </c>
      <c r="E339">
        <v>612</v>
      </c>
      <c r="F339">
        <v>465</v>
      </c>
      <c r="G339">
        <v>3.1</v>
      </c>
      <c r="H339" s="1">
        <v>210000</v>
      </c>
    </row>
    <row r="340" spans="1:8">
      <c r="A340" t="s">
        <v>15</v>
      </c>
      <c r="B340" t="s">
        <v>65</v>
      </c>
      <c r="C340">
        <v>2021</v>
      </c>
      <c r="D340">
        <v>4</v>
      </c>
      <c r="E340">
        <v>612</v>
      </c>
      <c r="F340">
        <v>465</v>
      </c>
      <c r="G340">
        <v>3.1</v>
      </c>
      <c r="H340" s="1">
        <v>210000</v>
      </c>
    </row>
    <row r="341" spans="1:8">
      <c r="A341" t="s">
        <v>15</v>
      </c>
      <c r="B341" t="s">
        <v>65</v>
      </c>
      <c r="C341">
        <v>2021</v>
      </c>
      <c r="D341">
        <v>4</v>
      </c>
      <c r="E341">
        <v>612</v>
      </c>
      <c r="F341">
        <v>465</v>
      </c>
      <c r="G341">
        <v>3.1</v>
      </c>
      <c r="H341" s="1">
        <v>210000</v>
      </c>
    </row>
    <row r="342" spans="1:8">
      <c r="A342" t="s">
        <v>15</v>
      </c>
      <c r="B342" t="s">
        <v>65</v>
      </c>
      <c r="C342">
        <v>2021</v>
      </c>
      <c r="D342">
        <v>4</v>
      </c>
      <c r="E342">
        <v>612</v>
      </c>
      <c r="F342">
        <v>465</v>
      </c>
      <c r="G342">
        <v>3.1</v>
      </c>
      <c r="H342" s="1">
        <v>210000</v>
      </c>
    </row>
    <row r="343" spans="1:8">
      <c r="A343" t="s">
        <v>15</v>
      </c>
      <c r="B343" t="s">
        <v>65</v>
      </c>
      <c r="C343">
        <v>2022</v>
      </c>
      <c r="D343">
        <v>4</v>
      </c>
      <c r="E343">
        <v>612</v>
      </c>
      <c r="F343">
        <v>465</v>
      </c>
      <c r="G343">
        <v>3.2</v>
      </c>
      <c r="H343" s="1">
        <v>210000</v>
      </c>
    </row>
    <row r="344" spans="1:8">
      <c r="A344" t="s">
        <v>15</v>
      </c>
      <c r="B344" t="s">
        <v>65</v>
      </c>
      <c r="C344">
        <v>2021</v>
      </c>
      <c r="D344">
        <v>4</v>
      </c>
      <c r="E344">
        <v>620</v>
      </c>
      <c r="F344">
        <v>465</v>
      </c>
      <c r="G344">
        <v>3.1</v>
      </c>
      <c r="H344" s="1">
        <v>210000</v>
      </c>
    </row>
    <row r="345" spans="1:8">
      <c r="A345" t="s">
        <v>15</v>
      </c>
      <c r="B345" t="s">
        <v>65</v>
      </c>
      <c r="C345">
        <v>2020</v>
      </c>
      <c r="D345">
        <v>4</v>
      </c>
      <c r="E345">
        <v>612</v>
      </c>
      <c r="F345">
        <v>465</v>
      </c>
      <c r="G345">
        <v>3.1</v>
      </c>
      <c r="H345" s="1">
        <v>210000</v>
      </c>
    </row>
    <row r="346" spans="1:8">
      <c r="A346" t="s">
        <v>15</v>
      </c>
      <c r="B346" t="s">
        <v>65</v>
      </c>
      <c r="C346">
        <v>2021</v>
      </c>
      <c r="D346">
        <v>4</v>
      </c>
      <c r="E346">
        <v>620</v>
      </c>
      <c r="F346">
        <v>465</v>
      </c>
      <c r="G346">
        <v>3.1</v>
      </c>
      <c r="H346" s="1">
        <v>210000</v>
      </c>
    </row>
    <row r="347" spans="1:8">
      <c r="A347" t="s">
        <v>15</v>
      </c>
      <c r="B347" t="s">
        <v>65</v>
      </c>
      <c r="C347">
        <v>2021</v>
      </c>
      <c r="D347">
        <v>4</v>
      </c>
      <c r="E347">
        <v>612</v>
      </c>
      <c r="F347">
        <v>465</v>
      </c>
      <c r="G347">
        <v>3.1</v>
      </c>
      <c r="H347" s="1">
        <v>210000</v>
      </c>
    </row>
    <row r="348" spans="1:8">
      <c r="A348" t="s">
        <v>15</v>
      </c>
      <c r="B348" t="s">
        <v>65</v>
      </c>
      <c r="C348">
        <v>2021</v>
      </c>
      <c r="D348">
        <v>4</v>
      </c>
      <c r="E348">
        <v>612</v>
      </c>
      <c r="F348">
        <v>465</v>
      </c>
      <c r="G348">
        <v>3.1</v>
      </c>
      <c r="H348" s="1">
        <v>210000</v>
      </c>
    </row>
    <row r="349" spans="1:8">
      <c r="A349" t="s">
        <v>41</v>
      </c>
      <c r="B349" t="s">
        <v>235</v>
      </c>
      <c r="C349">
        <v>2021</v>
      </c>
      <c r="D349">
        <v>3</v>
      </c>
      <c r="E349">
        <v>621</v>
      </c>
      <c r="F349">
        <v>538</v>
      </c>
      <c r="G349">
        <v>2.9</v>
      </c>
      <c r="H349" s="1">
        <v>210000</v>
      </c>
    </row>
    <row r="350" spans="1:8">
      <c r="A350" t="s">
        <v>15</v>
      </c>
      <c r="B350" t="s">
        <v>65</v>
      </c>
      <c r="C350">
        <v>2022</v>
      </c>
      <c r="D350">
        <v>4</v>
      </c>
      <c r="E350">
        <v>612</v>
      </c>
      <c r="F350">
        <v>465</v>
      </c>
      <c r="G350">
        <v>3.1</v>
      </c>
      <c r="H350" s="1">
        <v>210000</v>
      </c>
    </row>
    <row r="351" spans="1:8">
      <c r="A351" t="s">
        <v>27</v>
      </c>
      <c r="B351" t="s">
        <v>28</v>
      </c>
      <c r="C351">
        <v>2021</v>
      </c>
      <c r="D351">
        <v>5.2</v>
      </c>
      <c r="E351">
        <v>630</v>
      </c>
      <c r="F351">
        <v>516</v>
      </c>
      <c r="G351">
        <v>3.7</v>
      </c>
      <c r="H351" s="1">
        <v>209000</v>
      </c>
    </row>
    <row r="352" spans="1:8">
      <c r="A352" t="s">
        <v>15</v>
      </c>
      <c r="B352" t="s">
        <v>76</v>
      </c>
      <c r="C352">
        <v>2021</v>
      </c>
      <c r="D352">
        <v>3.8</v>
      </c>
      <c r="E352">
        <v>562</v>
      </c>
      <c r="F352">
        <v>443</v>
      </c>
      <c r="G352">
        <v>2.9</v>
      </c>
      <c r="H352" s="1">
        <v>208800</v>
      </c>
    </row>
    <row r="353" spans="1:8">
      <c r="A353" t="s">
        <v>15</v>
      </c>
      <c r="B353" t="s">
        <v>65</v>
      </c>
      <c r="C353">
        <v>2021</v>
      </c>
      <c r="D353">
        <v>4</v>
      </c>
      <c r="E353">
        <v>612</v>
      </c>
      <c r="F353">
        <v>465</v>
      </c>
      <c r="G353">
        <v>3.2</v>
      </c>
      <c r="H353" s="1">
        <v>208800</v>
      </c>
    </row>
    <row r="354" spans="1:8">
      <c r="A354" t="s">
        <v>15</v>
      </c>
      <c r="B354" t="s">
        <v>222</v>
      </c>
      <c r="C354">
        <v>2020</v>
      </c>
      <c r="D354">
        <v>3.8</v>
      </c>
      <c r="E354">
        <v>562</v>
      </c>
      <c r="F354">
        <v>443</v>
      </c>
      <c r="G354">
        <v>3.1</v>
      </c>
      <c r="H354" s="1">
        <v>208800</v>
      </c>
    </row>
    <row r="355" spans="1:8">
      <c r="A355" t="s">
        <v>15</v>
      </c>
      <c r="B355" t="s">
        <v>76</v>
      </c>
      <c r="C355">
        <v>2021</v>
      </c>
      <c r="D355">
        <v>3.8</v>
      </c>
      <c r="E355">
        <v>562</v>
      </c>
      <c r="F355">
        <v>443</v>
      </c>
      <c r="G355">
        <v>3.1</v>
      </c>
      <c r="H355" s="1">
        <v>208800</v>
      </c>
    </row>
    <row r="356" spans="1:8">
      <c r="A356" t="s">
        <v>15</v>
      </c>
      <c r="B356" t="s">
        <v>76</v>
      </c>
      <c r="C356">
        <v>2020</v>
      </c>
      <c r="D356">
        <v>3.8</v>
      </c>
      <c r="E356">
        <v>562</v>
      </c>
      <c r="F356">
        <v>443</v>
      </c>
      <c r="G356">
        <v>3.1</v>
      </c>
      <c r="H356" s="1">
        <v>208000</v>
      </c>
    </row>
    <row r="357" spans="1:8">
      <c r="A357" t="s">
        <v>15</v>
      </c>
      <c r="B357" t="s">
        <v>65</v>
      </c>
      <c r="C357">
        <v>2022</v>
      </c>
      <c r="D357">
        <v>4</v>
      </c>
      <c r="E357">
        <v>620</v>
      </c>
      <c r="F357">
        <v>465</v>
      </c>
      <c r="G357">
        <v>3.1</v>
      </c>
      <c r="H357" s="1">
        <v>208000</v>
      </c>
    </row>
    <row r="358" spans="1:8">
      <c r="A358" t="s">
        <v>8</v>
      </c>
      <c r="B358" t="s">
        <v>215</v>
      </c>
      <c r="C358">
        <v>2022</v>
      </c>
      <c r="D358">
        <v>3.8</v>
      </c>
      <c r="E358">
        <v>640</v>
      </c>
      <c r="F358">
        <v>590</v>
      </c>
      <c r="G358">
        <v>2.6</v>
      </c>
      <c r="H358" s="1">
        <v>208000</v>
      </c>
    </row>
    <row r="359" spans="1:8">
      <c r="A359" t="s">
        <v>48</v>
      </c>
      <c r="B359" t="s">
        <v>49</v>
      </c>
      <c r="C359">
        <v>2022</v>
      </c>
      <c r="D359">
        <v>4</v>
      </c>
      <c r="E359">
        <v>542</v>
      </c>
      <c r="F359">
        <v>568</v>
      </c>
      <c r="G359">
        <v>3.4</v>
      </c>
      <c r="H359" s="1">
        <v>207825</v>
      </c>
    </row>
    <row r="360" spans="1:8">
      <c r="A360" t="s">
        <v>48</v>
      </c>
      <c r="B360" t="s">
        <v>49</v>
      </c>
      <c r="C360">
        <v>2022</v>
      </c>
      <c r="D360">
        <v>4</v>
      </c>
      <c r="E360">
        <v>542</v>
      </c>
      <c r="F360">
        <v>568</v>
      </c>
      <c r="G360">
        <v>3.9</v>
      </c>
      <c r="H360" s="1">
        <v>207825</v>
      </c>
    </row>
    <row r="361" spans="1:8">
      <c r="A361" t="s">
        <v>27</v>
      </c>
      <c r="B361" t="s">
        <v>28</v>
      </c>
      <c r="C361">
        <v>2022</v>
      </c>
      <c r="D361">
        <v>5.2</v>
      </c>
      <c r="E361">
        <v>630</v>
      </c>
      <c r="F361">
        <v>516</v>
      </c>
      <c r="G361">
        <v>3.5</v>
      </c>
      <c r="H361" s="1">
        <v>207000</v>
      </c>
    </row>
    <row r="362" spans="1:8">
      <c r="A362" t="s">
        <v>27</v>
      </c>
      <c r="B362" t="s">
        <v>28</v>
      </c>
      <c r="C362">
        <v>2021</v>
      </c>
      <c r="D362">
        <v>4</v>
      </c>
      <c r="E362">
        <v>503</v>
      </c>
      <c r="F362">
        <v>498</v>
      </c>
      <c r="G362">
        <v>3.7</v>
      </c>
      <c r="H362" s="1">
        <v>205600</v>
      </c>
    </row>
    <row r="363" spans="1:8">
      <c r="A363" t="s">
        <v>27</v>
      </c>
      <c r="B363" t="s">
        <v>28</v>
      </c>
      <c r="C363">
        <v>2021</v>
      </c>
      <c r="D363">
        <v>5.2</v>
      </c>
      <c r="E363">
        <v>630</v>
      </c>
      <c r="F363">
        <v>516</v>
      </c>
      <c r="G363">
        <v>3.5</v>
      </c>
      <c r="H363" s="1">
        <v>205000</v>
      </c>
    </row>
    <row r="364" spans="1:8">
      <c r="A364" t="s">
        <v>27</v>
      </c>
      <c r="B364" t="s">
        <v>28</v>
      </c>
      <c r="C364">
        <v>2021</v>
      </c>
      <c r="D364">
        <v>4</v>
      </c>
      <c r="E364">
        <v>503</v>
      </c>
      <c r="F364">
        <v>513</v>
      </c>
      <c r="G364">
        <v>3.9</v>
      </c>
      <c r="H364" s="1">
        <v>205000</v>
      </c>
    </row>
    <row r="365" spans="1:8">
      <c r="A365" t="s">
        <v>15</v>
      </c>
      <c r="B365" t="s">
        <v>76</v>
      </c>
      <c r="C365">
        <v>2021</v>
      </c>
      <c r="D365">
        <v>3.8</v>
      </c>
      <c r="E365">
        <v>562</v>
      </c>
      <c r="F365">
        <v>443</v>
      </c>
      <c r="G365">
        <v>2.7</v>
      </c>
      <c r="H365" s="1">
        <v>204995</v>
      </c>
    </row>
    <row r="366" spans="1:8">
      <c r="A366" t="s">
        <v>15</v>
      </c>
      <c r="B366" t="s">
        <v>76</v>
      </c>
      <c r="C366">
        <v>2020</v>
      </c>
      <c r="D366">
        <v>3.8</v>
      </c>
      <c r="E366">
        <v>562</v>
      </c>
      <c r="F366">
        <v>443</v>
      </c>
      <c r="G366">
        <v>3.1</v>
      </c>
      <c r="H366" s="1">
        <v>204550</v>
      </c>
    </row>
    <row r="367" spans="1:8">
      <c r="A367" t="s">
        <v>15</v>
      </c>
      <c r="B367" t="s">
        <v>76</v>
      </c>
      <c r="C367">
        <v>2022</v>
      </c>
      <c r="D367">
        <v>3.8</v>
      </c>
      <c r="E367">
        <v>562</v>
      </c>
      <c r="F367">
        <v>443</v>
      </c>
      <c r="G367">
        <v>2.9</v>
      </c>
      <c r="H367" s="1">
        <v>204550</v>
      </c>
    </row>
    <row r="368" spans="1:8">
      <c r="A368" t="s">
        <v>27</v>
      </c>
      <c r="B368" t="s">
        <v>28</v>
      </c>
      <c r="C368">
        <v>2022</v>
      </c>
      <c r="D368">
        <v>4</v>
      </c>
      <c r="E368">
        <v>503</v>
      </c>
      <c r="F368">
        <v>513</v>
      </c>
      <c r="G368">
        <v>3.7</v>
      </c>
      <c r="H368" s="1">
        <v>204100</v>
      </c>
    </row>
    <row r="369" spans="1:8">
      <c r="A369" t="s">
        <v>48</v>
      </c>
      <c r="B369" t="s">
        <v>49</v>
      </c>
      <c r="C369">
        <v>2022</v>
      </c>
      <c r="D369">
        <v>6</v>
      </c>
      <c r="E369">
        <v>626</v>
      </c>
      <c r="F369">
        <v>664</v>
      </c>
      <c r="G369">
        <v>3.5</v>
      </c>
      <c r="H369" s="1">
        <v>203825</v>
      </c>
    </row>
    <row r="370" spans="1:8">
      <c r="A370" t="s">
        <v>48</v>
      </c>
      <c r="B370" t="s">
        <v>49</v>
      </c>
      <c r="C370">
        <v>2021</v>
      </c>
      <c r="D370">
        <v>6</v>
      </c>
      <c r="E370">
        <v>626</v>
      </c>
      <c r="F370">
        <v>664</v>
      </c>
      <c r="G370">
        <v>3.6</v>
      </c>
      <c r="H370" s="1">
        <v>203825</v>
      </c>
    </row>
    <row r="371" spans="1:8">
      <c r="A371" t="s">
        <v>15</v>
      </c>
      <c r="B371" t="s">
        <v>76</v>
      </c>
      <c r="C371">
        <v>2021</v>
      </c>
      <c r="D371">
        <v>3.8</v>
      </c>
      <c r="E371">
        <v>562</v>
      </c>
      <c r="F371">
        <v>443</v>
      </c>
      <c r="G371">
        <v>3.1</v>
      </c>
      <c r="H371" s="1">
        <v>203500</v>
      </c>
    </row>
    <row r="372" spans="1:8">
      <c r="A372" t="s">
        <v>15</v>
      </c>
      <c r="B372" t="s">
        <v>76</v>
      </c>
      <c r="C372">
        <v>2021</v>
      </c>
      <c r="D372">
        <v>3.8</v>
      </c>
      <c r="E372">
        <v>562</v>
      </c>
      <c r="F372">
        <v>443</v>
      </c>
      <c r="G372">
        <v>3.1</v>
      </c>
      <c r="H372" s="1">
        <v>202500</v>
      </c>
    </row>
    <row r="373" spans="1:8">
      <c r="A373" t="s">
        <v>48</v>
      </c>
      <c r="B373" t="s">
        <v>49</v>
      </c>
      <c r="C373">
        <v>2021</v>
      </c>
      <c r="D373">
        <v>6</v>
      </c>
      <c r="E373">
        <v>626</v>
      </c>
      <c r="F373">
        <v>664</v>
      </c>
      <c r="G373">
        <v>3.3</v>
      </c>
      <c r="H373" s="1">
        <v>202500</v>
      </c>
    </row>
    <row r="374" spans="1:8">
      <c r="A374" t="s">
        <v>48</v>
      </c>
      <c r="B374" t="s">
        <v>49</v>
      </c>
      <c r="C374">
        <v>2022</v>
      </c>
      <c r="D374">
        <v>4</v>
      </c>
      <c r="E374">
        <v>542</v>
      </c>
      <c r="F374">
        <v>568</v>
      </c>
      <c r="G374">
        <v>3.9</v>
      </c>
      <c r="H374" s="1">
        <v>202500</v>
      </c>
    </row>
    <row r="375" spans="1:8">
      <c r="A375" t="s">
        <v>48</v>
      </c>
      <c r="B375" t="s">
        <v>49</v>
      </c>
      <c r="C375">
        <v>2021</v>
      </c>
      <c r="D375">
        <v>6</v>
      </c>
      <c r="E375">
        <v>626</v>
      </c>
      <c r="F375">
        <v>664</v>
      </c>
      <c r="G375">
        <v>3.6</v>
      </c>
      <c r="H375" s="1">
        <v>202500</v>
      </c>
    </row>
    <row r="376" spans="1:8">
      <c r="A376" t="s">
        <v>48</v>
      </c>
      <c r="B376" t="s">
        <v>49</v>
      </c>
      <c r="C376">
        <v>2021</v>
      </c>
      <c r="D376">
        <v>6</v>
      </c>
      <c r="E376">
        <v>626</v>
      </c>
      <c r="F376">
        <v>664</v>
      </c>
      <c r="G376">
        <v>3.6</v>
      </c>
      <c r="H376" s="1">
        <v>202500</v>
      </c>
    </row>
    <row r="377" spans="1:8">
      <c r="A377" t="s">
        <v>48</v>
      </c>
      <c r="B377" t="s">
        <v>49</v>
      </c>
      <c r="C377">
        <v>2021</v>
      </c>
      <c r="D377">
        <v>4</v>
      </c>
      <c r="E377">
        <v>626</v>
      </c>
      <c r="F377">
        <v>664</v>
      </c>
      <c r="G377">
        <v>3.3</v>
      </c>
      <c r="H377" s="1">
        <v>202500</v>
      </c>
    </row>
    <row r="378" spans="1:8">
      <c r="A378" t="s">
        <v>48</v>
      </c>
      <c r="B378" t="s">
        <v>49</v>
      </c>
      <c r="C378">
        <v>2021</v>
      </c>
      <c r="D378">
        <v>4</v>
      </c>
      <c r="E378">
        <v>542</v>
      </c>
      <c r="F378">
        <v>568</v>
      </c>
      <c r="G378">
        <v>3.3</v>
      </c>
      <c r="H378" s="1">
        <v>202500</v>
      </c>
    </row>
    <row r="379" spans="1:8">
      <c r="A379" t="s">
        <v>15</v>
      </c>
      <c r="B379" t="s">
        <v>76</v>
      </c>
      <c r="C379">
        <v>2021</v>
      </c>
      <c r="D379">
        <v>3.8</v>
      </c>
      <c r="E379">
        <v>562</v>
      </c>
      <c r="F379">
        <v>443</v>
      </c>
      <c r="G379">
        <v>3.1</v>
      </c>
      <c r="H379" s="1">
        <v>202000</v>
      </c>
    </row>
    <row r="380" spans="1:8">
      <c r="A380" t="s">
        <v>15</v>
      </c>
      <c r="B380" t="s">
        <v>65</v>
      </c>
      <c r="C380">
        <v>2021</v>
      </c>
      <c r="D380">
        <v>4</v>
      </c>
      <c r="E380">
        <v>612</v>
      </c>
      <c r="F380">
        <v>465</v>
      </c>
      <c r="G380">
        <v>3.1</v>
      </c>
      <c r="H380" s="1">
        <v>201500</v>
      </c>
    </row>
    <row r="381" spans="1:8">
      <c r="A381" t="s">
        <v>27</v>
      </c>
      <c r="B381" t="s">
        <v>28</v>
      </c>
      <c r="C381">
        <v>2021</v>
      </c>
      <c r="D381">
        <v>5.2</v>
      </c>
      <c r="E381">
        <v>630</v>
      </c>
      <c r="F381">
        <v>516</v>
      </c>
      <c r="G381">
        <v>3.5</v>
      </c>
      <c r="H381" s="1">
        <v>201495</v>
      </c>
    </row>
    <row r="382" spans="1:8">
      <c r="A382" t="s">
        <v>27</v>
      </c>
      <c r="B382" t="s">
        <v>28</v>
      </c>
      <c r="C382">
        <v>2021</v>
      </c>
      <c r="D382">
        <v>4</v>
      </c>
      <c r="E382">
        <v>503</v>
      </c>
      <c r="F382">
        <v>513</v>
      </c>
      <c r="G382">
        <v>4</v>
      </c>
      <c r="H382" s="1">
        <v>201495</v>
      </c>
    </row>
    <row r="383" spans="1:8">
      <c r="A383" t="s">
        <v>27</v>
      </c>
      <c r="B383" t="s">
        <v>28</v>
      </c>
      <c r="C383">
        <v>2022</v>
      </c>
      <c r="D383">
        <v>4</v>
      </c>
      <c r="E383">
        <v>630</v>
      </c>
      <c r="F383">
        <v>516</v>
      </c>
      <c r="G383">
        <v>3.7</v>
      </c>
      <c r="H383" s="1">
        <v>201495</v>
      </c>
    </row>
    <row r="384" spans="1:8">
      <c r="A384" t="s">
        <v>48</v>
      </c>
      <c r="B384" t="s">
        <v>49</v>
      </c>
      <c r="C384">
        <v>2021</v>
      </c>
      <c r="D384">
        <v>6</v>
      </c>
      <c r="E384">
        <v>626</v>
      </c>
      <c r="F384">
        <v>664</v>
      </c>
      <c r="G384">
        <v>3.6</v>
      </c>
      <c r="H384" s="1">
        <v>201000</v>
      </c>
    </row>
    <row r="385" spans="1:8">
      <c r="A385" t="s">
        <v>48</v>
      </c>
      <c r="B385" t="s">
        <v>49</v>
      </c>
      <c r="C385">
        <v>2021</v>
      </c>
      <c r="D385">
        <v>6</v>
      </c>
      <c r="E385">
        <v>626</v>
      </c>
      <c r="F385">
        <v>664</v>
      </c>
      <c r="G385">
        <v>3.3</v>
      </c>
      <c r="H385" s="1">
        <v>201000</v>
      </c>
    </row>
    <row r="386" spans="1:8">
      <c r="A386" t="s">
        <v>103</v>
      </c>
      <c r="B386" t="s">
        <v>104</v>
      </c>
      <c r="C386">
        <v>2022</v>
      </c>
      <c r="D386" t="s">
        <v>58</v>
      </c>
      <c r="E386" t="s">
        <v>105</v>
      </c>
      <c r="F386">
        <v>737</v>
      </c>
      <c r="G386">
        <v>1.9</v>
      </c>
      <c r="H386" s="1">
        <v>200000</v>
      </c>
    </row>
    <row r="387" spans="1:8">
      <c r="A387" t="s">
        <v>15</v>
      </c>
      <c r="B387" t="s">
        <v>65</v>
      </c>
      <c r="C387">
        <v>2021</v>
      </c>
      <c r="D387">
        <v>4</v>
      </c>
      <c r="E387">
        <v>612</v>
      </c>
      <c r="F387">
        <v>465</v>
      </c>
      <c r="G387">
        <v>3.2</v>
      </c>
      <c r="H387" s="1">
        <v>200000</v>
      </c>
    </row>
    <row r="388" spans="1:8">
      <c r="A388" t="s">
        <v>103</v>
      </c>
      <c r="B388" t="s">
        <v>104</v>
      </c>
      <c r="C388">
        <v>2022</v>
      </c>
      <c r="D388" t="s">
        <v>158</v>
      </c>
      <c r="E388" t="s">
        <v>105</v>
      </c>
      <c r="F388" t="s">
        <v>158</v>
      </c>
      <c r="G388">
        <v>1.9</v>
      </c>
      <c r="H388" s="1">
        <v>200000</v>
      </c>
    </row>
    <row r="389" spans="1:8">
      <c r="A389" t="s">
        <v>103</v>
      </c>
      <c r="B389" t="s">
        <v>104</v>
      </c>
      <c r="C389">
        <v>2022</v>
      </c>
      <c r="D389" t="s">
        <v>58</v>
      </c>
      <c r="E389" t="s">
        <v>105</v>
      </c>
      <c r="F389" t="s">
        <v>162</v>
      </c>
      <c r="G389">
        <v>1.9</v>
      </c>
      <c r="H389" s="1">
        <v>200000</v>
      </c>
    </row>
    <row r="390" spans="1:8">
      <c r="A390" t="s">
        <v>103</v>
      </c>
      <c r="B390" t="s">
        <v>104</v>
      </c>
      <c r="C390">
        <v>2023</v>
      </c>
      <c r="D390" t="s">
        <v>58</v>
      </c>
      <c r="E390" t="s">
        <v>163</v>
      </c>
      <c r="F390">
        <v>737</v>
      </c>
      <c r="G390" t="s">
        <v>164</v>
      </c>
      <c r="H390" s="1">
        <v>200000</v>
      </c>
    </row>
    <row r="391" spans="1:8">
      <c r="A391" t="s">
        <v>103</v>
      </c>
      <c r="B391" t="s">
        <v>104</v>
      </c>
      <c r="C391">
        <v>2022</v>
      </c>
      <c r="D391" t="s">
        <v>120</v>
      </c>
      <c r="E391" t="s">
        <v>168</v>
      </c>
      <c r="F391">
        <v>0</v>
      </c>
      <c r="G391">
        <v>1.9</v>
      </c>
      <c r="H391" s="1">
        <v>200000</v>
      </c>
    </row>
    <row r="392" spans="1:8">
      <c r="A392" t="s">
        <v>15</v>
      </c>
      <c r="B392" t="s">
        <v>76</v>
      </c>
      <c r="C392">
        <v>2021</v>
      </c>
      <c r="D392">
        <v>3.8</v>
      </c>
      <c r="E392">
        <v>562</v>
      </c>
      <c r="F392">
        <v>443</v>
      </c>
      <c r="G392">
        <v>3.1</v>
      </c>
      <c r="H392" s="1">
        <v>200000</v>
      </c>
    </row>
    <row r="393" spans="1:8">
      <c r="A393" t="s">
        <v>19</v>
      </c>
      <c r="B393" t="s">
        <v>52</v>
      </c>
      <c r="C393">
        <v>2015</v>
      </c>
      <c r="D393">
        <v>6.2</v>
      </c>
      <c r="E393">
        <v>622</v>
      </c>
      <c r="F393">
        <v>468</v>
      </c>
      <c r="G393">
        <v>3.6</v>
      </c>
      <c r="H393" s="1">
        <v>200000</v>
      </c>
    </row>
    <row r="394" spans="1:8">
      <c r="A394" t="s">
        <v>103</v>
      </c>
      <c r="B394" t="s">
        <v>104</v>
      </c>
      <c r="C394">
        <v>2022</v>
      </c>
      <c r="D394" t="s">
        <v>58</v>
      </c>
      <c r="E394">
        <v>1000</v>
      </c>
      <c r="F394">
        <v>737</v>
      </c>
      <c r="G394">
        <v>1.9</v>
      </c>
      <c r="H394" s="1">
        <v>200000</v>
      </c>
    </row>
    <row r="395" spans="1:8">
      <c r="A395" t="s">
        <v>41</v>
      </c>
      <c r="B395" t="s">
        <v>42</v>
      </c>
      <c r="C395">
        <v>2021</v>
      </c>
      <c r="D395" t="s">
        <v>58</v>
      </c>
      <c r="E395">
        <v>550</v>
      </c>
      <c r="F395" t="s">
        <v>120</v>
      </c>
      <c r="G395">
        <v>2.8</v>
      </c>
      <c r="H395" s="1">
        <v>200000</v>
      </c>
    </row>
    <row r="396" spans="1:8">
      <c r="A396" t="s">
        <v>103</v>
      </c>
      <c r="B396" t="s">
        <v>104</v>
      </c>
      <c r="C396">
        <v>2022</v>
      </c>
      <c r="D396">
        <v>0</v>
      </c>
      <c r="E396" s="2">
        <v>10000</v>
      </c>
      <c r="F396" s="2">
        <v>7376</v>
      </c>
      <c r="G396">
        <v>1.9</v>
      </c>
      <c r="H396" s="1">
        <v>200000</v>
      </c>
    </row>
    <row r="397" spans="1:8">
      <c r="A397" t="s">
        <v>103</v>
      </c>
      <c r="B397" t="s">
        <v>104</v>
      </c>
      <c r="C397">
        <v>2022</v>
      </c>
      <c r="D397" t="s">
        <v>120</v>
      </c>
      <c r="E397" t="s">
        <v>162</v>
      </c>
      <c r="F397" t="s">
        <v>120</v>
      </c>
      <c r="G397">
        <v>1.9</v>
      </c>
      <c r="H397" s="1">
        <v>200000</v>
      </c>
    </row>
    <row r="398" spans="1:8">
      <c r="A398" t="s">
        <v>27</v>
      </c>
      <c r="B398" t="s">
        <v>28</v>
      </c>
      <c r="C398">
        <v>2021</v>
      </c>
      <c r="D398">
        <v>4</v>
      </c>
      <c r="E398">
        <v>630</v>
      </c>
      <c r="F398">
        <v>516</v>
      </c>
      <c r="G398">
        <v>3.7</v>
      </c>
      <c r="H398" s="1">
        <v>198995</v>
      </c>
    </row>
    <row r="399" spans="1:8">
      <c r="A399" t="s">
        <v>15</v>
      </c>
      <c r="B399" t="s">
        <v>76</v>
      </c>
      <c r="C399">
        <v>2022</v>
      </c>
      <c r="D399">
        <v>3.8</v>
      </c>
      <c r="E399">
        <v>562</v>
      </c>
      <c r="F399">
        <v>443</v>
      </c>
      <c r="G399">
        <v>3.1</v>
      </c>
      <c r="H399" s="1">
        <v>198950</v>
      </c>
    </row>
    <row r="400" spans="1:8">
      <c r="A400" t="s">
        <v>15</v>
      </c>
      <c r="B400" t="s">
        <v>76</v>
      </c>
      <c r="C400">
        <v>2021</v>
      </c>
      <c r="D400">
        <v>3.8</v>
      </c>
      <c r="E400">
        <v>562</v>
      </c>
      <c r="F400">
        <v>443</v>
      </c>
      <c r="G400">
        <v>3.1</v>
      </c>
      <c r="H400" s="1">
        <v>196350</v>
      </c>
    </row>
    <row r="401" spans="1:8">
      <c r="A401" t="s">
        <v>15</v>
      </c>
      <c r="B401" t="s">
        <v>76</v>
      </c>
      <c r="C401">
        <v>2021</v>
      </c>
      <c r="D401">
        <v>3.8</v>
      </c>
      <c r="E401">
        <v>562</v>
      </c>
      <c r="F401">
        <v>443</v>
      </c>
      <c r="G401">
        <v>3.1</v>
      </c>
      <c r="H401" s="1">
        <v>195000</v>
      </c>
    </row>
    <row r="402" spans="1:8">
      <c r="A402" t="s">
        <v>15</v>
      </c>
      <c r="B402" t="s">
        <v>76</v>
      </c>
      <c r="C402">
        <v>2021</v>
      </c>
      <c r="D402">
        <v>3.8</v>
      </c>
      <c r="E402">
        <v>562</v>
      </c>
      <c r="F402">
        <v>443</v>
      </c>
      <c r="G402">
        <v>3.1</v>
      </c>
      <c r="H402" s="1">
        <v>193000</v>
      </c>
    </row>
    <row r="403" spans="1:8">
      <c r="A403" t="s">
        <v>15</v>
      </c>
      <c r="B403" t="s">
        <v>76</v>
      </c>
      <c r="C403">
        <v>2021</v>
      </c>
      <c r="D403">
        <v>3.8</v>
      </c>
      <c r="E403">
        <v>562</v>
      </c>
      <c r="F403">
        <v>443</v>
      </c>
      <c r="G403">
        <v>2.8</v>
      </c>
      <c r="H403" s="1">
        <v>192500</v>
      </c>
    </row>
    <row r="404" spans="1:8">
      <c r="A404" t="s">
        <v>15</v>
      </c>
      <c r="B404" t="s">
        <v>76</v>
      </c>
      <c r="C404">
        <v>2021</v>
      </c>
      <c r="D404">
        <v>3.8</v>
      </c>
      <c r="E404">
        <v>562</v>
      </c>
      <c r="F404">
        <v>443</v>
      </c>
      <c r="G404">
        <v>3.2</v>
      </c>
      <c r="H404" s="1">
        <v>192500</v>
      </c>
    </row>
    <row r="405" spans="1:8">
      <c r="A405" t="s">
        <v>15</v>
      </c>
      <c r="B405" t="s">
        <v>76</v>
      </c>
      <c r="C405">
        <v>2021</v>
      </c>
      <c r="D405">
        <v>3.8</v>
      </c>
      <c r="E405">
        <v>562</v>
      </c>
      <c r="F405">
        <v>443</v>
      </c>
      <c r="G405">
        <v>3.1</v>
      </c>
      <c r="H405" s="1">
        <v>192500</v>
      </c>
    </row>
    <row r="406" spans="1:8">
      <c r="A406" t="s">
        <v>15</v>
      </c>
      <c r="B406" t="s">
        <v>76</v>
      </c>
      <c r="C406">
        <v>2021</v>
      </c>
      <c r="D406">
        <v>3.8</v>
      </c>
      <c r="E406">
        <v>562</v>
      </c>
      <c r="F406">
        <v>443</v>
      </c>
      <c r="G406">
        <v>3.1</v>
      </c>
      <c r="H406" s="1">
        <v>192500</v>
      </c>
    </row>
    <row r="407" spans="1:8">
      <c r="A407" t="s">
        <v>15</v>
      </c>
      <c r="B407" t="s">
        <v>76</v>
      </c>
      <c r="C407">
        <v>2021</v>
      </c>
      <c r="D407">
        <v>3.8</v>
      </c>
      <c r="E407">
        <v>562</v>
      </c>
      <c r="F407">
        <v>443</v>
      </c>
      <c r="G407">
        <v>3.1</v>
      </c>
      <c r="H407" s="1">
        <v>192500</v>
      </c>
    </row>
    <row r="408" spans="1:8">
      <c r="A408" t="s">
        <v>15</v>
      </c>
      <c r="B408" t="s">
        <v>76</v>
      </c>
      <c r="C408">
        <v>2021</v>
      </c>
      <c r="D408">
        <v>3.8</v>
      </c>
      <c r="E408">
        <v>562</v>
      </c>
      <c r="F408">
        <v>443</v>
      </c>
      <c r="G408">
        <v>3.1</v>
      </c>
      <c r="H408" s="1">
        <v>192500</v>
      </c>
    </row>
    <row r="409" spans="1:8">
      <c r="A409" t="s">
        <v>15</v>
      </c>
      <c r="B409" t="s">
        <v>76</v>
      </c>
      <c r="C409">
        <v>2021</v>
      </c>
      <c r="D409">
        <v>3.8</v>
      </c>
      <c r="E409">
        <v>562</v>
      </c>
      <c r="F409">
        <v>443</v>
      </c>
      <c r="G409">
        <v>3.1</v>
      </c>
      <c r="H409" s="1">
        <v>192500</v>
      </c>
    </row>
    <row r="410" spans="1:8">
      <c r="A410" t="s">
        <v>15</v>
      </c>
      <c r="B410" t="s">
        <v>76</v>
      </c>
      <c r="C410">
        <v>2021</v>
      </c>
      <c r="D410">
        <v>3.8</v>
      </c>
      <c r="E410">
        <v>562</v>
      </c>
      <c r="F410">
        <v>443</v>
      </c>
      <c r="G410">
        <v>3.1</v>
      </c>
      <c r="H410" s="1">
        <v>191000</v>
      </c>
    </row>
    <row r="411" spans="1:8">
      <c r="A411" t="s">
        <v>15</v>
      </c>
      <c r="B411" t="s">
        <v>76</v>
      </c>
      <c r="C411">
        <v>2021</v>
      </c>
      <c r="D411">
        <v>3.8</v>
      </c>
      <c r="E411">
        <v>562</v>
      </c>
      <c r="F411">
        <v>443</v>
      </c>
      <c r="G411">
        <v>3.1</v>
      </c>
      <c r="H411" s="1">
        <v>191000</v>
      </c>
    </row>
    <row r="412" spans="1:8">
      <c r="A412" t="s">
        <v>8</v>
      </c>
      <c r="B412" t="s">
        <v>112</v>
      </c>
      <c r="C412">
        <v>2021</v>
      </c>
      <c r="D412">
        <v>4</v>
      </c>
      <c r="E412">
        <v>690</v>
      </c>
      <c r="F412">
        <v>642</v>
      </c>
      <c r="G412">
        <v>3.2</v>
      </c>
      <c r="H412" s="1">
        <v>190000</v>
      </c>
    </row>
    <row r="413" spans="1:8">
      <c r="A413" t="s">
        <v>8</v>
      </c>
      <c r="B413" t="s">
        <v>112</v>
      </c>
      <c r="C413">
        <v>2021</v>
      </c>
      <c r="D413">
        <v>4</v>
      </c>
      <c r="E413">
        <v>690</v>
      </c>
      <c r="F413">
        <v>642</v>
      </c>
      <c r="G413">
        <v>3</v>
      </c>
      <c r="H413" s="1">
        <v>190000</v>
      </c>
    </row>
    <row r="414" spans="1:8">
      <c r="A414" t="s">
        <v>8</v>
      </c>
      <c r="B414" t="s">
        <v>112</v>
      </c>
      <c r="C414">
        <v>2021</v>
      </c>
      <c r="D414">
        <v>4</v>
      </c>
      <c r="E414">
        <v>689</v>
      </c>
      <c r="F414">
        <v>642</v>
      </c>
      <c r="G414">
        <v>3</v>
      </c>
      <c r="H414" s="1">
        <v>190000</v>
      </c>
    </row>
    <row r="415" spans="1:8">
      <c r="A415" t="s">
        <v>8</v>
      </c>
      <c r="B415" t="s">
        <v>112</v>
      </c>
      <c r="C415">
        <v>2021</v>
      </c>
      <c r="D415" t="s">
        <v>214</v>
      </c>
      <c r="E415">
        <v>689</v>
      </c>
      <c r="F415">
        <v>642</v>
      </c>
      <c r="G415">
        <v>3</v>
      </c>
      <c r="H415" s="1">
        <v>190000</v>
      </c>
    </row>
    <row r="416" spans="1:8">
      <c r="A416" t="s">
        <v>8</v>
      </c>
      <c r="B416" t="s">
        <v>114</v>
      </c>
      <c r="C416">
        <v>2022</v>
      </c>
      <c r="D416">
        <v>4</v>
      </c>
      <c r="E416">
        <v>620</v>
      </c>
      <c r="F416">
        <v>604</v>
      </c>
      <c r="G416">
        <v>2.9</v>
      </c>
      <c r="H416" s="1">
        <v>187700</v>
      </c>
    </row>
    <row r="417" spans="1:8">
      <c r="A417" t="s">
        <v>8</v>
      </c>
      <c r="B417" t="s">
        <v>112</v>
      </c>
      <c r="C417">
        <v>2021</v>
      </c>
      <c r="D417" t="s">
        <v>206</v>
      </c>
      <c r="E417">
        <v>690</v>
      </c>
      <c r="F417">
        <v>641</v>
      </c>
      <c r="G417">
        <v>3</v>
      </c>
      <c r="H417" s="1">
        <v>186350</v>
      </c>
    </row>
    <row r="418" spans="1:8">
      <c r="A418" t="s">
        <v>8</v>
      </c>
      <c r="B418" t="s">
        <v>129</v>
      </c>
      <c r="C418">
        <v>2021</v>
      </c>
      <c r="D418" t="s">
        <v>58</v>
      </c>
      <c r="E418">
        <v>750</v>
      </c>
      <c r="F418">
        <v>774</v>
      </c>
      <c r="G418">
        <v>2.6</v>
      </c>
      <c r="H418" s="1">
        <v>185000</v>
      </c>
    </row>
    <row r="419" spans="1:8">
      <c r="A419" t="s">
        <v>8</v>
      </c>
      <c r="B419" t="s">
        <v>137</v>
      </c>
      <c r="C419">
        <v>2021</v>
      </c>
      <c r="D419" t="s">
        <v>120</v>
      </c>
      <c r="E419">
        <v>750</v>
      </c>
      <c r="F419">
        <v>774</v>
      </c>
      <c r="G419">
        <v>2.6</v>
      </c>
      <c r="H419" s="1">
        <v>185000</v>
      </c>
    </row>
    <row r="420" spans="1:8">
      <c r="A420" t="s">
        <v>8</v>
      </c>
      <c r="B420" t="s">
        <v>137</v>
      </c>
      <c r="C420">
        <v>2021</v>
      </c>
      <c r="D420" t="s">
        <v>58</v>
      </c>
      <c r="E420">
        <v>750</v>
      </c>
      <c r="F420">
        <v>774</v>
      </c>
      <c r="G420">
        <v>2.6</v>
      </c>
      <c r="H420" s="1">
        <v>185000</v>
      </c>
    </row>
    <row r="421" spans="1:8">
      <c r="A421" t="s">
        <v>8</v>
      </c>
      <c r="B421" t="s">
        <v>129</v>
      </c>
      <c r="C421">
        <v>2021</v>
      </c>
      <c r="D421" t="s">
        <v>58</v>
      </c>
      <c r="E421">
        <v>616</v>
      </c>
      <c r="F421">
        <v>774</v>
      </c>
      <c r="G421">
        <v>2.6</v>
      </c>
      <c r="H421" s="1">
        <v>185000</v>
      </c>
    </row>
    <row r="422" spans="1:8">
      <c r="A422" t="s">
        <v>8</v>
      </c>
      <c r="B422" t="s">
        <v>137</v>
      </c>
      <c r="C422">
        <v>2022</v>
      </c>
      <c r="D422" t="s">
        <v>58</v>
      </c>
      <c r="E422">
        <v>750</v>
      </c>
      <c r="F422">
        <v>774</v>
      </c>
      <c r="G422">
        <v>2.6</v>
      </c>
      <c r="H422" s="1">
        <v>185000</v>
      </c>
    </row>
    <row r="423" spans="1:8">
      <c r="A423" t="s">
        <v>8</v>
      </c>
      <c r="B423" t="s">
        <v>137</v>
      </c>
      <c r="C423">
        <v>2022</v>
      </c>
      <c r="D423" t="s">
        <v>58</v>
      </c>
      <c r="E423">
        <v>750</v>
      </c>
      <c r="F423">
        <v>774</v>
      </c>
      <c r="G423">
        <v>2.6</v>
      </c>
      <c r="H423" s="1">
        <v>185000</v>
      </c>
    </row>
    <row r="424" spans="1:8">
      <c r="A424" t="s">
        <v>8</v>
      </c>
      <c r="B424" t="s">
        <v>137</v>
      </c>
      <c r="C424">
        <v>2021</v>
      </c>
      <c r="D424" t="s">
        <v>58</v>
      </c>
      <c r="E424">
        <v>750</v>
      </c>
      <c r="F424">
        <v>774</v>
      </c>
      <c r="G424">
        <v>2.6</v>
      </c>
      <c r="H424" s="1">
        <v>185000</v>
      </c>
    </row>
    <row r="425" spans="1:8">
      <c r="A425" t="s">
        <v>8</v>
      </c>
      <c r="B425" t="s">
        <v>137</v>
      </c>
      <c r="C425">
        <v>2021</v>
      </c>
      <c r="D425" t="s">
        <v>58</v>
      </c>
      <c r="E425">
        <v>750</v>
      </c>
      <c r="F425">
        <v>774</v>
      </c>
      <c r="G425">
        <v>2.6</v>
      </c>
      <c r="H425" s="1">
        <v>185000</v>
      </c>
    </row>
    <row r="426" spans="1:8">
      <c r="A426" t="s">
        <v>13</v>
      </c>
      <c r="B426" t="s">
        <v>139</v>
      </c>
      <c r="C426">
        <v>2022</v>
      </c>
      <c r="D426">
        <v>5.2</v>
      </c>
      <c r="E426">
        <v>562</v>
      </c>
      <c r="F426">
        <v>406</v>
      </c>
      <c r="G426">
        <v>3.5</v>
      </c>
      <c r="H426" s="1">
        <v>183300</v>
      </c>
    </row>
    <row r="427" spans="1:8">
      <c r="A427" t="s">
        <v>19</v>
      </c>
      <c r="B427" t="s">
        <v>140</v>
      </c>
      <c r="C427">
        <v>2021</v>
      </c>
      <c r="D427">
        <v>4</v>
      </c>
      <c r="E427">
        <v>577</v>
      </c>
      <c r="F427">
        <v>516</v>
      </c>
      <c r="G427">
        <v>3.5</v>
      </c>
      <c r="H427" s="1">
        <v>183000</v>
      </c>
    </row>
    <row r="428" spans="1:8">
      <c r="A428" t="s">
        <v>19</v>
      </c>
      <c r="B428" t="s">
        <v>140</v>
      </c>
      <c r="C428">
        <v>2021</v>
      </c>
      <c r="D428">
        <v>4</v>
      </c>
      <c r="E428">
        <v>577</v>
      </c>
      <c r="F428">
        <v>516</v>
      </c>
      <c r="G428">
        <v>3.5</v>
      </c>
      <c r="H428" s="1">
        <v>183000</v>
      </c>
    </row>
    <row r="429" spans="1:8">
      <c r="A429" t="s">
        <v>8</v>
      </c>
      <c r="B429" t="s">
        <v>114</v>
      </c>
      <c r="C429">
        <v>2022</v>
      </c>
      <c r="D429">
        <v>4</v>
      </c>
      <c r="E429">
        <v>630</v>
      </c>
      <c r="F429">
        <v>604</v>
      </c>
      <c r="G429">
        <v>2.9</v>
      </c>
      <c r="H429" s="1">
        <v>181100</v>
      </c>
    </row>
    <row r="430" spans="1:8">
      <c r="A430" t="s">
        <v>8</v>
      </c>
      <c r="B430" t="s">
        <v>114</v>
      </c>
      <c r="C430">
        <v>2022</v>
      </c>
      <c r="D430">
        <v>4</v>
      </c>
      <c r="E430">
        <v>630</v>
      </c>
      <c r="F430">
        <v>604</v>
      </c>
      <c r="G430">
        <v>2.9</v>
      </c>
      <c r="H430" s="1">
        <v>180800</v>
      </c>
    </row>
    <row r="431" spans="1:8">
      <c r="A431" t="s">
        <v>8</v>
      </c>
      <c r="B431" t="s">
        <v>114</v>
      </c>
      <c r="C431">
        <v>2021</v>
      </c>
      <c r="D431">
        <v>4</v>
      </c>
      <c r="E431">
        <v>620</v>
      </c>
      <c r="F431">
        <v>604</v>
      </c>
      <c r="G431">
        <v>2.9</v>
      </c>
      <c r="H431" s="1">
        <v>180000</v>
      </c>
    </row>
    <row r="432" spans="1:8">
      <c r="A432" t="s">
        <v>8</v>
      </c>
      <c r="B432" t="s">
        <v>114</v>
      </c>
      <c r="C432">
        <v>2021</v>
      </c>
      <c r="D432">
        <v>4</v>
      </c>
      <c r="E432">
        <v>620</v>
      </c>
      <c r="F432">
        <v>604</v>
      </c>
      <c r="G432">
        <v>2.9</v>
      </c>
      <c r="H432" s="1">
        <v>180000</v>
      </c>
    </row>
    <row r="433" spans="1:8">
      <c r="A433" t="s">
        <v>8</v>
      </c>
      <c r="B433" t="s">
        <v>114</v>
      </c>
      <c r="C433">
        <v>2022</v>
      </c>
      <c r="D433">
        <v>4</v>
      </c>
      <c r="E433">
        <v>630</v>
      </c>
      <c r="F433">
        <v>604</v>
      </c>
      <c r="G433">
        <v>3.1</v>
      </c>
      <c r="H433" s="1">
        <v>180000</v>
      </c>
    </row>
    <row r="434" spans="1:8">
      <c r="A434" t="s">
        <v>19</v>
      </c>
      <c r="B434" t="s">
        <v>140</v>
      </c>
      <c r="C434">
        <v>2021</v>
      </c>
      <c r="D434">
        <v>4</v>
      </c>
      <c r="E434">
        <v>577</v>
      </c>
      <c r="F434">
        <v>516</v>
      </c>
      <c r="G434">
        <v>3.5</v>
      </c>
      <c r="H434" s="1">
        <v>180000</v>
      </c>
    </row>
    <row r="435" spans="1:8">
      <c r="A435" t="s">
        <v>8</v>
      </c>
      <c r="B435" t="s">
        <v>114</v>
      </c>
      <c r="C435">
        <v>2021</v>
      </c>
      <c r="D435">
        <v>4</v>
      </c>
      <c r="E435">
        <v>620</v>
      </c>
      <c r="F435">
        <v>604</v>
      </c>
      <c r="G435">
        <v>2.9</v>
      </c>
      <c r="H435" s="1">
        <v>177700</v>
      </c>
    </row>
    <row r="436" spans="1:8">
      <c r="A436" t="s">
        <v>8</v>
      </c>
      <c r="B436" t="s">
        <v>146</v>
      </c>
      <c r="C436">
        <v>2022</v>
      </c>
      <c r="D436">
        <v>4</v>
      </c>
      <c r="E436">
        <v>620</v>
      </c>
      <c r="F436">
        <v>604</v>
      </c>
      <c r="G436">
        <v>3.1</v>
      </c>
      <c r="H436" s="1">
        <v>174300</v>
      </c>
    </row>
    <row r="437" spans="1:8">
      <c r="A437" t="s">
        <v>19</v>
      </c>
      <c r="B437" t="s">
        <v>233</v>
      </c>
      <c r="C437">
        <v>2021</v>
      </c>
      <c r="D437">
        <v>4</v>
      </c>
      <c r="E437">
        <v>630</v>
      </c>
      <c r="F437">
        <v>664</v>
      </c>
      <c r="G437">
        <v>3.1</v>
      </c>
      <c r="H437" s="1">
        <v>171200</v>
      </c>
    </row>
    <row r="438" spans="1:8">
      <c r="A438" t="s">
        <v>19</v>
      </c>
      <c r="B438" t="s">
        <v>136</v>
      </c>
      <c r="C438">
        <v>2021</v>
      </c>
      <c r="D438">
        <v>4</v>
      </c>
      <c r="E438">
        <v>603</v>
      </c>
      <c r="F438">
        <v>664</v>
      </c>
      <c r="G438">
        <v>3.4</v>
      </c>
      <c r="H438" s="1">
        <v>168000</v>
      </c>
    </row>
    <row r="439" spans="1:8">
      <c r="A439" t="s">
        <v>19</v>
      </c>
      <c r="B439" t="s">
        <v>198</v>
      </c>
      <c r="C439">
        <v>2021</v>
      </c>
      <c r="D439">
        <v>4</v>
      </c>
      <c r="E439">
        <v>630</v>
      </c>
      <c r="F439">
        <v>664</v>
      </c>
      <c r="G439">
        <v>3.1</v>
      </c>
      <c r="H439" s="1">
        <v>162900</v>
      </c>
    </row>
    <row r="440" spans="1:8">
      <c r="A440" t="s">
        <v>51</v>
      </c>
      <c r="B440" t="s">
        <v>221</v>
      </c>
      <c r="C440">
        <v>2021</v>
      </c>
      <c r="D440">
        <v>4</v>
      </c>
      <c r="E440">
        <v>630</v>
      </c>
      <c r="F440">
        <v>664</v>
      </c>
      <c r="G440">
        <v>3.1</v>
      </c>
      <c r="H440" s="1">
        <v>162000</v>
      </c>
    </row>
    <row r="441" spans="1:8">
      <c r="A441" t="s">
        <v>19</v>
      </c>
      <c r="B441" t="s">
        <v>210</v>
      </c>
      <c r="C441">
        <v>2021</v>
      </c>
      <c r="D441">
        <v>4</v>
      </c>
      <c r="E441">
        <v>577</v>
      </c>
      <c r="F441">
        <v>590</v>
      </c>
      <c r="G441">
        <v>3.3</v>
      </c>
      <c r="H441" s="1">
        <v>161200</v>
      </c>
    </row>
    <row r="442" spans="1:8">
      <c r="A442" t="s">
        <v>96</v>
      </c>
      <c r="B442" t="s">
        <v>97</v>
      </c>
      <c r="C442">
        <v>2022</v>
      </c>
      <c r="D442">
        <v>3.5</v>
      </c>
      <c r="E442">
        <v>573</v>
      </c>
      <c r="F442">
        <v>476</v>
      </c>
      <c r="G442">
        <v>2.9</v>
      </c>
      <c r="H442" s="1">
        <v>159495</v>
      </c>
    </row>
    <row r="443" spans="1:8">
      <c r="A443" t="s">
        <v>96</v>
      </c>
      <c r="B443" t="s">
        <v>97</v>
      </c>
      <c r="C443">
        <v>2021</v>
      </c>
      <c r="D443">
        <v>3.5</v>
      </c>
      <c r="E443">
        <v>573</v>
      </c>
      <c r="F443">
        <v>476</v>
      </c>
      <c r="G443">
        <v>2.7</v>
      </c>
      <c r="H443" s="1">
        <v>159495</v>
      </c>
    </row>
    <row r="444" spans="1:8">
      <c r="A444" t="s">
        <v>96</v>
      </c>
      <c r="B444" t="s">
        <v>97</v>
      </c>
      <c r="C444">
        <v>2021</v>
      </c>
      <c r="D444">
        <v>3.5</v>
      </c>
      <c r="E444">
        <v>573</v>
      </c>
      <c r="F444">
        <v>476</v>
      </c>
      <c r="G444">
        <v>2.7</v>
      </c>
      <c r="H444" s="1">
        <v>159495</v>
      </c>
    </row>
    <row r="445" spans="1:8">
      <c r="A445" t="s">
        <v>96</v>
      </c>
      <c r="B445" t="s">
        <v>97</v>
      </c>
      <c r="C445">
        <v>2021</v>
      </c>
      <c r="D445">
        <v>3.5</v>
      </c>
      <c r="E445">
        <v>573</v>
      </c>
      <c r="F445">
        <v>476</v>
      </c>
      <c r="G445">
        <v>2.7</v>
      </c>
      <c r="H445" s="1">
        <v>157500</v>
      </c>
    </row>
    <row r="446" spans="1:8">
      <c r="A446" t="s">
        <v>96</v>
      </c>
      <c r="B446" t="s">
        <v>97</v>
      </c>
      <c r="C446">
        <v>2022</v>
      </c>
      <c r="D446">
        <v>3.5</v>
      </c>
      <c r="E446">
        <v>573</v>
      </c>
      <c r="F446">
        <v>476</v>
      </c>
      <c r="G446">
        <v>2.7</v>
      </c>
      <c r="H446" s="1">
        <v>157500</v>
      </c>
    </row>
    <row r="447" spans="1:8">
      <c r="A447" t="s">
        <v>96</v>
      </c>
      <c r="B447" t="s">
        <v>97</v>
      </c>
      <c r="C447">
        <v>2022</v>
      </c>
      <c r="D447">
        <v>3.5</v>
      </c>
      <c r="E447">
        <v>573</v>
      </c>
      <c r="F447">
        <v>476</v>
      </c>
      <c r="G447">
        <v>2.9</v>
      </c>
      <c r="H447" s="1">
        <v>157500</v>
      </c>
    </row>
    <row r="448" spans="1:8">
      <c r="A448" t="s">
        <v>96</v>
      </c>
      <c r="B448" t="s">
        <v>97</v>
      </c>
      <c r="C448">
        <v>2022</v>
      </c>
      <c r="D448">
        <v>3.5</v>
      </c>
      <c r="E448">
        <v>573</v>
      </c>
      <c r="F448">
        <v>476</v>
      </c>
      <c r="G448">
        <v>2.7</v>
      </c>
      <c r="H448" s="1">
        <v>157500</v>
      </c>
    </row>
    <row r="449" spans="1:8">
      <c r="A449" t="s">
        <v>96</v>
      </c>
      <c r="B449" t="s">
        <v>97</v>
      </c>
      <c r="C449">
        <v>2022</v>
      </c>
      <c r="D449">
        <v>3.5</v>
      </c>
      <c r="E449">
        <v>573</v>
      </c>
      <c r="F449">
        <v>476</v>
      </c>
      <c r="G449">
        <v>2.7</v>
      </c>
      <c r="H449" s="1">
        <v>157500</v>
      </c>
    </row>
    <row r="450" spans="1:8">
      <c r="A450" t="s">
        <v>96</v>
      </c>
      <c r="B450" t="s">
        <v>97</v>
      </c>
      <c r="C450">
        <v>2021</v>
      </c>
      <c r="D450">
        <v>3.5</v>
      </c>
      <c r="E450">
        <v>573</v>
      </c>
      <c r="F450">
        <v>476</v>
      </c>
      <c r="G450">
        <v>2.7</v>
      </c>
      <c r="H450" s="1">
        <v>157500</v>
      </c>
    </row>
    <row r="451" spans="1:8">
      <c r="A451" t="s">
        <v>125</v>
      </c>
      <c r="B451" t="s">
        <v>126</v>
      </c>
      <c r="C451">
        <v>2021</v>
      </c>
      <c r="D451">
        <v>5</v>
      </c>
      <c r="E451">
        <v>500</v>
      </c>
      <c r="F451">
        <v>420</v>
      </c>
      <c r="G451">
        <v>3.9</v>
      </c>
      <c r="H451" s="1">
        <v>157500</v>
      </c>
    </row>
    <row r="452" spans="1:8">
      <c r="A452" t="s">
        <v>96</v>
      </c>
      <c r="B452" t="s">
        <v>97</v>
      </c>
      <c r="C452">
        <v>2021</v>
      </c>
      <c r="D452">
        <v>3.5</v>
      </c>
      <c r="E452">
        <v>573</v>
      </c>
      <c r="F452">
        <v>476</v>
      </c>
      <c r="G452">
        <v>2.9</v>
      </c>
      <c r="H452" s="1">
        <v>157500</v>
      </c>
    </row>
    <row r="453" spans="1:8">
      <c r="A453" t="s">
        <v>96</v>
      </c>
      <c r="B453" t="s">
        <v>97</v>
      </c>
      <c r="C453">
        <v>2022</v>
      </c>
      <c r="D453">
        <v>3.5</v>
      </c>
      <c r="E453">
        <v>573</v>
      </c>
      <c r="F453">
        <v>476</v>
      </c>
      <c r="G453">
        <v>2.7</v>
      </c>
      <c r="H453" s="1">
        <v>157500</v>
      </c>
    </row>
    <row r="454" spans="1:8">
      <c r="A454" t="s">
        <v>96</v>
      </c>
      <c r="B454" t="s">
        <v>97</v>
      </c>
      <c r="C454">
        <v>2021</v>
      </c>
      <c r="D454">
        <v>3.5</v>
      </c>
      <c r="E454">
        <v>573</v>
      </c>
      <c r="F454">
        <v>476</v>
      </c>
      <c r="G454">
        <v>2.7</v>
      </c>
      <c r="H454" s="1">
        <v>157500</v>
      </c>
    </row>
    <row r="455" spans="1:8">
      <c r="A455" t="s">
        <v>96</v>
      </c>
      <c r="B455" t="s">
        <v>97</v>
      </c>
      <c r="C455">
        <v>2021</v>
      </c>
      <c r="D455">
        <v>3.5</v>
      </c>
      <c r="E455">
        <v>573</v>
      </c>
      <c r="F455">
        <v>476</v>
      </c>
      <c r="G455">
        <v>2.7</v>
      </c>
      <c r="H455" s="1">
        <v>157500</v>
      </c>
    </row>
    <row r="456" spans="1:8">
      <c r="A456" t="s">
        <v>96</v>
      </c>
      <c r="B456" t="s">
        <v>97</v>
      </c>
      <c r="C456">
        <v>2021</v>
      </c>
      <c r="D456">
        <v>3.5</v>
      </c>
      <c r="E456">
        <v>573</v>
      </c>
      <c r="F456">
        <v>476</v>
      </c>
      <c r="G456">
        <v>2.9</v>
      </c>
      <c r="H456" s="1">
        <v>157500</v>
      </c>
    </row>
    <row r="457" spans="1:8">
      <c r="A457" t="s">
        <v>96</v>
      </c>
      <c r="B457" t="s">
        <v>97</v>
      </c>
      <c r="C457">
        <v>2021</v>
      </c>
      <c r="D457">
        <v>3.5</v>
      </c>
      <c r="E457">
        <v>573</v>
      </c>
      <c r="F457">
        <v>476</v>
      </c>
      <c r="G457">
        <v>2.7</v>
      </c>
      <c r="H457" s="1">
        <v>157500</v>
      </c>
    </row>
    <row r="458" spans="1:8">
      <c r="A458" t="s">
        <v>96</v>
      </c>
      <c r="B458" t="s">
        <v>97</v>
      </c>
      <c r="C458">
        <v>2022</v>
      </c>
      <c r="D458">
        <v>3.5</v>
      </c>
      <c r="E458">
        <v>573</v>
      </c>
      <c r="F458">
        <v>476</v>
      </c>
      <c r="G458">
        <v>2.7</v>
      </c>
      <c r="H458" s="1">
        <v>157500</v>
      </c>
    </row>
    <row r="459" spans="1:8">
      <c r="A459" t="s">
        <v>55</v>
      </c>
      <c r="B459">
        <v>1</v>
      </c>
      <c r="C459">
        <v>2021</v>
      </c>
      <c r="D459">
        <v>2</v>
      </c>
      <c r="E459">
        <v>600</v>
      </c>
      <c r="F459">
        <v>738</v>
      </c>
      <c r="G459">
        <v>4.0999999999999996</v>
      </c>
      <c r="H459" s="1">
        <v>155000</v>
      </c>
    </row>
    <row r="460" spans="1:8">
      <c r="A460" t="s">
        <v>19</v>
      </c>
      <c r="B460" t="s">
        <v>110</v>
      </c>
      <c r="C460">
        <v>2021</v>
      </c>
      <c r="D460">
        <v>4</v>
      </c>
      <c r="E460">
        <v>603</v>
      </c>
      <c r="F460">
        <v>664</v>
      </c>
      <c r="G460">
        <v>3.5</v>
      </c>
      <c r="H460" s="1">
        <v>155000</v>
      </c>
    </row>
    <row r="461" spans="1:8">
      <c r="A461" t="s">
        <v>27</v>
      </c>
      <c r="B461" t="s">
        <v>80</v>
      </c>
      <c r="C461">
        <v>2022</v>
      </c>
      <c r="D461">
        <v>4</v>
      </c>
      <c r="E461">
        <v>503</v>
      </c>
      <c r="F461">
        <v>505</v>
      </c>
      <c r="G461">
        <v>3.5</v>
      </c>
      <c r="H461" s="1">
        <v>152995</v>
      </c>
    </row>
    <row r="462" spans="1:8">
      <c r="A462" t="s">
        <v>19</v>
      </c>
      <c r="B462" t="s">
        <v>136</v>
      </c>
      <c r="C462">
        <v>2021</v>
      </c>
      <c r="D462">
        <v>4</v>
      </c>
      <c r="E462">
        <v>603</v>
      </c>
      <c r="F462">
        <v>664</v>
      </c>
      <c r="G462">
        <v>3.4</v>
      </c>
      <c r="H462" s="1">
        <v>152500</v>
      </c>
    </row>
    <row r="463" spans="1:8">
      <c r="A463" t="s">
        <v>27</v>
      </c>
      <c r="B463" t="s">
        <v>80</v>
      </c>
      <c r="C463">
        <v>2021</v>
      </c>
      <c r="D463">
        <v>4</v>
      </c>
      <c r="E463">
        <v>503</v>
      </c>
      <c r="F463">
        <v>505</v>
      </c>
      <c r="G463">
        <v>3.6</v>
      </c>
      <c r="H463" s="1">
        <v>151000</v>
      </c>
    </row>
    <row r="464" spans="1:8">
      <c r="A464" t="s">
        <v>41</v>
      </c>
      <c r="B464" t="s">
        <v>42</v>
      </c>
      <c r="C464">
        <v>2021</v>
      </c>
      <c r="D464">
        <v>4.7</v>
      </c>
      <c r="E464">
        <v>454</v>
      </c>
      <c r="F464">
        <v>384</v>
      </c>
      <c r="G464">
        <v>4.7</v>
      </c>
      <c r="H464" s="1">
        <v>150980</v>
      </c>
    </row>
    <row r="465" spans="1:8">
      <c r="A465" t="s">
        <v>41</v>
      </c>
      <c r="B465" t="s">
        <v>42</v>
      </c>
      <c r="C465">
        <v>2021</v>
      </c>
      <c r="D465">
        <v>4.7</v>
      </c>
      <c r="E465">
        <v>454</v>
      </c>
      <c r="F465">
        <v>384</v>
      </c>
      <c r="G465">
        <v>4.8</v>
      </c>
      <c r="H465" s="1">
        <v>150980</v>
      </c>
    </row>
    <row r="466" spans="1:8">
      <c r="A466" t="s">
        <v>41</v>
      </c>
      <c r="B466" t="s">
        <v>42</v>
      </c>
      <c r="C466">
        <v>2019</v>
      </c>
      <c r="D466">
        <v>4.7</v>
      </c>
      <c r="E466">
        <v>454</v>
      </c>
      <c r="F466">
        <v>384</v>
      </c>
      <c r="G466">
        <v>4.7</v>
      </c>
      <c r="H466" s="1">
        <v>150980</v>
      </c>
    </row>
    <row r="467" spans="1:8">
      <c r="A467" t="s">
        <v>41</v>
      </c>
      <c r="B467" t="s">
        <v>42</v>
      </c>
      <c r="C467">
        <v>2022</v>
      </c>
      <c r="D467">
        <v>4.7</v>
      </c>
      <c r="E467">
        <v>454</v>
      </c>
      <c r="F467">
        <v>384</v>
      </c>
      <c r="G467">
        <v>4.7</v>
      </c>
      <c r="H467" s="1">
        <v>150980</v>
      </c>
    </row>
    <row r="468" spans="1:8">
      <c r="A468" t="s">
        <v>41</v>
      </c>
      <c r="B468" t="s">
        <v>42</v>
      </c>
      <c r="C468">
        <v>2021</v>
      </c>
      <c r="D468">
        <v>4.7</v>
      </c>
      <c r="E468">
        <v>454</v>
      </c>
      <c r="F468">
        <v>384</v>
      </c>
      <c r="G468">
        <v>4.7</v>
      </c>
      <c r="H468" s="1">
        <v>150980</v>
      </c>
    </row>
    <row r="469" spans="1:8">
      <c r="A469" t="s">
        <v>41</v>
      </c>
      <c r="B469" t="s">
        <v>42</v>
      </c>
      <c r="C469">
        <v>2022</v>
      </c>
      <c r="D469">
        <v>4.7</v>
      </c>
      <c r="E469">
        <v>454</v>
      </c>
      <c r="F469">
        <v>384</v>
      </c>
      <c r="G469">
        <v>4.7</v>
      </c>
      <c r="H469" s="1">
        <v>150980</v>
      </c>
    </row>
    <row r="470" spans="1:8">
      <c r="A470" t="s">
        <v>41</v>
      </c>
      <c r="B470" t="s">
        <v>42</v>
      </c>
      <c r="C470">
        <v>2021</v>
      </c>
      <c r="D470">
        <v>4.7</v>
      </c>
      <c r="E470">
        <v>454</v>
      </c>
      <c r="F470">
        <v>384</v>
      </c>
      <c r="G470">
        <v>4.7</v>
      </c>
      <c r="H470" s="1">
        <v>150980</v>
      </c>
    </row>
    <row r="471" spans="1:8">
      <c r="A471" t="s">
        <v>41</v>
      </c>
      <c r="B471" t="s">
        <v>42</v>
      </c>
      <c r="C471">
        <v>2021</v>
      </c>
      <c r="D471">
        <v>4.7</v>
      </c>
      <c r="E471">
        <v>454</v>
      </c>
      <c r="F471">
        <v>384</v>
      </c>
      <c r="G471">
        <v>4.7</v>
      </c>
      <c r="H471" s="1">
        <v>150800</v>
      </c>
    </row>
    <row r="472" spans="1:8">
      <c r="A472" t="s">
        <v>41</v>
      </c>
      <c r="B472" t="s">
        <v>42</v>
      </c>
      <c r="C472">
        <v>2020</v>
      </c>
      <c r="D472">
        <v>4.7</v>
      </c>
      <c r="E472">
        <v>454</v>
      </c>
      <c r="F472">
        <v>384</v>
      </c>
      <c r="G472">
        <v>4.8</v>
      </c>
      <c r="H472" s="1">
        <v>150400</v>
      </c>
    </row>
    <row r="473" spans="1:8">
      <c r="A473" t="s">
        <v>41</v>
      </c>
      <c r="B473" t="s">
        <v>42</v>
      </c>
      <c r="C473">
        <v>2021</v>
      </c>
      <c r="D473">
        <v>4.7</v>
      </c>
      <c r="E473">
        <v>454</v>
      </c>
      <c r="F473">
        <v>384</v>
      </c>
      <c r="G473">
        <v>4.8</v>
      </c>
      <c r="H473" s="1">
        <v>150000</v>
      </c>
    </row>
    <row r="474" spans="1:8">
      <c r="A474" t="s">
        <v>41</v>
      </c>
      <c r="B474" t="s">
        <v>42</v>
      </c>
      <c r="C474">
        <v>2020</v>
      </c>
      <c r="D474">
        <v>4.7</v>
      </c>
      <c r="E474">
        <v>454</v>
      </c>
      <c r="F474">
        <v>384</v>
      </c>
      <c r="G474">
        <v>4.8</v>
      </c>
      <c r="H474" s="1">
        <v>150000</v>
      </c>
    </row>
    <row r="475" spans="1:8">
      <c r="A475" t="s">
        <v>27</v>
      </c>
      <c r="B475" t="s">
        <v>80</v>
      </c>
      <c r="C475">
        <v>2021</v>
      </c>
      <c r="D475">
        <v>4</v>
      </c>
      <c r="E475">
        <v>503</v>
      </c>
      <c r="F475">
        <v>505</v>
      </c>
      <c r="G475">
        <v>3.5</v>
      </c>
      <c r="H475" s="1">
        <v>150000</v>
      </c>
    </row>
    <row r="476" spans="1:8">
      <c r="A476" t="s">
        <v>41</v>
      </c>
      <c r="B476" t="s">
        <v>42</v>
      </c>
      <c r="C476">
        <v>2021</v>
      </c>
      <c r="D476">
        <v>4.7</v>
      </c>
      <c r="E476">
        <v>454</v>
      </c>
      <c r="F476">
        <v>384</v>
      </c>
      <c r="G476">
        <v>4.7</v>
      </c>
      <c r="H476" s="1">
        <v>150000</v>
      </c>
    </row>
    <row r="477" spans="1:8">
      <c r="A477" t="s">
        <v>27</v>
      </c>
      <c r="B477" t="s">
        <v>80</v>
      </c>
      <c r="C477">
        <v>2022</v>
      </c>
      <c r="D477">
        <v>4</v>
      </c>
      <c r="E477">
        <v>503</v>
      </c>
      <c r="F477">
        <v>505</v>
      </c>
      <c r="G477">
        <v>3.5</v>
      </c>
      <c r="H477" s="1">
        <v>149995</v>
      </c>
    </row>
    <row r="478" spans="1:8">
      <c r="A478" t="s">
        <v>17</v>
      </c>
      <c r="B478" t="s">
        <v>72</v>
      </c>
      <c r="C478">
        <v>2020</v>
      </c>
      <c r="D478" t="s">
        <v>73</v>
      </c>
      <c r="E478">
        <v>369</v>
      </c>
      <c r="F478">
        <v>420</v>
      </c>
      <c r="G478">
        <v>4.2</v>
      </c>
      <c r="H478" s="1">
        <v>148500</v>
      </c>
    </row>
    <row r="479" spans="1:8">
      <c r="A479" t="s">
        <v>17</v>
      </c>
      <c r="B479" t="s">
        <v>72</v>
      </c>
      <c r="C479">
        <v>2022</v>
      </c>
      <c r="D479" t="s">
        <v>214</v>
      </c>
      <c r="E479">
        <v>369</v>
      </c>
      <c r="F479">
        <v>184</v>
      </c>
      <c r="G479">
        <v>4.2</v>
      </c>
      <c r="H479" s="1">
        <v>148500</v>
      </c>
    </row>
    <row r="480" spans="1:8">
      <c r="A480" t="s">
        <v>17</v>
      </c>
      <c r="B480" t="s">
        <v>72</v>
      </c>
      <c r="C480">
        <v>2022</v>
      </c>
      <c r="D480">
        <v>1.5</v>
      </c>
      <c r="E480">
        <v>369</v>
      </c>
      <c r="F480">
        <v>184</v>
      </c>
      <c r="G480">
        <v>4.2</v>
      </c>
      <c r="H480" s="1">
        <v>147500</v>
      </c>
    </row>
    <row r="481" spans="1:8">
      <c r="A481" t="s">
        <v>17</v>
      </c>
      <c r="B481" t="s">
        <v>72</v>
      </c>
      <c r="C481">
        <v>2022</v>
      </c>
      <c r="D481">
        <v>1.5</v>
      </c>
      <c r="E481">
        <v>369</v>
      </c>
      <c r="F481">
        <v>184</v>
      </c>
      <c r="G481">
        <v>4.2</v>
      </c>
      <c r="H481" s="1">
        <v>147500</v>
      </c>
    </row>
    <row r="482" spans="1:8">
      <c r="A482" t="s">
        <v>27</v>
      </c>
      <c r="B482" t="s">
        <v>80</v>
      </c>
      <c r="C482">
        <v>2021</v>
      </c>
      <c r="D482">
        <v>4</v>
      </c>
      <c r="E482">
        <v>503</v>
      </c>
      <c r="F482">
        <v>505</v>
      </c>
      <c r="G482">
        <v>3.5</v>
      </c>
      <c r="H482" s="1">
        <v>147000</v>
      </c>
    </row>
    <row r="483" spans="1:8">
      <c r="A483" t="s">
        <v>27</v>
      </c>
      <c r="B483" t="s">
        <v>80</v>
      </c>
      <c r="C483">
        <v>2021</v>
      </c>
      <c r="D483">
        <v>4</v>
      </c>
      <c r="E483">
        <v>503</v>
      </c>
      <c r="F483">
        <v>505</v>
      </c>
      <c r="G483">
        <v>3.5</v>
      </c>
      <c r="H483" s="1">
        <v>147000</v>
      </c>
    </row>
    <row r="484" spans="1:8">
      <c r="A484" t="s">
        <v>27</v>
      </c>
      <c r="B484" t="s">
        <v>80</v>
      </c>
      <c r="C484">
        <v>2021</v>
      </c>
      <c r="D484">
        <v>4</v>
      </c>
      <c r="E484">
        <v>503</v>
      </c>
      <c r="F484">
        <v>505</v>
      </c>
      <c r="G484">
        <v>3.6</v>
      </c>
      <c r="H484" s="1">
        <v>147000</v>
      </c>
    </row>
    <row r="485" spans="1:8">
      <c r="A485" t="s">
        <v>27</v>
      </c>
      <c r="B485" t="s">
        <v>80</v>
      </c>
      <c r="C485">
        <v>2022</v>
      </c>
      <c r="D485">
        <v>4</v>
      </c>
      <c r="E485">
        <v>503</v>
      </c>
      <c r="F485">
        <v>505</v>
      </c>
      <c r="G485">
        <v>3.5</v>
      </c>
      <c r="H485" s="1">
        <v>146000</v>
      </c>
    </row>
    <row r="486" spans="1:8">
      <c r="A486" t="s">
        <v>27</v>
      </c>
      <c r="B486" t="s">
        <v>80</v>
      </c>
      <c r="C486">
        <v>2021</v>
      </c>
      <c r="D486">
        <v>4</v>
      </c>
      <c r="E486">
        <v>503</v>
      </c>
      <c r="F486">
        <v>505</v>
      </c>
      <c r="G486">
        <v>3.6</v>
      </c>
      <c r="H486" s="1">
        <v>146000</v>
      </c>
    </row>
    <row r="487" spans="1:8">
      <c r="A487" t="s">
        <v>27</v>
      </c>
      <c r="B487" t="s">
        <v>80</v>
      </c>
      <c r="C487">
        <v>2021</v>
      </c>
      <c r="D487">
        <v>4</v>
      </c>
      <c r="E487">
        <v>503</v>
      </c>
      <c r="F487">
        <v>505</v>
      </c>
      <c r="G487">
        <v>3.5</v>
      </c>
      <c r="H487" s="1">
        <v>146000</v>
      </c>
    </row>
    <row r="488" spans="1:8">
      <c r="A488" t="s">
        <v>27</v>
      </c>
      <c r="B488" t="s">
        <v>80</v>
      </c>
      <c r="C488">
        <v>2021</v>
      </c>
      <c r="D488">
        <v>4</v>
      </c>
      <c r="E488">
        <v>503</v>
      </c>
      <c r="F488">
        <v>505</v>
      </c>
      <c r="G488">
        <v>3.5</v>
      </c>
      <c r="H488" s="1">
        <v>146000</v>
      </c>
    </row>
    <row r="489" spans="1:8">
      <c r="A489" t="s">
        <v>27</v>
      </c>
      <c r="B489" t="s">
        <v>80</v>
      </c>
      <c r="C489">
        <v>2021</v>
      </c>
      <c r="D489">
        <v>4</v>
      </c>
      <c r="E489">
        <v>503</v>
      </c>
      <c r="F489">
        <v>505</v>
      </c>
      <c r="G489">
        <v>3.5</v>
      </c>
      <c r="H489" s="1">
        <v>146000</v>
      </c>
    </row>
    <row r="490" spans="1:8">
      <c r="A490" t="s">
        <v>27</v>
      </c>
      <c r="B490" t="s">
        <v>80</v>
      </c>
      <c r="C490">
        <v>2022</v>
      </c>
      <c r="D490">
        <v>4</v>
      </c>
      <c r="E490">
        <v>503</v>
      </c>
      <c r="F490">
        <v>505</v>
      </c>
      <c r="G490">
        <v>3.6</v>
      </c>
      <c r="H490" s="1">
        <v>146000</v>
      </c>
    </row>
    <row r="491" spans="1:8">
      <c r="A491" t="s">
        <v>27</v>
      </c>
      <c r="B491" t="s">
        <v>80</v>
      </c>
      <c r="C491">
        <v>2021</v>
      </c>
      <c r="D491">
        <v>4</v>
      </c>
      <c r="E491">
        <v>503</v>
      </c>
      <c r="F491">
        <v>505</v>
      </c>
      <c r="G491">
        <v>3.5</v>
      </c>
      <c r="H491" s="1">
        <v>146000</v>
      </c>
    </row>
    <row r="492" spans="1:8">
      <c r="A492" t="s">
        <v>27</v>
      </c>
      <c r="B492" t="s">
        <v>80</v>
      </c>
      <c r="C492">
        <v>2021</v>
      </c>
      <c r="D492">
        <v>4</v>
      </c>
      <c r="E492">
        <v>503</v>
      </c>
      <c r="F492">
        <v>505</v>
      </c>
      <c r="G492">
        <v>3.6</v>
      </c>
      <c r="H492" s="1">
        <v>146000</v>
      </c>
    </row>
    <row r="493" spans="1:8">
      <c r="A493" t="s">
        <v>27</v>
      </c>
      <c r="B493" t="s">
        <v>80</v>
      </c>
      <c r="C493">
        <v>2021</v>
      </c>
      <c r="D493">
        <v>4</v>
      </c>
      <c r="E493">
        <v>503</v>
      </c>
      <c r="F493">
        <v>505</v>
      </c>
      <c r="G493">
        <v>3.6</v>
      </c>
      <c r="H493" s="1">
        <v>146000</v>
      </c>
    </row>
    <row r="494" spans="1:8">
      <c r="A494" t="s">
        <v>13</v>
      </c>
      <c r="B494" t="s">
        <v>14</v>
      </c>
      <c r="C494">
        <v>2022</v>
      </c>
      <c r="D494">
        <v>5.2</v>
      </c>
      <c r="E494">
        <v>562</v>
      </c>
      <c r="F494">
        <v>406</v>
      </c>
      <c r="G494">
        <v>3.2</v>
      </c>
      <c r="H494" s="1">
        <v>142700</v>
      </c>
    </row>
    <row r="495" spans="1:8">
      <c r="A495" t="s">
        <v>13</v>
      </c>
      <c r="B495" t="s">
        <v>14</v>
      </c>
      <c r="C495">
        <v>2022</v>
      </c>
      <c r="D495">
        <v>5.2</v>
      </c>
      <c r="E495">
        <v>562</v>
      </c>
      <c r="F495">
        <v>406</v>
      </c>
      <c r="G495">
        <v>3.2</v>
      </c>
      <c r="H495" s="1">
        <v>142700</v>
      </c>
    </row>
    <row r="496" spans="1:8">
      <c r="A496" t="s">
        <v>27</v>
      </c>
      <c r="B496" t="s">
        <v>80</v>
      </c>
      <c r="C496">
        <v>2021</v>
      </c>
      <c r="D496">
        <v>4</v>
      </c>
      <c r="E496">
        <v>503</v>
      </c>
      <c r="F496">
        <v>505</v>
      </c>
      <c r="G496">
        <v>3.5</v>
      </c>
      <c r="H496" s="1">
        <v>142100</v>
      </c>
    </row>
    <row r="497" spans="1:8">
      <c r="A497" t="s">
        <v>27</v>
      </c>
      <c r="B497" t="s">
        <v>80</v>
      </c>
      <c r="C497">
        <v>2022</v>
      </c>
      <c r="D497">
        <v>4</v>
      </c>
      <c r="E497">
        <v>503</v>
      </c>
      <c r="F497">
        <v>505</v>
      </c>
      <c r="G497">
        <v>3.5</v>
      </c>
      <c r="H497" s="1">
        <v>142086</v>
      </c>
    </row>
    <row r="498" spans="1:8">
      <c r="A498" t="s">
        <v>27</v>
      </c>
      <c r="B498" t="s">
        <v>80</v>
      </c>
      <c r="C498">
        <v>2022</v>
      </c>
      <c r="D498">
        <v>4</v>
      </c>
      <c r="E498">
        <v>503</v>
      </c>
      <c r="F498">
        <v>505</v>
      </c>
      <c r="G498">
        <v>3.5</v>
      </c>
      <c r="H498" s="1">
        <v>142086</v>
      </c>
    </row>
    <row r="499" spans="1:8">
      <c r="A499" t="s">
        <v>27</v>
      </c>
      <c r="B499" t="s">
        <v>80</v>
      </c>
      <c r="C499">
        <v>2021</v>
      </c>
      <c r="D499">
        <v>4</v>
      </c>
      <c r="E499">
        <v>503</v>
      </c>
      <c r="F499">
        <v>505</v>
      </c>
      <c r="G499">
        <v>3.6</v>
      </c>
      <c r="H499" s="1">
        <v>142086</v>
      </c>
    </row>
    <row r="500" spans="1:8">
      <c r="A500" t="s">
        <v>27</v>
      </c>
      <c r="B500" t="s">
        <v>80</v>
      </c>
      <c r="C500">
        <v>2021</v>
      </c>
      <c r="D500">
        <v>4</v>
      </c>
      <c r="E500">
        <v>503</v>
      </c>
      <c r="F500">
        <v>505</v>
      </c>
      <c r="G500">
        <v>3.5</v>
      </c>
      <c r="H500" s="1">
        <v>142086</v>
      </c>
    </row>
    <row r="501" spans="1:8">
      <c r="A501" t="s">
        <v>27</v>
      </c>
      <c r="B501" t="s">
        <v>80</v>
      </c>
      <c r="C501">
        <v>2021</v>
      </c>
      <c r="D501">
        <v>4</v>
      </c>
      <c r="E501">
        <v>503</v>
      </c>
      <c r="F501">
        <v>505</v>
      </c>
      <c r="G501">
        <v>3.5</v>
      </c>
      <c r="H501" s="1">
        <v>142086</v>
      </c>
    </row>
    <row r="502" spans="1:8">
      <c r="A502" t="s">
        <v>103</v>
      </c>
      <c r="B502" t="s">
        <v>123</v>
      </c>
      <c r="C502">
        <v>2021</v>
      </c>
      <c r="D502" t="s">
        <v>58</v>
      </c>
      <c r="E502">
        <v>1020</v>
      </c>
      <c r="F502">
        <v>1050</v>
      </c>
      <c r="G502">
        <v>1.9</v>
      </c>
      <c r="H502" s="1">
        <v>141990</v>
      </c>
    </row>
    <row r="503" spans="1:8">
      <c r="A503" t="s">
        <v>103</v>
      </c>
      <c r="B503" t="s">
        <v>123</v>
      </c>
      <c r="C503">
        <v>2021</v>
      </c>
      <c r="D503" t="s">
        <v>169</v>
      </c>
      <c r="E503">
        <v>1020</v>
      </c>
      <c r="F503">
        <v>1050</v>
      </c>
      <c r="G503">
        <v>1.9</v>
      </c>
      <c r="H503" s="1">
        <v>141190</v>
      </c>
    </row>
    <row r="504" spans="1:8">
      <c r="A504" t="s">
        <v>103</v>
      </c>
      <c r="B504" t="s">
        <v>123</v>
      </c>
      <c r="C504">
        <v>2022</v>
      </c>
      <c r="D504" t="s">
        <v>58</v>
      </c>
      <c r="E504" s="2">
        <v>1020</v>
      </c>
      <c r="F504" s="2">
        <v>1050</v>
      </c>
      <c r="G504">
        <v>1.9</v>
      </c>
      <c r="H504" s="1">
        <v>141190</v>
      </c>
    </row>
    <row r="505" spans="1:8">
      <c r="A505" t="s">
        <v>103</v>
      </c>
      <c r="B505" t="s">
        <v>123</v>
      </c>
      <c r="C505">
        <v>2022</v>
      </c>
      <c r="D505" t="s">
        <v>58</v>
      </c>
      <c r="E505">
        <v>1020</v>
      </c>
      <c r="F505">
        <v>1050</v>
      </c>
      <c r="G505">
        <v>1.98</v>
      </c>
      <c r="H505" s="1">
        <v>140000</v>
      </c>
    </row>
    <row r="506" spans="1:8">
      <c r="A506" t="s">
        <v>103</v>
      </c>
      <c r="B506" t="s">
        <v>123</v>
      </c>
      <c r="C506">
        <v>2022</v>
      </c>
      <c r="D506" t="s">
        <v>58</v>
      </c>
      <c r="E506">
        <v>1020</v>
      </c>
      <c r="F506">
        <v>1050</v>
      </c>
      <c r="G506">
        <v>1.98</v>
      </c>
      <c r="H506" s="1">
        <v>139990</v>
      </c>
    </row>
    <row r="507" spans="1:8">
      <c r="A507" t="s">
        <v>103</v>
      </c>
      <c r="B507" t="s">
        <v>123</v>
      </c>
      <c r="C507">
        <v>2021</v>
      </c>
      <c r="D507" t="s">
        <v>58</v>
      </c>
      <c r="E507">
        <v>1020</v>
      </c>
      <c r="F507" t="s">
        <v>120</v>
      </c>
      <c r="G507">
        <v>1.9</v>
      </c>
      <c r="H507" s="1">
        <v>139990</v>
      </c>
    </row>
    <row r="508" spans="1:8">
      <c r="A508" t="s">
        <v>41</v>
      </c>
      <c r="B508" t="s">
        <v>42</v>
      </c>
      <c r="C508">
        <v>2021</v>
      </c>
      <c r="D508">
        <v>4.7</v>
      </c>
      <c r="E508">
        <v>454</v>
      </c>
      <c r="F508">
        <v>384</v>
      </c>
      <c r="G508">
        <v>4.7</v>
      </c>
      <c r="H508" s="1">
        <v>135000</v>
      </c>
    </row>
    <row r="509" spans="1:8">
      <c r="A509" t="s">
        <v>41</v>
      </c>
      <c r="B509" t="s">
        <v>42</v>
      </c>
      <c r="C509">
        <v>2022</v>
      </c>
      <c r="D509">
        <v>4.7</v>
      </c>
      <c r="E509">
        <v>454</v>
      </c>
      <c r="F509">
        <v>384</v>
      </c>
      <c r="G509">
        <v>4.7</v>
      </c>
      <c r="H509" s="1">
        <v>134300</v>
      </c>
    </row>
    <row r="510" spans="1:8">
      <c r="A510" t="s">
        <v>41</v>
      </c>
      <c r="B510" t="s">
        <v>42</v>
      </c>
      <c r="C510">
        <v>2021</v>
      </c>
      <c r="D510">
        <v>4.7</v>
      </c>
      <c r="E510">
        <v>454</v>
      </c>
      <c r="F510">
        <v>384</v>
      </c>
      <c r="G510">
        <v>4.8</v>
      </c>
      <c r="H510" s="1">
        <v>134300</v>
      </c>
    </row>
    <row r="511" spans="1:8">
      <c r="A511" t="s">
        <v>41</v>
      </c>
      <c r="B511" t="s">
        <v>42</v>
      </c>
      <c r="C511">
        <v>2022</v>
      </c>
      <c r="D511">
        <v>4.7</v>
      </c>
      <c r="E511">
        <v>454</v>
      </c>
      <c r="F511">
        <v>384</v>
      </c>
      <c r="G511">
        <v>4.8</v>
      </c>
      <c r="H511" s="1">
        <v>134300</v>
      </c>
    </row>
    <row r="512" spans="1:8">
      <c r="A512" t="s">
        <v>41</v>
      </c>
      <c r="B512" t="s">
        <v>42</v>
      </c>
      <c r="C512">
        <v>2022</v>
      </c>
      <c r="D512">
        <v>4.7</v>
      </c>
      <c r="E512">
        <v>454</v>
      </c>
      <c r="F512">
        <v>384</v>
      </c>
      <c r="G512">
        <v>4.7</v>
      </c>
      <c r="H512" s="1">
        <v>134300</v>
      </c>
    </row>
    <row r="513" spans="1:8">
      <c r="A513" t="s">
        <v>41</v>
      </c>
      <c r="B513" t="s">
        <v>42</v>
      </c>
      <c r="C513">
        <v>2021</v>
      </c>
      <c r="D513">
        <v>4.7</v>
      </c>
      <c r="E513">
        <v>454</v>
      </c>
      <c r="F513">
        <v>384</v>
      </c>
      <c r="G513">
        <v>4.7</v>
      </c>
      <c r="H513" s="1">
        <v>134300</v>
      </c>
    </row>
    <row r="514" spans="1:8">
      <c r="A514" t="s">
        <v>41</v>
      </c>
      <c r="B514" t="s">
        <v>42</v>
      </c>
      <c r="C514">
        <v>2021</v>
      </c>
      <c r="D514">
        <v>4.7</v>
      </c>
      <c r="E514">
        <v>454</v>
      </c>
      <c r="F514">
        <v>384</v>
      </c>
      <c r="G514">
        <v>4.8</v>
      </c>
      <c r="H514" s="1">
        <v>134300</v>
      </c>
    </row>
    <row r="515" spans="1:8">
      <c r="A515" t="s">
        <v>41</v>
      </c>
      <c r="B515" t="s">
        <v>42</v>
      </c>
      <c r="C515">
        <v>2021</v>
      </c>
      <c r="D515">
        <v>4.7</v>
      </c>
      <c r="E515">
        <v>454</v>
      </c>
      <c r="F515">
        <v>384</v>
      </c>
      <c r="G515">
        <v>4.7</v>
      </c>
      <c r="H515" s="1">
        <v>134300</v>
      </c>
    </row>
    <row r="516" spans="1:8">
      <c r="A516" t="s">
        <v>8</v>
      </c>
      <c r="B516" t="s">
        <v>232</v>
      </c>
      <c r="C516">
        <v>2021</v>
      </c>
      <c r="D516">
        <v>4</v>
      </c>
      <c r="E516">
        <v>473</v>
      </c>
      <c r="F516">
        <v>457</v>
      </c>
      <c r="G516">
        <v>3.9</v>
      </c>
      <c r="H516" s="1">
        <v>134150</v>
      </c>
    </row>
    <row r="517" spans="1:8">
      <c r="A517" t="s">
        <v>41</v>
      </c>
      <c r="B517" t="s">
        <v>42</v>
      </c>
      <c r="C517">
        <v>2021</v>
      </c>
      <c r="D517">
        <v>4.7</v>
      </c>
      <c r="E517">
        <v>454</v>
      </c>
      <c r="F517">
        <v>384</v>
      </c>
      <c r="G517">
        <v>4.7</v>
      </c>
      <c r="H517" s="1">
        <v>133050</v>
      </c>
    </row>
    <row r="518" spans="1:8">
      <c r="A518" t="s">
        <v>41</v>
      </c>
      <c r="B518" t="s">
        <v>42</v>
      </c>
      <c r="C518">
        <v>2022</v>
      </c>
      <c r="D518">
        <v>4.7</v>
      </c>
      <c r="E518">
        <v>454</v>
      </c>
      <c r="F518">
        <v>384</v>
      </c>
      <c r="G518">
        <v>4.8</v>
      </c>
      <c r="H518" s="1">
        <v>132795</v>
      </c>
    </row>
    <row r="519" spans="1:8">
      <c r="A519" t="s">
        <v>41</v>
      </c>
      <c r="B519" t="s">
        <v>42</v>
      </c>
      <c r="C519">
        <v>2021</v>
      </c>
      <c r="D519">
        <v>4.7</v>
      </c>
      <c r="E519">
        <v>454</v>
      </c>
      <c r="F519">
        <v>384</v>
      </c>
      <c r="G519">
        <v>4.8</v>
      </c>
      <c r="H519" s="1">
        <v>132400</v>
      </c>
    </row>
    <row r="520" spans="1:8">
      <c r="A520" t="s">
        <v>19</v>
      </c>
      <c r="B520" t="s">
        <v>74</v>
      </c>
      <c r="C520">
        <v>2019</v>
      </c>
      <c r="D520">
        <v>4</v>
      </c>
      <c r="E520">
        <v>603</v>
      </c>
      <c r="F520">
        <v>627</v>
      </c>
      <c r="G520">
        <v>3.4</v>
      </c>
      <c r="H520" s="1">
        <v>132000</v>
      </c>
    </row>
    <row r="521" spans="1:8">
      <c r="A521" t="s">
        <v>103</v>
      </c>
      <c r="B521" t="s">
        <v>123</v>
      </c>
      <c r="C521">
        <v>2021</v>
      </c>
      <c r="D521" t="s">
        <v>120</v>
      </c>
      <c r="E521">
        <v>1020</v>
      </c>
      <c r="F521">
        <v>1050</v>
      </c>
      <c r="G521">
        <v>1.98</v>
      </c>
      <c r="H521" s="1">
        <v>131190</v>
      </c>
    </row>
    <row r="522" spans="1:8">
      <c r="A522" t="s">
        <v>103</v>
      </c>
      <c r="B522" t="s">
        <v>123</v>
      </c>
      <c r="C522">
        <v>2022</v>
      </c>
      <c r="D522" t="s">
        <v>120</v>
      </c>
      <c r="E522">
        <v>1020</v>
      </c>
      <c r="F522">
        <v>1050</v>
      </c>
      <c r="G522">
        <v>1.9</v>
      </c>
      <c r="H522" s="1">
        <v>131190</v>
      </c>
    </row>
    <row r="523" spans="1:8">
      <c r="A523" t="s">
        <v>103</v>
      </c>
      <c r="B523" t="s">
        <v>123</v>
      </c>
      <c r="C523">
        <v>2022</v>
      </c>
      <c r="D523" t="s">
        <v>203</v>
      </c>
      <c r="E523">
        <v>1020</v>
      </c>
      <c r="F523">
        <v>1050</v>
      </c>
      <c r="G523">
        <v>1.98</v>
      </c>
      <c r="H523" s="1">
        <v>131190</v>
      </c>
    </row>
    <row r="524" spans="1:8">
      <c r="A524" t="s">
        <v>103</v>
      </c>
      <c r="B524" t="s">
        <v>123</v>
      </c>
      <c r="C524">
        <v>2021</v>
      </c>
      <c r="D524" t="s">
        <v>58</v>
      </c>
      <c r="E524">
        <v>1020</v>
      </c>
      <c r="F524">
        <v>1050</v>
      </c>
      <c r="G524">
        <v>1.9</v>
      </c>
      <c r="H524" s="1">
        <v>131100</v>
      </c>
    </row>
    <row r="525" spans="1:8">
      <c r="A525" t="s">
        <v>17</v>
      </c>
      <c r="B525" t="s">
        <v>18</v>
      </c>
      <c r="C525">
        <v>2022</v>
      </c>
      <c r="D525">
        <v>4.4000000000000004</v>
      </c>
      <c r="E525">
        <v>617</v>
      </c>
      <c r="F525">
        <v>553</v>
      </c>
      <c r="G525">
        <v>3.1</v>
      </c>
      <c r="H525" s="1">
        <v>130000</v>
      </c>
    </row>
    <row r="526" spans="1:8">
      <c r="A526" t="s">
        <v>17</v>
      </c>
      <c r="B526" t="s">
        <v>18</v>
      </c>
      <c r="C526">
        <v>2022</v>
      </c>
      <c r="D526">
        <v>4.4000000000000004</v>
      </c>
      <c r="E526">
        <v>617</v>
      </c>
      <c r="F526">
        <v>553</v>
      </c>
      <c r="G526">
        <v>3.1</v>
      </c>
      <c r="H526" s="1">
        <v>130000</v>
      </c>
    </row>
    <row r="527" spans="1:8">
      <c r="A527" t="s">
        <v>31</v>
      </c>
      <c r="B527" t="s">
        <v>171</v>
      </c>
      <c r="C527">
        <v>2017</v>
      </c>
      <c r="D527">
        <v>8.4</v>
      </c>
      <c r="E527">
        <v>645</v>
      </c>
      <c r="F527">
        <v>600</v>
      </c>
      <c r="G527">
        <v>3.3</v>
      </c>
      <c r="H527" s="1">
        <v>126190</v>
      </c>
    </row>
    <row r="528" spans="1:8">
      <c r="A528" t="s">
        <v>125</v>
      </c>
      <c r="B528" t="s">
        <v>126</v>
      </c>
      <c r="C528">
        <v>2022</v>
      </c>
      <c r="D528">
        <v>5</v>
      </c>
      <c r="E528">
        <v>500</v>
      </c>
      <c r="F528">
        <v>479</v>
      </c>
      <c r="G528">
        <v>3.8</v>
      </c>
      <c r="H528" s="1">
        <v>123500</v>
      </c>
    </row>
    <row r="529" spans="1:8">
      <c r="A529" t="s">
        <v>31</v>
      </c>
      <c r="B529" t="s">
        <v>118</v>
      </c>
      <c r="C529">
        <v>2017</v>
      </c>
      <c r="D529">
        <v>8.4</v>
      </c>
      <c r="E529">
        <v>645</v>
      </c>
      <c r="F529">
        <v>600</v>
      </c>
      <c r="G529">
        <v>3.3</v>
      </c>
      <c r="H529" s="1">
        <v>120000</v>
      </c>
    </row>
    <row r="530" spans="1:8">
      <c r="A530" t="s">
        <v>13</v>
      </c>
      <c r="B530" t="s">
        <v>209</v>
      </c>
      <c r="C530">
        <v>2022</v>
      </c>
      <c r="D530">
        <v>4</v>
      </c>
      <c r="E530">
        <v>591</v>
      </c>
      <c r="F530">
        <v>590</v>
      </c>
      <c r="G530">
        <v>3.5</v>
      </c>
      <c r="H530" s="1">
        <v>120000</v>
      </c>
    </row>
    <row r="531" spans="1:8">
      <c r="A531" t="s">
        <v>103</v>
      </c>
      <c r="B531" t="s">
        <v>154</v>
      </c>
      <c r="C531">
        <v>2022</v>
      </c>
      <c r="D531" t="s">
        <v>58</v>
      </c>
      <c r="E531">
        <v>1020</v>
      </c>
      <c r="F531">
        <v>1050</v>
      </c>
      <c r="G531">
        <v>1.98</v>
      </c>
      <c r="H531" s="1">
        <v>119000</v>
      </c>
    </row>
    <row r="532" spans="1:8">
      <c r="A532" t="s">
        <v>31</v>
      </c>
      <c r="B532" t="s">
        <v>118</v>
      </c>
      <c r="C532">
        <v>2017</v>
      </c>
      <c r="D532">
        <v>8.4</v>
      </c>
      <c r="E532">
        <v>645</v>
      </c>
      <c r="F532">
        <v>600</v>
      </c>
      <c r="G532">
        <v>3.3</v>
      </c>
      <c r="H532" s="1">
        <v>118795</v>
      </c>
    </row>
    <row r="533" spans="1:8">
      <c r="A533" t="s">
        <v>19</v>
      </c>
      <c r="B533" t="s">
        <v>20</v>
      </c>
      <c r="C533">
        <v>2021</v>
      </c>
      <c r="D533">
        <v>4</v>
      </c>
      <c r="E533">
        <v>523</v>
      </c>
      <c r="F533">
        <v>494</v>
      </c>
      <c r="G533">
        <v>3.8</v>
      </c>
      <c r="H533" s="1">
        <v>118500</v>
      </c>
    </row>
    <row r="534" spans="1:8">
      <c r="A534" t="s">
        <v>19</v>
      </c>
      <c r="B534" t="s">
        <v>20</v>
      </c>
      <c r="C534">
        <v>2021</v>
      </c>
      <c r="D534">
        <v>4</v>
      </c>
      <c r="E534">
        <v>523</v>
      </c>
      <c r="F534">
        <v>494</v>
      </c>
      <c r="G534">
        <v>3.8</v>
      </c>
      <c r="H534" s="1">
        <v>118500</v>
      </c>
    </row>
    <row r="535" spans="1:8">
      <c r="A535" t="s">
        <v>19</v>
      </c>
      <c r="B535" t="s">
        <v>20</v>
      </c>
      <c r="C535">
        <v>2021</v>
      </c>
      <c r="D535">
        <v>4</v>
      </c>
      <c r="E535">
        <v>523</v>
      </c>
      <c r="F535">
        <v>494</v>
      </c>
      <c r="G535">
        <v>3.8</v>
      </c>
      <c r="H535" s="1">
        <v>118500</v>
      </c>
    </row>
    <row r="536" spans="1:8">
      <c r="A536" t="s">
        <v>13</v>
      </c>
      <c r="B536" t="s">
        <v>62</v>
      </c>
      <c r="C536">
        <v>2022</v>
      </c>
      <c r="D536">
        <v>4</v>
      </c>
      <c r="E536">
        <v>591</v>
      </c>
      <c r="F536">
        <v>590</v>
      </c>
      <c r="G536">
        <v>3.5</v>
      </c>
      <c r="H536" s="1">
        <v>117000</v>
      </c>
    </row>
    <row r="537" spans="1:8">
      <c r="A537" t="s">
        <v>13</v>
      </c>
      <c r="B537" t="s">
        <v>133</v>
      </c>
      <c r="C537">
        <v>2022</v>
      </c>
      <c r="D537">
        <v>4</v>
      </c>
      <c r="E537">
        <v>591</v>
      </c>
      <c r="F537">
        <v>590</v>
      </c>
      <c r="G537">
        <v>3.5</v>
      </c>
      <c r="H537" s="1">
        <v>117000</v>
      </c>
    </row>
    <row r="538" spans="1:8">
      <c r="A538" t="s">
        <v>13</v>
      </c>
      <c r="B538" t="s">
        <v>62</v>
      </c>
      <c r="C538">
        <v>2022</v>
      </c>
      <c r="D538">
        <v>4</v>
      </c>
      <c r="E538">
        <v>591</v>
      </c>
      <c r="F538">
        <v>590</v>
      </c>
      <c r="G538">
        <v>3.5</v>
      </c>
      <c r="H538" s="1">
        <v>117000</v>
      </c>
    </row>
    <row r="539" spans="1:8">
      <c r="A539" t="s">
        <v>13</v>
      </c>
      <c r="B539" t="s">
        <v>62</v>
      </c>
      <c r="C539">
        <v>2022</v>
      </c>
      <c r="D539">
        <v>4</v>
      </c>
      <c r="E539">
        <v>591</v>
      </c>
      <c r="F539">
        <v>590</v>
      </c>
      <c r="G539">
        <v>3.5</v>
      </c>
      <c r="H539" s="1">
        <v>115045</v>
      </c>
    </row>
    <row r="540" spans="1:8">
      <c r="A540" t="s">
        <v>13</v>
      </c>
      <c r="B540" t="s">
        <v>172</v>
      </c>
      <c r="C540">
        <v>2022</v>
      </c>
      <c r="D540">
        <v>4</v>
      </c>
      <c r="E540">
        <v>591</v>
      </c>
      <c r="F540">
        <v>590</v>
      </c>
      <c r="G540">
        <v>3.5</v>
      </c>
      <c r="H540" s="1">
        <v>115045</v>
      </c>
    </row>
    <row r="541" spans="1:8">
      <c r="A541" t="s">
        <v>13</v>
      </c>
      <c r="B541" t="s">
        <v>62</v>
      </c>
      <c r="C541">
        <v>2022</v>
      </c>
      <c r="D541">
        <v>4</v>
      </c>
      <c r="E541">
        <v>591</v>
      </c>
      <c r="F541">
        <v>590</v>
      </c>
      <c r="G541">
        <v>3.5</v>
      </c>
      <c r="H541" s="1">
        <v>115045</v>
      </c>
    </row>
    <row r="542" spans="1:8">
      <c r="A542" t="s">
        <v>13</v>
      </c>
      <c r="B542" t="s">
        <v>62</v>
      </c>
      <c r="C542">
        <v>2021</v>
      </c>
      <c r="D542">
        <v>4</v>
      </c>
      <c r="E542">
        <v>591</v>
      </c>
      <c r="F542">
        <v>590</v>
      </c>
      <c r="G542">
        <v>3.5</v>
      </c>
      <c r="H542" s="1">
        <v>115000</v>
      </c>
    </row>
    <row r="543" spans="1:8">
      <c r="A543" t="s">
        <v>13</v>
      </c>
      <c r="B543" t="s">
        <v>62</v>
      </c>
      <c r="C543">
        <v>2022</v>
      </c>
      <c r="D543">
        <v>4</v>
      </c>
      <c r="E543">
        <v>591</v>
      </c>
      <c r="F543">
        <v>590</v>
      </c>
      <c r="G543">
        <v>3.5</v>
      </c>
      <c r="H543" s="1">
        <v>115000</v>
      </c>
    </row>
    <row r="544" spans="1:8">
      <c r="A544" t="s">
        <v>13</v>
      </c>
      <c r="B544" t="s">
        <v>62</v>
      </c>
      <c r="C544">
        <v>2022</v>
      </c>
      <c r="D544">
        <v>4</v>
      </c>
      <c r="E544">
        <v>591</v>
      </c>
      <c r="F544">
        <v>590</v>
      </c>
      <c r="G544">
        <v>3.5</v>
      </c>
      <c r="H544" s="1">
        <v>115000</v>
      </c>
    </row>
    <row r="545" spans="1:8">
      <c r="A545" t="s">
        <v>13</v>
      </c>
      <c r="B545" t="s">
        <v>62</v>
      </c>
      <c r="C545">
        <v>2022</v>
      </c>
      <c r="D545">
        <v>4</v>
      </c>
      <c r="E545">
        <v>591</v>
      </c>
      <c r="F545">
        <v>590</v>
      </c>
      <c r="G545">
        <v>3.5</v>
      </c>
      <c r="H545" s="1">
        <v>115000</v>
      </c>
    </row>
    <row r="546" spans="1:8">
      <c r="A546" t="s">
        <v>13</v>
      </c>
      <c r="B546" t="s">
        <v>62</v>
      </c>
      <c r="C546">
        <v>2022</v>
      </c>
      <c r="D546">
        <v>4</v>
      </c>
      <c r="E546">
        <v>591</v>
      </c>
      <c r="F546">
        <v>590</v>
      </c>
      <c r="G546">
        <v>3.5</v>
      </c>
      <c r="H546" s="1">
        <v>114000</v>
      </c>
    </row>
    <row r="547" spans="1:8">
      <c r="A547" t="s">
        <v>13</v>
      </c>
      <c r="B547" t="s">
        <v>133</v>
      </c>
      <c r="C547">
        <v>2021</v>
      </c>
      <c r="D547">
        <v>4</v>
      </c>
      <c r="E547">
        <v>591</v>
      </c>
      <c r="F547">
        <v>590</v>
      </c>
      <c r="G547">
        <v>3.5</v>
      </c>
      <c r="H547" s="1">
        <v>114000</v>
      </c>
    </row>
    <row r="548" spans="1:8">
      <c r="A548" t="s">
        <v>13</v>
      </c>
      <c r="B548" t="s">
        <v>62</v>
      </c>
      <c r="C548">
        <v>2021</v>
      </c>
      <c r="D548">
        <v>4</v>
      </c>
      <c r="E548">
        <v>591</v>
      </c>
      <c r="F548">
        <v>590</v>
      </c>
      <c r="G548">
        <v>3.5</v>
      </c>
      <c r="H548" s="1">
        <v>114000</v>
      </c>
    </row>
    <row r="549" spans="1:8">
      <c r="A549" t="s">
        <v>13</v>
      </c>
      <c r="B549" t="s">
        <v>62</v>
      </c>
      <c r="C549">
        <v>2021</v>
      </c>
      <c r="D549">
        <v>4</v>
      </c>
      <c r="E549">
        <v>591</v>
      </c>
      <c r="F549">
        <v>590</v>
      </c>
      <c r="G549">
        <v>3.5</v>
      </c>
      <c r="H549" s="1">
        <v>114000</v>
      </c>
    </row>
    <row r="550" spans="1:8">
      <c r="A550" t="s">
        <v>13</v>
      </c>
      <c r="B550" t="s">
        <v>133</v>
      </c>
      <c r="C550">
        <v>2022</v>
      </c>
      <c r="D550">
        <v>4</v>
      </c>
      <c r="E550">
        <v>591</v>
      </c>
      <c r="F550">
        <v>590</v>
      </c>
      <c r="G550">
        <v>3.5</v>
      </c>
      <c r="H550" s="1">
        <v>114000</v>
      </c>
    </row>
    <row r="551" spans="1:8">
      <c r="A551" t="s">
        <v>13</v>
      </c>
      <c r="B551" t="s">
        <v>62</v>
      </c>
      <c r="C551">
        <v>2021</v>
      </c>
      <c r="D551">
        <v>4</v>
      </c>
      <c r="E551">
        <v>591</v>
      </c>
      <c r="F551">
        <v>590</v>
      </c>
      <c r="G551">
        <v>3.5</v>
      </c>
      <c r="H551" s="1">
        <v>114000</v>
      </c>
    </row>
    <row r="552" spans="1:8">
      <c r="A552" t="s">
        <v>13</v>
      </c>
      <c r="B552" t="s">
        <v>195</v>
      </c>
      <c r="C552">
        <v>2022</v>
      </c>
      <c r="D552">
        <v>4</v>
      </c>
      <c r="E552">
        <v>591</v>
      </c>
      <c r="F552">
        <v>590</v>
      </c>
      <c r="G552">
        <v>3.5</v>
      </c>
      <c r="H552" s="1">
        <v>114000</v>
      </c>
    </row>
    <row r="553" spans="1:8">
      <c r="A553" t="s">
        <v>13</v>
      </c>
      <c r="B553" t="s">
        <v>62</v>
      </c>
      <c r="C553">
        <v>2021</v>
      </c>
      <c r="D553">
        <v>4</v>
      </c>
      <c r="E553">
        <v>591</v>
      </c>
      <c r="F553">
        <v>590</v>
      </c>
      <c r="G553">
        <v>3.5</v>
      </c>
      <c r="H553" s="1">
        <v>114000</v>
      </c>
    </row>
    <row r="554" spans="1:8">
      <c r="A554" t="s">
        <v>13</v>
      </c>
      <c r="B554" t="s">
        <v>62</v>
      </c>
      <c r="C554">
        <v>2021</v>
      </c>
      <c r="D554">
        <v>4</v>
      </c>
      <c r="E554">
        <v>591</v>
      </c>
      <c r="F554">
        <v>590</v>
      </c>
      <c r="G554">
        <v>3.5</v>
      </c>
      <c r="H554" s="1">
        <v>114000</v>
      </c>
    </row>
    <row r="555" spans="1:8">
      <c r="A555" t="s">
        <v>13</v>
      </c>
      <c r="B555" t="s">
        <v>133</v>
      </c>
      <c r="C555">
        <v>2022</v>
      </c>
      <c r="D555">
        <v>4</v>
      </c>
      <c r="E555">
        <v>591</v>
      </c>
      <c r="F555">
        <v>590</v>
      </c>
      <c r="G555">
        <v>3.5</v>
      </c>
      <c r="H555" s="1">
        <v>114000</v>
      </c>
    </row>
    <row r="556" spans="1:8">
      <c r="A556" t="s">
        <v>13</v>
      </c>
      <c r="B556" t="s">
        <v>62</v>
      </c>
      <c r="C556">
        <v>2022</v>
      </c>
      <c r="D556">
        <v>4</v>
      </c>
      <c r="E556">
        <v>591</v>
      </c>
      <c r="F556">
        <v>590</v>
      </c>
      <c r="G556">
        <v>3.5</v>
      </c>
      <c r="H556" s="1">
        <v>114000</v>
      </c>
    </row>
    <row r="557" spans="1:8">
      <c r="A557" t="s">
        <v>13</v>
      </c>
      <c r="B557" t="s">
        <v>195</v>
      </c>
      <c r="C557">
        <v>2021</v>
      </c>
      <c r="D557">
        <v>4</v>
      </c>
      <c r="E557">
        <v>591</v>
      </c>
      <c r="F557">
        <v>590</v>
      </c>
      <c r="G557">
        <v>3.5</v>
      </c>
      <c r="H557" s="1">
        <v>114000</v>
      </c>
    </row>
    <row r="558" spans="1:8">
      <c r="A558" t="s">
        <v>13</v>
      </c>
      <c r="B558" t="s">
        <v>62</v>
      </c>
      <c r="C558">
        <v>2021</v>
      </c>
      <c r="D558">
        <v>4</v>
      </c>
      <c r="E558">
        <v>591</v>
      </c>
      <c r="F558">
        <v>590</v>
      </c>
      <c r="G558">
        <v>3.5</v>
      </c>
      <c r="H558" s="1">
        <v>114000</v>
      </c>
    </row>
    <row r="559" spans="1:8">
      <c r="A559" t="s">
        <v>13</v>
      </c>
      <c r="B559" t="s">
        <v>133</v>
      </c>
      <c r="C559">
        <v>2021</v>
      </c>
      <c r="D559">
        <v>4</v>
      </c>
      <c r="E559">
        <v>591</v>
      </c>
      <c r="F559">
        <v>590</v>
      </c>
      <c r="G559">
        <v>3.4</v>
      </c>
      <c r="H559" s="1">
        <v>114000</v>
      </c>
    </row>
    <row r="560" spans="1:8">
      <c r="A560" t="s">
        <v>13</v>
      </c>
      <c r="B560" t="s">
        <v>133</v>
      </c>
      <c r="C560">
        <v>2021</v>
      </c>
      <c r="D560">
        <v>4</v>
      </c>
      <c r="E560">
        <v>591</v>
      </c>
      <c r="F560">
        <v>590</v>
      </c>
      <c r="G560">
        <v>3.5</v>
      </c>
      <c r="H560" s="1">
        <v>114000</v>
      </c>
    </row>
    <row r="561" spans="1:8">
      <c r="A561" t="s">
        <v>13</v>
      </c>
      <c r="B561" t="s">
        <v>172</v>
      </c>
      <c r="C561">
        <v>2022</v>
      </c>
      <c r="D561">
        <v>4</v>
      </c>
      <c r="E561">
        <v>591</v>
      </c>
      <c r="F561">
        <v>590</v>
      </c>
      <c r="G561">
        <v>3.5</v>
      </c>
      <c r="H561" s="1">
        <v>114000</v>
      </c>
    </row>
    <row r="562" spans="1:8">
      <c r="A562" t="s">
        <v>13</v>
      </c>
      <c r="B562" t="s">
        <v>209</v>
      </c>
      <c r="C562">
        <v>2022</v>
      </c>
      <c r="D562">
        <v>4</v>
      </c>
      <c r="E562">
        <v>591</v>
      </c>
      <c r="F562">
        <v>590</v>
      </c>
      <c r="G562">
        <v>3.5</v>
      </c>
      <c r="H562" s="1">
        <v>113000</v>
      </c>
    </row>
    <row r="563" spans="1:8">
      <c r="A563" t="s">
        <v>13</v>
      </c>
      <c r="B563" t="s">
        <v>131</v>
      </c>
      <c r="C563">
        <v>2022</v>
      </c>
      <c r="D563">
        <v>4</v>
      </c>
      <c r="E563">
        <v>591</v>
      </c>
      <c r="F563">
        <v>590</v>
      </c>
      <c r="G563">
        <v>3.1</v>
      </c>
      <c r="H563" s="1">
        <v>110045</v>
      </c>
    </row>
    <row r="564" spans="1:8">
      <c r="A564" t="s">
        <v>13</v>
      </c>
      <c r="B564" t="s">
        <v>131</v>
      </c>
      <c r="C564">
        <v>2021</v>
      </c>
      <c r="D564">
        <v>4</v>
      </c>
      <c r="E564">
        <v>591</v>
      </c>
      <c r="F564">
        <v>590</v>
      </c>
      <c r="G564">
        <v>3.5</v>
      </c>
      <c r="H564" s="1">
        <v>110000</v>
      </c>
    </row>
    <row r="565" spans="1:8">
      <c r="A565" t="s">
        <v>13</v>
      </c>
      <c r="B565" t="s">
        <v>128</v>
      </c>
      <c r="C565">
        <v>2021</v>
      </c>
      <c r="D565">
        <v>4</v>
      </c>
      <c r="E565">
        <v>591</v>
      </c>
      <c r="F565">
        <v>590</v>
      </c>
      <c r="G565">
        <v>3.5</v>
      </c>
      <c r="H565" s="1">
        <v>109000</v>
      </c>
    </row>
    <row r="566" spans="1:8">
      <c r="A566" t="s">
        <v>13</v>
      </c>
      <c r="B566" t="s">
        <v>131</v>
      </c>
      <c r="C566">
        <v>2021</v>
      </c>
      <c r="D566">
        <v>4</v>
      </c>
      <c r="E566">
        <v>591</v>
      </c>
      <c r="F566">
        <v>590</v>
      </c>
      <c r="G566">
        <v>3.5</v>
      </c>
      <c r="H566" s="1">
        <v>109000</v>
      </c>
    </row>
    <row r="567" spans="1:8">
      <c r="A567" t="s">
        <v>13</v>
      </c>
      <c r="B567" t="s">
        <v>128</v>
      </c>
      <c r="C567">
        <v>2022</v>
      </c>
      <c r="D567">
        <v>4</v>
      </c>
      <c r="E567">
        <v>591</v>
      </c>
      <c r="F567">
        <v>590</v>
      </c>
      <c r="G567">
        <v>3.5</v>
      </c>
      <c r="H567" s="1">
        <v>109000</v>
      </c>
    </row>
    <row r="568" spans="1:8">
      <c r="A568" t="s">
        <v>13</v>
      </c>
      <c r="B568" t="s">
        <v>217</v>
      </c>
      <c r="C568">
        <v>2021</v>
      </c>
      <c r="D568">
        <v>4</v>
      </c>
      <c r="E568">
        <v>591</v>
      </c>
      <c r="F568">
        <v>590</v>
      </c>
      <c r="G568">
        <v>3.5</v>
      </c>
      <c r="H568" s="1">
        <v>109000</v>
      </c>
    </row>
    <row r="569" spans="1:8">
      <c r="A569" t="s">
        <v>39</v>
      </c>
      <c r="B569" t="s">
        <v>40</v>
      </c>
      <c r="C569">
        <v>2021</v>
      </c>
      <c r="D569">
        <v>3.5</v>
      </c>
      <c r="E569">
        <v>416</v>
      </c>
      <c r="F569">
        <v>317</v>
      </c>
      <c r="G569">
        <v>3.8</v>
      </c>
      <c r="H569" s="1">
        <v>105950</v>
      </c>
    </row>
    <row r="570" spans="1:8">
      <c r="A570" t="s">
        <v>33</v>
      </c>
      <c r="B570" t="s">
        <v>141</v>
      </c>
      <c r="C570">
        <v>2021</v>
      </c>
      <c r="D570">
        <v>5</v>
      </c>
      <c r="E570">
        <v>575</v>
      </c>
      <c r="F570">
        <v>516</v>
      </c>
      <c r="G570">
        <v>3.5</v>
      </c>
      <c r="H570" s="1">
        <v>105900</v>
      </c>
    </row>
    <row r="571" spans="1:8">
      <c r="A571" t="s">
        <v>33</v>
      </c>
      <c r="B571" t="s">
        <v>34</v>
      </c>
      <c r="C571">
        <v>2021</v>
      </c>
      <c r="D571">
        <v>5</v>
      </c>
      <c r="E571">
        <v>575</v>
      </c>
      <c r="F571">
        <v>516</v>
      </c>
      <c r="G571">
        <v>3.5</v>
      </c>
      <c r="H571" s="1">
        <v>105900</v>
      </c>
    </row>
    <row r="572" spans="1:8">
      <c r="A572" t="s">
        <v>39</v>
      </c>
      <c r="B572" t="s">
        <v>40</v>
      </c>
      <c r="C572">
        <v>2021</v>
      </c>
      <c r="D572">
        <v>3.5</v>
      </c>
      <c r="E572">
        <v>416</v>
      </c>
      <c r="F572">
        <v>317</v>
      </c>
      <c r="G572">
        <v>3.8</v>
      </c>
      <c r="H572" s="1">
        <v>105000</v>
      </c>
    </row>
    <row r="573" spans="1:8">
      <c r="A573" t="s">
        <v>39</v>
      </c>
      <c r="B573" t="s">
        <v>40</v>
      </c>
      <c r="C573">
        <v>2021</v>
      </c>
      <c r="D573">
        <v>3.5</v>
      </c>
      <c r="E573">
        <v>416</v>
      </c>
      <c r="F573">
        <v>317</v>
      </c>
      <c r="G573">
        <v>3.8</v>
      </c>
      <c r="H573" s="1">
        <v>105000</v>
      </c>
    </row>
    <row r="574" spans="1:8">
      <c r="A574" t="s">
        <v>39</v>
      </c>
      <c r="B574" t="s">
        <v>40</v>
      </c>
      <c r="C574">
        <v>2021</v>
      </c>
      <c r="D574">
        <v>3.5</v>
      </c>
      <c r="E574">
        <v>416</v>
      </c>
      <c r="F574">
        <v>317</v>
      </c>
      <c r="G574">
        <v>3.8</v>
      </c>
      <c r="H574" s="1">
        <v>105000</v>
      </c>
    </row>
    <row r="575" spans="1:8">
      <c r="A575" t="s">
        <v>39</v>
      </c>
      <c r="B575" t="s">
        <v>40</v>
      </c>
      <c r="C575">
        <v>2022</v>
      </c>
      <c r="D575">
        <v>3.5</v>
      </c>
      <c r="E575">
        <v>416</v>
      </c>
      <c r="F575">
        <v>317</v>
      </c>
      <c r="G575">
        <v>3.8</v>
      </c>
      <c r="H575" s="1">
        <v>105000</v>
      </c>
    </row>
    <row r="576" spans="1:8">
      <c r="A576" t="s">
        <v>39</v>
      </c>
      <c r="B576" t="s">
        <v>40</v>
      </c>
      <c r="C576">
        <v>2021</v>
      </c>
      <c r="D576">
        <v>3.5</v>
      </c>
      <c r="E576">
        <v>416</v>
      </c>
      <c r="F576">
        <v>317</v>
      </c>
      <c r="G576">
        <v>3.8</v>
      </c>
      <c r="H576" s="1">
        <v>105000</v>
      </c>
    </row>
    <row r="577" spans="1:8">
      <c r="A577" t="s">
        <v>39</v>
      </c>
      <c r="B577" t="s">
        <v>40</v>
      </c>
      <c r="C577">
        <v>2022</v>
      </c>
      <c r="D577">
        <v>3.5</v>
      </c>
      <c r="E577">
        <v>416</v>
      </c>
      <c r="F577">
        <v>317</v>
      </c>
      <c r="G577">
        <v>3.8</v>
      </c>
      <c r="H577" s="1">
        <v>105000</v>
      </c>
    </row>
    <row r="578" spans="1:8">
      <c r="A578" t="s">
        <v>39</v>
      </c>
      <c r="B578" t="s">
        <v>40</v>
      </c>
      <c r="C578">
        <v>2021</v>
      </c>
      <c r="D578">
        <v>3.5</v>
      </c>
      <c r="E578">
        <v>416</v>
      </c>
      <c r="F578">
        <v>317</v>
      </c>
      <c r="G578">
        <v>3.8</v>
      </c>
      <c r="H578" s="1">
        <v>105000</v>
      </c>
    </row>
    <row r="579" spans="1:8">
      <c r="A579" t="s">
        <v>39</v>
      </c>
      <c r="B579" t="s">
        <v>40</v>
      </c>
      <c r="C579">
        <v>2021</v>
      </c>
      <c r="D579">
        <v>3.5</v>
      </c>
      <c r="E579">
        <v>416</v>
      </c>
      <c r="F579">
        <v>317</v>
      </c>
      <c r="G579">
        <v>3.8</v>
      </c>
      <c r="H579" s="1">
        <v>105000</v>
      </c>
    </row>
    <row r="580" spans="1:8">
      <c r="A580" t="s">
        <v>39</v>
      </c>
      <c r="B580" t="s">
        <v>40</v>
      </c>
      <c r="C580">
        <v>2021</v>
      </c>
      <c r="D580">
        <v>3.5</v>
      </c>
      <c r="E580">
        <v>416</v>
      </c>
      <c r="F580">
        <v>317</v>
      </c>
      <c r="G580">
        <v>3.8</v>
      </c>
      <c r="H580" s="1">
        <v>104970</v>
      </c>
    </row>
    <row r="581" spans="1:8">
      <c r="A581" t="s">
        <v>39</v>
      </c>
      <c r="B581" t="s">
        <v>40</v>
      </c>
      <c r="C581">
        <v>2021</v>
      </c>
      <c r="D581">
        <v>3.5</v>
      </c>
      <c r="E581">
        <v>416</v>
      </c>
      <c r="F581">
        <v>317</v>
      </c>
      <c r="G581">
        <v>3.8</v>
      </c>
      <c r="H581" s="1">
        <v>104450</v>
      </c>
    </row>
    <row r="582" spans="1:8">
      <c r="A582" t="s">
        <v>39</v>
      </c>
      <c r="B582" t="s">
        <v>40</v>
      </c>
      <c r="C582">
        <v>2021</v>
      </c>
      <c r="D582">
        <v>3.5</v>
      </c>
      <c r="E582">
        <v>416</v>
      </c>
      <c r="F582">
        <v>317</v>
      </c>
      <c r="G582">
        <v>3.8</v>
      </c>
      <c r="H582" s="1">
        <v>104400</v>
      </c>
    </row>
    <row r="583" spans="1:8">
      <c r="A583" t="s">
        <v>39</v>
      </c>
      <c r="B583" t="s">
        <v>40</v>
      </c>
      <c r="C583">
        <v>2021</v>
      </c>
      <c r="D583">
        <v>3.5</v>
      </c>
      <c r="E583">
        <v>416</v>
      </c>
      <c r="F583">
        <v>317</v>
      </c>
      <c r="G583">
        <v>3.8</v>
      </c>
      <c r="H583" s="1">
        <v>104200</v>
      </c>
    </row>
    <row r="584" spans="1:8">
      <c r="A584" t="s">
        <v>8</v>
      </c>
      <c r="B584" t="s">
        <v>67</v>
      </c>
      <c r="C584">
        <v>2022</v>
      </c>
      <c r="D584" t="s">
        <v>68</v>
      </c>
      <c r="E584">
        <v>562</v>
      </c>
      <c r="F584">
        <v>479</v>
      </c>
      <c r="G584">
        <v>3.8</v>
      </c>
      <c r="H584" s="1">
        <v>104000</v>
      </c>
    </row>
    <row r="585" spans="1:8">
      <c r="A585" t="s">
        <v>17</v>
      </c>
      <c r="B585" t="s">
        <v>84</v>
      </c>
      <c r="C585">
        <v>2022</v>
      </c>
      <c r="D585">
        <v>4.4000000000000004</v>
      </c>
      <c r="E585">
        <v>600</v>
      </c>
      <c r="F585">
        <v>553</v>
      </c>
      <c r="G585">
        <v>3.2</v>
      </c>
      <c r="H585" s="1">
        <v>104000</v>
      </c>
    </row>
    <row r="586" spans="1:8">
      <c r="A586" t="s">
        <v>8</v>
      </c>
      <c r="B586" t="s">
        <v>67</v>
      </c>
      <c r="C586">
        <v>2021</v>
      </c>
      <c r="D586" t="s">
        <v>202</v>
      </c>
      <c r="E586">
        <v>429</v>
      </c>
      <c r="F586">
        <v>472</v>
      </c>
      <c r="G586">
        <v>3.8</v>
      </c>
      <c r="H586" s="1">
        <v>103800</v>
      </c>
    </row>
    <row r="587" spans="1:8">
      <c r="A587" t="s">
        <v>17</v>
      </c>
      <c r="B587" t="s">
        <v>84</v>
      </c>
      <c r="C587">
        <v>2022</v>
      </c>
      <c r="D587">
        <v>4.4000000000000004</v>
      </c>
      <c r="E587">
        <v>600</v>
      </c>
      <c r="F587">
        <v>553</v>
      </c>
      <c r="G587">
        <v>3.2</v>
      </c>
      <c r="H587" s="1">
        <v>103500</v>
      </c>
    </row>
    <row r="588" spans="1:8">
      <c r="A588" t="s">
        <v>17</v>
      </c>
      <c r="B588" t="s">
        <v>84</v>
      </c>
      <c r="C588">
        <v>2022</v>
      </c>
      <c r="D588">
        <v>4.4000000000000004</v>
      </c>
      <c r="E588">
        <v>600</v>
      </c>
      <c r="F588">
        <v>553</v>
      </c>
      <c r="G588">
        <v>3.2</v>
      </c>
      <c r="H588" s="1">
        <v>103500</v>
      </c>
    </row>
    <row r="589" spans="1:8">
      <c r="A589" t="s">
        <v>17</v>
      </c>
      <c r="B589" t="s">
        <v>84</v>
      </c>
      <c r="C589">
        <v>2022</v>
      </c>
      <c r="D589">
        <v>4.4000000000000004</v>
      </c>
      <c r="E589">
        <v>600</v>
      </c>
      <c r="F589">
        <v>553</v>
      </c>
      <c r="G589">
        <v>3.2</v>
      </c>
      <c r="H589" s="1">
        <v>103500</v>
      </c>
    </row>
    <row r="590" spans="1:8">
      <c r="A590" t="s">
        <v>17</v>
      </c>
      <c r="B590" t="s">
        <v>84</v>
      </c>
      <c r="C590">
        <v>2021</v>
      </c>
      <c r="D590">
        <v>4.4000000000000004</v>
      </c>
      <c r="E590">
        <v>600</v>
      </c>
      <c r="F590">
        <v>553</v>
      </c>
      <c r="G590">
        <v>3.2</v>
      </c>
      <c r="H590" s="1">
        <v>103500</v>
      </c>
    </row>
    <row r="591" spans="1:8">
      <c r="A591" t="s">
        <v>17</v>
      </c>
      <c r="B591" t="s">
        <v>84</v>
      </c>
      <c r="C591">
        <v>2022</v>
      </c>
      <c r="D591">
        <v>4.4000000000000004</v>
      </c>
      <c r="E591">
        <v>600</v>
      </c>
      <c r="F591">
        <v>553</v>
      </c>
      <c r="G591">
        <v>3.2</v>
      </c>
      <c r="H591" s="1">
        <v>103500</v>
      </c>
    </row>
    <row r="592" spans="1:8">
      <c r="A592" t="s">
        <v>17</v>
      </c>
      <c r="B592" t="s">
        <v>84</v>
      </c>
      <c r="C592">
        <v>2022</v>
      </c>
      <c r="D592">
        <v>4.4000000000000004</v>
      </c>
      <c r="E592">
        <v>600</v>
      </c>
      <c r="F592">
        <v>553</v>
      </c>
      <c r="G592">
        <v>3.2</v>
      </c>
      <c r="H592" s="1">
        <v>103500</v>
      </c>
    </row>
    <row r="593" spans="1:8">
      <c r="A593" t="s">
        <v>17</v>
      </c>
      <c r="B593" t="s">
        <v>216</v>
      </c>
      <c r="C593">
        <v>2022</v>
      </c>
      <c r="D593">
        <v>4.4000000000000004</v>
      </c>
      <c r="E593">
        <v>617</v>
      </c>
      <c r="F593">
        <v>553</v>
      </c>
      <c r="G593">
        <v>3.1</v>
      </c>
      <c r="H593" s="1">
        <v>103500</v>
      </c>
    </row>
    <row r="594" spans="1:8">
      <c r="A594" t="s">
        <v>17</v>
      </c>
      <c r="B594" t="s">
        <v>84</v>
      </c>
      <c r="C594">
        <v>2022</v>
      </c>
      <c r="D594">
        <v>4.4000000000000004</v>
      </c>
      <c r="E594">
        <v>600</v>
      </c>
      <c r="F594">
        <v>553</v>
      </c>
      <c r="G594">
        <v>3.2</v>
      </c>
      <c r="H594" s="1">
        <v>103500</v>
      </c>
    </row>
    <row r="595" spans="1:8">
      <c r="A595" t="s">
        <v>33</v>
      </c>
      <c r="B595" t="s">
        <v>34</v>
      </c>
      <c r="C595">
        <v>2022</v>
      </c>
      <c r="D595">
        <v>5</v>
      </c>
      <c r="E595">
        <v>575</v>
      </c>
      <c r="F595">
        <v>516</v>
      </c>
      <c r="G595">
        <v>3.5</v>
      </c>
      <c r="H595" s="1">
        <v>103200</v>
      </c>
    </row>
    <row r="596" spans="1:8">
      <c r="A596" t="s">
        <v>33</v>
      </c>
      <c r="B596" t="s">
        <v>141</v>
      </c>
      <c r="C596">
        <v>2021</v>
      </c>
      <c r="D596">
        <v>5</v>
      </c>
      <c r="E596">
        <v>575</v>
      </c>
      <c r="F596">
        <v>516</v>
      </c>
      <c r="G596">
        <v>3.5</v>
      </c>
      <c r="H596" s="1">
        <v>103200</v>
      </c>
    </row>
    <row r="597" spans="1:8">
      <c r="A597" t="s">
        <v>33</v>
      </c>
      <c r="B597" t="s">
        <v>141</v>
      </c>
      <c r="C597">
        <v>2021</v>
      </c>
      <c r="D597">
        <v>5</v>
      </c>
      <c r="E597">
        <v>575</v>
      </c>
      <c r="F597">
        <v>516</v>
      </c>
      <c r="G597">
        <v>3.5</v>
      </c>
      <c r="H597" s="1">
        <v>103200</v>
      </c>
    </row>
    <row r="598" spans="1:8">
      <c r="A598" t="s">
        <v>33</v>
      </c>
      <c r="B598" t="s">
        <v>34</v>
      </c>
      <c r="C598">
        <v>2021</v>
      </c>
      <c r="D598">
        <v>5</v>
      </c>
      <c r="E598">
        <v>575</v>
      </c>
      <c r="F598">
        <v>516</v>
      </c>
      <c r="G598">
        <v>3.5</v>
      </c>
      <c r="H598" s="1">
        <v>103200</v>
      </c>
    </row>
    <row r="599" spans="1:8">
      <c r="A599" t="s">
        <v>33</v>
      </c>
      <c r="B599" t="s">
        <v>34</v>
      </c>
      <c r="C599">
        <v>2021</v>
      </c>
      <c r="D599">
        <v>5</v>
      </c>
      <c r="E599">
        <v>575</v>
      </c>
      <c r="F599">
        <v>516</v>
      </c>
      <c r="G599">
        <v>3.5</v>
      </c>
      <c r="H599" s="1">
        <v>103200</v>
      </c>
    </row>
    <row r="600" spans="1:8">
      <c r="A600" t="s">
        <v>33</v>
      </c>
      <c r="B600" t="s">
        <v>141</v>
      </c>
      <c r="C600">
        <v>2022</v>
      </c>
      <c r="D600">
        <v>5</v>
      </c>
      <c r="E600">
        <v>575</v>
      </c>
      <c r="F600">
        <v>516</v>
      </c>
      <c r="G600">
        <v>3.5</v>
      </c>
      <c r="H600" s="1">
        <v>103200</v>
      </c>
    </row>
    <row r="601" spans="1:8">
      <c r="A601" t="s">
        <v>33</v>
      </c>
      <c r="B601" t="s">
        <v>141</v>
      </c>
      <c r="C601">
        <v>2022</v>
      </c>
      <c r="D601">
        <v>5</v>
      </c>
      <c r="E601">
        <v>575</v>
      </c>
      <c r="F601">
        <v>516</v>
      </c>
      <c r="G601">
        <v>3.5</v>
      </c>
      <c r="H601" s="1">
        <v>103200</v>
      </c>
    </row>
    <row r="602" spans="1:8">
      <c r="A602" t="s">
        <v>33</v>
      </c>
      <c r="B602" t="s">
        <v>141</v>
      </c>
      <c r="C602">
        <v>2021</v>
      </c>
      <c r="D602">
        <v>5</v>
      </c>
      <c r="E602">
        <v>575</v>
      </c>
      <c r="F602">
        <v>516</v>
      </c>
      <c r="G602">
        <v>3.5</v>
      </c>
      <c r="H602" s="1">
        <v>103200</v>
      </c>
    </row>
    <row r="603" spans="1:8">
      <c r="A603" t="s">
        <v>33</v>
      </c>
      <c r="B603" t="s">
        <v>34</v>
      </c>
      <c r="C603">
        <v>2022</v>
      </c>
      <c r="D603">
        <v>5</v>
      </c>
      <c r="E603">
        <v>575</v>
      </c>
      <c r="F603">
        <v>516</v>
      </c>
      <c r="G603">
        <v>3.5</v>
      </c>
      <c r="H603" s="1">
        <v>103200</v>
      </c>
    </row>
    <row r="604" spans="1:8">
      <c r="A604" t="s">
        <v>33</v>
      </c>
      <c r="B604" t="s">
        <v>141</v>
      </c>
      <c r="C604">
        <v>2021</v>
      </c>
      <c r="D604">
        <v>5</v>
      </c>
      <c r="E604">
        <v>575</v>
      </c>
      <c r="F604">
        <v>516</v>
      </c>
      <c r="G604">
        <v>3.5</v>
      </c>
      <c r="H604" s="1">
        <v>103200</v>
      </c>
    </row>
    <row r="605" spans="1:8">
      <c r="A605" t="s">
        <v>33</v>
      </c>
      <c r="B605" t="s">
        <v>141</v>
      </c>
      <c r="C605">
        <v>2022</v>
      </c>
      <c r="D605">
        <v>5</v>
      </c>
      <c r="E605">
        <v>575</v>
      </c>
      <c r="F605">
        <v>516</v>
      </c>
      <c r="G605">
        <v>3.5</v>
      </c>
      <c r="H605" s="1">
        <v>103200</v>
      </c>
    </row>
    <row r="606" spans="1:8">
      <c r="A606" t="s">
        <v>33</v>
      </c>
      <c r="B606" t="s">
        <v>141</v>
      </c>
      <c r="C606">
        <v>2022</v>
      </c>
      <c r="D606">
        <v>5</v>
      </c>
      <c r="E606">
        <v>575</v>
      </c>
      <c r="F606">
        <v>516</v>
      </c>
      <c r="G606">
        <v>3.5</v>
      </c>
      <c r="H606" s="1">
        <v>103200</v>
      </c>
    </row>
    <row r="607" spans="1:8">
      <c r="A607" t="s">
        <v>8</v>
      </c>
      <c r="B607" t="s">
        <v>59</v>
      </c>
      <c r="C607">
        <v>2022</v>
      </c>
      <c r="D607">
        <v>4</v>
      </c>
      <c r="E607">
        <v>414</v>
      </c>
      <c r="F607">
        <v>309</v>
      </c>
      <c r="G607">
        <v>4.2</v>
      </c>
      <c r="H607" s="1">
        <v>102900</v>
      </c>
    </row>
    <row r="608" spans="1:8">
      <c r="A608" t="s">
        <v>8</v>
      </c>
      <c r="B608" t="s">
        <v>59</v>
      </c>
      <c r="C608">
        <v>2022</v>
      </c>
      <c r="D608">
        <v>4</v>
      </c>
      <c r="E608">
        <v>414</v>
      </c>
      <c r="F608">
        <v>309</v>
      </c>
      <c r="G608">
        <v>4.2</v>
      </c>
      <c r="H608" s="1">
        <v>102900</v>
      </c>
    </row>
    <row r="609" spans="1:8">
      <c r="A609" t="s">
        <v>8</v>
      </c>
      <c r="B609" t="s">
        <v>67</v>
      </c>
      <c r="C609">
        <v>2022</v>
      </c>
      <c r="D609">
        <v>2.5</v>
      </c>
      <c r="E609">
        <v>482</v>
      </c>
      <c r="F609">
        <v>472</v>
      </c>
      <c r="G609">
        <v>3.8</v>
      </c>
      <c r="H609" s="1">
        <v>102900</v>
      </c>
    </row>
    <row r="610" spans="1:8">
      <c r="A610" t="s">
        <v>8</v>
      </c>
      <c r="B610" t="s">
        <v>100</v>
      </c>
      <c r="C610">
        <v>2022</v>
      </c>
      <c r="D610">
        <v>4</v>
      </c>
      <c r="E610">
        <v>414</v>
      </c>
      <c r="F610">
        <v>309</v>
      </c>
      <c r="G610">
        <v>4.2</v>
      </c>
      <c r="H610" s="1">
        <v>102550</v>
      </c>
    </row>
    <row r="611" spans="1:8">
      <c r="A611" t="s">
        <v>8</v>
      </c>
      <c r="B611" t="s">
        <v>59</v>
      </c>
      <c r="C611">
        <v>2021</v>
      </c>
      <c r="D611">
        <v>4</v>
      </c>
      <c r="E611">
        <v>414</v>
      </c>
      <c r="F611">
        <v>309</v>
      </c>
      <c r="G611">
        <v>4.2</v>
      </c>
      <c r="H611" s="1">
        <v>102550</v>
      </c>
    </row>
    <row r="612" spans="1:8">
      <c r="A612" t="s">
        <v>8</v>
      </c>
      <c r="B612" t="s">
        <v>59</v>
      </c>
      <c r="C612">
        <v>2022</v>
      </c>
      <c r="D612">
        <v>4</v>
      </c>
      <c r="E612">
        <v>414</v>
      </c>
      <c r="F612">
        <v>309</v>
      </c>
      <c r="G612">
        <v>4.2</v>
      </c>
      <c r="H612" s="1">
        <v>102550</v>
      </c>
    </row>
    <row r="613" spans="1:8">
      <c r="A613" t="s">
        <v>8</v>
      </c>
      <c r="B613" t="s">
        <v>59</v>
      </c>
      <c r="C613">
        <v>2021</v>
      </c>
      <c r="D613">
        <v>4</v>
      </c>
      <c r="E613">
        <v>414</v>
      </c>
      <c r="F613">
        <v>309</v>
      </c>
      <c r="G613">
        <v>4.2</v>
      </c>
      <c r="H613" s="1">
        <v>102550</v>
      </c>
    </row>
    <row r="614" spans="1:8">
      <c r="A614" t="s">
        <v>37</v>
      </c>
      <c r="B614" t="s">
        <v>38</v>
      </c>
      <c r="C614">
        <v>2022</v>
      </c>
      <c r="D614">
        <v>5</v>
      </c>
      <c r="E614">
        <v>471</v>
      </c>
      <c r="F614">
        <v>398</v>
      </c>
      <c r="G614">
        <v>4.4000000000000004</v>
      </c>
      <c r="H614" s="1">
        <v>102550</v>
      </c>
    </row>
    <row r="615" spans="1:8">
      <c r="A615" t="s">
        <v>8</v>
      </c>
      <c r="B615" t="s">
        <v>59</v>
      </c>
      <c r="C615">
        <v>2021</v>
      </c>
      <c r="D615">
        <v>4</v>
      </c>
      <c r="E615">
        <v>414</v>
      </c>
      <c r="F615">
        <v>309</v>
      </c>
      <c r="G615">
        <v>4.2</v>
      </c>
      <c r="H615" s="1">
        <v>102500</v>
      </c>
    </row>
    <row r="616" spans="1:8">
      <c r="A616" t="s">
        <v>8</v>
      </c>
      <c r="B616" t="s">
        <v>59</v>
      </c>
      <c r="C616">
        <v>2021</v>
      </c>
      <c r="D616">
        <v>4</v>
      </c>
      <c r="E616">
        <v>414</v>
      </c>
      <c r="F616">
        <v>309</v>
      </c>
      <c r="G616">
        <v>4.2</v>
      </c>
      <c r="H616" s="1">
        <v>102500</v>
      </c>
    </row>
    <row r="617" spans="1:8">
      <c r="A617" t="s">
        <v>8</v>
      </c>
      <c r="B617" t="s">
        <v>59</v>
      </c>
      <c r="C617">
        <v>2022</v>
      </c>
      <c r="D617">
        <v>4</v>
      </c>
      <c r="E617">
        <v>414</v>
      </c>
      <c r="F617">
        <v>309</v>
      </c>
      <c r="G617">
        <v>4.2</v>
      </c>
      <c r="H617" s="1">
        <v>102100</v>
      </c>
    </row>
    <row r="618" spans="1:8">
      <c r="A618" t="s">
        <v>8</v>
      </c>
      <c r="B618" t="s">
        <v>59</v>
      </c>
      <c r="C618">
        <v>2022</v>
      </c>
      <c r="D618">
        <v>4</v>
      </c>
      <c r="E618">
        <v>414</v>
      </c>
      <c r="F618">
        <v>309</v>
      </c>
      <c r="G618">
        <v>4.2</v>
      </c>
      <c r="H618" s="1">
        <v>102100</v>
      </c>
    </row>
    <row r="619" spans="1:8">
      <c r="A619" t="s">
        <v>8</v>
      </c>
      <c r="B619" t="s">
        <v>59</v>
      </c>
      <c r="C619">
        <v>2021</v>
      </c>
      <c r="D619">
        <v>4</v>
      </c>
      <c r="E619">
        <v>414</v>
      </c>
      <c r="F619">
        <v>309</v>
      </c>
      <c r="G619">
        <v>4.2</v>
      </c>
      <c r="H619" s="1">
        <v>102000</v>
      </c>
    </row>
    <row r="620" spans="1:8">
      <c r="A620" t="s">
        <v>8</v>
      </c>
      <c r="B620" t="s">
        <v>59</v>
      </c>
      <c r="C620">
        <v>2021</v>
      </c>
      <c r="D620">
        <v>4</v>
      </c>
      <c r="E620">
        <v>414</v>
      </c>
      <c r="F620">
        <v>309</v>
      </c>
      <c r="G620">
        <v>4.2</v>
      </c>
      <c r="H620" s="1">
        <v>102000</v>
      </c>
    </row>
    <row r="621" spans="1:8">
      <c r="A621" t="s">
        <v>8</v>
      </c>
      <c r="B621" t="s">
        <v>59</v>
      </c>
      <c r="C621">
        <v>2022</v>
      </c>
      <c r="D621">
        <v>4</v>
      </c>
      <c r="E621">
        <v>414</v>
      </c>
      <c r="F621">
        <v>309</v>
      </c>
      <c r="G621">
        <v>4.2</v>
      </c>
      <c r="H621" s="1">
        <v>102000</v>
      </c>
    </row>
    <row r="622" spans="1:8">
      <c r="A622" t="s">
        <v>8</v>
      </c>
      <c r="B622" t="s">
        <v>100</v>
      </c>
      <c r="C622">
        <v>2022</v>
      </c>
      <c r="D622">
        <v>4</v>
      </c>
      <c r="E622">
        <v>414</v>
      </c>
      <c r="F622">
        <v>309</v>
      </c>
      <c r="G622">
        <v>4.2</v>
      </c>
      <c r="H622" s="1">
        <v>102000</v>
      </c>
    </row>
    <row r="623" spans="1:8">
      <c r="A623" t="s">
        <v>8</v>
      </c>
      <c r="B623" t="s">
        <v>59</v>
      </c>
      <c r="C623">
        <v>2021</v>
      </c>
      <c r="D623">
        <v>4</v>
      </c>
      <c r="E623">
        <v>414</v>
      </c>
      <c r="F623">
        <v>309</v>
      </c>
      <c r="G623">
        <v>4.2</v>
      </c>
      <c r="H623" s="1">
        <v>102000</v>
      </c>
    </row>
    <row r="624" spans="1:8">
      <c r="A624" t="s">
        <v>8</v>
      </c>
      <c r="B624">
        <v>911</v>
      </c>
      <c r="C624">
        <v>2022</v>
      </c>
      <c r="D624">
        <v>3</v>
      </c>
      <c r="E624">
        <v>379</v>
      </c>
      <c r="F624">
        <v>331</v>
      </c>
      <c r="G624">
        <v>4</v>
      </c>
      <c r="H624" s="1">
        <v>101200</v>
      </c>
    </row>
    <row r="625" spans="1:8">
      <c r="A625" t="s">
        <v>8</v>
      </c>
      <c r="B625" t="s">
        <v>59</v>
      </c>
      <c r="C625">
        <v>2022</v>
      </c>
      <c r="D625">
        <v>4</v>
      </c>
      <c r="E625">
        <v>414</v>
      </c>
      <c r="F625">
        <v>309</v>
      </c>
      <c r="G625">
        <v>4.2</v>
      </c>
      <c r="H625" s="1">
        <v>101200</v>
      </c>
    </row>
    <row r="626" spans="1:8">
      <c r="A626" t="s">
        <v>8</v>
      </c>
      <c r="B626" t="s">
        <v>59</v>
      </c>
      <c r="C626">
        <v>2021</v>
      </c>
      <c r="D626">
        <v>4</v>
      </c>
      <c r="E626">
        <v>414</v>
      </c>
      <c r="F626">
        <v>309</v>
      </c>
      <c r="G626">
        <v>4.2</v>
      </c>
      <c r="H626" s="1">
        <v>101200</v>
      </c>
    </row>
    <row r="627" spans="1:8">
      <c r="A627" t="s">
        <v>8</v>
      </c>
      <c r="B627">
        <v>911</v>
      </c>
      <c r="C627">
        <v>2022</v>
      </c>
      <c r="D627">
        <v>3</v>
      </c>
      <c r="E627">
        <v>379</v>
      </c>
      <c r="F627">
        <v>331</v>
      </c>
      <c r="G627">
        <v>4</v>
      </c>
      <c r="H627" s="1">
        <v>101200</v>
      </c>
    </row>
    <row r="628" spans="1:8">
      <c r="A628" t="s">
        <v>8</v>
      </c>
      <c r="B628" t="s">
        <v>59</v>
      </c>
      <c r="C628">
        <v>2021</v>
      </c>
      <c r="D628">
        <v>4</v>
      </c>
      <c r="E628">
        <v>414</v>
      </c>
      <c r="F628">
        <v>309</v>
      </c>
      <c r="G628">
        <v>4.2</v>
      </c>
      <c r="H628" s="1">
        <v>101000</v>
      </c>
    </row>
    <row r="629" spans="1:8">
      <c r="A629" t="s">
        <v>8</v>
      </c>
      <c r="B629" t="s">
        <v>100</v>
      </c>
      <c r="C629">
        <v>2022</v>
      </c>
      <c r="D629">
        <v>4</v>
      </c>
      <c r="E629">
        <v>414</v>
      </c>
      <c r="F629">
        <v>309</v>
      </c>
      <c r="G629">
        <v>4.2</v>
      </c>
      <c r="H629" s="1">
        <v>100550</v>
      </c>
    </row>
    <row r="630" spans="1:8">
      <c r="A630" t="s">
        <v>39</v>
      </c>
      <c r="B630" t="s">
        <v>40</v>
      </c>
      <c r="C630">
        <v>2021</v>
      </c>
      <c r="D630">
        <v>3.5</v>
      </c>
      <c r="E630">
        <v>416</v>
      </c>
      <c r="F630">
        <v>317</v>
      </c>
      <c r="G630">
        <v>3.8</v>
      </c>
      <c r="H630" s="1">
        <v>100500</v>
      </c>
    </row>
    <row r="631" spans="1:8">
      <c r="A631" t="s">
        <v>39</v>
      </c>
      <c r="B631" t="s">
        <v>40</v>
      </c>
      <c r="C631">
        <v>2021</v>
      </c>
      <c r="D631">
        <v>3.5</v>
      </c>
      <c r="E631">
        <v>416</v>
      </c>
      <c r="F631">
        <v>317</v>
      </c>
      <c r="G631">
        <v>3.8</v>
      </c>
      <c r="H631" s="1">
        <v>100450</v>
      </c>
    </row>
    <row r="632" spans="1:8">
      <c r="A632" t="s">
        <v>39</v>
      </c>
      <c r="B632" t="s">
        <v>40</v>
      </c>
      <c r="C632">
        <v>2021</v>
      </c>
      <c r="D632">
        <v>3.5</v>
      </c>
      <c r="E632">
        <v>416</v>
      </c>
      <c r="F632">
        <v>317</v>
      </c>
      <c r="G632">
        <v>3.8</v>
      </c>
      <c r="H632" s="1">
        <v>100450</v>
      </c>
    </row>
    <row r="633" spans="1:8">
      <c r="A633" t="s">
        <v>39</v>
      </c>
      <c r="B633" t="s">
        <v>40</v>
      </c>
      <c r="C633">
        <v>2021</v>
      </c>
      <c r="D633">
        <v>3.5</v>
      </c>
      <c r="E633">
        <v>416</v>
      </c>
      <c r="F633">
        <v>317</v>
      </c>
      <c r="G633">
        <v>3.8</v>
      </c>
      <c r="H633" s="1">
        <v>100450</v>
      </c>
    </row>
    <row r="634" spans="1:8">
      <c r="A634" t="s">
        <v>39</v>
      </c>
      <c r="B634" t="s">
        <v>40</v>
      </c>
      <c r="C634">
        <v>2021</v>
      </c>
      <c r="D634">
        <v>3.5</v>
      </c>
      <c r="E634">
        <v>416</v>
      </c>
      <c r="F634">
        <v>317</v>
      </c>
      <c r="G634">
        <v>3.8</v>
      </c>
      <c r="H634" s="1">
        <v>100450</v>
      </c>
    </row>
    <row r="635" spans="1:8">
      <c r="A635" t="s">
        <v>8</v>
      </c>
      <c r="B635" t="s">
        <v>59</v>
      </c>
      <c r="C635">
        <v>2022</v>
      </c>
      <c r="D635">
        <v>4</v>
      </c>
      <c r="E635">
        <v>414</v>
      </c>
      <c r="F635">
        <v>309</v>
      </c>
      <c r="G635">
        <v>3.8</v>
      </c>
      <c r="H635" s="1">
        <v>100200</v>
      </c>
    </row>
    <row r="636" spans="1:8">
      <c r="A636" t="s">
        <v>8</v>
      </c>
      <c r="B636" t="s">
        <v>59</v>
      </c>
      <c r="C636">
        <v>2021</v>
      </c>
      <c r="D636">
        <v>4</v>
      </c>
      <c r="E636">
        <v>414</v>
      </c>
      <c r="F636">
        <v>309</v>
      </c>
      <c r="G636">
        <v>4.2</v>
      </c>
      <c r="H636" s="1">
        <v>100200</v>
      </c>
    </row>
    <row r="637" spans="1:8">
      <c r="A637" t="s">
        <v>8</v>
      </c>
      <c r="B637" t="s">
        <v>59</v>
      </c>
      <c r="C637">
        <v>2021</v>
      </c>
      <c r="D637">
        <v>4</v>
      </c>
      <c r="E637">
        <v>414</v>
      </c>
      <c r="F637">
        <v>309</v>
      </c>
      <c r="G637">
        <v>4.2</v>
      </c>
      <c r="H637" s="1">
        <v>100200</v>
      </c>
    </row>
    <row r="638" spans="1:8">
      <c r="A638" t="s">
        <v>8</v>
      </c>
      <c r="B638" t="s">
        <v>59</v>
      </c>
      <c r="C638">
        <v>2022</v>
      </c>
      <c r="D638">
        <v>4</v>
      </c>
      <c r="E638">
        <v>414</v>
      </c>
      <c r="F638">
        <v>309</v>
      </c>
      <c r="G638">
        <v>4.2</v>
      </c>
      <c r="H638" s="1">
        <v>100200</v>
      </c>
    </row>
    <row r="639" spans="1:8">
      <c r="A639" t="s">
        <v>39</v>
      </c>
      <c r="B639" t="s">
        <v>40</v>
      </c>
      <c r="C639">
        <v>2021</v>
      </c>
      <c r="D639">
        <v>3.5</v>
      </c>
      <c r="E639">
        <v>416</v>
      </c>
      <c r="F639">
        <v>317</v>
      </c>
      <c r="G639">
        <v>3.8</v>
      </c>
      <c r="H639" s="1">
        <v>100000</v>
      </c>
    </row>
    <row r="640" spans="1:8">
      <c r="A640" t="s">
        <v>39</v>
      </c>
      <c r="B640" t="s">
        <v>40</v>
      </c>
      <c r="C640">
        <v>2021</v>
      </c>
      <c r="D640">
        <v>3.5</v>
      </c>
      <c r="E640">
        <v>416</v>
      </c>
      <c r="F640">
        <v>317</v>
      </c>
      <c r="G640">
        <v>3.8</v>
      </c>
      <c r="H640" s="1">
        <v>100000</v>
      </c>
    </row>
    <row r="641" spans="1:8">
      <c r="A641" t="s">
        <v>39</v>
      </c>
      <c r="B641" t="s">
        <v>40</v>
      </c>
      <c r="C641">
        <v>2021</v>
      </c>
      <c r="D641">
        <v>3.5</v>
      </c>
      <c r="E641">
        <v>416</v>
      </c>
      <c r="F641">
        <v>317</v>
      </c>
      <c r="G641">
        <v>3.8</v>
      </c>
      <c r="H641" s="1">
        <v>99990</v>
      </c>
    </row>
    <row r="642" spans="1:8">
      <c r="A642" t="s">
        <v>39</v>
      </c>
      <c r="B642" t="s">
        <v>40</v>
      </c>
      <c r="C642">
        <v>2021</v>
      </c>
      <c r="D642">
        <v>3.5</v>
      </c>
      <c r="E642">
        <v>416</v>
      </c>
      <c r="F642">
        <v>317</v>
      </c>
      <c r="G642">
        <v>3.7</v>
      </c>
      <c r="H642" s="1">
        <v>99800</v>
      </c>
    </row>
    <row r="643" spans="1:8">
      <c r="A643" t="s">
        <v>39</v>
      </c>
      <c r="B643" t="s">
        <v>40</v>
      </c>
      <c r="C643">
        <v>2021</v>
      </c>
      <c r="D643">
        <v>3.5</v>
      </c>
      <c r="E643">
        <v>416</v>
      </c>
      <c r="F643">
        <v>317</v>
      </c>
      <c r="G643">
        <v>3.8</v>
      </c>
      <c r="H643" s="1">
        <v>99000</v>
      </c>
    </row>
    <row r="644" spans="1:8">
      <c r="A644" t="s">
        <v>39</v>
      </c>
      <c r="B644" t="s">
        <v>40</v>
      </c>
      <c r="C644">
        <v>2021</v>
      </c>
      <c r="D644">
        <v>3.5</v>
      </c>
      <c r="E644">
        <v>416</v>
      </c>
      <c r="F644">
        <v>317</v>
      </c>
      <c r="G644">
        <v>3.8</v>
      </c>
      <c r="H644" s="1">
        <v>98395</v>
      </c>
    </row>
    <row r="645" spans="1:8">
      <c r="A645" t="s">
        <v>39</v>
      </c>
      <c r="B645" t="s">
        <v>40</v>
      </c>
      <c r="C645">
        <v>2021</v>
      </c>
      <c r="D645">
        <v>3.5</v>
      </c>
      <c r="E645">
        <v>416</v>
      </c>
      <c r="F645">
        <v>317</v>
      </c>
      <c r="G645">
        <v>3.8</v>
      </c>
      <c r="H645" s="1">
        <v>96950</v>
      </c>
    </row>
    <row r="646" spans="1:8">
      <c r="A646" t="s">
        <v>39</v>
      </c>
      <c r="B646" t="s">
        <v>157</v>
      </c>
      <c r="C646">
        <v>2021</v>
      </c>
      <c r="D646">
        <v>3.5</v>
      </c>
      <c r="E646">
        <v>416</v>
      </c>
      <c r="F646">
        <v>317</v>
      </c>
      <c r="G646">
        <v>3.8</v>
      </c>
      <c r="H646" s="1">
        <v>96950</v>
      </c>
    </row>
    <row r="647" spans="1:8">
      <c r="A647" t="s">
        <v>39</v>
      </c>
      <c r="B647" t="s">
        <v>40</v>
      </c>
      <c r="C647">
        <v>2020</v>
      </c>
      <c r="D647">
        <v>3.5</v>
      </c>
      <c r="E647">
        <v>416</v>
      </c>
      <c r="F647">
        <v>317</v>
      </c>
      <c r="G647">
        <v>3.8</v>
      </c>
      <c r="H647" s="1">
        <v>96950</v>
      </c>
    </row>
    <row r="648" spans="1:8">
      <c r="A648" t="s">
        <v>39</v>
      </c>
      <c r="B648" t="s">
        <v>40</v>
      </c>
      <c r="C648">
        <v>2021</v>
      </c>
      <c r="D648">
        <v>3.5</v>
      </c>
      <c r="E648">
        <v>416</v>
      </c>
      <c r="F648">
        <v>317</v>
      </c>
      <c r="G648">
        <v>3.8</v>
      </c>
      <c r="H648" s="1">
        <v>96950</v>
      </c>
    </row>
    <row r="649" spans="1:8">
      <c r="A649" t="s">
        <v>19</v>
      </c>
      <c r="B649" t="s">
        <v>200</v>
      </c>
      <c r="C649">
        <v>2022</v>
      </c>
      <c r="D649">
        <v>3</v>
      </c>
      <c r="E649">
        <v>429</v>
      </c>
      <c r="F649">
        <v>384</v>
      </c>
      <c r="G649">
        <v>4.9000000000000004</v>
      </c>
      <c r="H649" s="1">
        <v>96250</v>
      </c>
    </row>
    <row r="650" spans="1:8">
      <c r="A650" t="s">
        <v>19</v>
      </c>
      <c r="B650" t="s">
        <v>200</v>
      </c>
      <c r="C650">
        <v>2022</v>
      </c>
      <c r="D650">
        <v>3</v>
      </c>
      <c r="E650">
        <v>429</v>
      </c>
      <c r="F650">
        <v>384</v>
      </c>
      <c r="G650">
        <v>4.4000000000000004</v>
      </c>
      <c r="H650" s="1">
        <v>96000</v>
      </c>
    </row>
    <row r="651" spans="1:8">
      <c r="A651" t="s">
        <v>39</v>
      </c>
      <c r="B651" t="s">
        <v>157</v>
      </c>
      <c r="C651">
        <v>2021</v>
      </c>
      <c r="D651">
        <v>3.5</v>
      </c>
      <c r="E651">
        <v>416</v>
      </c>
      <c r="F651">
        <v>317</v>
      </c>
      <c r="G651">
        <v>3.8</v>
      </c>
      <c r="H651" s="1">
        <v>94000</v>
      </c>
    </row>
    <row r="652" spans="1:8">
      <c r="A652" t="s">
        <v>37</v>
      </c>
      <c r="B652" t="s">
        <v>38</v>
      </c>
      <c r="C652">
        <v>2022</v>
      </c>
      <c r="D652">
        <v>5</v>
      </c>
      <c r="E652">
        <v>471</v>
      </c>
      <c r="F652">
        <v>398</v>
      </c>
      <c r="G652">
        <v>4.4000000000000004</v>
      </c>
      <c r="H652" s="1">
        <v>93050</v>
      </c>
    </row>
    <row r="653" spans="1:8">
      <c r="A653" t="s">
        <v>37</v>
      </c>
      <c r="B653" t="s">
        <v>38</v>
      </c>
      <c r="C653">
        <v>2021</v>
      </c>
      <c r="D653">
        <v>5</v>
      </c>
      <c r="E653">
        <v>471</v>
      </c>
      <c r="F653">
        <v>398</v>
      </c>
      <c r="G653">
        <v>4.4000000000000004</v>
      </c>
      <c r="H653" s="1">
        <v>93050</v>
      </c>
    </row>
    <row r="654" spans="1:8">
      <c r="A654" t="s">
        <v>37</v>
      </c>
      <c r="B654" t="s">
        <v>38</v>
      </c>
      <c r="C654">
        <v>2022</v>
      </c>
      <c r="D654">
        <v>5</v>
      </c>
      <c r="E654">
        <v>471</v>
      </c>
      <c r="F654">
        <v>398</v>
      </c>
      <c r="G654">
        <v>4.4000000000000004</v>
      </c>
      <c r="H654" s="1">
        <v>93050</v>
      </c>
    </row>
    <row r="655" spans="1:8">
      <c r="A655" t="s">
        <v>37</v>
      </c>
      <c r="B655" t="s">
        <v>38</v>
      </c>
      <c r="C655">
        <v>2022</v>
      </c>
      <c r="D655">
        <v>5</v>
      </c>
      <c r="E655">
        <v>471</v>
      </c>
      <c r="F655">
        <v>398</v>
      </c>
      <c r="G655">
        <v>4.4000000000000004</v>
      </c>
      <c r="H655" s="1">
        <v>93050</v>
      </c>
    </row>
    <row r="656" spans="1:8">
      <c r="A656" t="s">
        <v>37</v>
      </c>
      <c r="B656" t="s">
        <v>38</v>
      </c>
      <c r="C656">
        <v>2021</v>
      </c>
      <c r="D656">
        <v>5</v>
      </c>
      <c r="E656">
        <v>471</v>
      </c>
      <c r="F656">
        <v>398</v>
      </c>
      <c r="G656">
        <v>4.4000000000000004</v>
      </c>
      <c r="H656" s="1">
        <v>93000</v>
      </c>
    </row>
    <row r="657" spans="1:8">
      <c r="A657" t="s">
        <v>37</v>
      </c>
      <c r="B657" t="s">
        <v>38</v>
      </c>
      <c r="C657">
        <v>2021</v>
      </c>
      <c r="D657">
        <v>5</v>
      </c>
      <c r="E657">
        <v>471</v>
      </c>
      <c r="F657">
        <v>398</v>
      </c>
      <c r="G657">
        <v>4.4000000000000004</v>
      </c>
      <c r="H657" s="1">
        <v>93000</v>
      </c>
    </row>
    <row r="658" spans="1:8">
      <c r="A658" t="s">
        <v>37</v>
      </c>
      <c r="B658" t="s">
        <v>38</v>
      </c>
      <c r="C658">
        <v>2021</v>
      </c>
      <c r="D658">
        <v>5</v>
      </c>
      <c r="E658">
        <v>471</v>
      </c>
      <c r="F658">
        <v>398</v>
      </c>
      <c r="G658">
        <v>4.4000000000000004</v>
      </c>
      <c r="H658" s="1">
        <v>92950</v>
      </c>
    </row>
    <row r="659" spans="1:8">
      <c r="A659" t="s">
        <v>37</v>
      </c>
      <c r="B659" t="s">
        <v>38</v>
      </c>
      <c r="C659">
        <v>2022</v>
      </c>
      <c r="D659">
        <v>5</v>
      </c>
      <c r="E659">
        <v>471</v>
      </c>
      <c r="F659">
        <v>398</v>
      </c>
      <c r="G659">
        <v>4.4000000000000004</v>
      </c>
      <c r="H659" s="1">
        <v>92950</v>
      </c>
    </row>
    <row r="660" spans="1:8">
      <c r="A660" t="s">
        <v>37</v>
      </c>
      <c r="B660" t="s">
        <v>38</v>
      </c>
      <c r="C660">
        <v>2022</v>
      </c>
      <c r="D660">
        <v>5</v>
      </c>
      <c r="E660">
        <v>471</v>
      </c>
      <c r="F660">
        <v>398</v>
      </c>
      <c r="G660">
        <v>4.4000000000000004</v>
      </c>
      <c r="H660" s="1">
        <v>92950</v>
      </c>
    </row>
    <row r="661" spans="1:8">
      <c r="A661" t="s">
        <v>37</v>
      </c>
      <c r="B661" t="s">
        <v>38</v>
      </c>
      <c r="C661">
        <v>2022</v>
      </c>
      <c r="D661">
        <v>5</v>
      </c>
      <c r="E661">
        <v>471</v>
      </c>
      <c r="F661">
        <v>398</v>
      </c>
      <c r="G661">
        <v>4.4000000000000004</v>
      </c>
      <c r="H661" s="1">
        <v>92950</v>
      </c>
    </row>
    <row r="662" spans="1:8">
      <c r="A662" t="s">
        <v>37</v>
      </c>
      <c r="B662" t="s">
        <v>38</v>
      </c>
      <c r="C662">
        <v>2021</v>
      </c>
      <c r="D662">
        <v>5</v>
      </c>
      <c r="E662">
        <v>471</v>
      </c>
      <c r="F662">
        <v>398</v>
      </c>
      <c r="G662">
        <v>4.4000000000000004</v>
      </c>
      <c r="H662" s="1">
        <v>92950</v>
      </c>
    </row>
    <row r="663" spans="1:8">
      <c r="A663" t="s">
        <v>37</v>
      </c>
      <c r="B663" t="s">
        <v>160</v>
      </c>
      <c r="C663">
        <v>2021</v>
      </c>
      <c r="D663">
        <v>5</v>
      </c>
      <c r="E663">
        <v>471</v>
      </c>
      <c r="F663">
        <v>398</v>
      </c>
      <c r="G663">
        <v>4.4000000000000004</v>
      </c>
      <c r="H663" s="1">
        <v>92950</v>
      </c>
    </row>
    <row r="664" spans="1:8">
      <c r="A664" t="s">
        <v>37</v>
      </c>
      <c r="B664" t="s">
        <v>38</v>
      </c>
      <c r="C664">
        <v>2021</v>
      </c>
      <c r="D664">
        <v>5</v>
      </c>
      <c r="E664">
        <v>471</v>
      </c>
      <c r="F664">
        <v>398</v>
      </c>
      <c r="G664">
        <v>4.4000000000000004</v>
      </c>
      <c r="H664" s="1">
        <v>92950</v>
      </c>
    </row>
    <row r="665" spans="1:8">
      <c r="A665" t="s">
        <v>37</v>
      </c>
      <c r="B665" t="s">
        <v>38</v>
      </c>
      <c r="C665">
        <v>2021</v>
      </c>
      <c r="D665">
        <v>5</v>
      </c>
      <c r="E665">
        <v>471</v>
      </c>
      <c r="F665">
        <v>398</v>
      </c>
      <c r="G665">
        <v>4.4000000000000004</v>
      </c>
      <c r="H665" s="1">
        <v>92950</v>
      </c>
    </row>
    <row r="666" spans="1:8">
      <c r="A666" t="s">
        <v>37</v>
      </c>
      <c r="B666" t="s">
        <v>38</v>
      </c>
      <c r="C666">
        <v>2022</v>
      </c>
      <c r="D666">
        <v>5</v>
      </c>
      <c r="E666">
        <v>471</v>
      </c>
      <c r="F666">
        <v>398</v>
      </c>
      <c r="G666">
        <v>4.4000000000000004</v>
      </c>
      <c r="H666" s="1">
        <v>92950</v>
      </c>
    </row>
    <row r="667" spans="1:8">
      <c r="A667" t="s">
        <v>37</v>
      </c>
      <c r="B667" t="s">
        <v>38</v>
      </c>
      <c r="C667">
        <v>2021</v>
      </c>
      <c r="D667">
        <v>5</v>
      </c>
      <c r="E667">
        <v>471</v>
      </c>
      <c r="F667">
        <v>398</v>
      </c>
      <c r="G667">
        <v>4.4000000000000004</v>
      </c>
      <c r="H667" s="1">
        <v>92950</v>
      </c>
    </row>
    <row r="668" spans="1:8">
      <c r="A668" t="s">
        <v>37</v>
      </c>
      <c r="B668" t="s">
        <v>38</v>
      </c>
      <c r="C668">
        <v>2021</v>
      </c>
      <c r="D668">
        <v>5</v>
      </c>
      <c r="E668">
        <v>471</v>
      </c>
      <c r="F668">
        <v>398</v>
      </c>
      <c r="G668">
        <v>4.4000000000000004</v>
      </c>
      <c r="H668" s="1">
        <v>92950</v>
      </c>
    </row>
    <row r="669" spans="1:8">
      <c r="A669" t="s">
        <v>37</v>
      </c>
      <c r="B669" t="s">
        <v>160</v>
      </c>
      <c r="C669">
        <v>2021</v>
      </c>
      <c r="D669">
        <v>5</v>
      </c>
      <c r="E669">
        <v>471</v>
      </c>
      <c r="F669">
        <v>398</v>
      </c>
      <c r="G669">
        <v>4.4000000000000004</v>
      </c>
      <c r="H669" s="1">
        <v>92950</v>
      </c>
    </row>
    <row r="670" spans="1:8">
      <c r="A670" t="s">
        <v>37</v>
      </c>
      <c r="B670" t="s">
        <v>38</v>
      </c>
      <c r="C670">
        <v>2021</v>
      </c>
      <c r="D670">
        <v>5</v>
      </c>
      <c r="E670">
        <v>471</v>
      </c>
      <c r="F670">
        <v>398</v>
      </c>
      <c r="G670">
        <v>4.4000000000000004</v>
      </c>
      <c r="H670" s="1">
        <v>92950</v>
      </c>
    </row>
    <row r="671" spans="1:8">
      <c r="A671" t="s">
        <v>37</v>
      </c>
      <c r="B671" t="s">
        <v>38</v>
      </c>
      <c r="C671">
        <v>2022</v>
      </c>
      <c r="D671">
        <v>5</v>
      </c>
      <c r="E671">
        <v>471</v>
      </c>
      <c r="F671">
        <v>398</v>
      </c>
      <c r="G671">
        <v>4.4000000000000004</v>
      </c>
      <c r="H671" s="1">
        <v>92950</v>
      </c>
    </row>
    <row r="672" spans="1:8">
      <c r="A672" t="s">
        <v>37</v>
      </c>
      <c r="B672" t="s">
        <v>38</v>
      </c>
      <c r="C672">
        <v>2022</v>
      </c>
      <c r="D672">
        <v>5</v>
      </c>
      <c r="E672">
        <v>471</v>
      </c>
      <c r="F672">
        <v>398</v>
      </c>
      <c r="G672">
        <v>4.4000000000000004</v>
      </c>
      <c r="H672" s="1">
        <v>92950</v>
      </c>
    </row>
    <row r="673" spans="1:8">
      <c r="A673" t="s">
        <v>37</v>
      </c>
      <c r="B673" t="s">
        <v>38</v>
      </c>
      <c r="C673">
        <v>2022</v>
      </c>
      <c r="D673">
        <v>5</v>
      </c>
      <c r="E673">
        <v>471</v>
      </c>
      <c r="F673">
        <v>398</v>
      </c>
      <c r="G673">
        <v>4.4000000000000004</v>
      </c>
      <c r="H673" s="1">
        <v>92950</v>
      </c>
    </row>
    <row r="674" spans="1:8">
      <c r="A674" t="s">
        <v>37</v>
      </c>
      <c r="B674" t="s">
        <v>38</v>
      </c>
      <c r="C674">
        <v>2022</v>
      </c>
      <c r="D674">
        <v>5</v>
      </c>
      <c r="E674">
        <v>471</v>
      </c>
      <c r="F674">
        <v>398</v>
      </c>
      <c r="G674">
        <v>4.4000000000000004</v>
      </c>
      <c r="H674" s="1">
        <v>92000</v>
      </c>
    </row>
    <row r="675" spans="1:8">
      <c r="A675" t="s">
        <v>37</v>
      </c>
      <c r="B675" t="s">
        <v>38</v>
      </c>
      <c r="C675">
        <v>2022</v>
      </c>
      <c r="D675">
        <v>5</v>
      </c>
      <c r="E675">
        <v>471</v>
      </c>
      <c r="F675">
        <v>398</v>
      </c>
      <c r="G675">
        <v>4.4000000000000004</v>
      </c>
      <c r="H675" s="1">
        <v>92000</v>
      </c>
    </row>
    <row r="676" spans="1:8">
      <c r="A676" t="s">
        <v>37</v>
      </c>
      <c r="B676" t="s">
        <v>38</v>
      </c>
      <c r="C676">
        <v>2021</v>
      </c>
      <c r="D676">
        <v>5</v>
      </c>
      <c r="E676">
        <v>471</v>
      </c>
      <c r="F676">
        <v>398</v>
      </c>
      <c r="G676">
        <v>4.4000000000000004</v>
      </c>
      <c r="H676" s="1">
        <v>92000</v>
      </c>
    </row>
    <row r="677" spans="1:8">
      <c r="A677" t="s">
        <v>8</v>
      </c>
      <c r="B677" t="s">
        <v>81</v>
      </c>
      <c r="C677">
        <v>2022</v>
      </c>
      <c r="D677">
        <v>2.9</v>
      </c>
      <c r="E677">
        <v>325</v>
      </c>
      <c r="F677">
        <v>331</v>
      </c>
      <c r="G677">
        <v>5.3</v>
      </c>
      <c r="H677" s="1">
        <v>88800</v>
      </c>
    </row>
    <row r="678" spans="1:8">
      <c r="A678" t="s">
        <v>8</v>
      </c>
      <c r="B678" t="s">
        <v>81</v>
      </c>
      <c r="C678">
        <v>2022</v>
      </c>
      <c r="D678">
        <v>2.9</v>
      </c>
      <c r="E678">
        <v>325</v>
      </c>
      <c r="F678">
        <v>331</v>
      </c>
      <c r="G678">
        <v>5.3</v>
      </c>
      <c r="H678" s="1">
        <v>88700</v>
      </c>
    </row>
    <row r="679" spans="1:8">
      <c r="A679" t="s">
        <v>8</v>
      </c>
      <c r="B679" t="s">
        <v>81</v>
      </c>
      <c r="C679">
        <v>2022</v>
      </c>
      <c r="D679">
        <v>2.9</v>
      </c>
      <c r="E679">
        <v>325</v>
      </c>
      <c r="F679">
        <v>331</v>
      </c>
      <c r="G679">
        <v>5.4</v>
      </c>
      <c r="H679" s="1">
        <v>88550</v>
      </c>
    </row>
    <row r="680" spans="1:8">
      <c r="A680" t="s">
        <v>8</v>
      </c>
      <c r="B680" t="s">
        <v>81</v>
      </c>
      <c r="C680">
        <v>2022</v>
      </c>
      <c r="D680">
        <v>2.9</v>
      </c>
      <c r="E680">
        <v>325</v>
      </c>
      <c r="F680">
        <v>331</v>
      </c>
      <c r="G680">
        <v>5.2</v>
      </c>
      <c r="H680" s="1">
        <v>88550</v>
      </c>
    </row>
    <row r="681" spans="1:8">
      <c r="A681" t="s">
        <v>8</v>
      </c>
      <c r="B681" t="s">
        <v>81</v>
      </c>
      <c r="C681">
        <v>2022</v>
      </c>
      <c r="D681">
        <v>2.9</v>
      </c>
      <c r="E681">
        <v>325</v>
      </c>
      <c r="F681">
        <v>331</v>
      </c>
      <c r="G681">
        <v>5.4</v>
      </c>
      <c r="H681" s="1">
        <v>88550</v>
      </c>
    </row>
    <row r="682" spans="1:8">
      <c r="A682" t="s">
        <v>8</v>
      </c>
      <c r="B682" t="s">
        <v>81</v>
      </c>
      <c r="C682">
        <v>2022</v>
      </c>
      <c r="D682">
        <v>2.9</v>
      </c>
      <c r="E682">
        <v>325</v>
      </c>
      <c r="F682">
        <v>331</v>
      </c>
      <c r="G682">
        <v>5.3</v>
      </c>
      <c r="H682" s="1">
        <v>88550</v>
      </c>
    </row>
    <row r="683" spans="1:8">
      <c r="A683" t="s">
        <v>8</v>
      </c>
      <c r="B683" t="s">
        <v>81</v>
      </c>
      <c r="C683">
        <v>2021</v>
      </c>
      <c r="D683">
        <v>2.9</v>
      </c>
      <c r="E683">
        <v>325</v>
      </c>
      <c r="F683">
        <v>331</v>
      </c>
      <c r="G683">
        <v>5.0999999999999996</v>
      </c>
      <c r="H683" s="1">
        <v>87200</v>
      </c>
    </row>
    <row r="684" spans="1:8">
      <c r="A684" t="s">
        <v>8</v>
      </c>
      <c r="B684" t="s">
        <v>81</v>
      </c>
      <c r="C684">
        <v>2022</v>
      </c>
      <c r="D684">
        <v>2.9</v>
      </c>
      <c r="E684">
        <v>325</v>
      </c>
      <c r="F684">
        <v>332</v>
      </c>
      <c r="G684">
        <v>5.3</v>
      </c>
      <c r="H684" s="1">
        <v>87200</v>
      </c>
    </row>
    <row r="685" spans="1:8">
      <c r="A685" t="s">
        <v>21</v>
      </c>
      <c r="B685" t="s">
        <v>197</v>
      </c>
      <c r="C685">
        <v>2023</v>
      </c>
      <c r="D685">
        <v>5.5</v>
      </c>
      <c r="E685">
        <v>625</v>
      </c>
      <c r="F685">
        <v>650</v>
      </c>
      <c r="G685">
        <v>2.6</v>
      </c>
      <c r="H685" s="1">
        <v>85000</v>
      </c>
    </row>
    <row r="686" spans="1:8">
      <c r="A686" t="s">
        <v>17</v>
      </c>
      <c r="B686" t="s">
        <v>117</v>
      </c>
      <c r="C686">
        <v>2022</v>
      </c>
      <c r="D686">
        <v>3</v>
      </c>
      <c r="E686">
        <v>444</v>
      </c>
      <c r="F686">
        <v>406</v>
      </c>
      <c r="G686">
        <v>3.8</v>
      </c>
      <c r="H686" s="1">
        <v>84595</v>
      </c>
    </row>
    <row r="687" spans="1:8">
      <c r="A687" t="s">
        <v>17</v>
      </c>
      <c r="B687" t="s">
        <v>117</v>
      </c>
      <c r="C687">
        <v>2022</v>
      </c>
      <c r="D687">
        <v>3</v>
      </c>
      <c r="E687">
        <v>444</v>
      </c>
      <c r="F687">
        <v>406</v>
      </c>
      <c r="G687">
        <v>3.8</v>
      </c>
      <c r="H687" s="1">
        <v>84595</v>
      </c>
    </row>
    <row r="688" spans="1:8">
      <c r="A688" t="s">
        <v>17</v>
      </c>
      <c r="B688" t="s">
        <v>117</v>
      </c>
      <c r="C688">
        <v>2022</v>
      </c>
      <c r="D688">
        <v>3</v>
      </c>
      <c r="E688">
        <v>444</v>
      </c>
      <c r="F688">
        <v>406</v>
      </c>
      <c r="G688">
        <v>4</v>
      </c>
      <c r="H688" s="1">
        <v>84595</v>
      </c>
    </row>
    <row r="689" spans="1:8">
      <c r="A689" t="s">
        <v>17</v>
      </c>
      <c r="B689" t="s">
        <v>117</v>
      </c>
      <c r="C689">
        <v>2022</v>
      </c>
      <c r="D689">
        <v>3</v>
      </c>
      <c r="E689">
        <v>444</v>
      </c>
      <c r="F689">
        <v>406</v>
      </c>
      <c r="G689">
        <v>3.8</v>
      </c>
      <c r="H689" s="1">
        <v>84595</v>
      </c>
    </row>
    <row r="690" spans="1:8">
      <c r="A690" t="s">
        <v>17</v>
      </c>
      <c r="B690" t="s">
        <v>117</v>
      </c>
      <c r="C690">
        <v>2022</v>
      </c>
      <c r="D690">
        <v>3</v>
      </c>
      <c r="E690">
        <v>444</v>
      </c>
      <c r="F690">
        <v>406</v>
      </c>
      <c r="G690">
        <v>3.8</v>
      </c>
      <c r="H690" s="1">
        <v>84595</v>
      </c>
    </row>
    <row r="691" spans="1:8">
      <c r="A691" t="s">
        <v>44</v>
      </c>
      <c r="B691" t="s">
        <v>45</v>
      </c>
      <c r="C691">
        <v>2022</v>
      </c>
      <c r="D691">
        <v>2.9</v>
      </c>
      <c r="E691">
        <v>505</v>
      </c>
      <c r="F691">
        <v>443</v>
      </c>
      <c r="G691">
        <v>3.8</v>
      </c>
      <c r="H691" s="1">
        <v>83250</v>
      </c>
    </row>
    <row r="692" spans="1:8">
      <c r="A692" t="s">
        <v>31</v>
      </c>
      <c r="B692" t="s">
        <v>156</v>
      </c>
      <c r="C692">
        <v>2022</v>
      </c>
      <c r="D692">
        <v>6.2</v>
      </c>
      <c r="E692">
        <v>797</v>
      </c>
      <c r="F692">
        <v>707</v>
      </c>
      <c r="G692">
        <v>3.4</v>
      </c>
      <c r="H692" s="1">
        <v>82190</v>
      </c>
    </row>
    <row r="693" spans="1:8">
      <c r="A693" t="s">
        <v>51</v>
      </c>
      <c r="B693" t="s">
        <v>167</v>
      </c>
      <c r="C693">
        <v>2022</v>
      </c>
      <c r="D693">
        <v>4</v>
      </c>
      <c r="E693">
        <v>503</v>
      </c>
      <c r="F693">
        <v>516</v>
      </c>
      <c r="G693">
        <v>3.7</v>
      </c>
      <c r="H693" s="1">
        <v>81550</v>
      </c>
    </row>
    <row r="694" spans="1:8">
      <c r="A694" t="s">
        <v>8</v>
      </c>
      <c r="B694" t="s">
        <v>129</v>
      </c>
      <c r="C694">
        <v>2022</v>
      </c>
      <c r="D694">
        <v>2</v>
      </c>
      <c r="E694">
        <v>402</v>
      </c>
      <c r="F694">
        <v>254</v>
      </c>
      <c r="G694">
        <v>5.0999999999999996</v>
      </c>
      <c r="H694" s="1">
        <v>81250</v>
      </c>
    </row>
    <row r="695" spans="1:8">
      <c r="A695" t="s">
        <v>44</v>
      </c>
      <c r="B695" t="s">
        <v>45</v>
      </c>
      <c r="C695">
        <v>2022</v>
      </c>
      <c r="D695">
        <v>2.9</v>
      </c>
      <c r="E695">
        <v>505</v>
      </c>
      <c r="F695">
        <v>443</v>
      </c>
      <c r="G695">
        <v>3.8</v>
      </c>
      <c r="H695" s="1">
        <v>81250</v>
      </c>
    </row>
    <row r="696" spans="1:8">
      <c r="A696" t="s">
        <v>8</v>
      </c>
      <c r="B696" t="s">
        <v>129</v>
      </c>
      <c r="C696">
        <v>2022</v>
      </c>
      <c r="D696" t="s">
        <v>227</v>
      </c>
      <c r="E696">
        <v>469</v>
      </c>
      <c r="F696">
        <v>263</v>
      </c>
      <c r="G696">
        <v>3.8</v>
      </c>
      <c r="H696" s="1">
        <v>81250</v>
      </c>
    </row>
    <row r="697" spans="1:8">
      <c r="A697" t="s">
        <v>8</v>
      </c>
      <c r="B697" t="s">
        <v>129</v>
      </c>
      <c r="C697">
        <v>2021</v>
      </c>
      <c r="D697">
        <v>2</v>
      </c>
      <c r="E697">
        <v>402</v>
      </c>
      <c r="F697">
        <v>254</v>
      </c>
      <c r="G697">
        <v>5.0999999999999996</v>
      </c>
      <c r="H697" s="1">
        <v>81250</v>
      </c>
    </row>
    <row r="698" spans="1:8">
      <c r="A698" t="s">
        <v>23</v>
      </c>
      <c r="B698" t="s">
        <v>24</v>
      </c>
      <c r="C698">
        <v>2022</v>
      </c>
      <c r="D698">
        <v>5.2</v>
      </c>
      <c r="E698">
        <v>760</v>
      </c>
      <c r="F698">
        <v>625</v>
      </c>
      <c r="G698">
        <v>3.5</v>
      </c>
      <c r="H698" s="1">
        <v>81000</v>
      </c>
    </row>
    <row r="699" spans="1:8">
      <c r="A699" t="s">
        <v>23</v>
      </c>
      <c r="B699" t="s">
        <v>24</v>
      </c>
      <c r="C699">
        <v>2022</v>
      </c>
      <c r="D699">
        <v>5.2</v>
      </c>
      <c r="E699">
        <v>760</v>
      </c>
      <c r="F699">
        <v>625</v>
      </c>
      <c r="G699">
        <v>3.5</v>
      </c>
      <c r="H699" s="1">
        <v>81000</v>
      </c>
    </row>
    <row r="700" spans="1:8">
      <c r="A700" t="s">
        <v>51</v>
      </c>
      <c r="B700" t="s">
        <v>132</v>
      </c>
      <c r="C700">
        <v>2022</v>
      </c>
      <c r="D700">
        <v>4</v>
      </c>
      <c r="E700">
        <v>503</v>
      </c>
      <c r="F700">
        <v>516</v>
      </c>
      <c r="G700">
        <v>3.7</v>
      </c>
      <c r="H700" s="1">
        <v>80900</v>
      </c>
    </row>
    <row r="701" spans="1:8">
      <c r="A701" t="s">
        <v>44</v>
      </c>
      <c r="B701" t="s">
        <v>45</v>
      </c>
      <c r="C701">
        <v>2022</v>
      </c>
      <c r="D701">
        <v>2.9</v>
      </c>
      <c r="E701">
        <v>505</v>
      </c>
      <c r="F701">
        <v>443</v>
      </c>
      <c r="G701">
        <v>3.8</v>
      </c>
      <c r="H701" s="1">
        <v>80500</v>
      </c>
    </row>
    <row r="702" spans="1:8">
      <c r="A702" t="s">
        <v>31</v>
      </c>
      <c r="B702" t="s">
        <v>87</v>
      </c>
      <c r="C702">
        <v>2021</v>
      </c>
      <c r="D702">
        <v>6.2</v>
      </c>
      <c r="E702">
        <v>797</v>
      </c>
      <c r="F702">
        <v>707</v>
      </c>
      <c r="G702">
        <v>3.5</v>
      </c>
      <c r="H702" s="1">
        <v>80190</v>
      </c>
    </row>
    <row r="703" spans="1:8">
      <c r="A703" t="s">
        <v>31</v>
      </c>
      <c r="B703" t="s">
        <v>87</v>
      </c>
      <c r="C703">
        <v>2022</v>
      </c>
      <c r="D703">
        <v>6.2</v>
      </c>
      <c r="E703">
        <v>797</v>
      </c>
      <c r="F703">
        <v>707</v>
      </c>
      <c r="G703">
        <v>3.5</v>
      </c>
      <c r="H703" s="1">
        <v>80190</v>
      </c>
    </row>
    <row r="704" spans="1:8">
      <c r="A704" t="s">
        <v>8</v>
      </c>
      <c r="B704" t="s">
        <v>129</v>
      </c>
      <c r="C704">
        <v>2022</v>
      </c>
      <c r="D704" t="s">
        <v>58</v>
      </c>
      <c r="E704">
        <v>616</v>
      </c>
      <c r="F704">
        <v>774</v>
      </c>
      <c r="G704">
        <v>2.6</v>
      </c>
      <c r="H704" s="1">
        <v>79900</v>
      </c>
    </row>
    <row r="705" spans="1:8">
      <c r="A705" t="s">
        <v>8</v>
      </c>
      <c r="B705" t="s">
        <v>129</v>
      </c>
      <c r="C705">
        <v>2022</v>
      </c>
      <c r="D705" t="s">
        <v>120</v>
      </c>
      <c r="E705">
        <v>469</v>
      </c>
      <c r="F705">
        <v>479</v>
      </c>
      <c r="G705">
        <v>3.8</v>
      </c>
      <c r="H705" s="1">
        <v>79900</v>
      </c>
    </row>
    <row r="706" spans="1:8">
      <c r="A706" t="s">
        <v>31</v>
      </c>
      <c r="B706" t="s">
        <v>87</v>
      </c>
      <c r="C706">
        <v>2022</v>
      </c>
      <c r="D706">
        <v>6.2</v>
      </c>
      <c r="E706">
        <v>797</v>
      </c>
      <c r="F706">
        <v>707</v>
      </c>
      <c r="G706">
        <v>3.4</v>
      </c>
      <c r="H706" s="1">
        <v>78595</v>
      </c>
    </row>
    <row r="707" spans="1:8">
      <c r="A707" t="s">
        <v>31</v>
      </c>
      <c r="B707" t="s">
        <v>143</v>
      </c>
      <c r="C707">
        <v>2022</v>
      </c>
      <c r="D707">
        <v>6.2</v>
      </c>
      <c r="E707">
        <v>717</v>
      </c>
      <c r="F707">
        <v>650</v>
      </c>
      <c r="G707">
        <v>3.5</v>
      </c>
      <c r="H707" s="1">
        <v>78595</v>
      </c>
    </row>
    <row r="708" spans="1:8">
      <c r="A708" t="s">
        <v>44</v>
      </c>
      <c r="B708" t="s">
        <v>45</v>
      </c>
      <c r="C708">
        <v>2021</v>
      </c>
      <c r="D708">
        <v>2.9</v>
      </c>
      <c r="E708">
        <v>505</v>
      </c>
      <c r="F708">
        <v>443</v>
      </c>
      <c r="G708">
        <v>3.8</v>
      </c>
      <c r="H708" s="1">
        <v>78450</v>
      </c>
    </row>
    <row r="709" spans="1:8">
      <c r="A709" t="s">
        <v>51</v>
      </c>
      <c r="B709" t="s">
        <v>234</v>
      </c>
      <c r="C709">
        <v>2022</v>
      </c>
      <c r="D709">
        <v>4</v>
      </c>
      <c r="E709">
        <v>503</v>
      </c>
      <c r="F709">
        <v>516</v>
      </c>
      <c r="G709">
        <v>3.7</v>
      </c>
      <c r="H709" s="1">
        <v>78100</v>
      </c>
    </row>
    <row r="710" spans="1:8">
      <c r="A710" t="s">
        <v>44</v>
      </c>
      <c r="B710" t="s">
        <v>45</v>
      </c>
      <c r="C710">
        <v>2022</v>
      </c>
      <c r="D710">
        <v>2.9</v>
      </c>
      <c r="E710">
        <v>505</v>
      </c>
      <c r="F710">
        <v>443</v>
      </c>
      <c r="G710">
        <v>3.8</v>
      </c>
      <c r="H710" s="1">
        <v>78000</v>
      </c>
    </row>
    <row r="711" spans="1:8">
      <c r="A711" t="s">
        <v>51</v>
      </c>
      <c r="B711" t="s">
        <v>187</v>
      </c>
      <c r="C711">
        <v>2021</v>
      </c>
      <c r="D711">
        <v>4</v>
      </c>
      <c r="E711">
        <v>503</v>
      </c>
      <c r="F711">
        <v>516</v>
      </c>
      <c r="G711">
        <v>3.7</v>
      </c>
      <c r="H711" s="1">
        <v>77950</v>
      </c>
    </row>
    <row r="712" spans="1:8">
      <c r="A712" t="s">
        <v>19</v>
      </c>
      <c r="B712" t="s">
        <v>225</v>
      </c>
      <c r="C712">
        <v>2022</v>
      </c>
      <c r="D712">
        <v>4</v>
      </c>
      <c r="E712">
        <v>503</v>
      </c>
      <c r="F712">
        <v>516</v>
      </c>
      <c r="G712">
        <v>3.9</v>
      </c>
      <c r="H712" s="1">
        <v>77600</v>
      </c>
    </row>
    <row r="713" spans="1:8">
      <c r="A713" t="s">
        <v>19</v>
      </c>
      <c r="B713" t="s">
        <v>77</v>
      </c>
      <c r="C713">
        <v>2021</v>
      </c>
      <c r="D713">
        <v>4</v>
      </c>
      <c r="E713">
        <v>503</v>
      </c>
      <c r="F713">
        <v>516</v>
      </c>
      <c r="G713">
        <v>3.8</v>
      </c>
      <c r="H713" s="1">
        <v>77500</v>
      </c>
    </row>
    <row r="714" spans="1:8">
      <c r="A714" t="s">
        <v>51</v>
      </c>
      <c r="B714" t="s">
        <v>187</v>
      </c>
      <c r="C714">
        <v>2021</v>
      </c>
      <c r="D714">
        <v>4</v>
      </c>
      <c r="E714">
        <v>503</v>
      </c>
      <c r="F714">
        <v>516</v>
      </c>
      <c r="G714">
        <v>3.7</v>
      </c>
      <c r="H714" s="1">
        <v>77500</v>
      </c>
    </row>
    <row r="715" spans="1:8">
      <c r="A715" t="s">
        <v>19</v>
      </c>
      <c r="B715" t="s">
        <v>196</v>
      </c>
      <c r="C715">
        <v>2021</v>
      </c>
      <c r="D715">
        <v>4</v>
      </c>
      <c r="E715">
        <v>503</v>
      </c>
      <c r="F715">
        <v>516</v>
      </c>
      <c r="G715">
        <v>3.7</v>
      </c>
      <c r="H715" s="1">
        <v>77400</v>
      </c>
    </row>
    <row r="716" spans="1:8">
      <c r="A716" t="s">
        <v>13</v>
      </c>
      <c r="B716" t="s">
        <v>85</v>
      </c>
      <c r="C716">
        <v>2022</v>
      </c>
      <c r="D716">
        <v>2.9</v>
      </c>
      <c r="E716">
        <v>444</v>
      </c>
      <c r="F716">
        <v>443</v>
      </c>
      <c r="G716">
        <v>3.7</v>
      </c>
      <c r="H716" s="1">
        <v>77250</v>
      </c>
    </row>
    <row r="717" spans="1:8">
      <c r="A717" t="s">
        <v>51</v>
      </c>
      <c r="B717" t="s">
        <v>132</v>
      </c>
      <c r="C717">
        <v>2022</v>
      </c>
      <c r="D717">
        <v>4</v>
      </c>
      <c r="E717">
        <v>503</v>
      </c>
      <c r="F717">
        <v>516</v>
      </c>
      <c r="G717">
        <v>3.7</v>
      </c>
      <c r="H717" s="1">
        <v>77000</v>
      </c>
    </row>
    <row r="718" spans="1:8">
      <c r="A718" t="s">
        <v>19</v>
      </c>
      <c r="B718" t="s">
        <v>89</v>
      </c>
      <c r="C718">
        <v>2021</v>
      </c>
      <c r="D718">
        <v>4</v>
      </c>
      <c r="E718">
        <v>469</v>
      </c>
      <c r="F718">
        <v>479</v>
      </c>
      <c r="G718">
        <v>3.9</v>
      </c>
      <c r="H718" s="1">
        <v>77000</v>
      </c>
    </row>
    <row r="719" spans="1:8">
      <c r="A719" t="s">
        <v>44</v>
      </c>
      <c r="B719" t="s">
        <v>45</v>
      </c>
      <c r="C719">
        <v>2021</v>
      </c>
      <c r="D719">
        <v>2.9</v>
      </c>
      <c r="E719">
        <v>505</v>
      </c>
      <c r="F719">
        <v>443</v>
      </c>
      <c r="G719">
        <v>3.8</v>
      </c>
      <c r="H719" s="1">
        <v>76950</v>
      </c>
    </row>
    <row r="720" spans="1:8">
      <c r="A720" t="s">
        <v>13</v>
      </c>
      <c r="B720" t="s">
        <v>170</v>
      </c>
      <c r="C720">
        <v>2022</v>
      </c>
      <c r="D720">
        <v>2.9</v>
      </c>
      <c r="E720">
        <v>444</v>
      </c>
      <c r="F720">
        <v>443</v>
      </c>
      <c r="G720">
        <v>3.5</v>
      </c>
      <c r="H720" s="1">
        <v>76700</v>
      </c>
    </row>
    <row r="721" spans="1:8">
      <c r="A721" t="s">
        <v>13</v>
      </c>
      <c r="B721" t="s">
        <v>186</v>
      </c>
      <c r="C721">
        <v>2022</v>
      </c>
      <c r="D721">
        <v>2.9</v>
      </c>
      <c r="E721">
        <v>444</v>
      </c>
      <c r="F721">
        <v>443</v>
      </c>
      <c r="G721">
        <v>3.7</v>
      </c>
      <c r="H721" s="1">
        <v>76450</v>
      </c>
    </row>
    <row r="722" spans="1:8">
      <c r="A722" t="s">
        <v>44</v>
      </c>
      <c r="B722" t="s">
        <v>45</v>
      </c>
      <c r="C722">
        <v>2021</v>
      </c>
      <c r="D722">
        <v>2.9</v>
      </c>
      <c r="E722">
        <v>505</v>
      </c>
      <c r="F722">
        <v>443</v>
      </c>
      <c r="G722">
        <v>3.8</v>
      </c>
      <c r="H722" s="1">
        <v>76400</v>
      </c>
    </row>
    <row r="723" spans="1:8">
      <c r="A723" t="s">
        <v>13</v>
      </c>
      <c r="B723" t="s">
        <v>186</v>
      </c>
      <c r="C723">
        <v>2022</v>
      </c>
      <c r="D723">
        <v>2.9</v>
      </c>
      <c r="E723">
        <v>444</v>
      </c>
      <c r="F723">
        <v>443</v>
      </c>
      <c r="G723">
        <v>3.5</v>
      </c>
      <c r="H723" s="1">
        <v>76350</v>
      </c>
    </row>
    <row r="724" spans="1:8">
      <c r="A724" t="s">
        <v>31</v>
      </c>
      <c r="B724" t="s">
        <v>87</v>
      </c>
      <c r="C724">
        <v>2022</v>
      </c>
      <c r="D724">
        <v>6.2</v>
      </c>
      <c r="E724">
        <v>797</v>
      </c>
      <c r="F724">
        <v>707</v>
      </c>
      <c r="G724">
        <v>3.5</v>
      </c>
      <c r="H724" s="1">
        <v>76000</v>
      </c>
    </row>
    <row r="725" spans="1:8">
      <c r="A725" t="s">
        <v>17</v>
      </c>
      <c r="B725" t="s">
        <v>173</v>
      </c>
      <c r="C725">
        <v>2021</v>
      </c>
      <c r="D725">
        <v>3</v>
      </c>
      <c r="E725">
        <v>503</v>
      </c>
      <c r="F725">
        <v>479</v>
      </c>
      <c r="G725">
        <v>3.9</v>
      </c>
      <c r="H725" s="1">
        <v>75695</v>
      </c>
    </row>
    <row r="726" spans="1:8">
      <c r="A726" t="s">
        <v>13</v>
      </c>
      <c r="B726" t="s">
        <v>85</v>
      </c>
      <c r="C726">
        <v>2021</v>
      </c>
      <c r="D726">
        <v>2.9</v>
      </c>
      <c r="E726">
        <v>444</v>
      </c>
      <c r="F726">
        <v>443</v>
      </c>
      <c r="G726">
        <v>3.6</v>
      </c>
      <c r="H726" s="1">
        <v>75400</v>
      </c>
    </row>
    <row r="727" spans="1:8">
      <c r="A727" t="s">
        <v>13</v>
      </c>
      <c r="B727" t="s">
        <v>170</v>
      </c>
      <c r="C727">
        <v>2022</v>
      </c>
      <c r="D727">
        <v>2.9</v>
      </c>
      <c r="E727">
        <v>444</v>
      </c>
      <c r="F727">
        <v>442</v>
      </c>
      <c r="G727">
        <v>3.5</v>
      </c>
      <c r="H727" s="1">
        <v>75400</v>
      </c>
    </row>
    <row r="728" spans="1:8">
      <c r="A728" t="s">
        <v>44</v>
      </c>
      <c r="B728" t="s">
        <v>45</v>
      </c>
      <c r="C728">
        <v>2021</v>
      </c>
      <c r="D728">
        <v>2.9</v>
      </c>
      <c r="E728">
        <v>505</v>
      </c>
      <c r="F728">
        <v>443</v>
      </c>
      <c r="G728">
        <v>3.8</v>
      </c>
      <c r="H728" s="1">
        <v>75250</v>
      </c>
    </row>
    <row r="729" spans="1:8">
      <c r="A729" t="s">
        <v>13</v>
      </c>
      <c r="B729" t="s">
        <v>147</v>
      </c>
      <c r="C729">
        <v>2021</v>
      </c>
      <c r="D729">
        <v>2.9</v>
      </c>
      <c r="E729">
        <v>444</v>
      </c>
      <c r="F729">
        <v>443</v>
      </c>
      <c r="G729">
        <v>3.7</v>
      </c>
      <c r="H729" s="1">
        <v>75100</v>
      </c>
    </row>
    <row r="730" spans="1:8">
      <c r="A730" t="s">
        <v>13</v>
      </c>
      <c r="B730" t="s">
        <v>170</v>
      </c>
      <c r="C730">
        <v>2021</v>
      </c>
      <c r="D730">
        <v>2.9</v>
      </c>
      <c r="E730">
        <v>444</v>
      </c>
      <c r="F730">
        <v>443</v>
      </c>
      <c r="G730">
        <v>3.5</v>
      </c>
      <c r="H730" s="1">
        <v>75100</v>
      </c>
    </row>
    <row r="731" spans="1:8">
      <c r="A731" t="s">
        <v>13</v>
      </c>
      <c r="B731" t="s">
        <v>170</v>
      </c>
      <c r="C731">
        <v>2022</v>
      </c>
      <c r="D731">
        <v>2.9</v>
      </c>
      <c r="E731">
        <v>444</v>
      </c>
      <c r="F731">
        <v>443</v>
      </c>
      <c r="G731">
        <v>3.7</v>
      </c>
      <c r="H731" s="1">
        <v>75100</v>
      </c>
    </row>
    <row r="732" spans="1:8">
      <c r="A732" t="s">
        <v>13</v>
      </c>
      <c r="B732" t="s">
        <v>85</v>
      </c>
      <c r="C732">
        <v>2022</v>
      </c>
      <c r="D732">
        <v>2.9</v>
      </c>
      <c r="E732">
        <v>444</v>
      </c>
      <c r="F732">
        <v>443</v>
      </c>
      <c r="G732">
        <v>3.7</v>
      </c>
      <c r="H732" s="1">
        <v>75100</v>
      </c>
    </row>
    <row r="733" spans="1:8">
      <c r="A733" t="s">
        <v>13</v>
      </c>
      <c r="B733" t="s">
        <v>170</v>
      </c>
      <c r="C733">
        <v>2022</v>
      </c>
      <c r="D733">
        <v>2.9</v>
      </c>
      <c r="E733">
        <v>444</v>
      </c>
      <c r="F733">
        <v>443</v>
      </c>
      <c r="G733">
        <v>3.5</v>
      </c>
      <c r="H733" s="1">
        <v>75100</v>
      </c>
    </row>
    <row r="734" spans="1:8">
      <c r="A734" t="s">
        <v>13</v>
      </c>
      <c r="B734" t="s">
        <v>170</v>
      </c>
      <c r="C734">
        <v>2021</v>
      </c>
      <c r="D734">
        <v>2.9</v>
      </c>
      <c r="E734">
        <v>444</v>
      </c>
      <c r="F734">
        <v>443</v>
      </c>
      <c r="G734">
        <v>3.5</v>
      </c>
      <c r="H734" s="1">
        <v>75100</v>
      </c>
    </row>
    <row r="735" spans="1:8">
      <c r="A735" t="s">
        <v>46</v>
      </c>
      <c r="B735" t="s">
        <v>47</v>
      </c>
      <c r="C735">
        <v>2021</v>
      </c>
      <c r="D735">
        <v>2</v>
      </c>
      <c r="E735">
        <v>320</v>
      </c>
      <c r="F735">
        <v>243</v>
      </c>
      <c r="G735">
        <v>2.8</v>
      </c>
      <c r="H735" s="1">
        <v>75000</v>
      </c>
    </row>
    <row r="736" spans="1:8">
      <c r="A736" t="s">
        <v>17</v>
      </c>
      <c r="B736" t="s">
        <v>63</v>
      </c>
      <c r="C736">
        <v>2022</v>
      </c>
      <c r="D736">
        <v>3</v>
      </c>
      <c r="E736">
        <v>503</v>
      </c>
      <c r="F736">
        <v>479</v>
      </c>
      <c r="G736">
        <v>3.8</v>
      </c>
      <c r="H736" s="1">
        <v>75000</v>
      </c>
    </row>
    <row r="737" spans="1:8">
      <c r="A737" t="s">
        <v>44</v>
      </c>
      <c r="B737" t="s">
        <v>45</v>
      </c>
      <c r="C737">
        <v>2021</v>
      </c>
      <c r="D737">
        <v>2.9</v>
      </c>
      <c r="E737">
        <v>505</v>
      </c>
      <c r="F737">
        <v>443</v>
      </c>
      <c r="G737">
        <v>3.8</v>
      </c>
      <c r="H737" s="1">
        <v>75000</v>
      </c>
    </row>
    <row r="738" spans="1:8">
      <c r="A738" t="s">
        <v>44</v>
      </c>
      <c r="B738" t="s">
        <v>45</v>
      </c>
      <c r="C738">
        <v>2021</v>
      </c>
      <c r="D738">
        <v>2.9</v>
      </c>
      <c r="E738">
        <v>505</v>
      </c>
      <c r="F738">
        <v>443</v>
      </c>
      <c r="G738">
        <v>3.8</v>
      </c>
      <c r="H738" s="1">
        <v>74750</v>
      </c>
    </row>
    <row r="739" spans="1:8">
      <c r="A739" t="s">
        <v>17</v>
      </c>
      <c r="B739" t="s">
        <v>173</v>
      </c>
      <c r="C739">
        <v>2022</v>
      </c>
      <c r="D739">
        <v>3</v>
      </c>
      <c r="E739">
        <v>503</v>
      </c>
      <c r="F739">
        <v>479</v>
      </c>
      <c r="G739">
        <v>3.8</v>
      </c>
      <c r="H739" s="1">
        <v>74700</v>
      </c>
    </row>
    <row r="740" spans="1:8">
      <c r="A740" t="s">
        <v>31</v>
      </c>
      <c r="B740" t="s">
        <v>87</v>
      </c>
      <c r="C740">
        <v>2022</v>
      </c>
      <c r="D740">
        <v>6.2</v>
      </c>
      <c r="E740">
        <v>797</v>
      </c>
      <c r="F740">
        <v>707</v>
      </c>
      <c r="G740">
        <v>3.4</v>
      </c>
      <c r="H740" s="1">
        <v>74290</v>
      </c>
    </row>
    <row r="741" spans="1:8">
      <c r="A741" t="s">
        <v>17</v>
      </c>
      <c r="B741" t="s">
        <v>63</v>
      </c>
      <c r="C741">
        <v>2022</v>
      </c>
      <c r="D741">
        <v>3</v>
      </c>
      <c r="E741">
        <v>503</v>
      </c>
      <c r="F741">
        <v>479</v>
      </c>
      <c r="G741">
        <v>3.8</v>
      </c>
      <c r="H741" s="1">
        <v>74000</v>
      </c>
    </row>
    <row r="742" spans="1:8">
      <c r="A742" t="s">
        <v>17</v>
      </c>
      <c r="B742" t="s">
        <v>63</v>
      </c>
      <c r="C742">
        <v>2022</v>
      </c>
      <c r="D742">
        <v>3</v>
      </c>
      <c r="E742">
        <v>473</v>
      </c>
      <c r="F742">
        <v>406</v>
      </c>
      <c r="G742">
        <v>4.0999999999999996</v>
      </c>
      <c r="H742" s="1">
        <v>73795</v>
      </c>
    </row>
    <row r="743" spans="1:8">
      <c r="A743" t="s">
        <v>31</v>
      </c>
      <c r="B743" t="s">
        <v>87</v>
      </c>
      <c r="C743">
        <v>2021</v>
      </c>
      <c r="D743">
        <v>6.2</v>
      </c>
      <c r="E743">
        <v>797</v>
      </c>
      <c r="F743">
        <v>707</v>
      </c>
      <c r="G743">
        <v>3.5</v>
      </c>
      <c r="H743" s="1">
        <v>73000</v>
      </c>
    </row>
    <row r="744" spans="1:8">
      <c r="A744" t="s">
        <v>17</v>
      </c>
      <c r="B744" t="s">
        <v>63</v>
      </c>
      <c r="C744">
        <v>2022</v>
      </c>
      <c r="D744">
        <v>3</v>
      </c>
      <c r="E744">
        <v>503</v>
      </c>
      <c r="F744">
        <v>479</v>
      </c>
      <c r="G744">
        <v>3.8</v>
      </c>
      <c r="H744" s="1">
        <v>72800</v>
      </c>
    </row>
    <row r="745" spans="1:8">
      <c r="A745" t="s">
        <v>17</v>
      </c>
      <c r="B745" t="s">
        <v>63</v>
      </c>
      <c r="C745">
        <v>2022</v>
      </c>
      <c r="D745">
        <v>3</v>
      </c>
      <c r="E745">
        <v>473</v>
      </c>
      <c r="F745">
        <v>406</v>
      </c>
      <c r="G745">
        <v>4.0999999999999996</v>
      </c>
      <c r="H745" s="1">
        <v>72800</v>
      </c>
    </row>
    <row r="746" spans="1:8">
      <c r="A746" t="s">
        <v>17</v>
      </c>
      <c r="B746" t="s">
        <v>63</v>
      </c>
      <c r="C746">
        <v>2022</v>
      </c>
      <c r="D746">
        <v>3</v>
      </c>
      <c r="E746">
        <v>473</v>
      </c>
      <c r="F746">
        <v>406</v>
      </c>
      <c r="G746">
        <v>4.0999999999999996</v>
      </c>
      <c r="H746" s="1">
        <v>72800</v>
      </c>
    </row>
    <row r="747" spans="1:8">
      <c r="A747" t="s">
        <v>17</v>
      </c>
      <c r="B747" t="s">
        <v>63</v>
      </c>
      <c r="C747">
        <v>2022</v>
      </c>
      <c r="D747">
        <v>3</v>
      </c>
      <c r="E747">
        <v>473</v>
      </c>
      <c r="F747">
        <v>406</v>
      </c>
      <c r="G747">
        <v>4.0999999999999996</v>
      </c>
      <c r="H747" s="1">
        <v>72800</v>
      </c>
    </row>
    <row r="748" spans="1:8">
      <c r="A748" t="s">
        <v>17</v>
      </c>
      <c r="B748" t="s">
        <v>63</v>
      </c>
      <c r="C748">
        <v>2022</v>
      </c>
      <c r="D748">
        <v>3</v>
      </c>
      <c r="E748">
        <v>473</v>
      </c>
      <c r="F748">
        <v>406</v>
      </c>
      <c r="G748">
        <v>4</v>
      </c>
      <c r="H748" s="1">
        <v>72800</v>
      </c>
    </row>
    <row r="749" spans="1:8">
      <c r="A749" t="s">
        <v>17</v>
      </c>
      <c r="B749" t="s">
        <v>63</v>
      </c>
      <c r="C749">
        <v>2021</v>
      </c>
      <c r="D749">
        <v>3</v>
      </c>
      <c r="E749">
        <v>473</v>
      </c>
      <c r="F749">
        <v>406</v>
      </c>
      <c r="G749">
        <v>4</v>
      </c>
      <c r="H749" s="1">
        <v>72800</v>
      </c>
    </row>
    <row r="750" spans="1:8">
      <c r="A750" t="s">
        <v>17</v>
      </c>
      <c r="B750" t="s">
        <v>63</v>
      </c>
      <c r="C750">
        <v>2022</v>
      </c>
      <c r="D750">
        <v>3</v>
      </c>
      <c r="E750">
        <v>473</v>
      </c>
      <c r="F750">
        <v>406</v>
      </c>
      <c r="G750">
        <v>4.0999999999999996</v>
      </c>
      <c r="H750" s="1">
        <v>72800</v>
      </c>
    </row>
    <row r="751" spans="1:8">
      <c r="A751" t="s">
        <v>31</v>
      </c>
      <c r="B751" t="s">
        <v>231</v>
      </c>
      <c r="C751">
        <v>2021</v>
      </c>
      <c r="D751">
        <v>6.2</v>
      </c>
      <c r="E751">
        <v>797</v>
      </c>
      <c r="F751">
        <v>707</v>
      </c>
      <c r="G751">
        <v>3.3</v>
      </c>
      <c r="H751" s="1">
        <v>72000</v>
      </c>
    </row>
    <row r="752" spans="1:8">
      <c r="A752" t="s">
        <v>33</v>
      </c>
      <c r="B752" t="s">
        <v>34</v>
      </c>
      <c r="C752">
        <v>2022</v>
      </c>
      <c r="D752">
        <v>3</v>
      </c>
      <c r="E752">
        <v>380</v>
      </c>
      <c r="F752">
        <v>339</v>
      </c>
      <c r="G752">
        <v>4.9000000000000004</v>
      </c>
      <c r="H752" s="1">
        <v>71900</v>
      </c>
    </row>
    <row r="753" spans="1:8">
      <c r="A753" t="s">
        <v>17</v>
      </c>
      <c r="B753" t="s">
        <v>63</v>
      </c>
      <c r="C753">
        <v>2022</v>
      </c>
      <c r="D753">
        <v>3</v>
      </c>
      <c r="E753">
        <v>503</v>
      </c>
      <c r="F753">
        <v>479</v>
      </c>
      <c r="G753">
        <v>3.8</v>
      </c>
      <c r="H753" s="1">
        <v>71800</v>
      </c>
    </row>
    <row r="754" spans="1:8">
      <c r="A754" t="s">
        <v>17</v>
      </c>
      <c r="B754" t="s">
        <v>63</v>
      </c>
      <c r="C754">
        <v>2021</v>
      </c>
      <c r="D754">
        <v>3</v>
      </c>
      <c r="E754">
        <v>473</v>
      </c>
      <c r="F754">
        <v>406</v>
      </c>
      <c r="G754">
        <v>4.0999999999999996</v>
      </c>
      <c r="H754" s="1">
        <v>71800</v>
      </c>
    </row>
    <row r="755" spans="1:8">
      <c r="A755" t="s">
        <v>17</v>
      </c>
      <c r="B755" t="s">
        <v>189</v>
      </c>
      <c r="C755">
        <v>2021</v>
      </c>
      <c r="D755">
        <v>3</v>
      </c>
      <c r="E755">
        <v>473</v>
      </c>
      <c r="F755">
        <v>406</v>
      </c>
      <c r="G755">
        <v>3.8</v>
      </c>
      <c r="H755" s="1">
        <v>71800</v>
      </c>
    </row>
    <row r="756" spans="1:8">
      <c r="A756" t="s">
        <v>17</v>
      </c>
      <c r="B756" t="s">
        <v>63</v>
      </c>
      <c r="C756">
        <v>2022</v>
      </c>
      <c r="D756">
        <v>3</v>
      </c>
      <c r="E756">
        <v>473</v>
      </c>
      <c r="F756">
        <v>406</v>
      </c>
      <c r="G756">
        <v>4.0999999999999996</v>
      </c>
      <c r="H756" s="1">
        <v>71800</v>
      </c>
    </row>
    <row r="757" spans="1:8">
      <c r="A757" t="s">
        <v>17</v>
      </c>
      <c r="B757" t="s">
        <v>63</v>
      </c>
      <c r="C757">
        <v>2022</v>
      </c>
      <c r="D757">
        <v>3</v>
      </c>
      <c r="E757">
        <v>473</v>
      </c>
      <c r="F757">
        <v>406</v>
      </c>
      <c r="G757">
        <v>4.0999999999999996</v>
      </c>
      <c r="H757" s="1">
        <v>71800</v>
      </c>
    </row>
    <row r="758" spans="1:8">
      <c r="A758" t="s">
        <v>17</v>
      </c>
      <c r="B758" t="s">
        <v>63</v>
      </c>
      <c r="C758">
        <v>2022</v>
      </c>
      <c r="D758">
        <v>3</v>
      </c>
      <c r="E758">
        <v>473</v>
      </c>
      <c r="F758">
        <v>406</v>
      </c>
      <c r="G758">
        <v>4.0999999999999996</v>
      </c>
      <c r="H758" s="1">
        <v>71800</v>
      </c>
    </row>
    <row r="759" spans="1:8">
      <c r="A759" t="s">
        <v>17</v>
      </c>
      <c r="B759" t="s">
        <v>63</v>
      </c>
      <c r="C759">
        <v>2022</v>
      </c>
      <c r="D759">
        <v>3</v>
      </c>
      <c r="E759">
        <v>473</v>
      </c>
      <c r="F759">
        <v>406</v>
      </c>
      <c r="G759">
        <v>3.8</v>
      </c>
      <c r="H759" s="1">
        <v>71800</v>
      </c>
    </row>
    <row r="760" spans="1:8">
      <c r="A760" t="s">
        <v>17</v>
      </c>
      <c r="B760" t="s">
        <v>63</v>
      </c>
      <c r="C760">
        <v>2021</v>
      </c>
      <c r="D760">
        <v>3</v>
      </c>
      <c r="E760">
        <v>473</v>
      </c>
      <c r="F760">
        <v>406</v>
      </c>
      <c r="G760">
        <v>4.0999999999999996</v>
      </c>
      <c r="H760" s="1">
        <v>71800</v>
      </c>
    </row>
    <row r="761" spans="1:8">
      <c r="A761" t="s">
        <v>17</v>
      </c>
      <c r="B761" t="s">
        <v>63</v>
      </c>
      <c r="C761">
        <v>2022</v>
      </c>
      <c r="D761">
        <v>3</v>
      </c>
      <c r="E761">
        <v>473</v>
      </c>
      <c r="F761">
        <v>406</v>
      </c>
      <c r="G761">
        <v>4.0999999999999996</v>
      </c>
      <c r="H761" s="1">
        <v>71800</v>
      </c>
    </row>
    <row r="762" spans="1:8">
      <c r="A762" t="s">
        <v>17</v>
      </c>
      <c r="B762" t="s">
        <v>63</v>
      </c>
      <c r="C762">
        <v>2021</v>
      </c>
      <c r="D762">
        <v>3</v>
      </c>
      <c r="E762">
        <v>473</v>
      </c>
      <c r="F762">
        <v>406</v>
      </c>
      <c r="G762">
        <v>3.8</v>
      </c>
      <c r="H762" s="1">
        <v>71800</v>
      </c>
    </row>
    <row r="763" spans="1:8">
      <c r="A763" t="s">
        <v>165</v>
      </c>
      <c r="B763" t="s">
        <v>166</v>
      </c>
      <c r="C763">
        <v>2021</v>
      </c>
      <c r="D763">
        <v>1.8</v>
      </c>
      <c r="E763">
        <v>288</v>
      </c>
      <c r="F763">
        <v>236</v>
      </c>
      <c r="G763">
        <v>4.4000000000000004</v>
      </c>
      <c r="H763" s="1">
        <v>71500</v>
      </c>
    </row>
    <row r="764" spans="1:8">
      <c r="A764" t="s">
        <v>31</v>
      </c>
      <c r="B764" t="s">
        <v>143</v>
      </c>
      <c r="C764">
        <v>2022</v>
      </c>
      <c r="D764">
        <v>6.2</v>
      </c>
      <c r="E764">
        <v>717</v>
      </c>
      <c r="F764">
        <v>650</v>
      </c>
      <c r="G764">
        <v>3.6</v>
      </c>
      <c r="H764" s="1">
        <v>71490</v>
      </c>
    </row>
    <row r="765" spans="1:8">
      <c r="A765" t="s">
        <v>31</v>
      </c>
      <c r="B765" t="s">
        <v>174</v>
      </c>
      <c r="C765">
        <v>2021</v>
      </c>
      <c r="D765">
        <v>6.2</v>
      </c>
      <c r="E765">
        <v>717</v>
      </c>
      <c r="F765">
        <v>650</v>
      </c>
      <c r="G765">
        <v>3.6</v>
      </c>
      <c r="H765" s="1">
        <v>71490</v>
      </c>
    </row>
    <row r="766" spans="1:8">
      <c r="A766" t="s">
        <v>31</v>
      </c>
      <c r="B766" t="s">
        <v>32</v>
      </c>
      <c r="C766">
        <v>2022</v>
      </c>
      <c r="D766">
        <v>6.2</v>
      </c>
      <c r="E766">
        <v>717</v>
      </c>
      <c r="F766">
        <v>656</v>
      </c>
      <c r="G766">
        <v>3.5</v>
      </c>
      <c r="H766" s="1">
        <v>71490</v>
      </c>
    </row>
    <row r="767" spans="1:8">
      <c r="A767" t="s">
        <v>19</v>
      </c>
      <c r="B767" t="s">
        <v>77</v>
      </c>
      <c r="C767">
        <v>2022</v>
      </c>
      <c r="D767">
        <v>4</v>
      </c>
      <c r="E767">
        <v>469</v>
      </c>
      <c r="F767">
        <v>479</v>
      </c>
      <c r="G767">
        <v>3.8</v>
      </c>
      <c r="H767" s="1">
        <v>71450</v>
      </c>
    </row>
    <row r="768" spans="1:8">
      <c r="A768" t="s">
        <v>19</v>
      </c>
      <c r="B768" t="s">
        <v>77</v>
      </c>
      <c r="C768">
        <v>2021</v>
      </c>
      <c r="D768">
        <v>4</v>
      </c>
      <c r="E768">
        <v>469</v>
      </c>
      <c r="F768">
        <v>479</v>
      </c>
      <c r="G768">
        <v>3.8</v>
      </c>
      <c r="H768" s="1">
        <v>71350</v>
      </c>
    </row>
    <row r="769" spans="1:8">
      <c r="A769" t="s">
        <v>31</v>
      </c>
      <c r="B769" t="s">
        <v>32</v>
      </c>
      <c r="C769">
        <v>2021</v>
      </c>
      <c r="D769">
        <v>6.2</v>
      </c>
      <c r="E769">
        <v>717</v>
      </c>
      <c r="F769">
        <v>656</v>
      </c>
      <c r="G769">
        <v>3.6</v>
      </c>
      <c r="H769" s="1">
        <v>71000</v>
      </c>
    </row>
    <row r="770" spans="1:8">
      <c r="A770" t="s">
        <v>33</v>
      </c>
      <c r="B770" t="s">
        <v>34</v>
      </c>
      <c r="C770">
        <v>2022</v>
      </c>
      <c r="D770">
        <v>3</v>
      </c>
      <c r="E770">
        <v>380</v>
      </c>
      <c r="F770">
        <v>339</v>
      </c>
      <c r="G770">
        <v>4.9000000000000004</v>
      </c>
      <c r="H770" s="1">
        <v>70900</v>
      </c>
    </row>
    <row r="771" spans="1:8">
      <c r="A771" t="s">
        <v>31</v>
      </c>
      <c r="B771" t="s">
        <v>159</v>
      </c>
      <c r="C771">
        <v>2021</v>
      </c>
      <c r="D771">
        <v>6.2</v>
      </c>
      <c r="E771">
        <v>717</v>
      </c>
      <c r="F771">
        <v>656</v>
      </c>
      <c r="G771">
        <v>3.5</v>
      </c>
      <c r="H771" s="1">
        <v>70595</v>
      </c>
    </row>
    <row r="772" spans="1:8">
      <c r="A772" t="s">
        <v>33</v>
      </c>
      <c r="B772" t="s">
        <v>34</v>
      </c>
      <c r="C772">
        <v>2022</v>
      </c>
      <c r="D772">
        <v>3</v>
      </c>
      <c r="E772">
        <v>296</v>
      </c>
      <c r="F772">
        <v>295</v>
      </c>
      <c r="G772">
        <v>5.4</v>
      </c>
      <c r="H772" s="1">
        <v>70100</v>
      </c>
    </row>
    <row r="773" spans="1:8">
      <c r="A773" t="s">
        <v>19</v>
      </c>
      <c r="B773" t="s">
        <v>89</v>
      </c>
      <c r="C773">
        <v>2021</v>
      </c>
      <c r="D773">
        <v>4</v>
      </c>
      <c r="E773">
        <v>503</v>
      </c>
      <c r="F773">
        <v>516</v>
      </c>
      <c r="G773">
        <v>3.8</v>
      </c>
      <c r="H773" s="1">
        <v>70100</v>
      </c>
    </row>
    <row r="774" spans="1:8">
      <c r="A774" t="s">
        <v>33</v>
      </c>
      <c r="B774" t="s">
        <v>34</v>
      </c>
      <c r="C774">
        <v>2022</v>
      </c>
      <c r="D774">
        <v>3</v>
      </c>
      <c r="E774">
        <v>380</v>
      </c>
      <c r="F774">
        <v>339</v>
      </c>
      <c r="G774">
        <v>4.9000000000000004</v>
      </c>
      <c r="H774" s="1">
        <v>70100</v>
      </c>
    </row>
    <row r="775" spans="1:8">
      <c r="A775" t="s">
        <v>31</v>
      </c>
      <c r="B775" t="s">
        <v>32</v>
      </c>
      <c r="C775">
        <v>2022</v>
      </c>
      <c r="D775">
        <v>6.2</v>
      </c>
      <c r="E775">
        <v>717</v>
      </c>
      <c r="F775">
        <v>656</v>
      </c>
      <c r="G775">
        <v>3.5</v>
      </c>
      <c r="H775" s="1">
        <v>70000</v>
      </c>
    </row>
    <row r="776" spans="1:8">
      <c r="A776" t="s">
        <v>19</v>
      </c>
      <c r="B776" t="s">
        <v>130</v>
      </c>
      <c r="C776">
        <v>2022</v>
      </c>
      <c r="D776">
        <v>4</v>
      </c>
      <c r="E776">
        <v>503</v>
      </c>
      <c r="F776">
        <v>516</v>
      </c>
      <c r="G776">
        <v>3.8</v>
      </c>
      <c r="H776" s="1">
        <v>70000</v>
      </c>
    </row>
    <row r="777" spans="1:8">
      <c r="A777" t="s">
        <v>13</v>
      </c>
      <c r="B777" t="s">
        <v>91</v>
      </c>
      <c r="C777">
        <v>2022</v>
      </c>
      <c r="D777">
        <v>2.5</v>
      </c>
      <c r="E777">
        <v>394</v>
      </c>
      <c r="F777">
        <v>354</v>
      </c>
      <c r="G777">
        <v>3.6</v>
      </c>
      <c r="H777" s="1">
        <v>70000</v>
      </c>
    </row>
    <row r="778" spans="1:8">
      <c r="A778" t="s">
        <v>31</v>
      </c>
      <c r="B778" t="s">
        <v>174</v>
      </c>
      <c r="C778">
        <v>2021</v>
      </c>
      <c r="D778">
        <v>6.2</v>
      </c>
      <c r="E778">
        <v>717</v>
      </c>
      <c r="F778">
        <v>650</v>
      </c>
      <c r="G778">
        <v>3.6</v>
      </c>
      <c r="H778" s="1">
        <v>70000</v>
      </c>
    </row>
    <row r="779" spans="1:8">
      <c r="A779" t="s">
        <v>31</v>
      </c>
      <c r="B779" t="s">
        <v>32</v>
      </c>
      <c r="C779">
        <v>2022</v>
      </c>
      <c r="D779">
        <v>6.2</v>
      </c>
      <c r="E779">
        <v>717</v>
      </c>
      <c r="F779">
        <v>656</v>
      </c>
      <c r="G779">
        <v>3.5</v>
      </c>
      <c r="H779" s="1">
        <v>69995</v>
      </c>
    </row>
    <row r="780" spans="1:8">
      <c r="A780" t="s">
        <v>31</v>
      </c>
      <c r="B780" t="s">
        <v>174</v>
      </c>
      <c r="C780">
        <v>2021</v>
      </c>
      <c r="D780">
        <v>6.2</v>
      </c>
      <c r="E780">
        <v>707</v>
      </c>
      <c r="F780">
        <v>650</v>
      </c>
      <c r="G780">
        <v>3.6</v>
      </c>
      <c r="H780" s="1">
        <v>69995</v>
      </c>
    </row>
    <row r="781" spans="1:8">
      <c r="A781" t="s">
        <v>33</v>
      </c>
      <c r="B781" t="s">
        <v>34</v>
      </c>
      <c r="C781">
        <v>2022</v>
      </c>
      <c r="D781">
        <v>3</v>
      </c>
      <c r="E781">
        <v>380</v>
      </c>
      <c r="F781">
        <v>339</v>
      </c>
      <c r="G781">
        <v>4.9000000000000004</v>
      </c>
      <c r="H781" s="1">
        <v>69900</v>
      </c>
    </row>
    <row r="782" spans="1:8">
      <c r="A782" t="s">
        <v>19</v>
      </c>
      <c r="B782" t="s">
        <v>130</v>
      </c>
      <c r="C782">
        <v>2021</v>
      </c>
      <c r="D782">
        <v>4</v>
      </c>
      <c r="E782">
        <v>469</v>
      </c>
      <c r="F782">
        <v>479</v>
      </c>
      <c r="G782">
        <v>3.9</v>
      </c>
      <c r="H782" s="1">
        <v>69900</v>
      </c>
    </row>
    <row r="783" spans="1:8">
      <c r="A783" t="s">
        <v>19</v>
      </c>
      <c r="B783" t="s">
        <v>77</v>
      </c>
      <c r="C783">
        <v>2022</v>
      </c>
      <c r="D783">
        <v>4</v>
      </c>
      <c r="E783">
        <v>503</v>
      </c>
      <c r="F783">
        <v>516</v>
      </c>
      <c r="G783">
        <v>3.8</v>
      </c>
      <c r="H783" s="1">
        <v>69900</v>
      </c>
    </row>
    <row r="784" spans="1:8">
      <c r="A784" t="s">
        <v>13</v>
      </c>
      <c r="B784" t="s">
        <v>91</v>
      </c>
      <c r="C784">
        <v>2022</v>
      </c>
      <c r="D784">
        <v>2.5</v>
      </c>
      <c r="E784">
        <v>394</v>
      </c>
      <c r="F784">
        <v>354</v>
      </c>
      <c r="G784">
        <v>3.6</v>
      </c>
      <c r="H784" s="1">
        <v>69900</v>
      </c>
    </row>
    <row r="785" spans="1:8">
      <c r="A785" t="s">
        <v>19</v>
      </c>
      <c r="B785" t="s">
        <v>130</v>
      </c>
      <c r="C785">
        <v>2021</v>
      </c>
      <c r="D785">
        <v>4</v>
      </c>
      <c r="E785">
        <v>469</v>
      </c>
      <c r="F785">
        <v>479</v>
      </c>
      <c r="G785">
        <v>3.8</v>
      </c>
      <c r="H785" s="1">
        <v>69900</v>
      </c>
    </row>
    <row r="786" spans="1:8">
      <c r="A786" t="s">
        <v>21</v>
      </c>
      <c r="B786" t="s">
        <v>64</v>
      </c>
      <c r="C786">
        <v>2022</v>
      </c>
      <c r="D786">
        <v>6.2</v>
      </c>
      <c r="E786">
        <v>650</v>
      </c>
      <c r="F786">
        <v>650</v>
      </c>
      <c r="G786">
        <v>3.5</v>
      </c>
      <c r="H786" s="1">
        <v>69000</v>
      </c>
    </row>
    <row r="787" spans="1:8">
      <c r="A787" t="s">
        <v>13</v>
      </c>
      <c r="B787" t="s">
        <v>91</v>
      </c>
      <c r="C787">
        <v>2022</v>
      </c>
      <c r="D787">
        <v>2.5</v>
      </c>
      <c r="E787">
        <v>394</v>
      </c>
      <c r="F787">
        <v>354</v>
      </c>
      <c r="G787">
        <v>3.6</v>
      </c>
      <c r="H787" s="1">
        <v>69000</v>
      </c>
    </row>
    <row r="788" spans="1:8">
      <c r="A788" t="s">
        <v>19</v>
      </c>
      <c r="B788" t="s">
        <v>223</v>
      </c>
      <c r="C788">
        <v>2022</v>
      </c>
      <c r="D788">
        <v>4</v>
      </c>
      <c r="E788">
        <v>469</v>
      </c>
      <c r="F788">
        <v>479</v>
      </c>
      <c r="G788">
        <v>3.9</v>
      </c>
      <c r="H788" s="1">
        <v>69000</v>
      </c>
    </row>
    <row r="789" spans="1:8">
      <c r="A789" t="s">
        <v>44</v>
      </c>
      <c r="B789" t="s">
        <v>185</v>
      </c>
      <c r="C789">
        <v>2020</v>
      </c>
      <c r="D789">
        <v>1.7</v>
      </c>
      <c r="E789">
        <v>237</v>
      </c>
      <c r="F789">
        <v>258</v>
      </c>
      <c r="G789">
        <v>4.0999999999999996</v>
      </c>
      <c r="H789" s="1">
        <v>69000</v>
      </c>
    </row>
    <row r="790" spans="1:8">
      <c r="A790" t="s">
        <v>8</v>
      </c>
      <c r="B790" t="s">
        <v>75</v>
      </c>
      <c r="C790">
        <v>2022</v>
      </c>
      <c r="D790">
        <v>2.5</v>
      </c>
      <c r="E790">
        <v>365</v>
      </c>
      <c r="F790">
        <v>309</v>
      </c>
      <c r="G790">
        <v>4.5</v>
      </c>
      <c r="H790" s="1">
        <v>68900</v>
      </c>
    </row>
    <row r="791" spans="1:8">
      <c r="A791" t="s">
        <v>44</v>
      </c>
      <c r="B791" t="s">
        <v>185</v>
      </c>
      <c r="C791">
        <v>2020</v>
      </c>
      <c r="D791">
        <v>1.8</v>
      </c>
      <c r="E791">
        <v>237</v>
      </c>
      <c r="F791">
        <v>258</v>
      </c>
      <c r="G791">
        <v>4.0999999999999996</v>
      </c>
      <c r="H791" s="1">
        <v>68745</v>
      </c>
    </row>
    <row r="792" spans="1:8">
      <c r="A792" t="s">
        <v>19</v>
      </c>
      <c r="B792" t="s">
        <v>77</v>
      </c>
      <c r="C792">
        <v>2021</v>
      </c>
      <c r="D792">
        <v>4</v>
      </c>
      <c r="E792">
        <v>503</v>
      </c>
      <c r="F792">
        <v>516</v>
      </c>
      <c r="G792">
        <v>3.8</v>
      </c>
      <c r="H792" s="1">
        <v>68000</v>
      </c>
    </row>
    <row r="793" spans="1:8">
      <c r="A793" t="s">
        <v>13</v>
      </c>
      <c r="B793" t="s">
        <v>91</v>
      </c>
      <c r="C793">
        <v>2021</v>
      </c>
      <c r="D793">
        <v>2.5</v>
      </c>
      <c r="E793">
        <v>394</v>
      </c>
      <c r="F793">
        <v>354</v>
      </c>
      <c r="G793">
        <v>3.6</v>
      </c>
      <c r="H793" s="1">
        <v>68000</v>
      </c>
    </row>
    <row r="794" spans="1:8">
      <c r="A794" t="s">
        <v>21</v>
      </c>
      <c r="B794" t="s">
        <v>64</v>
      </c>
      <c r="C794">
        <v>2021</v>
      </c>
      <c r="D794">
        <v>6.2</v>
      </c>
      <c r="E794">
        <v>650</v>
      </c>
      <c r="F794">
        <v>650</v>
      </c>
      <c r="G794">
        <v>3.5</v>
      </c>
      <c r="H794" s="1">
        <v>68000</v>
      </c>
    </row>
    <row r="795" spans="1:8">
      <c r="A795" t="s">
        <v>8</v>
      </c>
      <c r="B795" t="s">
        <v>75</v>
      </c>
      <c r="C795">
        <v>2022</v>
      </c>
      <c r="D795">
        <v>2</v>
      </c>
      <c r="E795">
        <v>300</v>
      </c>
      <c r="F795">
        <v>280</v>
      </c>
      <c r="G795">
        <v>4.9000000000000004</v>
      </c>
      <c r="H795" s="1">
        <v>68000</v>
      </c>
    </row>
    <row r="796" spans="1:8">
      <c r="A796" t="s">
        <v>13</v>
      </c>
      <c r="B796" t="s">
        <v>188</v>
      </c>
      <c r="C796">
        <v>2022</v>
      </c>
      <c r="D796">
        <v>2.5</v>
      </c>
      <c r="E796">
        <v>394</v>
      </c>
      <c r="F796">
        <v>354</v>
      </c>
      <c r="G796">
        <v>3.5</v>
      </c>
      <c r="H796" s="1">
        <v>68000</v>
      </c>
    </row>
    <row r="797" spans="1:8">
      <c r="A797" t="s">
        <v>31</v>
      </c>
      <c r="B797" t="s">
        <v>32</v>
      </c>
      <c r="C797">
        <v>2022</v>
      </c>
      <c r="D797">
        <v>6.2</v>
      </c>
      <c r="E797">
        <v>717</v>
      </c>
      <c r="F797">
        <v>656</v>
      </c>
      <c r="G797">
        <v>3.5</v>
      </c>
      <c r="H797" s="1">
        <v>68000</v>
      </c>
    </row>
    <row r="798" spans="1:8">
      <c r="A798" t="s">
        <v>13</v>
      </c>
      <c r="B798" t="s">
        <v>91</v>
      </c>
      <c r="C798">
        <v>2022</v>
      </c>
      <c r="D798">
        <v>2.5</v>
      </c>
      <c r="E798">
        <v>394</v>
      </c>
      <c r="F798">
        <v>354</v>
      </c>
      <c r="G798">
        <v>3.4</v>
      </c>
      <c r="H798" s="1">
        <v>67895</v>
      </c>
    </row>
    <row r="799" spans="1:8">
      <c r="A799" t="s">
        <v>13</v>
      </c>
      <c r="B799" t="s">
        <v>91</v>
      </c>
      <c r="C799">
        <v>2021</v>
      </c>
      <c r="D799">
        <v>2.5</v>
      </c>
      <c r="E799">
        <v>394</v>
      </c>
      <c r="F799">
        <v>354</v>
      </c>
      <c r="G799">
        <v>3.6</v>
      </c>
      <c r="H799" s="1">
        <v>67895</v>
      </c>
    </row>
    <row r="800" spans="1:8">
      <c r="A800" t="s">
        <v>13</v>
      </c>
      <c r="B800" t="s">
        <v>91</v>
      </c>
      <c r="C800">
        <v>2022</v>
      </c>
      <c r="D800">
        <v>2.5</v>
      </c>
      <c r="E800">
        <v>394</v>
      </c>
      <c r="F800">
        <v>354</v>
      </c>
      <c r="G800">
        <v>3.6</v>
      </c>
      <c r="H800" s="1">
        <v>67800</v>
      </c>
    </row>
    <row r="801" spans="1:8">
      <c r="A801" t="s">
        <v>13</v>
      </c>
      <c r="B801" t="s">
        <v>91</v>
      </c>
      <c r="C801">
        <v>2021</v>
      </c>
      <c r="D801">
        <v>2.5</v>
      </c>
      <c r="E801">
        <v>394</v>
      </c>
      <c r="F801">
        <v>354</v>
      </c>
      <c r="G801">
        <v>3.6</v>
      </c>
      <c r="H801" s="1">
        <v>67600</v>
      </c>
    </row>
    <row r="802" spans="1:8">
      <c r="A802" t="s">
        <v>13</v>
      </c>
      <c r="B802" t="s">
        <v>91</v>
      </c>
      <c r="C802">
        <v>2021</v>
      </c>
      <c r="D802">
        <v>2.5</v>
      </c>
      <c r="E802">
        <v>394</v>
      </c>
      <c r="F802">
        <v>354</v>
      </c>
      <c r="G802">
        <v>3.6</v>
      </c>
      <c r="H802" s="1">
        <v>67600</v>
      </c>
    </row>
    <row r="803" spans="1:8">
      <c r="A803" t="s">
        <v>13</v>
      </c>
      <c r="B803" t="s">
        <v>188</v>
      </c>
      <c r="C803">
        <v>2021</v>
      </c>
      <c r="D803">
        <v>2.5</v>
      </c>
      <c r="E803">
        <v>394</v>
      </c>
      <c r="F803">
        <v>354</v>
      </c>
      <c r="G803">
        <v>3.6</v>
      </c>
      <c r="H803" s="1">
        <v>67600</v>
      </c>
    </row>
    <row r="804" spans="1:8">
      <c r="A804" t="s">
        <v>13</v>
      </c>
      <c r="B804" t="s">
        <v>91</v>
      </c>
      <c r="C804">
        <v>2022</v>
      </c>
      <c r="D804">
        <v>2.5</v>
      </c>
      <c r="E804">
        <v>394</v>
      </c>
      <c r="F804">
        <v>354</v>
      </c>
      <c r="G804">
        <v>3.6</v>
      </c>
      <c r="H804" s="1">
        <v>67600</v>
      </c>
    </row>
    <row r="805" spans="1:8">
      <c r="A805" t="s">
        <v>13</v>
      </c>
      <c r="B805" t="s">
        <v>91</v>
      </c>
      <c r="C805">
        <v>2021</v>
      </c>
      <c r="D805">
        <v>2.5</v>
      </c>
      <c r="E805">
        <v>394</v>
      </c>
      <c r="F805">
        <v>354</v>
      </c>
      <c r="G805">
        <v>3.6</v>
      </c>
      <c r="H805" s="1">
        <v>67600</v>
      </c>
    </row>
    <row r="806" spans="1:8">
      <c r="A806" t="s">
        <v>13</v>
      </c>
      <c r="B806" t="s">
        <v>91</v>
      </c>
      <c r="C806">
        <v>2022</v>
      </c>
      <c r="D806">
        <v>2.5</v>
      </c>
      <c r="E806">
        <v>394</v>
      </c>
      <c r="F806">
        <v>354</v>
      </c>
      <c r="G806">
        <v>3.6</v>
      </c>
      <c r="H806" s="1">
        <v>67600</v>
      </c>
    </row>
    <row r="807" spans="1:8">
      <c r="A807" t="s">
        <v>19</v>
      </c>
      <c r="B807" t="s">
        <v>130</v>
      </c>
      <c r="C807">
        <v>2021</v>
      </c>
      <c r="D807">
        <v>4</v>
      </c>
      <c r="E807">
        <v>469</v>
      </c>
      <c r="F807">
        <v>479</v>
      </c>
      <c r="G807">
        <v>3.8</v>
      </c>
      <c r="H807" s="1">
        <v>67600</v>
      </c>
    </row>
    <row r="808" spans="1:8">
      <c r="A808" t="s">
        <v>13</v>
      </c>
      <c r="B808" t="s">
        <v>91</v>
      </c>
      <c r="C808">
        <v>2022</v>
      </c>
      <c r="D808">
        <v>2.5</v>
      </c>
      <c r="E808">
        <v>394</v>
      </c>
      <c r="F808">
        <v>354</v>
      </c>
      <c r="G808">
        <v>3.6</v>
      </c>
      <c r="H808" s="1">
        <v>67600</v>
      </c>
    </row>
    <row r="809" spans="1:8">
      <c r="A809" t="s">
        <v>31</v>
      </c>
      <c r="B809" t="s">
        <v>159</v>
      </c>
      <c r="C809">
        <v>2022</v>
      </c>
      <c r="D809">
        <v>6.2</v>
      </c>
      <c r="E809">
        <v>717</v>
      </c>
      <c r="F809">
        <v>656</v>
      </c>
      <c r="G809">
        <v>3.5</v>
      </c>
      <c r="H809" s="1">
        <v>67500</v>
      </c>
    </row>
    <row r="810" spans="1:8">
      <c r="A810" t="s">
        <v>44</v>
      </c>
      <c r="B810" t="s">
        <v>142</v>
      </c>
      <c r="C810">
        <v>2020</v>
      </c>
      <c r="D810">
        <v>1.7</v>
      </c>
      <c r="E810">
        <v>237</v>
      </c>
      <c r="F810">
        <v>258</v>
      </c>
      <c r="G810">
        <v>4.0999999999999996</v>
      </c>
      <c r="H810" s="1">
        <v>67150</v>
      </c>
    </row>
    <row r="811" spans="1:8">
      <c r="A811" t="s">
        <v>44</v>
      </c>
      <c r="B811" t="s">
        <v>185</v>
      </c>
      <c r="C811">
        <v>2020</v>
      </c>
      <c r="D811">
        <v>1.7</v>
      </c>
      <c r="E811">
        <v>237</v>
      </c>
      <c r="F811">
        <v>258</v>
      </c>
      <c r="G811">
        <v>4.0999999999999996</v>
      </c>
      <c r="H811" s="1">
        <v>67150</v>
      </c>
    </row>
    <row r="812" spans="1:8">
      <c r="A812" t="s">
        <v>44</v>
      </c>
      <c r="B812" t="s">
        <v>142</v>
      </c>
      <c r="C812">
        <v>2020</v>
      </c>
      <c r="D812">
        <v>1.8</v>
      </c>
      <c r="E812">
        <v>237</v>
      </c>
      <c r="F812">
        <v>258</v>
      </c>
      <c r="G812">
        <v>4.2</v>
      </c>
      <c r="H812" s="1">
        <v>67150</v>
      </c>
    </row>
    <row r="813" spans="1:8">
      <c r="A813" t="s">
        <v>44</v>
      </c>
      <c r="B813" t="s">
        <v>185</v>
      </c>
      <c r="C813">
        <v>2020</v>
      </c>
      <c r="D813">
        <v>1.7</v>
      </c>
      <c r="E813">
        <v>237</v>
      </c>
      <c r="F813">
        <v>258</v>
      </c>
      <c r="G813">
        <v>4.0999999999999996</v>
      </c>
      <c r="H813" s="1">
        <v>67150</v>
      </c>
    </row>
    <row r="814" spans="1:8">
      <c r="A814" t="s">
        <v>13</v>
      </c>
      <c r="B814" t="s">
        <v>91</v>
      </c>
      <c r="C814">
        <v>2022</v>
      </c>
      <c r="D814">
        <v>2.5</v>
      </c>
      <c r="E814">
        <v>394</v>
      </c>
      <c r="F814">
        <v>354</v>
      </c>
      <c r="G814">
        <v>3.4</v>
      </c>
      <c r="H814" s="1">
        <v>67000</v>
      </c>
    </row>
    <row r="815" spans="1:8">
      <c r="A815" t="s">
        <v>21</v>
      </c>
      <c r="B815" t="s">
        <v>64</v>
      </c>
      <c r="C815">
        <v>2022</v>
      </c>
      <c r="D815">
        <v>6.2</v>
      </c>
      <c r="E815">
        <v>650</v>
      </c>
      <c r="F815">
        <v>650</v>
      </c>
      <c r="G815">
        <v>3.5</v>
      </c>
      <c r="H815" s="1">
        <v>67000</v>
      </c>
    </row>
    <row r="816" spans="1:8">
      <c r="A816" t="s">
        <v>31</v>
      </c>
      <c r="B816" t="s">
        <v>32</v>
      </c>
      <c r="C816">
        <v>2021</v>
      </c>
      <c r="D816">
        <v>6.2</v>
      </c>
      <c r="E816">
        <v>717</v>
      </c>
      <c r="F816">
        <v>656</v>
      </c>
      <c r="G816">
        <v>3.5</v>
      </c>
      <c r="H816" s="1">
        <v>65290</v>
      </c>
    </row>
    <row r="817" spans="1:8">
      <c r="A817" t="s">
        <v>31</v>
      </c>
      <c r="B817" t="s">
        <v>32</v>
      </c>
      <c r="C817">
        <v>2021</v>
      </c>
      <c r="D817">
        <v>6.2</v>
      </c>
      <c r="E817">
        <v>717</v>
      </c>
      <c r="F817">
        <v>656</v>
      </c>
      <c r="G817">
        <v>3.5</v>
      </c>
      <c r="H817" s="1">
        <v>65000</v>
      </c>
    </row>
    <row r="818" spans="1:8">
      <c r="A818" t="s">
        <v>21</v>
      </c>
      <c r="B818" t="s">
        <v>64</v>
      </c>
      <c r="C818">
        <v>2022</v>
      </c>
      <c r="D818">
        <v>6.2</v>
      </c>
      <c r="E818">
        <v>650</v>
      </c>
      <c r="F818">
        <v>650</v>
      </c>
      <c r="G818">
        <v>3.5</v>
      </c>
      <c r="H818" s="1">
        <v>65000</v>
      </c>
    </row>
    <row r="819" spans="1:8">
      <c r="A819" t="s">
        <v>31</v>
      </c>
      <c r="B819" t="s">
        <v>32</v>
      </c>
      <c r="C819">
        <v>2021</v>
      </c>
      <c r="D819">
        <v>6.2</v>
      </c>
      <c r="E819">
        <v>717</v>
      </c>
      <c r="F819">
        <v>656</v>
      </c>
      <c r="G819">
        <v>3.5</v>
      </c>
      <c r="H819" s="1">
        <v>65000</v>
      </c>
    </row>
    <row r="820" spans="1:8">
      <c r="A820" t="s">
        <v>31</v>
      </c>
      <c r="B820" t="s">
        <v>32</v>
      </c>
      <c r="C820">
        <v>2021</v>
      </c>
      <c r="D820">
        <v>6.2</v>
      </c>
      <c r="E820">
        <v>717</v>
      </c>
      <c r="F820">
        <v>656</v>
      </c>
      <c r="G820">
        <v>3.5</v>
      </c>
      <c r="H820" s="1">
        <v>65000</v>
      </c>
    </row>
    <row r="821" spans="1:8">
      <c r="A821" t="s">
        <v>21</v>
      </c>
      <c r="B821" t="s">
        <v>64</v>
      </c>
      <c r="C821">
        <v>2021</v>
      </c>
      <c r="D821">
        <v>6.2</v>
      </c>
      <c r="E821">
        <v>650</v>
      </c>
      <c r="F821">
        <v>650</v>
      </c>
      <c r="G821">
        <v>3.5</v>
      </c>
      <c r="H821" s="1">
        <v>64995</v>
      </c>
    </row>
    <row r="822" spans="1:8">
      <c r="A822" t="s">
        <v>33</v>
      </c>
      <c r="B822" t="s">
        <v>34</v>
      </c>
      <c r="C822">
        <v>2021</v>
      </c>
      <c r="D822">
        <v>3</v>
      </c>
      <c r="E822">
        <v>296</v>
      </c>
      <c r="F822">
        <v>295</v>
      </c>
      <c r="G822">
        <v>5.4</v>
      </c>
      <c r="H822" s="1">
        <v>64700</v>
      </c>
    </row>
    <row r="823" spans="1:8">
      <c r="A823" t="s">
        <v>21</v>
      </c>
      <c r="B823" t="s">
        <v>64</v>
      </c>
      <c r="C823">
        <v>2021</v>
      </c>
      <c r="D823">
        <v>6.2</v>
      </c>
      <c r="E823">
        <v>650</v>
      </c>
      <c r="F823">
        <v>650</v>
      </c>
      <c r="G823">
        <v>3.5</v>
      </c>
      <c r="H823" s="1">
        <v>64695</v>
      </c>
    </row>
    <row r="824" spans="1:8">
      <c r="A824" t="s">
        <v>21</v>
      </c>
      <c r="B824" t="s">
        <v>64</v>
      </c>
      <c r="C824">
        <v>2021</v>
      </c>
      <c r="D824">
        <v>6.2</v>
      </c>
      <c r="E824">
        <v>650</v>
      </c>
      <c r="F824">
        <v>650</v>
      </c>
      <c r="G824">
        <v>3.5</v>
      </c>
      <c r="H824" s="1">
        <v>64695</v>
      </c>
    </row>
    <row r="825" spans="1:8">
      <c r="A825" t="s">
        <v>21</v>
      </c>
      <c r="B825" t="s">
        <v>64</v>
      </c>
      <c r="C825">
        <v>2021</v>
      </c>
      <c r="D825">
        <v>6.2</v>
      </c>
      <c r="E825">
        <v>650</v>
      </c>
      <c r="F825">
        <v>650</v>
      </c>
      <c r="G825">
        <v>3.5</v>
      </c>
      <c r="H825" s="1">
        <v>64695</v>
      </c>
    </row>
    <row r="826" spans="1:8">
      <c r="A826" t="s">
        <v>21</v>
      </c>
      <c r="B826" t="s">
        <v>64</v>
      </c>
      <c r="C826">
        <v>2021</v>
      </c>
      <c r="D826">
        <v>6.2</v>
      </c>
      <c r="E826">
        <v>650</v>
      </c>
      <c r="F826">
        <v>650</v>
      </c>
      <c r="G826">
        <v>3.5</v>
      </c>
      <c r="H826" s="1">
        <v>64695</v>
      </c>
    </row>
    <row r="827" spans="1:8">
      <c r="A827" t="s">
        <v>21</v>
      </c>
      <c r="B827" t="s">
        <v>64</v>
      </c>
      <c r="C827">
        <v>2021</v>
      </c>
      <c r="D827">
        <v>6.2</v>
      </c>
      <c r="E827">
        <v>650</v>
      </c>
      <c r="F827">
        <v>650</v>
      </c>
      <c r="G827">
        <v>3.5</v>
      </c>
      <c r="H827" s="1">
        <v>64695</v>
      </c>
    </row>
    <row r="828" spans="1:8">
      <c r="A828" t="s">
        <v>21</v>
      </c>
      <c r="B828" t="s">
        <v>64</v>
      </c>
      <c r="C828">
        <v>2021</v>
      </c>
      <c r="D828">
        <v>6.2</v>
      </c>
      <c r="E828">
        <v>650</v>
      </c>
      <c r="F828">
        <v>650</v>
      </c>
      <c r="G828">
        <v>3.5</v>
      </c>
      <c r="H828" s="1">
        <v>64695</v>
      </c>
    </row>
    <row r="829" spans="1:8">
      <c r="A829" t="s">
        <v>21</v>
      </c>
      <c r="B829" t="s">
        <v>64</v>
      </c>
      <c r="C829">
        <v>2021</v>
      </c>
      <c r="D829">
        <v>6.2</v>
      </c>
      <c r="E829">
        <v>650</v>
      </c>
      <c r="F829">
        <v>650</v>
      </c>
      <c r="G829">
        <v>3.5</v>
      </c>
      <c r="H829" s="1">
        <v>64695</v>
      </c>
    </row>
    <row r="830" spans="1:8">
      <c r="A830" t="s">
        <v>21</v>
      </c>
      <c r="B830" t="s">
        <v>64</v>
      </c>
      <c r="C830">
        <v>2021</v>
      </c>
      <c r="D830">
        <v>6.2</v>
      </c>
      <c r="E830">
        <v>650</v>
      </c>
      <c r="F830">
        <v>650</v>
      </c>
      <c r="G830">
        <v>3.5</v>
      </c>
      <c r="H830" s="1">
        <v>64500</v>
      </c>
    </row>
    <row r="831" spans="1:8">
      <c r="A831" t="s">
        <v>21</v>
      </c>
      <c r="B831" t="s">
        <v>64</v>
      </c>
      <c r="C831">
        <v>2021</v>
      </c>
      <c r="D831">
        <v>6.2</v>
      </c>
      <c r="E831">
        <v>650</v>
      </c>
      <c r="F831">
        <v>650</v>
      </c>
      <c r="G831">
        <v>3.5</v>
      </c>
      <c r="H831" s="1">
        <v>64195</v>
      </c>
    </row>
    <row r="832" spans="1:8">
      <c r="A832" t="s">
        <v>21</v>
      </c>
      <c r="B832" t="s">
        <v>64</v>
      </c>
      <c r="C832">
        <v>2021</v>
      </c>
      <c r="D832">
        <v>6.2</v>
      </c>
      <c r="E832">
        <v>650</v>
      </c>
      <c r="F832">
        <v>650</v>
      </c>
      <c r="G832">
        <v>3.5</v>
      </c>
      <c r="H832" s="1">
        <v>64195</v>
      </c>
    </row>
    <row r="833" spans="1:8">
      <c r="A833" t="s">
        <v>31</v>
      </c>
      <c r="B833" t="s">
        <v>32</v>
      </c>
      <c r="C833">
        <v>2021</v>
      </c>
      <c r="D833">
        <v>6.2</v>
      </c>
      <c r="E833">
        <v>717</v>
      </c>
      <c r="F833">
        <v>656</v>
      </c>
      <c r="G833">
        <v>3.5</v>
      </c>
      <c r="H833" s="1">
        <v>64195</v>
      </c>
    </row>
    <row r="834" spans="1:8">
      <c r="A834" t="s">
        <v>31</v>
      </c>
      <c r="B834" t="s">
        <v>32</v>
      </c>
      <c r="C834">
        <v>2021</v>
      </c>
      <c r="D834">
        <v>6.2</v>
      </c>
      <c r="E834">
        <v>717</v>
      </c>
      <c r="F834">
        <v>656</v>
      </c>
      <c r="G834">
        <v>3.5</v>
      </c>
      <c r="H834" s="1">
        <v>64195</v>
      </c>
    </row>
    <row r="835" spans="1:8">
      <c r="A835" t="s">
        <v>31</v>
      </c>
      <c r="B835" t="s">
        <v>32</v>
      </c>
      <c r="C835">
        <v>2021</v>
      </c>
      <c r="D835">
        <v>6.2</v>
      </c>
      <c r="E835">
        <v>717</v>
      </c>
      <c r="F835">
        <v>656</v>
      </c>
      <c r="G835">
        <v>3.5</v>
      </c>
      <c r="H835" s="1">
        <v>64195</v>
      </c>
    </row>
    <row r="836" spans="1:8">
      <c r="A836" t="s">
        <v>31</v>
      </c>
      <c r="B836" t="s">
        <v>32</v>
      </c>
      <c r="C836">
        <v>2021</v>
      </c>
      <c r="D836">
        <v>6.2</v>
      </c>
      <c r="E836">
        <v>717</v>
      </c>
      <c r="F836">
        <v>656</v>
      </c>
      <c r="G836">
        <v>3.5</v>
      </c>
      <c r="H836" s="1">
        <v>64100</v>
      </c>
    </row>
    <row r="837" spans="1:8">
      <c r="A837" t="s">
        <v>21</v>
      </c>
      <c r="B837" t="s">
        <v>64</v>
      </c>
      <c r="C837">
        <v>2021</v>
      </c>
      <c r="D837">
        <v>6.2</v>
      </c>
      <c r="E837">
        <v>650</v>
      </c>
      <c r="F837">
        <v>650</v>
      </c>
      <c r="G837">
        <v>3.5</v>
      </c>
      <c r="H837" s="1">
        <v>64000</v>
      </c>
    </row>
    <row r="838" spans="1:8">
      <c r="A838" t="s">
        <v>21</v>
      </c>
      <c r="B838" t="s">
        <v>64</v>
      </c>
      <c r="C838">
        <v>2021</v>
      </c>
      <c r="D838">
        <v>6.2</v>
      </c>
      <c r="E838">
        <v>650</v>
      </c>
      <c r="F838">
        <v>650</v>
      </c>
      <c r="G838">
        <v>3.5</v>
      </c>
      <c r="H838" s="1">
        <v>64000</v>
      </c>
    </row>
    <row r="839" spans="1:8">
      <c r="A839" t="s">
        <v>21</v>
      </c>
      <c r="B839" t="s">
        <v>64</v>
      </c>
      <c r="C839">
        <v>2022</v>
      </c>
      <c r="D839">
        <v>6.2</v>
      </c>
      <c r="E839">
        <v>650</v>
      </c>
      <c r="F839">
        <v>650</v>
      </c>
      <c r="G839">
        <v>3.5</v>
      </c>
      <c r="H839" s="1">
        <v>64000</v>
      </c>
    </row>
    <row r="840" spans="1:8">
      <c r="A840" t="s">
        <v>31</v>
      </c>
      <c r="B840" t="s">
        <v>159</v>
      </c>
      <c r="C840">
        <v>2021</v>
      </c>
      <c r="D840">
        <v>6.2</v>
      </c>
      <c r="E840">
        <v>717</v>
      </c>
      <c r="F840">
        <v>656</v>
      </c>
      <c r="G840">
        <v>3.5</v>
      </c>
      <c r="H840" s="1">
        <v>64000</v>
      </c>
    </row>
    <row r="841" spans="1:8">
      <c r="A841" t="s">
        <v>31</v>
      </c>
      <c r="B841" t="s">
        <v>32</v>
      </c>
      <c r="C841">
        <v>2021</v>
      </c>
      <c r="D841">
        <v>6.2</v>
      </c>
      <c r="E841">
        <v>717</v>
      </c>
      <c r="F841">
        <v>656</v>
      </c>
      <c r="G841">
        <v>3.5</v>
      </c>
      <c r="H841" s="1">
        <v>64000</v>
      </c>
    </row>
    <row r="842" spans="1:8">
      <c r="A842" t="s">
        <v>21</v>
      </c>
      <c r="B842" t="s">
        <v>64</v>
      </c>
      <c r="C842">
        <v>2021</v>
      </c>
      <c r="D842">
        <v>6.2</v>
      </c>
      <c r="E842">
        <v>650</v>
      </c>
      <c r="F842">
        <v>650</v>
      </c>
      <c r="G842">
        <v>3.5</v>
      </c>
      <c r="H842" s="1">
        <v>63995</v>
      </c>
    </row>
    <row r="843" spans="1:8">
      <c r="A843" t="s">
        <v>17</v>
      </c>
      <c r="B843" t="s">
        <v>115</v>
      </c>
      <c r="C843">
        <v>2022</v>
      </c>
      <c r="D843">
        <v>3</v>
      </c>
      <c r="E843">
        <v>382</v>
      </c>
      <c r="F843">
        <v>369</v>
      </c>
      <c r="G843">
        <v>3.9</v>
      </c>
      <c r="H843" s="1">
        <v>63700</v>
      </c>
    </row>
    <row r="844" spans="1:8">
      <c r="A844" t="s">
        <v>17</v>
      </c>
      <c r="B844" t="s">
        <v>115</v>
      </c>
      <c r="C844">
        <v>2022</v>
      </c>
      <c r="D844">
        <v>3</v>
      </c>
      <c r="E844">
        <v>382</v>
      </c>
      <c r="F844">
        <v>369</v>
      </c>
      <c r="G844">
        <v>4.3</v>
      </c>
      <c r="H844" s="1">
        <v>63700</v>
      </c>
    </row>
    <row r="845" spans="1:8">
      <c r="A845" t="s">
        <v>33</v>
      </c>
      <c r="B845" t="s">
        <v>34</v>
      </c>
      <c r="C845">
        <v>2022</v>
      </c>
      <c r="D845">
        <v>2</v>
      </c>
      <c r="E845">
        <v>296</v>
      </c>
      <c r="F845">
        <v>295</v>
      </c>
      <c r="G845">
        <v>5.4</v>
      </c>
      <c r="H845" s="1">
        <v>63700</v>
      </c>
    </row>
    <row r="846" spans="1:8">
      <c r="A846" t="s">
        <v>33</v>
      </c>
      <c r="B846" t="s">
        <v>34</v>
      </c>
      <c r="C846">
        <v>2021</v>
      </c>
      <c r="D846">
        <v>3</v>
      </c>
      <c r="E846">
        <v>380</v>
      </c>
      <c r="F846">
        <v>339</v>
      </c>
      <c r="G846">
        <v>4.9000000000000004</v>
      </c>
      <c r="H846" s="1">
        <v>63100</v>
      </c>
    </row>
    <row r="847" spans="1:8">
      <c r="A847" t="s">
        <v>21</v>
      </c>
      <c r="B847" t="s">
        <v>64</v>
      </c>
      <c r="C847">
        <v>2021</v>
      </c>
      <c r="D847">
        <v>6.2</v>
      </c>
      <c r="E847">
        <v>650</v>
      </c>
      <c r="F847">
        <v>650</v>
      </c>
      <c r="G847">
        <v>3.5</v>
      </c>
      <c r="H847" s="1">
        <v>63000</v>
      </c>
    </row>
    <row r="848" spans="1:8">
      <c r="A848" t="s">
        <v>21</v>
      </c>
      <c r="B848" t="s">
        <v>64</v>
      </c>
      <c r="C848">
        <v>2021</v>
      </c>
      <c r="D848">
        <v>6.2</v>
      </c>
      <c r="E848">
        <v>650</v>
      </c>
      <c r="F848">
        <v>650</v>
      </c>
      <c r="G848">
        <v>3.5</v>
      </c>
      <c r="H848" s="1">
        <v>63000</v>
      </c>
    </row>
    <row r="849" spans="1:8">
      <c r="A849" t="s">
        <v>31</v>
      </c>
      <c r="B849" t="s">
        <v>32</v>
      </c>
      <c r="C849">
        <v>2021</v>
      </c>
      <c r="D849">
        <v>6.2</v>
      </c>
      <c r="E849">
        <v>717</v>
      </c>
      <c r="F849">
        <v>656</v>
      </c>
      <c r="G849">
        <v>3.5</v>
      </c>
      <c r="H849" s="1">
        <v>63000</v>
      </c>
    </row>
    <row r="850" spans="1:8">
      <c r="A850" t="s">
        <v>21</v>
      </c>
      <c r="B850" t="s">
        <v>64</v>
      </c>
      <c r="C850">
        <v>2021</v>
      </c>
      <c r="D850">
        <v>6.2</v>
      </c>
      <c r="E850">
        <v>650</v>
      </c>
      <c r="F850">
        <v>650</v>
      </c>
      <c r="G850">
        <v>3.5</v>
      </c>
      <c r="H850" s="1">
        <v>63000</v>
      </c>
    </row>
    <row r="851" spans="1:8">
      <c r="A851" t="s">
        <v>8</v>
      </c>
      <c r="B851" t="s">
        <v>43</v>
      </c>
      <c r="C851">
        <v>2022</v>
      </c>
      <c r="D851">
        <v>2</v>
      </c>
      <c r="E851">
        <v>300</v>
      </c>
      <c r="F851">
        <v>280</v>
      </c>
      <c r="G851">
        <v>4.9000000000000004</v>
      </c>
      <c r="H851" s="1">
        <v>63000</v>
      </c>
    </row>
    <row r="852" spans="1:8">
      <c r="A852" t="s">
        <v>21</v>
      </c>
      <c r="B852" t="s">
        <v>64</v>
      </c>
      <c r="C852">
        <v>2021</v>
      </c>
      <c r="D852">
        <v>6.2</v>
      </c>
      <c r="E852">
        <v>650</v>
      </c>
      <c r="F852">
        <v>650</v>
      </c>
      <c r="G852">
        <v>3.5</v>
      </c>
      <c r="H852" s="1">
        <v>63000</v>
      </c>
    </row>
    <row r="853" spans="1:8">
      <c r="A853" t="s">
        <v>8</v>
      </c>
      <c r="B853" t="s">
        <v>183</v>
      </c>
      <c r="C853">
        <v>2022</v>
      </c>
      <c r="D853">
        <v>2</v>
      </c>
      <c r="E853">
        <v>300</v>
      </c>
      <c r="F853">
        <v>280</v>
      </c>
      <c r="G853">
        <v>4.9000000000000004</v>
      </c>
      <c r="H853" s="1">
        <v>63000</v>
      </c>
    </row>
    <row r="854" spans="1:8">
      <c r="A854" t="s">
        <v>21</v>
      </c>
      <c r="B854" t="s">
        <v>64</v>
      </c>
      <c r="C854">
        <v>2022</v>
      </c>
      <c r="D854">
        <v>6.2</v>
      </c>
      <c r="E854">
        <v>650</v>
      </c>
      <c r="F854">
        <v>650</v>
      </c>
      <c r="G854">
        <v>3.5</v>
      </c>
      <c r="H854" s="1">
        <v>63000</v>
      </c>
    </row>
    <row r="855" spans="1:8">
      <c r="A855" t="s">
        <v>21</v>
      </c>
      <c r="B855" t="s">
        <v>64</v>
      </c>
      <c r="C855">
        <v>2021</v>
      </c>
      <c r="D855">
        <v>6.2</v>
      </c>
      <c r="E855">
        <v>650</v>
      </c>
      <c r="F855">
        <v>650</v>
      </c>
      <c r="G855">
        <v>3.5</v>
      </c>
      <c r="H855" s="1">
        <v>63000</v>
      </c>
    </row>
    <row r="856" spans="1:8">
      <c r="A856" t="s">
        <v>21</v>
      </c>
      <c r="B856" t="s">
        <v>64</v>
      </c>
      <c r="C856">
        <v>2021</v>
      </c>
      <c r="D856">
        <v>6.2</v>
      </c>
      <c r="E856">
        <v>650</v>
      </c>
      <c r="F856">
        <v>650</v>
      </c>
      <c r="G856">
        <v>3.5</v>
      </c>
      <c r="H856" s="1">
        <v>63000</v>
      </c>
    </row>
    <row r="857" spans="1:8">
      <c r="A857" t="s">
        <v>33</v>
      </c>
      <c r="B857" t="s">
        <v>34</v>
      </c>
      <c r="C857">
        <v>2022</v>
      </c>
      <c r="D857">
        <v>2</v>
      </c>
      <c r="E857">
        <v>296</v>
      </c>
      <c r="F857">
        <v>295</v>
      </c>
      <c r="G857">
        <v>5.4</v>
      </c>
      <c r="H857" s="1">
        <v>62750</v>
      </c>
    </row>
    <row r="858" spans="1:8">
      <c r="A858" t="s">
        <v>33</v>
      </c>
      <c r="B858" t="s">
        <v>34</v>
      </c>
      <c r="C858">
        <v>2022</v>
      </c>
      <c r="D858">
        <v>2</v>
      </c>
      <c r="E858">
        <v>296</v>
      </c>
      <c r="F858">
        <v>295</v>
      </c>
      <c r="G858">
        <v>5.4</v>
      </c>
      <c r="H858" s="1">
        <v>62750</v>
      </c>
    </row>
    <row r="859" spans="1:8">
      <c r="A859" t="s">
        <v>33</v>
      </c>
      <c r="B859" t="s">
        <v>34</v>
      </c>
      <c r="C859">
        <v>2021</v>
      </c>
      <c r="D859">
        <v>3</v>
      </c>
      <c r="E859">
        <v>380</v>
      </c>
      <c r="F859">
        <v>339</v>
      </c>
      <c r="G859">
        <v>4.4000000000000004</v>
      </c>
      <c r="H859" s="1">
        <v>62750</v>
      </c>
    </row>
    <row r="860" spans="1:8">
      <c r="A860" t="s">
        <v>33</v>
      </c>
      <c r="B860" t="s">
        <v>34</v>
      </c>
      <c r="C860">
        <v>2021</v>
      </c>
      <c r="D860">
        <v>3</v>
      </c>
      <c r="E860">
        <v>380</v>
      </c>
      <c r="F860">
        <v>339</v>
      </c>
      <c r="G860">
        <v>4.9000000000000004</v>
      </c>
      <c r="H860" s="1">
        <v>62750</v>
      </c>
    </row>
    <row r="861" spans="1:8">
      <c r="A861" t="s">
        <v>21</v>
      </c>
      <c r="B861" t="s">
        <v>64</v>
      </c>
      <c r="C861">
        <v>2021</v>
      </c>
      <c r="D861">
        <v>6.2</v>
      </c>
      <c r="E861">
        <v>650</v>
      </c>
      <c r="F861">
        <v>650</v>
      </c>
      <c r="G861">
        <v>3.5</v>
      </c>
      <c r="H861" s="1">
        <v>62500</v>
      </c>
    </row>
    <row r="862" spans="1:8">
      <c r="A862" t="s">
        <v>21</v>
      </c>
      <c r="B862" t="s">
        <v>64</v>
      </c>
      <c r="C862">
        <v>2021</v>
      </c>
      <c r="D862">
        <v>6.2</v>
      </c>
      <c r="E862">
        <v>650</v>
      </c>
      <c r="F862">
        <v>650</v>
      </c>
      <c r="G862">
        <v>3.5</v>
      </c>
      <c r="H862" s="1">
        <v>62500</v>
      </c>
    </row>
    <row r="863" spans="1:8">
      <c r="A863" t="s">
        <v>33</v>
      </c>
      <c r="B863" t="s">
        <v>34</v>
      </c>
      <c r="C863">
        <v>2022</v>
      </c>
      <c r="D863">
        <v>2</v>
      </c>
      <c r="E863">
        <v>296</v>
      </c>
      <c r="F863">
        <v>295</v>
      </c>
      <c r="G863">
        <v>5.4</v>
      </c>
      <c r="H863" s="1">
        <v>62500</v>
      </c>
    </row>
    <row r="864" spans="1:8">
      <c r="A864" t="s">
        <v>31</v>
      </c>
      <c r="B864" t="s">
        <v>32</v>
      </c>
      <c r="C864">
        <v>2021</v>
      </c>
      <c r="D864">
        <v>6.2</v>
      </c>
      <c r="E864">
        <v>717</v>
      </c>
      <c r="F864">
        <v>656</v>
      </c>
      <c r="G864">
        <v>3.5</v>
      </c>
      <c r="H864" s="1">
        <v>62290</v>
      </c>
    </row>
    <row r="865" spans="1:8">
      <c r="A865" t="s">
        <v>33</v>
      </c>
      <c r="B865" t="s">
        <v>34</v>
      </c>
      <c r="C865">
        <v>2022</v>
      </c>
      <c r="D865">
        <v>3</v>
      </c>
      <c r="E865">
        <v>380</v>
      </c>
      <c r="F865">
        <v>339</v>
      </c>
      <c r="G865">
        <v>4.8</v>
      </c>
      <c r="H865" s="1">
        <v>62250</v>
      </c>
    </row>
    <row r="866" spans="1:8">
      <c r="A866" t="s">
        <v>21</v>
      </c>
      <c r="B866" t="s">
        <v>201</v>
      </c>
      <c r="C866">
        <v>2022</v>
      </c>
      <c r="D866">
        <v>6.2</v>
      </c>
      <c r="E866">
        <v>455</v>
      </c>
      <c r="F866">
        <v>455</v>
      </c>
      <c r="G866">
        <v>4</v>
      </c>
      <c r="H866" s="1">
        <v>62195</v>
      </c>
    </row>
    <row r="867" spans="1:8">
      <c r="A867" t="s">
        <v>8</v>
      </c>
      <c r="B867" t="s">
        <v>43</v>
      </c>
      <c r="C867">
        <v>2021</v>
      </c>
      <c r="D867">
        <v>2</v>
      </c>
      <c r="E867">
        <v>300</v>
      </c>
      <c r="F867">
        <v>280</v>
      </c>
      <c r="G867">
        <v>4.7</v>
      </c>
      <c r="H867" s="1">
        <v>62000</v>
      </c>
    </row>
    <row r="868" spans="1:8">
      <c r="A868" t="s">
        <v>21</v>
      </c>
      <c r="B868" t="s">
        <v>64</v>
      </c>
      <c r="C868">
        <v>2021</v>
      </c>
      <c r="D868">
        <v>6.2</v>
      </c>
      <c r="E868">
        <v>650</v>
      </c>
      <c r="F868">
        <v>650</v>
      </c>
      <c r="G868">
        <v>3.5</v>
      </c>
      <c r="H868" s="1">
        <v>62000</v>
      </c>
    </row>
    <row r="869" spans="1:8">
      <c r="A869" t="s">
        <v>19</v>
      </c>
      <c r="B869" t="s">
        <v>182</v>
      </c>
      <c r="C869">
        <v>2020</v>
      </c>
      <c r="D869">
        <v>3</v>
      </c>
      <c r="E869">
        <v>385</v>
      </c>
      <c r="F869">
        <v>384</v>
      </c>
      <c r="G869">
        <v>4.5999999999999996</v>
      </c>
      <c r="H869" s="1">
        <v>62000</v>
      </c>
    </row>
    <row r="870" spans="1:8">
      <c r="A870" t="s">
        <v>8</v>
      </c>
      <c r="B870" t="s">
        <v>183</v>
      </c>
      <c r="C870">
        <v>2022</v>
      </c>
      <c r="D870">
        <v>2</v>
      </c>
      <c r="E870">
        <v>300</v>
      </c>
      <c r="F870">
        <v>280</v>
      </c>
      <c r="G870">
        <v>4.9000000000000004</v>
      </c>
      <c r="H870" s="1">
        <v>62000</v>
      </c>
    </row>
    <row r="871" spans="1:8">
      <c r="A871" t="s">
        <v>21</v>
      </c>
      <c r="B871" t="s">
        <v>64</v>
      </c>
      <c r="C871">
        <v>2021</v>
      </c>
      <c r="D871">
        <v>6.2</v>
      </c>
      <c r="E871">
        <v>650</v>
      </c>
      <c r="F871">
        <v>650</v>
      </c>
      <c r="G871">
        <v>3.5</v>
      </c>
      <c r="H871" s="1">
        <v>62000</v>
      </c>
    </row>
    <row r="872" spans="1:8">
      <c r="A872" t="s">
        <v>8</v>
      </c>
      <c r="B872" t="s">
        <v>183</v>
      </c>
      <c r="C872">
        <v>2021</v>
      </c>
      <c r="D872">
        <v>2</v>
      </c>
      <c r="E872">
        <v>300</v>
      </c>
      <c r="F872">
        <v>280</v>
      </c>
      <c r="G872">
        <v>4.9000000000000004</v>
      </c>
      <c r="H872" s="1">
        <v>62000</v>
      </c>
    </row>
    <row r="873" spans="1:8">
      <c r="A873" t="s">
        <v>8</v>
      </c>
      <c r="B873" t="s">
        <v>43</v>
      </c>
      <c r="C873">
        <v>2021</v>
      </c>
      <c r="D873">
        <v>2</v>
      </c>
      <c r="E873">
        <v>300</v>
      </c>
      <c r="F873">
        <v>280</v>
      </c>
      <c r="G873">
        <v>4.9000000000000004</v>
      </c>
      <c r="H873" s="1">
        <v>62000</v>
      </c>
    </row>
    <row r="874" spans="1:8">
      <c r="A874" t="s">
        <v>8</v>
      </c>
      <c r="B874" t="s">
        <v>183</v>
      </c>
      <c r="C874">
        <v>2021</v>
      </c>
      <c r="D874">
        <v>2</v>
      </c>
      <c r="E874">
        <v>300</v>
      </c>
      <c r="F874">
        <v>280</v>
      </c>
      <c r="G874">
        <v>4.9000000000000004</v>
      </c>
      <c r="H874" s="1">
        <v>62000</v>
      </c>
    </row>
    <row r="875" spans="1:8">
      <c r="A875" t="s">
        <v>8</v>
      </c>
      <c r="B875" t="s">
        <v>183</v>
      </c>
      <c r="C875">
        <v>2022</v>
      </c>
      <c r="D875">
        <v>2</v>
      </c>
      <c r="E875">
        <v>300</v>
      </c>
      <c r="F875">
        <v>280</v>
      </c>
      <c r="G875">
        <v>4.9000000000000004</v>
      </c>
      <c r="H875" s="1">
        <v>62000</v>
      </c>
    </row>
    <row r="876" spans="1:8">
      <c r="A876" t="s">
        <v>31</v>
      </c>
      <c r="B876" t="s">
        <v>213</v>
      </c>
      <c r="C876">
        <v>2021</v>
      </c>
      <c r="D876">
        <v>6.4</v>
      </c>
      <c r="E876">
        <v>485</v>
      </c>
      <c r="F876">
        <v>475</v>
      </c>
      <c r="G876">
        <v>3.8</v>
      </c>
      <c r="H876" s="1">
        <v>62000</v>
      </c>
    </row>
    <row r="877" spans="1:8">
      <c r="A877" t="s">
        <v>33</v>
      </c>
      <c r="B877" t="s">
        <v>34</v>
      </c>
      <c r="C877">
        <v>2022</v>
      </c>
      <c r="D877">
        <v>2</v>
      </c>
      <c r="E877">
        <v>296</v>
      </c>
      <c r="F877">
        <v>295</v>
      </c>
      <c r="G877">
        <v>5.4</v>
      </c>
      <c r="H877" s="1">
        <v>61600</v>
      </c>
    </row>
    <row r="878" spans="1:8">
      <c r="A878" t="s">
        <v>33</v>
      </c>
      <c r="B878" t="s">
        <v>34</v>
      </c>
      <c r="C878">
        <v>2022</v>
      </c>
      <c r="D878">
        <v>3</v>
      </c>
      <c r="E878">
        <v>296</v>
      </c>
      <c r="F878">
        <v>295</v>
      </c>
      <c r="G878">
        <v>5.4</v>
      </c>
      <c r="H878" s="1">
        <v>61600</v>
      </c>
    </row>
    <row r="879" spans="1:8">
      <c r="A879" t="s">
        <v>8</v>
      </c>
      <c r="B879" t="s">
        <v>95</v>
      </c>
      <c r="C879">
        <v>2021</v>
      </c>
      <c r="D879">
        <v>2</v>
      </c>
      <c r="E879">
        <v>300</v>
      </c>
      <c r="F879">
        <v>280</v>
      </c>
      <c r="G879">
        <v>4.5</v>
      </c>
      <c r="H879" s="1">
        <v>61500</v>
      </c>
    </row>
    <row r="880" spans="1:8">
      <c r="A880" t="s">
        <v>31</v>
      </c>
      <c r="B880" t="s">
        <v>32</v>
      </c>
      <c r="C880">
        <v>2022</v>
      </c>
      <c r="D880">
        <v>6.2</v>
      </c>
      <c r="E880">
        <v>717</v>
      </c>
      <c r="F880">
        <v>656</v>
      </c>
      <c r="G880">
        <v>3.5</v>
      </c>
      <c r="H880" s="1">
        <v>61500</v>
      </c>
    </row>
    <row r="881" spans="1:8">
      <c r="A881" t="s">
        <v>8</v>
      </c>
      <c r="B881" t="s">
        <v>95</v>
      </c>
      <c r="C881">
        <v>2022</v>
      </c>
      <c r="D881">
        <v>2</v>
      </c>
      <c r="E881">
        <v>300</v>
      </c>
      <c r="F881">
        <v>280</v>
      </c>
      <c r="G881">
        <v>4.9000000000000004</v>
      </c>
      <c r="H881" s="1">
        <v>61500</v>
      </c>
    </row>
    <row r="882" spans="1:8">
      <c r="A882" t="s">
        <v>8</v>
      </c>
      <c r="B882" t="s">
        <v>95</v>
      </c>
      <c r="C882">
        <v>2022</v>
      </c>
      <c r="D882">
        <v>2</v>
      </c>
      <c r="E882">
        <v>300</v>
      </c>
      <c r="F882">
        <v>280</v>
      </c>
      <c r="G882">
        <v>4.9000000000000004</v>
      </c>
      <c r="H882" s="1">
        <v>61500</v>
      </c>
    </row>
    <row r="883" spans="1:8">
      <c r="A883" t="s">
        <v>8</v>
      </c>
      <c r="B883" t="s">
        <v>95</v>
      </c>
      <c r="C883">
        <v>2022</v>
      </c>
      <c r="D883">
        <v>2</v>
      </c>
      <c r="E883">
        <v>300</v>
      </c>
      <c r="F883">
        <v>280</v>
      </c>
      <c r="G883">
        <v>4.9000000000000004</v>
      </c>
      <c r="H883" s="1">
        <v>61500</v>
      </c>
    </row>
    <row r="884" spans="1:8">
      <c r="A884" t="s">
        <v>31</v>
      </c>
      <c r="B884" t="s">
        <v>32</v>
      </c>
      <c r="C884">
        <v>2022</v>
      </c>
      <c r="D884">
        <v>6.2</v>
      </c>
      <c r="E884">
        <v>717</v>
      </c>
      <c r="F884">
        <v>656</v>
      </c>
      <c r="G884">
        <v>3.5</v>
      </c>
      <c r="H884" s="1">
        <v>61000</v>
      </c>
    </row>
    <row r="885" spans="1:8">
      <c r="A885" t="s">
        <v>8</v>
      </c>
      <c r="B885" t="s">
        <v>95</v>
      </c>
      <c r="C885">
        <v>2022</v>
      </c>
      <c r="D885">
        <v>2</v>
      </c>
      <c r="E885">
        <v>300</v>
      </c>
      <c r="F885">
        <v>280</v>
      </c>
      <c r="G885">
        <v>4.5</v>
      </c>
      <c r="H885" s="1">
        <v>61000</v>
      </c>
    </row>
    <row r="886" spans="1:8">
      <c r="A886" t="s">
        <v>21</v>
      </c>
      <c r="B886" t="s">
        <v>92</v>
      </c>
      <c r="C886">
        <v>2021</v>
      </c>
      <c r="D886">
        <v>6.2</v>
      </c>
      <c r="E886">
        <v>495</v>
      </c>
      <c r="F886">
        <v>470</v>
      </c>
      <c r="G886">
        <v>2.9</v>
      </c>
      <c r="H886" s="1">
        <v>60995</v>
      </c>
    </row>
    <row r="887" spans="1:8">
      <c r="A887" t="s">
        <v>31</v>
      </c>
      <c r="B887" t="s">
        <v>32</v>
      </c>
      <c r="C887">
        <v>2021</v>
      </c>
      <c r="D887">
        <v>6.2</v>
      </c>
      <c r="E887">
        <v>717</v>
      </c>
      <c r="F887">
        <v>656</v>
      </c>
      <c r="G887">
        <v>3.5</v>
      </c>
      <c r="H887" s="1">
        <v>60695</v>
      </c>
    </row>
    <row r="888" spans="1:8">
      <c r="A888" t="s">
        <v>8</v>
      </c>
      <c r="B888" t="s">
        <v>95</v>
      </c>
      <c r="C888">
        <v>2022</v>
      </c>
      <c r="D888">
        <v>2</v>
      </c>
      <c r="E888">
        <v>300</v>
      </c>
      <c r="F888">
        <v>280</v>
      </c>
      <c r="G888">
        <v>4.7</v>
      </c>
      <c r="H888" s="1">
        <v>60500</v>
      </c>
    </row>
    <row r="889" spans="1:8">
      <c r="A889" t="s">
        <v>8</v>
      </c>
      <c r="B889" t="s">
        <v>95</v>
      </c>
      <c r="C889">
        <v>2022</v>
      </c>
      <c r="D889">
        <v>2</v>
      </c>
      <c r="E889">
        <v>300</v>
      </c>
      <c r="F889">
        <v>280</v>
      </c>
      <c r="G889">
        <v>4.9000000000000004</v>
      </c>
      <c r="H889" s="1">
        <v>60500</v>
      </c>
    </row>
    <row r="890" spans="1:8">
      <c r="A890" t="s">
        <v>21</v>
      </c>
      <c r="B890" t="s">
        <v>22</v>
      </c>
      <c r="C890">
        <v>2021</v>
      </c>
      <c r="D890">
        <v>6.2</v>
      </c>
      <c r="E890">
        <v>490</v>
      </c>
      <c r="F890">
        <v>465</v>
      </c>
      <c r="G890">
        <v>2.8</v>
      </c>
      <c r="H890" s="1">
        <v>59900</v>
      </c>
    </row>
    <row r="891" spans="1:8">
      <c r="A891" t="s">
        <v>21</v>
      </c>
      <c r="B891" t="s">
        <v>92</v>
      </c>
      <c r="C891">
        <v>2021</v>
      </c>
      <c r="D891">
        <v>6.2</v>
      </c>
      <c r="E891">
        <v>490</v>
      </c>
      <c r="F891">
        <v>465</v>
      </c>
      <c r="G891">
        <v>2.8</v>
      </c>
      <c r="H891" s="1">
        <v>59900</v>
      </c>
    </row>
    <row r="892" spans="1:8">
      <c r="A892" t="s">
        <v>8</v>
      </c>
      <c r="B892" t="s">
        <v>95</v>
      </c>
      <c r="C892">
        <v>2021</v>
      </c>
      <c r="D892">
        <v>2</v>
      </c>
      <c r="E892">
        <v>300</v>
      </c>
      <c r="F892">
        <v>280</v>
      </c>
      <c r="G892">
        <v>4.9000000000000004</v>
      </c>
      <c r="H892" s="1">
        <v>59900</v>
      </c>
    </row>
    <row r="893" spans="1:8">
      <c r="A893" t="s">
        <v>8</v>
      </c>
      <c r="B893" t="s">
        <v>75</v>
      </c>
      <c r="C893">
        <v>2022</v>
      </c>
      <c r="D893">
        <v>2</v>
      </c>
      <c r="E893">
        <v>300</v>
      </c>
      <c r="F893">
        <v>280</v>
      </c>
      <c r="G893">
        <v>4.9000000000000004</v>
      </c>
      <c r="H893" s="1">
        <v>59900</v>
      </c>
    </row>
    <row r="894" spans="1:8">
      <c r="A894" t="s">
        <v>8</v>
      </c>
      <c r="B894" t="s">
        <v>75</v>
      </c>
      <c r="C894">
        <v>2022</v>
      </c>
      <c r="D894">
        <v>2</v>
      </c>
      <c r="E894">
        <v>300</v>
      </c>
      <c r="F894">
        <v>280</v>
      </c>
      <c r="G894">
        <v>4.9000000000000004</v>
      </c>
      <c r="H894" s="1">
        <v>59900</v>
      </c>
    </row>
    <row r="895" spans="1:8">
      <c r="A895" t="s">
        <v>19</v>
      </c>
      <c r="B895" t="s">
        <v>226</v>
      </c>
      <c r="C895">
        <v>2021</v>
      </c>
      <c r="D895">
        <v>3</v>
      </c>
      <c r="E895">
        <v>385</v>
      </c>
      <c r="F895">
        <v>384</v>
      </c>
      <c r="G895">
        <v>4.5</v>
      </c>
      <c r="H895" s="1">
        <v>59900</v>
      </c>
    </row>
    <row r="896" spans="1:8">
      <c r="A896" t="s">
        <v>21</v>
      </c>
      <c r="B896" t="s">
        <v>92</v>
      </c>
      <c r="C896">
        <v>2021</v>
      </c>
      <c r="D896">
        <v>6.2</v>
      </c>
      <c r="E896">
        <v>490</v>
      </c>
      <c r="F896">
        <v>465</v>
      </c>
      <c r="G896">
        <v>2.9</v>
      </c>
      <c r="H896" s="1">
        <v>59900</v>
      </c>
    </row>
    <row r="897" spans="1:8">
      <c r="A897" t="s">
        <v>8</v>
      </c>
      <c r="B897" t="s">
        <v>75</v>
      </c>
      <c r="C897">
        <v>2022</v>
      </c>
      <c r="D897">
        <v>2</v>
      </c>
      <c r="E897">
        <v>300</v>
      </c>
      <c r="F897">
        <v>280</v>
      </c>
      <c r="G897">
        <v>4.5</v>
      </c>
      <c r="H897" s="1">
        <v>59900</v>
      </c>
    </row>
    <row r="898" spans="1:8">
      <c r="A898" t="s">
        <v>21</v>
      </c>
      <c r="B898" t="s">
        <v>22</v>
      </c>
      <c r="C898">
        <v>2021</v>
      </c>
      <c r="D898">
        <v>6.2</v>
      </c>
      <c r="E898">
        <v>490</v>
      </c>
      <c r="F898">
        <v>465</v>
      </c>
      <c r="G898">
        <v>2.8</v>
      </c>
      <c r="H898" s="1">
        <v>59900</v>
      </c>
    </row>
    <row r="899" spans="1:8">
      <c r="A899" t="s">
        <v>8</v>
      </c>
      <c r="B899" t="s">
        <v>75</v>
      </c>
      <c r="C899">
        <v>2021</v>
      </c>
      <c r="D899">
        <v>2</v>
      </c>
      <c r="E899">
        <v>300</v>
      </c>
      <c r="F899">
        <v>280</v>
      </c>
      <c r="G899">
        <v>5.0999999999999996</v>
      </c>
      <c r="H899" s="1">
        <v>59900</v>
      </c>
    </row>
    <row r="900" spans="1:8">
      <c r="A900" t="s">
        <v>17</v>
      </c>
      <c r="B900" t="s">
        <v>135</v>
      </c>
      <c r="C900">
        <v>2022</v>
      </c>
      <c r="D900">
        <v>3</v>
      </c>
      <c r="E900">
        <v>405</v>
      </c>
      <c r="F900">
        <v>406</v>
      </c>
      <c r="G900">
        <v>4</v>
      </c>
      <c r="H900" s="1">
        <v>59895</v>
      </c>
    </row>
    <row r="901" spans="1:8">
      <c r="A901" t="s">
        <v>17</v>
      </c>
      <c r="B901" t="s">
        <v>135</v>
      </c>
      <c r="C901">
        <v>2022</v>
      </c>
      <c r="D901">
        <v>3</v>
      </c>
      <c r="E901">
        <v>405</v>
      </c>
      <c r="F901">
        <v>406</v>
      </c>
      <c r="G901">
        <v>4</v>
      </c>
      <c r="H901" s="1">
        <v>59895</v>
      </c>
    </row>
    <row r="902" spans="1:8">
      <c r="A902" t="s">
        <v>17</v>
      </c>
      <c r="B902" t="s">
        <v>135</v>
      </c>
      <c r="C902">
        <v>2022</v>
      </c>
      <c r="D902">
        <v>3</v>
      </c>
      <c r="E902">
        <v>405</v>
      </c>
      <c r="F902">
        <v>406</v>
      </c>
      <c r="G902">
        <v>4</v>
      </c>
      <c r="H902" s="1">
        <v>59895</v>
      </c>
    </row>
    <row r="903" spans="1:8">
      <c r="A903" t="s">
        <v>17</v>
      </c>
      <c r="B903" t="s">
        <v>86</v>
      </c>
      <c r="C903">
        <v>2022</v>
      </c>
      <c r="D903">
        <v>3</v>
      </c>
      <c r="E903">
        <v>405</v>
      </c>
      <c r="F903">
        <v>406</v>
      </c>
      <c r="G903">
        <v>4.2</v>
      </c>
      <c r="H903" s="1">
        <v>59000</v>
      </c>
    </row>
    <row r="904" spans="1:8">
      <c r="A904" t="s">
        <v>8</v>
      </c>
      <c r="B904" t="s">
        <v>75</v>
      </c>
      <c r="C904">
        <v>2021</v>
      </c>
      <c r="D904">
        <v>2</v>
      </c>
      <c r="E904">
        <v>300</v>
      </c>
      <c r="F904">
        <v>280</v>
      </c>
      <c r="G904">
        <v>5.0999999999999996</v>
      </c>
      <c r="H904" s="1">
        <v>58900</v>
      </c>
    </row>
    <row r="905" spans="1:8">
      <c r="A905" t="s">
        <v>17</v>
      </c>
      <c r="B905" t="s">
        <v>86</v>
      </c>
      <c r="C905">
        <v>2022</v>
      </c>
      <c r="D905">
        <v>3</v>
      </c>
      <c r="E905">
        <v>405</v>
      </c>
      <c r="F905">
        <v>406</v>
      </c>
      <c r="G905">
        <v>4</v>
      </c>
      <c r="H905" s="1">
        <v>58900</v>
      </c>
    </row>
    <row r="906" spans="1:8">
      <c r="A906" t="s">
        <v>17</v>
      </c>
      <c r="B906" t="s">
        <v>86</v>
      </c>
      <c r="C906">
        <v>2022</v>
      </c>
      <c r="D906">
        <v>3</v>
      </c>
      <c r="E906">
        <v>405</v>
      </c>
      <c r="F906">
        <v>406</v>
      </c>
      <c r="G906">
        <v>4</v>
      </c>
      <c r="H906" s="1">
        <v>58900</v>
      </c>
    </row>
    <row r="907" spans="1:8">
      <c r="A907" t="s">
        <v>17</v>
      </c>
      <c r="B907" t="s">
        <v>135</v>
      </c>
      <c r="C907">
        <v>2021</v>
      </c>
      <c r="D907">
        <v>3</v>
      </c>
      <c r="E907">
        <v>405</v>
      </c>
      <c r="F907">
        <v>406</v>
      </c>
      <c r="G907">
        <v>4</v>
      </c>
      <c r="H907" s="1">
        <v>58900</v>
      </c>
    </row>
    <row r="908" spans="1:8">
      <c r="A908" t="s">
        <v>17</v>
      </c>
      <c r="B908" t="s">
        <v>86</v>
      </c>
      <c r="C908">
        <v>2022</v>
      </c>
      <c r="D908">
        <v>3</v>
      </c>
      <c r="E908">
        <v>405</v>
      </c>
      <c r="F908">
        <v>406</v>
      </c>
      <c r="G908">
        <v>4</v>
      </c>
      <c r="H908" s="1">
        <v>58900</v>
      </c>
    </row>
    <row r="909" spans="1:8">
      <c r="A909" t="s">
        <v>17</v>
      </c>
      <c r="B909" t="s">
        <v>86</v>
      </c>
      <c r="C909">
        <v>2022</v>
      </c>
      <c r="D909">
        <v>3</v>
      </c>
      <c r="E909">
        <v>405</v>
      </c>
      <c r="F909">
        <v>406</v>
      </c>
      <c r="G909">
        <v>4</v>
      </c>
      <c r="H909" s="1">
        <v>58900</v>
      </c>
    </row>
    <row r="910" spans="1:8">
      <c r="A910" t="s">
        <v>17</v>
      </c>
      <c r="B910" t="s">
        <v>135</v>
      </c>
      <c r="C910">
        <v>2021</v>
      </c>
      <c r="D910">
        <v>3</v>
      </c>
      <c r="E910">
        <v>405</v>
      </c>
      <c r="F910">
        <v>406</v>
      </c>
      <c r="G910">
        <v>4</v>
      </c>
      <c r="H910" s="1">
        <v>58900</v>
      </c>
    </row>
    <row r="911" spans="1:8">
      <c r="A911" t="s">
        <v>17</v>
      </c>
      <c r="B911" t="s">
        <v>86</v>
      </c>
      <c r="C911">
        <v>2022</v>
      </c>
      <c r="D911">
        <v>3</v>
      </c>
      <c r="E911">
        <v>405</v>
      </c>
      <c r="F911">
        <v>406</v>
      </c>
      <c r="G911">
        <v>4.2</v>
      </c>
      <c r="H911" s="1">
        <v>58900</v>
      </c>
    </row>
    <row r="912" spans="1:8">
      <c r="A912" t="s">
        <v>17</v>
      </c>
      <c r="B912" t="s">
        <v>86</v>
      </c>
      <c r="C912">
        <v>2022</v>
      </c>
      <c r="D912">
        <v>3</v>
      </c>
      <c r="E912">
        <v>405</v>
      </c>
      <c r="F912">
        <v>406</v>
      </c>
      <c r="G912">
        <v>4.0999999999999996</v>
      </c>
      <c r="H912" s="1">
        <v>58900</v>
      </c>
    </row>
    <row r="913" spans="1:8">
      <c r="A913" t="s">
        <v>21</v>
      </c>
      <c r="B913" t="s">
        <v>92</v>
      </c>
      <c r="C913">
        <v>2021</v>
      </c>
      <c r="D913">
        <v>6.2</v>
      </c>
      <c r="E913">
        <v>495</v>
      </c>
      <c r="F913">
        <v>470</v>
      </c>
      <c r="G913">
        <v>2.9</v>
      </c>
      <c r="H913" s="1">
        <v>58900</v>
      </c>
    </row>
    <row r="914" spans="1:8">
      <c r="A914" t="s">
        <v>17</v>
      </c>
      <c r="B914" t="s">
        <v>86</v>
      </c>
      <c r="C914">
        <v>2022</v>
      </c>
      <c r="D914">
        <v>3</v>
      </c>
      <c r="E914">
        <v>405</v>
      </c>
      <c r="F914">
        <v>406</v>
      </c>
      <c r="G914">
        <v>4</v>
      </c>
      <c r="H914" s="1">
        <v>58900</v>
      </c>
    </row>
    <row r="915" spans="1:8">
      <c r="A915" t="s">
        <v>21</v>
      </c>
      <c r="B915" t="s">
        <v>92</v>
      </c>
      <c r="C915">
        <v>2021</v>
      </c>
      <c r="D915">
        <v>6.2</v>
      </c>
      <c r="E915">
        <v>495</v>
      </c>
      <c r="F915">
        <v>470</v>
      </c>
      <c r="G915">
        <v>2.9</v>
      </c>
      <c r="H915" s="1">
        <v>58900</v>
      </c>
    </row>
    <row r="916" spans="1:8">
      <c r="A916" t="s">
        <v>17</v>
      </c>
      <c r="B916" t="s">
        <v>135</v>
      </c>
      <c r="C916">
        <v>2022</v>
      </c>
      <c r="D916">
        <v>3</v>
      </c>
      <c r="E916">
        <v>405</v>
      </c>
      <c r="F916">
        <v>406</v>
      </c>
      <c r="G916">
        <v>4.2</v>
      </c>
      <c r="H916" s="1">
        <v>58900</v>
      </c>
    </row>
    <row r="917" spans="1:8">
      <c r="A917" t="s">
        <v>17</v>
      </c>
      <c r="B917" t="s">
        <v>86</v>
      </c>
      <c r="C917">
        <v>2022</v>
      </c>
      <c r="D917">
        <v>3</v>
      </c>
      <c r="E917">
        <v>405</v>
      </c>
      <c r="F917">
        <v>406</v>
      </c>
      <c r="G917">
        <v>4.2</v>
      </c>
      <c r="H917" s="1">
        <v>58900</v>
      </c>
    </row>
    <row r="918" spans="1:8">
      <c r="A918" t="s">
        <v>17</v>
      </c>
      <c r="B918" t="s">
        <v>86</v>
      </c>
      <c r="C918">
        <v>2022</v>
      </c>
      <c r="D918">
        <v>3</v>
      </c>
      <c r="E918">
        <v>405</v>
      </c>
      <c r="F918">
        <v>406</v>
      </c>
      <c r="G918">
        <v>4</v>
      </c>
      <c r="H918" s="1">
        <v>58900</v>
      </c>
    </row>
    <row r="919" spans="1:8">
      <c r="A919" t="s">
        <v>17</v>
      </c>
      <c r="B919" t="s">
        <v>86</v>
      </c>
      <c r="C919">
        <v>2022</v>
      </c>
      <c r="D919">
        <v>3</v>
      </c>
      <c r="E919">
        <v>405</v>
      </c>
      <c r="F919">
        <v>406</v>
      </c>
      <c r="G919">
        <v>4</v>
      </c>
      <c r="H919" s="1">
        <v>58900</v>
      </c>
    </row>
    <row r="920" spans="1:8">
      <c r="A920" t="s">
        <v>17</v>
      </c>
      <c r="B920" t="s">
        <v>86</v>
      </c>
      <c r="C920">
        <v>2021</v>
      </c>
      <c r="D920">
        <v>3</v>
      </c>
      <c r="E920">
        <v>405</v>
      </c>
      <c r="F920">
        <v>406</v>
      </c>
      <c r="G920">
        <v>4</v>
      </c>
      <c r="H920" s="1">
        <v>58900</v>
      </c>
    </row>
    <row r="921" spans="1:8">
      <c r="A921" t="s">
        <v>13</v>
      </c>
      <c r="B921" t="s">
        <v>71</v>
      </c>
      <c r="C921">
        <v>2022</v>
      </c>
      <c r="D921">
        <v>2.5</v>
      </c>
      <c r="E921">
        <v>394</v>
      </c>
      <c r="F921">
        <v>369</v>
      </c>
      <c r="G921">
        <v>3.9</v>
      </c>
      <c r="H921" s="1">
        <v>57000</v>
      </c>
    </row>
    <row r="922" spans="1:8">
      <c r="A922" t="s">
        <v>13</v>
      </c>
      <c r="B922" t="s">
        <v>71</v>
      </c>
      <c r="C922">
        <v>2022</v>
      </c>
      <c r="D922">
        <v>2.5</v>
      </c>
      <c r="E922">
        <v>394</v>
      </c>
      <c r="F922">
        <v>369</v>
      </c>
      <c r="G922">
        <v>3.9</v>
      </c>
      <c r="H922" s="1">
        <v>56200</v>
      </c>
    </row>
    <row r="923" spans="1:8">
      <c r="A923" t="s">
        <v>13</v>
      </c>
      <c r="B923" t="s">
        <v>116</v>
      </c>
      <c r="C923">
        <v>2022</v>
      </c>
      <c r="D923">
        <v>2.5</v>
      </c>
      <c r="E923">
        <v>401</v>
      </c>
      <c r="F923">
        <v>369</v>
      </c>
      <c r="G923">
        <v>3.6</v>
      </c>
      <c r="H923" s="1">
        <v>56200</v>
      </c>
    </row>
    <row r="924" spans="1:8">
      <c r="A924" t="s">
        <v>13</v>
      </c>
      <c r="B924" t="s">
        <v>116</v>
      </c>
      <c r="C924">
        <v>2022</v>
      </c>
      <c r="D924">
        <v>2.5</v>
      </c>
      <c r="E924">
        <v>401</v>
      </c>
      <c r="F924">
        <v>354</v>
      </c>
      <c r="G924">
        <v>3.5</v>
      </c>
      <c r="H924" s="1">
        <v>56000</v>
      </c>
    </row>
    <row r="925" spans="1:8">
      <c r="A925" t="s">
        <v>23</v>
      </c>
      <c r="B925" t="s">
        <v>94</v>
      </c>
      <c r="C925">
        <v>2021</v>
      </c>
      <c r="D925">
        <v>5</v>
      </c>
      <c r="E925">
        <v>480</v>
      </c>
      <c r="F925">
        <v>420</v>
      </c>
      <c r="G925">
        <v>4.3</v>
      </c>
      <c r="H925" s="1">
        <v>52915</v>
      </c>
    </row>
    <row r="926" spans="1:8">
      <c r="A926" t="s">
        <v>23</v>
      </c>
      <c r="B926" t="s">
        <v>94</v>
      </c>
      <c r="C926">
        <v>2021</v>
      </c>
      <c r="D926">
        <v>5</v>
      </c>
      <c r="E926">
        <v>480</v>
      </c>
      <c r="F926">
        <v>420</v>
      </c>
      <c r="G926">
        <v>4</v>
      </c>
      <c r="H926" s="1">
        <v>52915</v>
      </c>
    </row>
    <row r="927" spans="1:8">
      <c r="A927" t="s">
        <v>23</v>
      </c>
      <c r="B927" t="s">
        <v>94</v>
      </c>
      <c r="C927">
        <v>2021</v>
      </c>
      <c r="D927">
        <v>5</v>
      </c>
      <c r="E927">
        <v>480</v>
      </c>
      <c r="F927">
        <v>420</v>
      </c>
      <c r="G927">
        <v>4</v>
      </c>
      <c r="H927" s="1">
        <v>52720</v>
      </c>
    </row>
    <row r="928" spans="1:8">
      <c r="A928" t="s">
        <v>13</v>
      </c>
      <c r="B928" t="s">
        <v>82</v>
      </c>
      <c r="C928">
        <v>2022</v>
      </c>
      <c r="D928">
        <v>3</v>
      </c>
      <c r="E928">
        <v>349</v>
      </c>
      <c r="F928">
        <v>369</v>
      </c>
      <c r="G928">
        <v>4.4000000000000004</v>
      </c>
      <c r="H928" s="1">
        <v>52500</v>
      </c>
    </row>
    <row r="929" spans="1:8">
      <c r="A929" t="s">
        <v>13</v>
      </c>
      <c r="B929" t="s">
        <v>82</v>
      </c>
      <c r="C929">
        <v>2022</v>
      </c>
      <c r="D929">
        <v>3</v>
      </c>
      <c r="E929">
        <v>349</v>
      </c>
      <c r="F929">
        <v>369</v>
      </c>
      <c r="G929">
        <v>4.4000000000000004</v>
      </c>
      <c r="H929" s="1">
        <v>52500</v>
      </c>
    </row>
    <row r="930" spans="1:8">
      <c r="A930" t="s">
        <v>152</v>
      </c>
      <c r="B930" t="s">
        <v>153</v>
      </c>
      <c r="C930">
        <v>2022</v>
      </c>
      <c r="D930">
        <v>3.3</v>
      </c>
      <c r="E930">
        <v>368</v>
      </c>
      <c r="F930">
        <v>376</v>
      </c>
      <c r="G930">
        <v>4.7</v>
      </c>
      <c r="H930" s="1">
        <v>52200</v>
      </c>
    </row>
    <row r="931" spans="1:8">
      <c r="A931" t="s">
        <v>23</v>
      </c>
      <c r="B931" t="s">
        <v>94</v>
      </c>
      <c r="C931">
        <v>2021</v>
      </c>
      <c r="D931">
        <v>5</v>
      </c>
      <c r="E931">
        <v>480</v>
      </c>
      <c r="F931">
        <v>420</v>
      </c>
      <c r="G931">
        <v>4</v>
      </c>
      <c r="H931" s="1">
        <v>51720</v>
      </c>
    </row>
    <row r="932" spans="1:8">
      <c r="A932" t="s">
        <v>23</v>
      </c>
      <c r="B932" t="s">
        <v>94</v>
      </c>
      <c r="C932">
        <v>2021</v>
      </c>
      <c r="D932">
        <v>5</v>
      </c>
      <c r="E932">
        <v>480</v>
      </c>
      <c r="F932">
        <v>420</v>
      </c>
      <c r="G932">
        <v>4.0999999999999996</v>
      </c>
      <c r="H932" s="1">
        <v>51720</v>
      </c>
    </row>
    <row r="933" spans="1:8">
      <c r="A933" t="s">
        <v>23</v>
      </c>
      <c r="B933" t="s">
        <v>94</v>
      </c>
      <c r="C933">
        <v>2021</v>
      </c>
      <c r="D933">
        <v>5</v>
      </c>
      <c r="E933">
        <v>480</v>
      </c>
      <c r="F933">
        <v>420</v>
      </c>
      <c r="G933">
        <v>4</v>
      </c>
      <c r="H933" s="1">
        <v>51000</v>
      </c>
    </row>
    <row r="934" spans="1:8">
      <c r="A934" t="s">
        <v>17</v>
      </c>
      <c r="B934" t="s">
        <v>218</v>
      </c>
      <c r="C934">
        <v>2022</v>
      </c>
      <c r="D934">
        <v>2</v>
      </c>
      <c r="E934">
        <v>255</v>
      </c>
      <c r="F934">
        <v>295</v>
      </c>
      <c r="G934">
        <v>5.2</v>
      </c>
      <c r="H934" s="1">
        <v>50000</v>
      </c>
    </row>
    <row r="935" spans="1:8">
      <c r="A935" t="s">
        <v>19</v>
      </c>
      <c r="B935" t="s">
        <v>229</v>
      </c>
      <c r="C935">
        <v>2021</v>
      </c>
      <c r="D935">
        <v>2</v>
      </c>
      <c r="E935">
        <v>382</v>
      </c>
      <c r="F935">
        <v>354</v>
      </c>
      <c r="G935">
        <v>4</v>
      </c>
      <c r="H935" s="1">
        <v>50000</v>
      </c>
    </row>
    <row r="936" spans="1:8">
      <c r="A936" t="s">
        <v>21</v>
      </c>
      <c r="B936" t="s">
        <v>219</v>
      </c>
      <c r="C936">
        <v>2022</v>
      </c>
      <c r="D936">
        <v>6.2</v>
      </c>
      <c r="E936">
        <v>455</v>
      </c>
      <c r="F936">
        <v>455</v>
      </c>
      <c r="G936">
        <v>4</v>
      </c>
      <c r="H936" s="1">
        <v>49000</v>
      </c>
    </row>
    <row r="937" spans="1:8">
      <c r="A937" t="s">
        <v>25</v>
      </c>
      <c r="B937" t="s">
        <v>66</v>
      </c>
      <c r="C937">
        <v>2021</v>
      </c>
      <c r="D937">
        <v>3.7</v>
      </c>
      <c r="E937">
        <v>350</v>
      </c>
      <c r="F937">
        <v>276</v>
      </c>
      <c r="G937">
        <v>5</v>
      </c>
      <c r="H937" s="1">
        <v>48000</v>
      </c>
    </row>
    <row r="938" spans="1:8">
      <c r="A938" t="s">
        <v>25</v>
      </c>
      <c r="B938" t="s">
        <v>66</v>
      </c>
      <c r="C938">
        <v>2021</v>
      </c>
      <c r="D938">
        <v>3.7</v>
      </c>
      <c r="E938">
        <v>350</v>
      </c>
      <c r="F938">
        <v>276</v>
      </c>
      <c r="G938">
        <v>5</v>
      </c>
      <c r="H938" s="1">
        <v>48000</v>
      </c>
    </row>
    <row r="939" spans="1:8">
      <c r="A939" t="s">
        <v>25</v>
      </c>
      <c r="B939" t="s">
        <v>66</v>
      </c>
      <c r="C939">
        <v>2021</v>
      </c>
      <c r="D939">
        <v>3.7</v>
      </c>
      <c r="E939">
        <v>350</v>
      </c>
      <c r="F939">
        <v>276</v>
      </c>
      <c r="G939">
        <v>4.5999999999999996</v>
      </c>
      <c r="H939" s="1">
        <v>47820</v>
      </c>
    </row>
    <row r="940" spans="1:8">
      <c r="A940" t="s">
        <v>25</v>
      </c>
      <c r="B940" t="s">
        <v>66</v>
      </c>
      <c r="C940">
        <v>2021</v>
      </c>
      <c r="D940">
        <v>3.7</v>
      </c>
      <c r="E940">
        <v>350</v>
      </c>
      <c r="F940">
        <v>276</v>
      </c>
      <c r="G940">
        <v>4.9000000000000004</v>
      </c>
      <c r="H940" s="1">
        <v>47820</v>
      </c>
    </row>
    <row r="941" spans="1:8">
      <c r="A941" t="s">
        <v>25</v>
      </c>
      <c r="B941" t="s">
        <v>66</v>
      </c>
      <c r="C941">
        <v>2020</v>
      </c>
      <c r="D941">
        <v>3.7</v>
      </c>
      <c r="E941">
        <v>350</v>
      </c>
      <c r="F941">
        <v>276</v>
      </c>
      <c r="G941">
        <v>4.7</v>
      </c>
      <c r="H941" s="1">
        <v>47190</v>
      </c>
    </row>
    <row r="942" spans="1:8">
      <c r="A942" t="s">
        <v>25</v>
      </c>
      <c r="B942" t="s">
        <v>66</v>
      </c>
      <c r="C942">
        <v>2021</v>
      </c>
      <c r="D942">
        <v>3.7</v>
      </c>
      <c r="E942">
        <v>350</v>
      </c>
      <c r="F942">
        <v>276</v>
      </c>
      <c r="G942">
        <v>5</v>
      </c>
      <c r="H942" s="1">
        <v>47190</v>
      </c>
    </row>
    <row r="943" spans="1:8">
      <c r="A943" t="s">
        <v>25</v>
      </c>
      <c r="B943" t="s">
        <v>66</v>
      </c>
      <c r="C943">
        <v>2020</v>
      </c>
      <c r="D943">
        <v>3.7</v>
      </c>
      <c r="E943">
        <v>350</v>
      </c>
      <c r="F943">
        <v>276</v>
      </c>
      <c r="G943">
        <v>5</v>
      </c>
      <c r="H943" s="1">
        <v>46815</v>
      </c>
    </row>
    <row r="944" spans="1:8">
      <c r="A944" t="s">
        <v>25</v>
      </c>
      <c r="B944" t="s">
        <v>66</v>
      </c>
      <c r="C944">
        <v>2021</v>
      </c>
      <c r="D944">
        <v>3.7</v>
      </c>
      <c r="E944">
        <v>350</v>
      </c>
      <c r="F944">
        <v>276</v>
      </c>
      <c r="G944">
        <v>4.8</v>
      </c>
      <c r="H944" s="1">
        <v>46610</v>
      </c>
    </row>
    <row r="945" spans="1:8">
      <c r="A945" t="s">
        <v>25</v>
      </c>
      <c r="B945" t="s">
        <v>66</v>
      </c>
      <c r="C945">
        <v>2020</v>
      </c>
      <c r="D945">
        <v>3.7</v>
      </c>
      <c r="E945">
        <v>350</v>
      </c>
      <c r="F945">
        <v>276</v>
      </c>
      <c r="G945">
        <v>5.2</v>
      </c>
      <c r="H945" s="1">
        <v>46200</v>
      </c>
    </row>
    <row r="946" spans="1:8">
      <c r="A946" t="s">
        <v>25</v>
      </c>
      <c r="B946" t="s">
        <v>66</v>
      </c>
      <c r="C946">
        <v>2021</v>
      </c>
      <c r="D946">
        <v>3.7</v>
      </c>
      <c r="E946">
        <v>350</v>
      </c>
      <c r="F946">
        <v>276</v>
      </c>
      <c r="G946">
        <v>4.8</v>
      </c>
      <c r="H946" s="1">
        <v>46100</v>
      </c>
    </row>
    <row r="947" spans="1:8">
      <c r="A947" t="s">
        <v>25</v>
      </c>
      <c r="B947" t="s">
        <v>66</v>
      </c>
      <c r="C947">
        <v>2021</v>
      </c>
      <c r="D947">
        <v>3.7</v>
      </c>
      <c r="E947">
        <v>350</v>
      </c>
      <c r="F947">
        <v>276</v>
      </c>
      <c r="G947">
        <v>5</v>
      </c>
      <c r="H947" s="1">
        <v>46100</v>
      </c>
    </row>
    <row r="948" spans="1:8">
      <c r="A948" t="s">
        <v>25</v>
      </c>
      <c r="B948" t="s">
        <v>66</v>
      </c>
      <c r="C948">
        <v>2021</v>
      </c>
      <c r="D948">
        <v>3.7</v>
      </c>
      <c r="E948">
        <v>350</v>
      </c>
      <c r="F948">
        <v>276</v>
      </c>
      <c r="G948">
        <v>4.7</v>
      </c>
      <c r="H948" s="1">
        <v>46000</v>
      </c>
    </row>
    <row r="949" spans="1:8">
      <c r="A949" t="s">
        <v>25</v>
      </c>
      <c r="B949" t="s">
        <v>66</v>
      </c>
      <c r="C949">
        <v>2021</v>
      </c>
      <c r="D949">
        <v>3.7</v>
      </c>
      <c r="E949">
        <v>350</v>
      </c>
      <c r="F949">
        <v>276</v>
      </c>
      <c r="G949">
        <v>4.9000000000000004</v>
      </c>
      <c r="H949" s="1">
        <v>45790</v>
      </c>
    </row>
    <row r="950" spans="1:8">
      <c r="A950" t="s">
        <v>25</v>
      </c>
      <c r="B950" t="s">
        <v>66</v>
      </c>
      <c r="C950">
        <v>2021</v>
      </c>
      <c r="D950">
        <v>3.7</v>
      </c>
      <c r="E950">
        <v>350</v>
      </c>
      <c r="F950">
        <v>276</v>
      </c>
      <c r="G950">
        <v>4.8</v>
      </c>
      <c r="H950" s="1">
        <v>45790</v>
      </c>
    </row>
    <row r="951" spans="1:8">
      <c r="A951" t="s">
        <v>25</v>
      </c>
      <c r="B951" t="s">
        <v>66</v>
      </c>
      <c r="C951">
        <v>2020</v>
      </c>
      <c r="D951">
        <v>3.7</v>
      </c>
      <c r="E951">
        <v>350</v>
      </c>
      <c r="F951">
        <v>276</v>
      </c>
      <c r="G951">
        <v>4.5999999999999996</v>
      </c>
      <c r="H951" s="1">
        <v>45790</v>
      </c>
    </row>
    <row r="952" spans="1:8">
      <c r="A952" t="s">
        <v>25</v>
      </c>
      <c r="B952" t="s">
        <v>66</v>
      </c>
      <c r="C952">
        <v>2021</v>
      </c>
      <c r="D952">
        <v>3.7</v>
      </c>
      <c r="E952">
        <v>350</v>
      </c>
      <c r="F952">
        <v>276</v>
      </c>
      <c r="G952">
        <v>4.9000000000000004</v>
      </c>
      <c r="H952" s="1">
        <v>45790</v>
      </c>
    </row>
    <row r="953" spans="1:8">
      <c r="A953" t="s">
        <v>25</v>
      </c>
      <c r="B953" t="s">
        <v>66</v>
      </c>
      <c r="C953">
        <v>2021</v>
      </c>
      <c r="D953">
        <v>3.7</v>
      </c>
      <c r="E953">
        <v>350</v>
      </c>
      <c r="F953">
        <v>276</v>
      </c>
      <c r="G953">
        <v>4.8</v>
      </c>
      <c r="H953" s="1">
        <v>45790</v>
      </c>
    </row>
    <row r="954" spans="1:8">
      <c r="A954" t="s">
        <v>25</v>
      </c>
      <c r="B954" t="s">
        <v>66</v>
      </c>
      <c r="C954">
        <v>2021</v>
      </c>
      <c r="D954">
        <v>3.7</v>
      </c>
      <c r="E954">
        <v>350</v>
      </c>
      <c r="F954">
        <v>276</v>
      </c>
      <c r="G954">
        <v>4.5</v>
      </c>
      <c r="H954" s="1">
        <v>45790</v>
      </c>
    </row>
    <row r="955" spans="1:8">
      <c r="A955" t="s">
        <v>25</v>
      </c>
      <c r="B955" t="s">
        <v>66</v>
      </c>
      <c r="C955">
        <v>2021</v>
      </c>
      <c r="D955">
        <v>3.7</v>
      </c>
      <c r="E955">
        <v>350</v>
      </c>
      <c r="F955">
        <v>276</v>
      </c>
      <c r="G955">
        <v>4.5</v>
      </c>
      <c r="H955" s="1">
        <v>45690</v>
      </c>
    </row>
    <row r="956" spans="1:8">
      <c r="A956" t="s">
        <v>25</v>
      </c>
      <c r="B956" t="s">
        <v>66</v>
      </c>
      <c r="C956">
        <v>2021</v>
      </c>
      <c r="D956">
        <v>3.7</v>
      </c>
      <c r="E956">
        <v>350</v>
      </c>
      <c r="F956">
        <v>276</v>
      </c>
      <c r="G956">
        <v>5</v>
      </c>
      <c r="H956" s="1">
        <v>45000</v>
      </c>
    </row>
    <row r="957" spans="1:8">
      <c r="A957" t="s">
        <v>25</v>
      </c>
      <c r="B957" t="s">
        <v>66</v>
      </c>
      <c r="C957">
        <v>2021</v>
      </c>
      <c r="D957">
        <v>3.7</v>
      </c>
      <c r="E957">
        <v>350</v>
      </c>
      <c r="F957">
        <v>276</v>
      </c>
      <c r="G957">
        <v>4.5999999999999996</v>
      </c>
      <c r="H957" s="1">
        <v>45000</v>
      </c>
    </row>
    <row r="958" spans="1:8">
      <c r="A958" t="s">
        <v>25</v>
      </c>
      <c r="B958" t="s">
        <v>66</v>
      </c>
      <c r="C958">
        <v>2021</v>
      </c>
      <c r="D958">
        <v>3.7</v>
      </c>
      <c r="E958">
        <v>350</v>
      </c>
      <c r="F958">
        <v>276</v>
      </c>
      <c r="G958">
        <v>5.2</v>
      </c>
      <c r="H958" s="1">
        <v>45000</v>
      </c>
    </row>
    <row r="959" spans="1:8">
      <c r="A959" t="s">
        <v>25</v>
      </c>
      <c r="B959" t="s">
        <v>66</v>
      </c>
      <c r="C959">
        <v>2021</v>
      </c>
      <c r="D959">
        <v>3.7</v>
      </c>
      <c r="E959">
        <v>350</v>
      </c>
      <c r="F959">
        <v>276</v>
      </c>
      <c r="G959">
        <v>5</v>
      </c>
      <c r="H959" s="1">
        <v>45000</v>
      </c>
    </row>
    <row r="960" spans="1:8">
      <c r="A960" t="s">
        <v>25</v>
      </c>
      <c r="B960" t="s">
        <v>66</v>
      </c>
      <c r="C960">
        <v>2021</v>
      </c>
      <c r="D960">
        <v>3.7</v>
      </c>
      <c r="E960">
        <v>350</v>
      </c>
      <c r="F960">
        <v>276</v>
      </c>
      <c r="G960">
        <v>4.8</v>
      </c>
      <c r="H960" s="1">
        <v>45000</v>
      </c>
    </row>
    <row r="961" spans="1:8">
      <c r="A961" t="s">
        <v>23</v>
      </c>
      <c r="B961" t="s">
        <v>79</v>
      </c>
      <c r="C961">
        <v>2022</v>
      </c>
      <c r="D961">
        <v>5</v>
      </c>
      <c r="E961">
        <v>460</v>
      </c>
      <c r="F961">
        <v>420</v>
      </c>
      <c r="G961">
        <v>4</v>
      </c>
      <c r="H961" s="1">
        <v>45000</v>
      </c>
    </row>
    <row r="962" spans="1:8">
      <c r="A962" t="s">
        <v>21</v>
      </c>
      <c r="B962" t="s">
        <v>179</v>
      </c>
      <c r="C962">
        <v>2021</v>
      </c>
      <c r="D962">
        <v>6.2</v>
      </c>
      <c r="E962">
        <v>455</v>
      </c>
      <c r="F962">
        <v>455</v>
      </c>
      <c r="G962">
        <v>4</v>
      </c>
      <c r="H962" s="1">
        <v>44500</v>
      </c>
    </row>
    <row r="963" spans="1:8">
      <c r="A963" t="s">
        <v>21</v>
      </c>
      <c r="B963" t="s">
        <v>78</v>
      </c>
      <c r="C963">
        <v>2022</v>
      </c>
      <c r="D963">
        <v>6.2</v>
      </c>
      <c r="E963">
        <v>455</v>
      </c>
      <c r="F963">
        <v>455</v>
      </c>
      <c r="G963">
        <v>4.0999999999999996</v>
      </c>
      <c r="H963" s="1">
        <v>44000</v>
      </c>
    </row>
    <row r="964" spans="1:8">
      <c r="A964" t="s">
        <v>21</v>
      </c>
      <c r="B964" t="s">
        <v>78</v>
      </c>
      <c r="C964">
        <v>2022</v>
      </c>
      <c r="D964">
        <v>6.2</v>
      </c>
      <c r="E964">
        <v>455</v>
      </c>
      <c r="F964">
        <v>455</v>
      </c>
      <c r="G964">
        <v>4</v>
      </c>
      <c r="H964" s="1">
        <v>43995</v>
      </c>
    </row>
    <row r="965" spans="1:8">
      <c r="A965" t="s">
        <v>21</v>
      </c>
      <c r="B965" t="s">
        <v>78</v>
      </c>
      <c r="C965">
        <v>2021</v>
      </c>
      <c r="D965">
        <v>6.2</v>
      </c>
      <c r="E965">
        <v>455</v>
      </c>
      <c r="F965">
        <v>455</v>
      </c>
      <c r="G965">
        <v>4.0999999999999996</v>
      </c>
      <c r="H965" s="1">
        <v>43995</v>
      </c>
    </row>
    <row r="966" spans="1:8">
      <c r="A966" t="s">
        <v>106</v>
      </c>
      <c r="B966" t="s">
        <v>107</v>
      </c>
      <c r="C966">
        <v>2022</v>
      </c>
      <c r="D966">
        <v>3</v>
      </c>
      <c r="E966">
        <v>382</v>
      </c>
      <c r="F966">
        <v>368</v>
      </c>
      <c r="G966">
        <v>3.9</v>
      </c>
      <c r="H966" s="1">
        <v>43090</v>
      </c>
    </row>
    <row r="967" spans="1:8">
      <c r="A967" t="s">
        <v>106</v>
      </c>
      <c r="B967" t="s">
        <v>124</v>
      </c>
      <c r="C967">
        <v>2022</v>
      </c>
      <c r="D967">
        <v>3</v>
      </c>
      <c r="E967">
        <v>382</v>
      </c>
      <c r="F967">
        <v>368</v>
      </c>
      <c r="G967">
        <v>3.9</v>
      </c>
      <c r="H967" s="1">
        <v>43090</v>
      </c>
    </row>
    <row r="968" spans="1:8">
      <c r="A968" t="s">
        <v>106</v>
      </c>
      <c r="B968" t="s">
        <v>107</v>
      </c>
      <c r="C968">
        <v>2022</v>
      </c>
      <c r="D968">
        <v>3</v>
      </c>
      <c r="E968">
        <v>382</v>
      </c>
      <c r="F968">
        <v>368</v>
      </c>
      <c r="G968">
        <v>3.9</v>
      </c>
      <c r="H968" s="1">
        <v>43090</v>
      </c>
    </row>
    <row r="969" spans="1:8">
      <c r="A969" t="s">
        <v>106</v>
      </c>
      <c r="B969" t="s">
        <v>124</v>
      </c>
      <c r="C969">
        <v>2022</v>
      </c>
      <c r="D969">
        <v>3</v>
      </c>
      <c r="E969">
        <v>382</v>
      </c>
      <c r="F969">
        <v>368</v>
      </c>
      <c r="G969">
        <v>3.9</v>
      </c>
      <c r="H969" s="1">
        <v>43090</v>
      </c>
    </row>
    <row r="970" spans="1:8">
      <c r="A970" t="s">
        <v>106</v>
      </c>
      <c r="B970" t="s">
        <v>107</v>
      </c>
      <c r="C970">
        <v>2021</v>
      </c>
      <c r="D970">
        <v>3</v>
      </c>
      <c r="E970">
        <v>382</v>
      </c>
      <c r="F970">
        <v>368</v>
      </c>
      <c r="G970">
        <v>3.9</v>
      </c>
      <c r="H970" s="1">
        <v>43000</v>
      </c>
    </row>
    <row r="971" spans="1:8">
      <c r="A971" t="s">
        <v>23</v>
      </c>
      <c r="B971" t="s">
        <v>79</v>
      </c>
      <c r="C971">
        <v>2022</v>
      </c>
      <c r="D971">
        <v>5</v>
      </c>
      <c r="E971">
        <v>460</v>
      </c>
      <c r="F971">
        <v>420</v>
      </c>
      <c r="G971">
        <v>4.5</v>
      </c>
      <c r="H971" s="1">
        <v>43000</v>
      </c>
    </row>
    <row r="972" spans="1:8">
      <c r="A972" t="s">
        <v>21</v>
      </c>
      <c r="B972" t="s">
        <v>78</v>
      </c>
      <c r="C972">
        <v>2021</v>
      </c>
      <c r="D972">
        <v>6.2</v>
      </c>
      <c r="E972">
        <v>455</v>
      </c>
      <c r="F972">
        <v>455</v>
      </c>
      <c r="G972">
        <v>4</v>
      </c>
      <c r="H972" s="1">
        <v>42900</v>
      </c>
    </row>
    <row r="973" spans="1:8">
      <c r="A973" t="s">
        <v>21</v>
      </c>
      <c r="B973" t="s">
        <v>78</v>
      </c>
      <c r="C973">
        <v>2021</v>
      </c>
      <c r="D973">
        <v>6.2</v>
      </c>
      <c r="E973">
        <v>455</v>
      </c>
      <c r="F973">
        <v>455</v>
      </c>
      <c r="G973">
        <v>4.0999999999999996</v>
      </c>
      <c r="H973" s="1">
        <v>42500</v>
      </c>
    </row>
    <row r="974" spans="1:8">
      <c r="A974" t="s">
        <v>21</v>
      </c>
      <c r="B974" t="s">
        <v>78</v>
      </c>
      <c r="C974">
        <v>2022</v>
      </c>
      <c r="D974">
        <v>6.2</v>
      </c>
      <c r="E974">
        <v>455</v>
      </c>
      <c r="F974">
        <v>455</v>
      </c>
      <c r="G974">
        <v>4.3</v>
      </c>
      <c r="H974" s="1">
        <v>42500</v>
      </c>
    </row>
    <row r="975" spans="1:8">
      <c r="A975" t="s">
        <v>21</v>
      </c>
      <c r="B975" t="s">
        <v>78</v>
      </c>
      <c r="C975">
        <v>2021</v>
      </c>
      <c r="D975">
        <v>6.2</v>
      </c>
      <c r="E975">
        <v>455</v>
      </c>
      <c r="F975">
        <v>455</v>
      </c>
      <c r="G975">
        <v>4</v>
      </c>
      <c r="H975" s="1">
        <v>42000</v>
      </c>
    </row>
    <row r="976" spans="1:8">
      <c r="A976" t="s">
        <v>21</v>
      </c>
      <c r="B976" t="s">
        <v>78</v>
      </c>
      <c r="C976">
        <v>2022</v>
      </c>
      <c r="D976">
        <v>6.2</v>
      </c>
      <c r="E976">
        <v>455</v>
      </c>
      <c r="F976">
        <v>455</v>
      </c>
      <c r="G976">
        <v>4.0999999999999996</v>
      </c>
      <c r="H976" s="1">
        <v>42000</v>
      </c>
    </row>
    <row r="977" spans="1:8">
      <c r="A977" t="s">
        <v>21</v>
      </c>
      <c r="B977" t="s">
        <v>78</v>
      </c>
      <c r="C977">
        <v>2021</v>
      </c>
      <c r="D977">
        <v>6.2</v>
      </c>
      <c r="E977">
        <v>455</v>
      </c>
      <c r="F977">
        <v>455</v>
      </c>
      <c r="G977">
        <v>4</v>
      </c>
      <c r="H977" s="1">
        <v>42000</v>
      </c>
    </row>
    <row r="978" spans="1:8">
      <c r="A978" t="s">
        <v>21</v>
      </c>
      <c r="B978" t="s">
        <v>78</v>
      </c>
      <c r="C978">
        <v>2021</v>
      </c>
      <c r="D978">
        <v>6.2</v>
      </c>
      <c r="E978">
        <v>455</v>
      </c>
      <c r="F978">
        <v>455</v>
      </c>
      <c r="G978">
        <v>4</v>
      </c>
      <c r="H978" s="1">
        <v>42000</v>
      </c>
    </row>
    <row r="979" spans="1:8">
      <c r="A979" t="s">
        <v>21</v>
      </c>
      <c r="B979" t="s">
        <v>78</v>
      </c>
      <c r="C979">
        <v>2021</v>
      </c>
      <c r="D979">
        <v>6.2</v>
      </c>
      <c r="E979">
        <v>455</v>
      </c>
      <c r="F979">
        <v>455</v>
      </c>
      <c r="G979">
        <v>4</v>
      </c>
      <c r="H979" s="1">
        <v>42000</v>
      </c>
    </row>
    <row r="980" spans="1:8">
      <c r="A980" t="s">
        <v>21</v>
      </c>
      <c r="B980" t="s">
        <v>78</v>
      </c>
      <c r="C980">
        <v>2021</v>
      </c>
      <c r="D980">
        <v>6.2</v>
      </c>
      <c r="E980">
        <v>455</v>
      </c>
      <c r="F980">
        <v>455</v>
      </c>
      <c r="G980">
        <v>4</v>
      </c>
      <c r="H980" s="1">
        <v>42000</v>
      </c>
    </row>
    <row r="981" spans="1:8">
      <c r="A981" t="s">
        <v>21</v>
      </c>
      <c r="B981" t="s">
        <v>78</v>
      </c>
      <c r="C981">
        <v>2021</v>
      </c>
      <c r="D981">
        <v>6.2</v>
      </c>
      <c r="E981">
        <v>455</v>
      </c>
      <c r="F981">
        <v>455</v>
      </c>
      <c r="G981">
        <v>4.0999999999999996</v>
      </c>
      <c r="H981" s="1">
        <v>40590</v>
      </c>
    </row>
    <row r="982" spans="1:8">
      <c r="A982" t="s">
        <v>21</v>
      </c>
      <c r="B982" t="s">
        <v>78</v>
      </c>
      <c r="C982">
        <v>2021</v>
      </c>
      <c r="D982">
        <v>6.2</v>
      </c>
      <c r="E982">
        <v>455</v>
      </c>
      <c r="F982">
        <v>455</v>
      </c>
      <c r="G982">
        <v>4</v>
      </c>
      <c r="H982" s="1">
        <v>40000</v>
      </c>
    </row>
    <row r="983" spans="1:8">
      <c r="A983" t="s">
        <v>25</v>
      </c>
      <c r="B983" t="s">
        <v>208</v>
      </c>
      <c r="C983">
        <v>2023</v>
      </c>
      <c r="D983">
        <v>3</v>
      </c>
      <c r="E983">
        <v>400</v>
      </c>
      <c r="F983">
        <v>350</v>
      </c>
      <c r="G983">
        <v>4</v>
      </c>
      <c r="H983" s="1">
        <v>40000</v>
      </c>
    </row>
    <row r="984" spans="1:8">
      <c r="A984" t="s">
        <v>23</v>
      </c>
      <c r="B984" t="s">
        <v>79</v>
      </c>
      <c r="C984">
        <v>2022</v>
      </c>
      <c r="D984">
        <v>5</v>
      </c>
      <c r="E984">
        <v>460</v>
      </c>
      <c r="F984">
        <v>420</v>
      </c>
      <c r="G984">
        <v>4.3</v>
      </c>
      <c r="H984" s="1">
        <v>39000</v>
      </c>
    </row>
    <row r="985" spans="1:8">
      <c r="A985" t="s">
        <v>23</v>
      </c>
      <c r="B985" t="s">
        <v>79</v>
      </c>
      <c r="C985">
        <v>2022</v>
      </c>
      <c r="D985">
        <v>5</v>
      </c>
      <c r="E985">
        <v>460</v>
      </c>
      <c r="F985">
        <v>420</v>
      </c>
      <c r="G985">
        <v>4</v>
      </c>
      <c r="H985" s="1">
        <v>38500</v>
      </c>
    </row>
    <row r="986" spans="1:8">
      <c r="A986" t="s">
        <v>144</v>
      </c>
      <c r="B986" t="s">
        <v>145</v>
      </c>
      <c r="C986">
        <v>2021</v>
      </c>
      <c r="D986">
        <v>2.5</v>
      </c>
      <c r="E986">
        <v>310</v>
      </c>
      <c r="F986">
        <v>290</v>
      </c>
      <c r="G986">
        <v>4.5999999999999996</v>
      </c>
      <c r="H986" s="1">
        <v>38170</v>
      </c>
    </row>
    <row r="987" spans="1:8">
      <c r="A987" t="s">
        <v>144</v>
      </c>
      <c r="B987" t="s">
        <v>145</v>
      </c>
      <c r="C987">
        <v>2022</v>
      </c>
      <c r="D987">
        <v>2.5</v>
      </c>
      <c r="E987">
        <v>310</v>
      </c>
      <c r="F987">
        <v>290</v>
      </c>
      <c r="G987">
        <v>5.2</v>
      </c>
      <c r="H987" s="1">
        <v>38170</v>
      </c>
    </row>
    <row r="988" spans="1:8">
      <c r="A988" t="s">
        <v>144</v>
      </c>
      <c r="B988" t="s">
        <v>145</v>
      </c>
      <c r="C988">
        <v>2021</v>
      </c>
      <c r="D988">
        <v>2.5</v>
      </c>
      <c r="E988">
        <v>310</v>
      </c>
      <c r="F988">
        <v>290</v>
      </c>
      <c r="G988">
        <v>5.2</v>
      </c>
      <c r="H988" s="1">
        <v>38170</v>
      </c>
    </row>
    <row r="989" spans="1:8">
      <c r="A989" t="s">
        <v>21</v>
      </c>
      <c r="B989" t="s">
        <v>78</v>
      </c>
      <c r="C989">
        <v>2022</v>
      </c>
      <c r="D989">
        <v>6.2</v>
      </c>
      <c r="E989">
        <v>455</v>
      </c>
      <c r="F989">
        <v>455</v>
      </c>
      <c r="G989">
        <v>4.0999999999999996</v>
      </c>
      <c r="H989" s="1">
        <v>37500</v>
      </c>
    </row>
    <row r="990" spans="1:8">
      <c r="A990" t="s">
        <v>23</v>
      </c>
      <c r="B990" t="s">
        <v>79</v>
      </c>
      <c r="C990">
        <v>2022</v>
      </c>
      <c r="D990">
        <v>5</v>
      </c>
      <c r="E990">
        <v>460</v>
      </c>
      <c r="F990">
        <v>420</v>
      </c>
      <c r="G990">
        <v>4.3</v>
      </c>
      <c r="H990" s="1">
        <v>36120</v>
      </c>
    </row>
    <row r="991" spans="1:8">
      <c r="A991" t="s">
        <v>31</v>
      </c>
      <c r="B991" t="s">
        <v>224</v>
      </c>
      <c r="C991">
        <v>2021</v>
      </c>
      <c r="D991">
        <v>5.7</v>
      </c>
      <c r="E991">
        <v>372</v>
      </c>
      <c r="F991">
        <v>400</v>
      </c>
      <c r="G991">
        <v>5.0999999999999996</v>
      </c>
      <c r="H991" s="1">
        <v>35000</v>
      </c>
    </row>
    <row r="992" spans="1:8">
      <c r="A992" t="s">
        <v>25</v>
      </c>
      <c r="B992" t="s">
        <v>90</v>
      </c>
      <c r="C992">
        <v>2021</v>
      </c>
      <c r="D992">
        <v>3.7</v>
      </c>
      <c r="E992">
        <v>332</v>
      </c>
      <c r="F992">
        <v>270</v>
      </c>
      <c r="G992">
        <v>5.3</v>
      </c>
      <c r="H992" s="1">
        <v>33000</v>
      </c>
    </row>
    <row r="993" spans="1:8">
      <c r="A993" t="s">
        <v>25</v>
      </c>
      <c r="B993" t="s">
        <v>90</v>
      </c>
      <c r="C993">
        <v>2021</v>
      </c>
      <c r="D993">
        <v>3.7</v>
      </c>
      <c r="E993">
        <v>332</v>
      </c>
      <c r="F993">
        <v>270</v>
      </c>
      <c r="G993">
        <v>4.7</v>
      </c>
      <c r="H993" s="1">
        <v>31015</v>
      </c>
    </row>
    <row r="994" spans="1:8">
      <c r="A994" t="s">
        <v>25</v>
      </c>
      <c r="B994" t="s">
        <v>90</v>
      </c>
      <c r="C994">
        <v>2021</v>
      </c>
      <c r="D994">
        <v>3.7</v>
      </c>
      <c r="E994">
        <v>332</v>
      </c>
      <c r="F994">
        <v>270</v>
      </c>
      <c r="G994">
        <v>5</v>
      </c>
      <c r="H994" s="1">
        <v>30090</v>
      </c>
    </row>
    <row r="995" spans="1:8">
      <c r="A995" t="s">
        <v>25</v>
      </c>
      <c r="B995" t="s">
        <v>90</v>
      </c>
      <c r="C995">
        <v>2021</v>
      </c>
      <c r="D995">
        <v>3.7</v>
      </c>
      <c r="E995">
        <v>332</v>
      </c>
      <c r="F995">
        <v>270</v>
      </c>
      <c r="G995">
        <v>4.9000000000000004</v>
      </c>
      <c r="H995" s="1">
        <v>30090</v>
      </c>
    </row>
    <row r="996" spans="1:8">
      <c r="A996" t="s">
        <v>25</v>
      </c>
      <c r="B996" t="s">
        <v>90</v>
      </c>
      <c r="C996">
        <v>2021</v>
      </c>
      <c r="D996">
        <v>3.7</v>
      </c>
      <c r="E996">
        <v>350</v>
      </c>
      <c r="F996">
        <v>276</v>
      </c>
      <c r="G996">
        <v>5.3</v>
      </c>
      <c r="H996" s="1">
        <v>30090</v>
      </c>
    </row>
    <row r="997" spans="1:8">
      <c r="A997" t="s">
        <v>25</v>
      </c>
      <c r="B997" t="s">
        <v>220</v>
      </c>
      <c r="C997">
        <v>2020</v>
      </c>
      <c r="D997">
        <v>3.7</v>
      </c>
      <c r="E997">
        <v>332</v>
      </c>
      <c r="F997">
        <v>270</v>
      </c>
      <c r="G997">
        <v>5</v>
      </c>
      <c r="H997" s="1">
        <v>30090</v>
      </c>
    </row>
    <row r="998" spans="1:8">
      <c r="A998" t="s">
        <v>25</v>
      </c>
      <c r="B998" t="s">
        <v>90</v>
      </c>
      <c r="C998">
        <v>2021</v>
      </c>
      <c r="D998">
        <v>3.7</v>
      </c>
      <c r="E998">
        <v>332</v>
      </c>
      <c r="F998">
        <v>270</v>
      </c>
      <c r="G998">
        <v>5</v>
      </c>
      <c r="H998" s="1">
        <v>30090</v>
      </c>
    </row>
    <row r="999" spans="1:8">
      <c r="A999" t="s">
        <v>25</v>
      </c>
      <c r="B999" t="s">
        <v>90</v>
      </c>
      <c r="C999">
        <v>2021</v>
      </c>
      <c r="D999">
        <v>3.7</v>
      </c>
      <c r="E999">
        <v>332</v>
      </c>
      <c r="F999">
        <v>270</v>
      </c>
      <c r="G999">
        <v>5.0999999999999996</v>
      </c>
      <c r="H999" s="1">
        <v>30090</v>
      </c>
    </row>
    <row r="1000" spans="1:8">
      <c r="A1000" t="s">
        <v>25</v>
      </c>
      <c r="B1000" t="s">
        <v>90</v>
      </c>
      <c r="C1000">
        <v>2021</v>
      </c>
      <c r="D1000">
        <v>3.7</v>
      </c>
      <c r="E1000">
        <v>332</v>
      </c>
      <c r="F1000">
        <v>270</v>
      </c>
      <c r="G1000">
        <v>5</v>
      </c>
      <c r="H1000" s="1">
        <v>30000</v>
      </c>
    </row>
    <row r="1001" spans="1:8">
      <c r="A1001" t="s">
        <v>25</v>
      </c>
      <c r="B1001" t="s">
        <v>90</v>
      </c>
      <c r="C1001">
        <v>2021</v>
      </c>
      <c r="D1001">
        <v>3.7</v>
      </c>
      <c r="E1001">
        <v>332</v>
      </c>
      <c r="F1001">
        <v>270</v>
      </c>
      <c r="G1001">
        <v>5.2</v>
      </c>
      <c r="H1001" s="1">
        <v>30000</v>
      </c>
    </row>
    <row r="1002" spans="1:8">
      <c r="A1002" t="s">
        <v>31</v>
      </c>
      <c r="B1002" t="s">
        <v>213</v>
      </c>
      <c r="C1002">
        <v>2022</v>
      </c>
      <c r="D1002">
        <v>3.6</v>
      </c>
      <c r="E1002">
        <v>305</v>
      </c>
      <c r="F1002">
        <v>268</v>
      </c>
      <c r="G1002">
        <v>6.4</v>
      </c>
      <c r="H1002" s="1">
        <v>28000</v>
      </c>
    </row>
    <row r="1003" spans="1:8">
      <c r="A1003" t="s">
        <v>23</v>
      </c>
      <c r="B1003" t="s">
        <v>236</v>
      </c>
      <c r="C1003">
        <v>2021</v>
      </c>
      <c r="D1003">
        <v>2.2999999999999998</v>
      </c>
      <c r="E1003">
        <v>310</v>
      </c>
      <c r="F1003">
        <v>350</v>
      </c>
      <c r="G1003">
        <v>5.3</v>
      </c>
      <c r="H1003" s="1">
        <v>27205</v>
      </c>
    </row>
    <row r="1004" spans="1:8">
      <c r="A1004" t="s">
        <v>98</v>
      </c>
      <c r="B1004" t="s">
        <v>99</v>
      </c>
      <c r="C1004">
        <v>2021</v>
      </c>
      <c r="D1004">
        <v>2</v>
      </c>
      <c r="E1004">
        <v>181</v>
      </c>
      <c r="F1004">
        <v>151</v>
      </c>
      <c r="G1004">
        <v>6.5</v>
      </c>
      <c r="H1004" s="1">
        <v>26830</v>
      </c>
    </row>
    <row r="1005" spans="1:8">
      <c r="A1005" t="s">
        <v>21</v>
      </c>
      <c r="B1005" t="s">
        <v>201</v>
      </c>
      <c r="C1005">
        <v>2021</v>
      </c>
      <c r="D1005">
        <v>6.2</v>
      </c>
      <c r="E1005">
        <v>455</v>
      </c>
      <c r="F1005">
        <v>455</v>
      </c>
      <c r="G1005">
        <v>4</v>
      </c>
      <c r="H1005" s="1">
        <v>25000</v>
      </c>
    </row>
    <row r="1006" spans="1:8">
      <c r="A1006" t="s">
        <v>21</v>
      </c>
      <c r="B1006" t="s">
        <v>201</v>
      </c>
      <c r="C1006">
        <v>2022</v>
      </c>
      <c r="D1006">
        <v>6.2</v>
      </c>
      <c r="E1006">
        <v>455</v>
      </c>
      <c r="F1006">
        <v>455</v>
      </c>
      <c r="G1006">
        <v>4</v>
      </c>
      <c r="H1006" s="1">
        <v>25000</v>
      </c>
    </row>
    <row r="1007" spans="1:8">
      <c r="A1007" t="s">
        <v>21</v>
      </c>
      <c r="B1007" t="s">
        <v>201</v>
      </c>
      <c r="C1007">
        <v>2021</v>
      </c>
      <c r="D1007">
        <v>6.2</v>
      </c>
      <c r="E1007">
        <v>455</v>
      </c>
      <c r="F1007">
        <v>455</v>
      </c>
      <c r="G1007">
        <v>4</v>
      </c>
      <c r="H1007" s="1">
        <v>25000</v>
      </c>
    </row>
    <row r="1008" spans="1:8">
      <c r="A1008" t="s">
        <v>21</v>
      </c>
      <c r="B1008" t="s">
        <v>201</v>
      </c>
      <c r="C1008">
        <v>2021</v>
      </c>
      <c r="D1008">
        <v>6.2</v>
      </c>
      <c r="E1008">
        <v>455</v>
      </c>
      <c r="F1008">
        <v>455</v>
      </c>
      <c r="G1008">
        <v>4</v>
      </c>
      <c r="H1008" s="1">
        <v>25000</v>
      </c>
    </row>
  </sheetData>
  <mergeCells count="1">
    <mergeCell ref="K22:L22"/>
  </mergeCells>
  <conditionalFormatting sqref="H1:H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C8D3-AB5B-4878-B30B-D0F22D36D633}">
  <dimension ref="A3:B7"/>
  <sheetViews>
    <sheetView workbookViewId="0">
      <selection activeCell="B19" sqref="B19"/>
    </sheetView>
  </sheetViews>
  <sheetFormatPr defaultRowHeight="15"/>
  <cols>
    <col min="1" max="1" width="14.85546875" bestFit="1" customWidth="1"/>
    <col min="2" max="2" width="20" bestFit="1" customWidth="1"/>
    <col min="3" max="155" width="10.85546875" bestFit="1" customWidth="1"/>
    <col min="156" max="345" width="11.85546875" bestFit="1" customWidth="1"/>
    <col min="346" max="368" width="13.5703125" bestFit="1" customWidth="1"/>
    <col min="369" max="369" width="11.28515625" bestFit="1" customWidth="1"/>
  </cols>
  <sheetData>
    <row r="3" spans="1:2">
      <c r="A3" s="3" t="s">
        <v>237</v>
      </c>
      <c r="B3" t="s">
        <v>240</v>
      </c>
    </row>
    <row r="4" spans="1:2">
      <c r="A4" s="4" t="s">
        <v>41</v>
      </c>
      <c r="B4" s="14">
        <v>150980</v>
      </c>
    </row>
    <row r="5" spans="1:2">
      <c r="A5" s="4" t="s">
        <v>15</v>
      </c>
      <c r="B5" s="14">
        <v>1050000</v>
      </c>
    </row>
    <row r="6" spans="1:2">
      <c r="A6" s="4" t="s">
        <v>19</v>
      </c>
      <c r="B6" s="14">
        <v>132000</v>
      </c>
    </row>
    <row r="7" spans="1:2">
      <c r="A7" s="4" t="s">
        <v>238</v>
      </c>
      <c r="B7" s="14">
        <v>1332980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2DAA-3D6B-4FDE-92BA-CF10398616D9}">
  <dimension ref="A1:B14"/>
  <sheetViews>
    <sheetView workbookViewId="0">
      <selection activeCell="B4" sqref="B4"/>
    </sheetView>
  </sheetViews>
  <sheetFormatPr defaultRowHeight="15"/>
  <cols>
    <col min="1" max="1" width="28.42578125" bestFit="1" customWidth="1"/>
    <col min="2" max="2" width="20" bestFit="1" customWidth="1"/>
    <col min="3" max="3" width="15" bestFit="1" customWidth="1"/>
    <col min="4" max="4" width="8" bestFit="1" customWidth="1"/>
    <col min="5" max="5" width="9.85546875" bestFit="1" customWidth="1"/>
    <col min="6" max="6" width="11.28515625" bestFit="1" customWidth="1"/>
  </cols>
  <sheetData>
    <row r="1" spans="1:2">
      <c r="A1" s="3" t="s">
        <v>2</v>
      </c>
      <c r="B1" t="s">
        <v>241</v>
      </c>
    </row>
    <row r="2" spans="1:2">
      <c r="A2" s="3" t="s">
        <v>0</v>
      </c>
      <c r="B2" t="s">
        <v>241</v>
      </c>
    </row>
    <row r="4" spans="1:2">
      <c r="A4" s="3" t="s">
        <v>237</v>
      </c>
      <c r="B4" t="s">
        <v>240</v>
      </c>
    </row>
    <row r="5" spans="1:2">
      <c r="A5" s="4" t="s">
        <v>215</v>
      </c>
      <c r="B5" s="5">
        <v>2.4901203278818056E-2</v>
      </c>
    </row>
    <row r="6" spans="1:2">
      <c r="A6" s="4" t="s">
        <v>229</v>
      </c>
      <c r="B6" s="5">
        <v>5.985866172792802E-3</v>
      </c>
    </row>
    <row r="7" spans="1:2">
      <c r="A7" s="4" t="s">
        <v>77</v>
      </c>
      <c r="B7" s="5">
        <v>4.288274526188763E-2</v>
      </c>
    </row>
    <row r="8" spans="1:2">
      <c r="A8" s="4" t="s">
        <v>59</v>
      </c>
      <c r="B8" s="5">
        <v>0.24360679563414864</v>
      </c>
    </row>
    <row r="9" spans="1:2">
      <c r="A9" s="4" t="s">
        <v>159</v>
      </c>
      <c r="B9" s="5">
        <v>2.4194272483811226E-2</v>
      </c>
    </row>
    <row r="10" spans="1:2">
      <c r="A10" s="4" t="s">
        <v>87</v>
      </c>
      <c r="B10" s="5">
        <v>5.5341128527321287E-2</v>
      </c>
    </row>
    <row r="11" spans="1:2">
      <c r="A11" s="4" t="s">
        <v>141</v>
      </c>
      <c r="B11" s="5">
        <v>0.11151668679912989</v>
      </c>
    </row>
    <row r="12" spans="1:2">
      <c r="A12" s="4" t="s">
        <v>127</v>
      </c>
      <c r="B12" s="5">
        <v>0.40703889974991053</v>
      </c>
    </row>
    <row r="13" spans="1:2">
      <c r="A13" s="4" t="s">
        <v>81</v>
      </c>
      <c r="B13" s="5">
        <v>8.4532402092179951E-2</v>
      </c>
    </row>
    <row r="14" spans="1:2">
      <c r="A14" s="4" t="s">
        <v>238</v>
      </c>
      <c r="B14" s="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3B3E-E85F-4328-BD0E-557E7E448B3F}">
  <dimension ref="A1:K6"/>
  <sheetViews>
    <sheetView topLeftCell="A6" workbookViewId="0">
      <selection activeCell="J21" sqref="J21"/>
    </sheetView>
  </sheetViews>
  <sheetFormatPr defaultRowHeight="15"/>
  <cols>
    <col min="1" max="1" width="20" bestFit="1" customWidth="1"/>
    <col min="2" max="2" width="16.28515625" bestFit="1" customWidth="1"/>
    <col min="3" max="3" width="9.28515625" bestFit="1" customWidth="1"/>
    <col min="4" max="4" width="9.140625" bestFit="1" customWidth="1"/>
    <col min="5" max="5" width="11.85546875" bestFit="1" customWidth="1"/>
    <col min="6" max="6" width="17.42578125" bestFit="1" customWidth="1"/>
    <col min="7" max="7" width="28.42578125" bestFit="1" customWidth="1"/>
    <col min="8" max="8" width="8.5703125" bestFit="1" customWidth="1"/>
    <col min="9" max="9" width="16.42578125" bestFit="1" customWidth="1"/>
    <col min="10" max="10" width="9.85546875" bestFit="1" customWidth="1"/>
    <col min="11" max="11" width="11.28515625" bestFit="1" customWidth="1"/>
  </cols>
  <sheetData>
    <row r="1" spans="1:11">
      <c r="A1" s="3" t="s">
        <v>2</v>
      </c>
      <c r="B1" t="s">
        <v>241</v>
      </c>
    </row>
    <row r="2" spans="1:11">
      <c r="A2" s="3" t="s">
        <v>0</v>
      </c>
      <c r="B2" t="s">
        <v>241</v>
      </c>
    </row>
    <row r="4" spans="1:11">
      <c r="B4" s="3" t="s">
        <v>239</v>
      </c>
    </row>
    <row r="5" spans="1:11">
      <c r="B5" t="s">
        <v>215</v>
      </c>
      <c r="C5" t="s">
        <v>229</v>
      </c>
      <c r="D5" t="s">
        <v>77</v>
      </c>
      <c r="E5" t="s">
        <v>59</v>
      </c>
      <c r="F5" t="s">
        <v>159</v>
      </c>
      <c r="G5" t="s">
        <v>87</v>
      </c>
      <c r="H5" t="s">
        <v>141</v>
      </c>
      <c r="I5" t="s">
        <v>127</v>
      </c>
      <c r="J5" t="s">
        <v>81</v>
      </c>
      <c r="K5" t="s">
        <v>238</v>
      </c>
    </row>
    <row r="6" spans="1:11">
      <c r="A6" t="s">
        <v>240</v>
      </c>
      <c r="B6">
        <v>208000</v>
      </c>
      <c r="C6">
        <v>50000</v>
      </c>
      <c r="D6">
        <v>358200</v>
      </c>
      <c r="E6">
        <v>2034850</v>
      </c>
      <c r="F6">
        <v>202095</v>
      </c>
      <c r="G6">
        <v>462265</v>
      </c>
      <c r="H6">
        <v>931500</v>
      </c>
      <c r="I6">
        <v>3400000</v>
      </c>
      <c r="J6">
        <v>706100</v>
      </c>
      <c r="K6">
        <v>8353010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BF38-63D9-4112-BECA-B083352AC2F6}">
  <dimension ref="A1"/>
  <sheetViews>
    <sheetView zoomScale="37" zoomScaleNormal="37" workbookViewId="0">
      <selection activeCell="AK24" sqref="AK24"/>
    </sheetView>
  </sheetViews>
  <sheetFormatPr defaultRowHeight="1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998FD-7897-4D35-8918-F3E1E3B74C34}">
  <dimension ref="A3:B7"/>
  <sheetViews>
    <sheetView topLeftCell="A3" workbookViewId="0">
      <selection activeCell="A3" sqref="A3"/>
    </sheetView>
  </sheetViews>
  <sheetFormatPr defaultRowHeight="15"/>
  <cols>
    <col min="1" max="1" width="14.85546875" bestFit="1" customWidth="1"/>
    <col min="2" max="2" width="20" bestFit="1" customWidth="1"/>
    <col min="3" max="155" width="10.85546875" bestFit="1" customWidth="1"/>
    <col min="156" max="345" width="11.85546875" bestFit="1" customWidth="1"/>
    <col min="346" max="368" width="13.5703125" bestFit="1" customWidth="1"/>
    <col min="369" max="369" width="11.28515625" bestFit="1" customWidth="1"/>
  </cols>
  <sheetData>
    <row r="3" spans="1:2">
      <c r="A3" s="3" t="s">
        <v>237</v>
      </c>
      <c r="B3" t="s">
        <v>240</v>
      </c>
    </row>
    <row r="4" spans="1:2">
      <c r="A4" s="4" t="s">
        <v>41</v>
      </c>
      <c r="B4" s="14">
        <v>150980</v>
      </c>
    </row>
    <row r="5" spans="1:2">
      <c r="A5" s="4" t="s">
        <v>15</v>
      </c>
      <c r="B5" s="14">
        <v>1050000</v>
      </c>
    </row>
    <row r="6" spans="1:2">
      <c r="A6" s="4" t="s">
        <v>19</v>
      </c>
      <c r="B6" s="14">
        <v>132000</v>
      </c>
    </row>
    <row r="7" spans="1:2">
      <c r="A7" s="4" t="s">
        <v>238</v>
      </c>
      <c r="B7" s="14">
        <v>1332980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A79A5-D788-45FA-AC7E-FC43E9C4F2FC}">
  <dimension ref="A1:C16"/>
  <sheetViews>
    <sheetView tabSelected="1" workbookViewId="0">
      <selection activeCell="C7" sqref="C7"/>
    </sheetView>
  </sheetViews>
  <sheetFormatPr defaultRowHeight="15"/>
  <cols>
    <col min="1" max="1" width="16.28515625" bestFit="1" customWidth="1"/>
    <col min="2" max="9" width="5" bestFit="1" customWidth="1"/>
    <col min="10" max="10" width="11.28515625" bestFit="1" customWidth="1"/>
  </cols>
  <sheetData>
    <row r="1" spans="1:3">
      <c r="A1" t="s">
        <v>259</v>
      </c>
    </row>
    <row r="10" spans="1:3">
      <c r="A10" t="s">
        <v>260</v>
      </c>
    </row>
    <row r="12" spans="1:3">
      <c r="A12" t="s">
        <v>262</v>
      </c>
      <c r="C12" t="s">
        <v>263</v>
      </c>
    </row>
    <row r="13" spans="1:3">
      <c r="A13" t="s">
        <v>264</v>
      </c>
      <c r="C13" t="str">
        <f>CONCATENATE(A16, " ,", B16, ",", C16, ",",D16, ",",E16,",",F16, ",",G16, ",",H16, ",", I16,)</f>
        <v>2019 ,,,,,,,,</v>
      </c>
    </row>
    <row r="14" spans="1:3">
      <c r="A14" t="s">
        <v>261</v>
      </c>
    </row>
    <row r="15" spans="1:3">
      <c r="A15" s="3" t="s">
        <v>239</v>
      </c>
    </row>
    <row r="16" spans="1:3">
      <c r="A16">
        <v>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Sports Car</vt:lpstr>
      <vt:lpstr>Sales by Car Make (2)</vt:lpstr>
      <vt:lpstr>Sales By %</vt:lpstr>
      <vt:lpstr>Product Sales</vt:lpstr>
      <vt:lpstr>Dashboard</vt:lpstr>
      <vt:lpstr>dynamic pivot tbl</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Feyisara Akinbuli</cp:lastModifiedBy>
  <cp:lastPrinted>2023-11-26T15:59:59Z</cp:lastPrinted>
  <dcterms:created xsi:type="dcterms:W3CDTF">2023-11-20T23:43:10Z</dcterms:created>
  <dcterms:modified xsi:type="dcterms:W3CDTF">2024-02-20T03:38:08Z</dcterms:modified>
</cp:coreProperties>
</file>