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All_reports\"/>
    </mc:Choice>
  </mc:AlternateContent>
  <xr:revisionPtr revIDLastSave="0" documentId="8_{E6899A68-A2C4-49BD-ACBF-BA22BE7A69B2}" xr6:coauthVersionLast="47" xr6:coauthVersionMax="47" xr10:uidLastSave="{00000000-0000-0000-0000-000000000000}"/>
  <bookViews>
    <workbookView xWindow="645" yWindow="4050" windowWidth="21600" windowHeight="11385"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externalReferences>
    <externalReference r:id="rId24"/>
  </externalReference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5" i="10" l="1"/>
  <c r="B135" i="10"/>
  <c r="K91" i="10"/>
  <c r="G64" i="10"/>
  <c r="C64" i="10"/>
  <c r="G50" i="10"/>
  <c r="E50" i="10"/>
  <c r="G49" i="10"/>
  <c r="E49" i="10"/>
  <c r="D49" i="10"/>
  <c r="G48" i="10"/>
  <c r="E48" i="10"/>
  <c r="D48" i="10"/>
  <c r="G47" i="10"/>
  <c r="E47" i="10"/>
  <c r="D47" i="10"/>
  <c r="G46" i="10"/>
  <c r="E46" i="10"/>
  <c r="D46" i="10"/>
  <c r="K40" i="10"/>
  <c r="B40" i="10"/>
  <c r="B36" i="10"/>
  <c r="K36" i="10" s="1"/>
  <c r="B20" i="10"/>
  <c r="K20" i="10" s="1"/>
  <c r="B18" i="10"/>
  <c r="K18" i="10" s="1"/>
  <c r="K14" i="10"/>
  <c r="C14" i="10"/>
  <c r="B14" i="10"/>
  <c r="C13" i="10"/>
  <c r="B13" i="10"/>
  <c r="K13" i="10" s="1"/>
  <c r="K12" i="10"/>
  <c r="C12" i="10"/>
  <c r="B12" i="10"/>
  <c r="C8" i="10"/>
  <c r="C7" i="10"/>
  <c r="G132" i="9"/>
  <c r="B132" i="9"/>
  <c r="K88" i="9"/>
  <c r="G62" i="9"/>
  <c r="G48" i="9"/>
  <c r="E48" i="9"/>
  <c r="G47" i="9"/>
  <c r="E47" i="9"/>
  <c r="D47" i="9"/>
  <c r="G46" i="9"/>
  <c r="E46" i="9"/>
  <c r="D46" i="9"/>
  <c r="G45" i="9"/>
  <c r="E45" i="9"/>
  <c r="D45" i="9"/>
  <c r="G44" i="9"/>
  <c r="E44" i="9"/>
  <c r="D44" i="9"/>
  <c r="K38" i="9"/>
  <c r="B38" i="9"/>
  <c r="K34" i="9"/>
  <c r="B34" i="9"/>
  <c r="B18" i="9"/>
  <c r="K18" i="9" s="1"/>
  <c r="C14" i="9"/>
  <c r="B14" i="9"/>
  <c r="K14" i="9" s="1"/>
  <c r="K13" i="9"/>
  <c r="C13" i="9"/>
  <c r="B13" i="9"/>
  <c r="K12" i="9"/>
  <c r="C12" i="9"/>
  <c r="B12" i="9"/>
  <c r="C8" i="9"/>
  <c r="C7" i="9"/>
  <c r="G138" i="8"/>
  <c r="B138" i="8"/>
  <c r="K93" i="8"/>
  <c r="H67" i="8"/>
  <c r="G53" i="8"/>
  <c r="E53" i="8"/>
  <c r="G52" i="8"/>
  <c r="E52" i="8"/>
  <c r="D52" i="8"/>
  <c r="G51" i="8"/>
  <c r="E51" i="8"/>
  <c r="D51" i="8"/>
  <c r="G50" i="8"/>
  <c r="E50" i="8"/>
  <c r="D50" i="8"/>
  <c r="K44" i="8"/>
  <c r="B44" i="8"/>
  <c r="K40" i="8"/>
  <c r="K38" i="8"/>
  <c r="B38" i="8"/>
  <c r="K20" i="8"/>
  <c r="B20" i="8"/>
  <c r="K18" i="8"/>
  <c r="B18" i="8"/>
  <c r="K14" i="8"/>
  <c r="C14" i="8"/>
  <c r="B14" i="8"/>
  <c r="C13" i="8"/>
  <c r="B13" i="8"/>
  <c r="K13" i="8" s="1"/>
  <c r="K12" i="8"/>
  <c r="C12" i="8"/>
  <c r="B12" i="8"/>
  <c r="C8" i="8"/>
  <c r="C7" i="8"/>
  <c r="G138" i="7"/>
  <c r="B138" i="7"/>
  <c r="K93" i="7"/>
  <c r="J87" i="7"/>
  <c r="B89" i="7" s="1"/>
  <c r="I67" i="7"/>
  <c r="G53" i="7"/>
  <c r="E53" i="7"/>
  <c r="D53" i="7"/>
  <c r="G52" i="7"/>
  <c r="E52" i="7"/>
  <c r="D52" i="7"/>
  <c r="G51" i="7"/>
  <c r="E51" i="7"/>
  <c r="D51" i="7"/>
  <c r="G50" i="7"/>
  <c r="E50" i="7"/>
  <c r="D50" i="7"/>
  <c r="G49" i="7"/>
  <c r="E49" i="7"/>
  <c r="D49" i="7"/>
  <c r="G48" i="7"/>
  <c r="E48" i="7"/>
  <c r="D48" i="7"/>
  <c r="G47" i="7"/>
  <c r="E47" i="7"/>
  <c r="D47" i="7"/>
  <c r="G46" i="7"/>
  <c r="E46" i="7"/>
  <c r="D46" i="7"/>
  <c r="K40" i="7"/>
  <c r="B40" i="7"/>
  <c r="B36" i="7"/>
  <c r="K36" i="7" s="1"/>
  <c r="K18" i="7"/>
  <c r="B18" i="7"/>
  <c r="K14" i="7"/>
  <c r="C14" i="7"/>
  <c r="B14" i="7"/>
  <c r="C13" i="7"/>
  <c r="B13" i="7"/>
  <c r="K13" i="7" s="1"/>
  <c r="C12" i="7"/>
  <c r="K12" i="7" s="1"/>
  <c r="B12" i="7"/>
  <c r="C8" i="7"/>
  <c r="C7" i="7"/>
  <c r="G142" i="6"/>
  <c r="B142" i="6"/>
  <c r="K97" i="6"/>
  <c r="B92" i="6"/>
  <c r="K92" i="6" s="1"/>
  <c r="J91" i="6"/>
  <c r="B93" i="6" s="1"/>
  <c r="G57" i="6"/>
  <c r="E57" i="6"/>
  <c r="D57" i="6"/>
  <c r="G56" i="6"/>
  <c r="E56" i="6"/>
  <c r="D56" i="6"/>
  <c r="G55" i="6"/>
  <c r="E55" i="6"/>
  <c r="D55" i="6"/>
  <c r="G54" i="6"/>
  <c r="E54" i="6"/>
  <c r="D54" i="6"/>
  <c r="G53" i="6"/>
  <c r="E53" i="6"/>
  <c r="D53" i="6"/>
  <c r="G52" i="6"/>
  <c r="E52" i="6"/>
  <c r="D52" i="6"/>
  <c r="G51" i="6"/>
  <c r="E51" i="6"/>
  <c r="D51" i="6"/>
  <c r="G50" i="6"/>
  <c r="E50" i="6"/>
  <c r="D50" i="6"/>
  <c r="B44" i="6"/>
  <c r="K44" i="6" s="1"/>
  <c r="K40" i="6"/>
  <c r="B38" i="6"/>
  <c r="K38" i="6" s="1"/>
  <c r="B20" i="6"/>
  <c r="K20" i="6" s="1"/>
  <c r="K18" i="6"/>
  <c r="B18" i="6"/>
  <c r="C14" i="6"/>
  <c r="B14" i="6"/>
  <c r="K14" i="6" s="1"/>
  <c r="K13" i="6"/>
  <c r="C13" i="6"/>
  <c r="B13" i="6"/>
  <c r="K12" i="6"/>
  <c r="C12" i="6"/>
  <c r="B12" i="6"/>
  <c r="C8" i="6"/>
  <c r="C7" i="6"/>
  <c r="I16" i="4"/>
  <c r="B13" i="4"/>
  <c r="B10" i="4"/>
  <c r="M366" i="3"/>
  <c r="J366" i="3"/>
  <c r="P366" i="3" s="1"/>
  <c r="I366" i="3"/>
  <c r="G366" i="3"/>
  <c r="E366" i="3"/>
  <c r="D366" i="3"/>
  <c r="N365" i="3"/>
  <c r="J365" i="3"/>
  <c r="H365" i="3" s="1"/>
  <c r="E365" i="3"/>
  <c r="C365" i="3"/>
  <c r="P364" i="3"/>
  <c r="L364" i="3"/>
  <c r="J364" i="3"/>
  <c r="H364" i="3" s="1"/>
  <c r="G364" i="3"/>
  <c r="E364" i="3"/>
  <c r="C364" i="3"/>
  <c r="R363" i="3"/>
  <c r="N363" i="3"/>
  <c r="L363" i="3"/>
  <c r="J363" i="3"/>
  <c r="Q362" i="3"/>
  <c r="P362" i="3"/>
  <c r="N362" i="3"/>
  <c r="L362" i="3"/>
  <c r="K362" i="3"/>
  <c r="J362" i="3"/>
  <c r="H362" i="3" s="1"/>
  <c r="I362" i="3"/>
  <c r="G362" i="3"/>
  <c r="E362" i="3"/>
  <c r="D362" i="3"/>
  <c r="C362" i="3"/>
  <c r="R361" i="3"/>
  <c r="P361" i="3"/>
  <c r="N361" i="3"/>
  <c r="M361" i="3"/>
  <c r="L361" i="3"/>
  <c r="K361" i="3"/>
  <c r="J361" i="3"/>
  <c r="H361" i="3" s="1"/>
  <c r="I361" i="3"/>
  <c r="G361" i="3"/>
  <c r="F361" i="3"/>
  <c r="E361" i="3"/>
  <c r="D361" i="3"/>
  <c r="C361" i="3"/>
  <c r="R360" i="3"/>
  <c r="P360" i="3"/>
  <c r="O360" i="3"/>
  <c r="N360" i="3"/>
  <c r="M360" i="3"/>
  <c r="L360" i="3"/>
  <c r="K360" i="3"/>
  <c r="J360" i="3"/>
  <c r="Q360" i="3" s="1"/>
  <c r="I360" i="3"/>
  <c r="H360" i="3"/>
  <c r="G360" i="3"/>
  <c r="F360" i="3"/>
  <c r="E360" i="3"/>
  <c r="D360" i="3"/>
  <c r="C360" i="3"/>
  <c r="J359" i="3"/>
  <c r="I359" i="3"/>
  <c r="H359" i="3"/>
  <c r="G359" i="3"/>
  <c r="F359" i="3"/>
  <c r="J358" i="3"/>
  <c r="H358" i="3" s="1"/>
  <c r="I358" i="3"/>
  <c r="G358" i="3"/>
  <c r="F358" i="3"/>
  <c r="E358" i="3"/>
  <c r="D358" i="3"/>
  <c r="C358" i="3"/>
  <c r="Q357" i="3"/>
  <c r="M357" i="3"/>
  <c r="L357" i="3"/>
  <c r="K357" i="3"/>
  <c r="J357" i="3"/>
  <c r="I357" i="3"/>
  <c r="H357" i="3"/>
  <c r="G357" i="3"/>
  <c r="F357" i="3"/>
  <c r="E357" i="3"/>
  <c r="D357" i="3"/>
  <c r="C357" i="3"/>
  <c r="R356" i="3"/>
  <c r="Q356" i="3"/>
  <c r="N356" i="3"/>
  <c r="L356" i="3"/>
  <c r="J356" i="3"/>
  <c r="P356" i="3" s="1"/>
  <c r="I356" i="3"/>
  <c r="H356" i="3"/>
  <c r="G356" i="3"/>
  <c r="F356" i="3"/>
  <c r="E356" i="3"/>
  <c r="D356" i="3"/>
  <c r="C356" i="3"/>
  <c r="J355" i="3"/>
  <c r="H355" i="3"/>
  <c r="G355" i="3"/>
  <c r="F355" i="3"/>
  <c r="E355" i="3"/>
  <c r="D355" i="3"/>
  <c r="J354" i="3"/>
  <c r="I354" i="3" s="1"/>
  <c r="N353" i="3"/>
  <c r="L353" i="3"/>
  <c r="K353" i="3"/>
  <c r="J353" i="3"/>
  <c r="I353" i="3"/>
  <c r="H353" i="3"/>
  <c r="J352" i="3"/>
  <c r="R351" i="3"/>
  <c r="Q351" i="3"/>
  <c r="P351" i="3"/>
  <c r="O351" i="3"/>
  <c r="N351" i="3"/>
  <c r="M351" i="3"/>
  <c r="L351" i="3"/>
  <c r="K351" i="3"/>
  <c r="J351" i="3"/>
  <c r="I351" i="3" s="1"/>
  <c r="H351" i="3"/>
  <c r="G351" i="3"/>
  <c r="F351" i="3"/>
  <c r="E351" i="3"/>
  <c r="D351" i="3"/>
  <c r="C351" i="3"/>
  <c r="R350" i="3"/>
  <c r="Q350" i="3"/>
  <c r="P350" i="3"/>
  <c r="O350" i="3"/>
  <c r="N350" i="3"/>
  <c r="M350" i="3"/>
  <c r="J350" i="3"/>
  <c r="L350" i="3" s="1"/>
  <c r="H350" i="3"/>
  <c r="F350" i="3"/>
  <c r="E350" i="3"/>
  <c r="D350" i="3"/>
  <c r="C350" i="3"/>
  <c r="R349" i="3"/>
  <c r="Q349" i="3"/>
  <c r="P349" i="3"/>
  <c r="O349" i="3"/>
  <c r="J349" i="3"/>
  <c r="N349" i="3" s="1"/>
  <c r="H349" i="3"/>
  <c r="G349" i="3"/>
  <c r="F349" i="3"/>
  <c r="D349" i="3"/>
  <c r="C349" i="3"/>
  <c r="R348" i="3"/>
  <c r="Q348" i="3"/>
  <c r="J348" i="3"/>
  <c r="P348" i="3" s="1"/>
  <c r="I348" i="3"/>
  <c r="H348" i="3"/>
  <c r="F348" i="3"/>
  <c r="E348" i="3"/>
  <c r="D348" i="3"/>
  <c r="C348" i="3"/>
  <c r="K347" i="3"/>
  <c r="J347" i="3"/>
  <c r="H347" i="3"/>
  <c r="G347" i="3"/>
  <c r="F347" i="3"/>
  <c r="E347" i="3"/>
  <c r="D347" i="3"/>
  <c r="M346" i="3"/>
  <c r="L346" i="3"/>
  <c r="J346" i="3"/>
  <c r="H346" i="3"/>
  <c r="G346" i="3"/>
  <c r="N345" i="3"/>
  <c r="L345" i="3"/>
  <c r="K345" i="3"/>
  <c r="J345" i="3"/>
  <c r="H345" i="3"/>
  <c r="Q344" i="3"/>
  <c r="P344" i="3"/>
  <c r="M344" i="3"/>
  <c r="L344" i="3"/>
  <c r="K344" i="3"/>
  <c r="J344" i="3"/>
  <c r="R343" i="3"/>
  <c r="Q343" i="3"/>
  <c r="P343" i="3"/>
  <c r="O343" i="3"/>
  <c r="N343" i="3"/>
  <c r="M343" i="3"/>
  <c r="L343" i="3"/>
  <c r="K343" i="3"/>
  <c r="J343" i="3"/>
  <c r="I343" i="3" s="1"/>
  <c r="H343" i="3"/>
  <c r="F343" i="3"/>
  <c r="E343" i="3"/>
  <c r="D343" i="3"/>
  <c r="C343" i="3"/>
  <c r="R342" i="3"/>
  <c r="Q342" i="3"/>
  <c r="P342" i="3"/>
  <c r="O342" i="3"/>
  <c r="N342" i="3"/>
  <c r="M342" i="3"/>
  <c r="J342" i="3"/>
  <c r="L342" i="3" s="1"/>
  <c r="H342" i="3"/>
  <c r="G342" i="3"/>
  <c r="F342" i="3"/>
  <c r="E342" i="3"/>
  <c r="D342" i="3"/>
  <c r="C342" i="3"/>
  <c r="R341" i="3"/>
  <c r="Q341" i="3"/>
  <c r="P341" i="3"/>
  <c r="O341" i="3"/>
  <c r="J341" i="3"/>
  <c r="N341" i="3" s="1"/>
  <c r="G341" i="3"/>
  <c r="F341" i="3"/>
  <c r="D341" i="3"/>
  <c r="C341" i="3"/>
  <c r="R340" i="3"/>
  <c r="Q340" i="3"/>
  <c r="J340" i="3"/>
  <c r="P340" i="3" s="1"/>
  <c r="I340" i="3"/>
  <c r="H340" i="3"/>
  <c r="F340" i="3"/>
  <c r="E340" i="3"/>
  <c r="D340" i="3"/>
  <c r="C340" i="3"/>
  <c r="N339" i="3"/>
  <c r="M339" i="3"/>
  <c r="J339" i="3"/>
  <c r="G339" i="3" s="1"/>
  <c r="H339" i="3"/>
  <c r="N338" i="3"/>
  <c r="J338" i="3"/>
  <c r="G338" i="3" s="1"/>
  <c r="I338" i="3"/>
  <c r="H338" i="3"/>
  <c r="F338" i="3"/>
  <c r="E338" i="3"/>
  <c r="R337" i="3"/>
  <c r="Q337" i="3"/>
  <c r="P337" i="3"/>
  <c r="O337" i="3"/>
  <c r="N337" i="3"/>
  <c r="L337" i="3"/>
  <c r="K337" i="3"/>
  <c r="J337" i="3"/>
  <c r="I337" i="3"/>
  <c r="H337" i="3"/>
  <c r="G337" i="3"/>
  <c r="R336" i="3"/>
  <c r="Q336" i="3"/>
  <c r="M336" i="3"/>
  <c r="J336" i="3"/>
  <c r="C336" i="3" s="1"/>
  <c r="I336" i="3"/>
  <c r="D336" i="3"/>
  <c r="R335" i="3"/>
  <c r="Q335" i="3"/>
  <c r="P335" i="3"/>
  <c r="O335" i="3"/>
  <c r="N335" i="3"/>
  <c r="M335" i="3"/>
  <c r="L335" i="3"/>
  <c r="K335" i="3"/>
  <c r="J335" i="3"/>
  <c r="I335" i="3" s="1"/>
  <c r="H335" i="3"/>
  <c r="F335" i="3"/>
  <c r="E335" i="3"/>
  <c r="D335" i="3"/>
  <c r="C335" i="3"/>
  <c r="J334" i="3"/>
  <c r="H334" i="3"/>
  <c r="P333" i="3"/>
  <c r="J333" i="3"/>
  <c r="G333" i="3" s="1"/>
  <c r="I333" i="3"/>
  <c r="H333" i="3"/>
  <c r="F333" i="3"/>
  <c r="E333" i="3"/>
  <c r="D333" i="3"/>
  <c r="R332" i="3"/>
  <c r="N332" i="3"/>
  <c r="L332" i="3"/>
  <c r="J332" i="3"/>
  <c r="I332" i="3"/>
  <c r="H332" i="3"/>
  <c r="G332" i="3"/>
  <c r="F332" i="3"/>
  <c r="E332" i="3"/>
  <c r="D332" i="3"/>
  <c r="C332" i="3"/>
  <c r="P331" i="3"/>
  <c r="N331" i="3"/>
  <c r="M331" i="3"/>
  <c r="L331" i="3"/>
  <c r="K331" i="3"/>
  <c r="J331" i="3"/>
  <c r="I331" i="3"/>
  <c r="H331" i="3"/>
  <c r="G331" i="3"/>
  <c r="F331" i="3"/>
  <c r="E331" i="3"/>
  <c r="D331" i="3"/>
  <c r="C331" i="3"/>
  <c r="M330" i="3"/>
  <c r="L330" i="3"/>
  <c r="J330" i="3"/>
  <c r="G330" i="3" s="1"/>
  <c r="I330" i="3"/>
  <c r="H330" i="3"/>
  <c r="Q329" i="3"/>
  <c r="P329" i="3"/>
  <c r="M329" i="3"/>
  <c r="J329" i="3"/>
  <c r="G329" i="3" s="1"/>
  <c r="I329" i="3"/>
  <c r="H329" i="3"/>
  <c r="D329" i="3"/>
  <c r="R328" i="3"/>
  <c r="Q328" i="3"/>
  <c r="P328" i="3"/>
  <c r="O328" i="3"/>
  <c r="M328" i="3"/>
  <c r="L328" i="3"/>
  <c r="J328" i="3"/>
  <c r="I328" i="3"/>
  <c r="F328" i="3"/>
  <c r="D328" i="3"/>
  <c r="C328" i="3"/>
  <c r="R327" i="3"/>
  <c r="Q327" i="3"/>
  <c r="P327" i="3"/>
  <c r="O327" i="3"/>
  <c r="N327" i="3"/>
  <c r="L327" i="3"/>
  <c r="K327" i="3"/>
  <c r="J327" i="3"/>
  <c r="M327" i="3" s="1"/>
  <c r="I327" i="3"/>
  <c r="H327" i="3"/>
  <c r="G327" i="3"/>
  <c r="F327" i="3"/>
  <c r="E327" i="3"/>
  <c r="D327" i="3"/>
  <c r="C327" i="3"/>
  <c r="R326" i="3"/>
  <c r="Q326" i="3"/>
  <c r="N326" i="3"/>
  <c r="M326" i="3"/>
  <c r="J326" i="3"/>
  <c r="O326" i="3" s="1"/>
  <c r="F326" i="3"/>
  <c r="E326" i="3"/>
  <c r="C326" i="3"/>
  <c r="R325" i="3"/>
  <c r="P325" i="3"/>
  <c r="O325" i="3"/>
  <c r="L325" i="3"/>
  <c r="K325" i="3"/>
  <c r="J325" i="3"/>
  <c r="Q325" i="3" s="1"/>
  <c r="I325" i="3"/>
  <c r="H325" i="3"/>
  <c r="G325" i="3"/>
  <c r="F325" i="3"/>
  <c r="E325" i="3"/>
  <c r="D325" i="3"/>
  <c r="C325" i="3"/>
  <c r="J324" i="3"/>
  <c r="I324" i="3" s="1"/>
  <c r="F324" i="3"/>
  <c r="E324" i="3"/>
  <c r="P323" i="3"/>
  <c r="M323" i="3"/>
  <c r="L323" i="3"/>
  <c r="K323" i="3"/>
  <c r="J323" i="3"/>
  <c r="E323" i="3" s="1"/>
  <c r="I323" i="3"/>
  <c r="H323" i="3"/>
  <c r="G323" i="3"/>
  <c r="F323" i="3"/>
  <c r="D323" i="3"/>
  <c r="C323" i="3"/>
  <c r="J322" i="3"/>
  <c r="I322" i="3" s="1"/>
  <c r="P321" i="3"/>
  <c r="O321" i="3"/>
  <c r="M321" i="3"/>
  <c r="L321" i="3"/>
  <c r="K321" i="3"/>
  <c r="J321" i="3"/>
  <c r="I321" i="3" s="1"/>
  <c r="H321" i="3"/>
  <c r="G321" i="3"/>
  <c r="R320" i="3"/>
  <c r="Q320" i="3"/>
  <c r="N320" i="3"/>
  <c r="J320" i="3"/>
  <c r="I320" i="3"/>
  <c r="R319" i="3"/>
  <c r="Q319" i="3"/>
  <c r="P319" i="3"/>
  <c r="O319" i="3"/>
  <c r="N319" i="3"/>
  <c r="L319" i="3"/>
  <c r="K319" i="3"/>
  <c r="J319" i="3"/>
  <c r="M319" i="3" s="1"/>
  <c r="H319" i="3"/>
  <c r="G319" i="3"/>
  <c r="F319" i="3"/>
  <c r="E319" i="3"/>
  <c r="D319" i="3"/>
  <c r="C319" i="3"/>
  <c r="R318" i="3"/>
  <c r="Q318" i="3"/>
  <c r="N318" i="3"/>
  <c r="M318" i="3"/>
  <c r="J318" i="3"/>
  <c r="O318" i="3" s="1"/>
  <c r="F318" i="3"/>
  <c r="E318" i="3"/>
  <c r="C318" i="3"/>
  <c r="R317" i="3"/>
  <c r="P317" i="3"/>
  <c r="O317" i="3"/>
  <c r="L317" i="3"/>
  <c r="K317" i="3"/>
  <c r="J317" i="3"/>
  <c r="Q317" i="3" s="1"/>
  <c r="I317" i="3"/>
  <c r="H317" i="3"/>
  <c r="G317" i="3"/>
  <c r="F317" i="3"/>
  <c r="E317" i="3"/>
  <c r="D317" i="3"/>
  <c r="C317" i="3"/>
  <c r="R316" i="3"/>
  <c r="Q316" i="3"/>
  <c r="N316" i="3"/>
  <c r="K316" i="3"/>
  <c r="J316" i="3"/>
  <c r="I316" i="3"/>
  <c r="G316" i="3"/>
  <c r="F316" i="3"/>
  <c r="E316" i="3"/>
  <c r="D316" i="3"/>
  <c r="P315" i="3"/>
  <c r="M315" i="3"/>
  <c r="L315" i="3"/>
  <c r="K315" i="3"/>
  <c r="J315" i="3"/>
  <c r="E315" i="3" s="1"/>
  <c r="I315" i="3"/>
  <c r="H315" i="3"/>
  <c r="G315" i="3"/>
  <c r="F315" i="3"/>
  <c r="D315" i="3"/>
  <c r="C315" i="3"/>
  <c r="O314" i="3"/>
  <c r="M314" i="3"/>
  <c r="J314" i="3"/>
  <c r="I314" i="3" s="1"/>
  <c r="F314" i="3"/>
  <c r="Q313" i="3"/>
  <c r="P313" i="3"/>
  <c r="M313" i="3"/>
  <c r="J313" i="3"/>
  <c r="D313" i="3" s="1"/>
  <c r="H313" i="3"/>
  <c r="G313" i="3"/>
  <c r="J312" i="3"/>
  <c r="F312" i="3" s="1"/>
  <c r="I312" i="3"/>
  <c r="C312" i="3"/>
  <c r="R311" i="3"/>
  <c r="Q311" i="3"/>
  <c r="P311" i="3"/>
  <c r="O311" i="3"/>
  <c r="N311" i="3"/>
  <c r="L311" i="3"/>
  <c r="K311" i="3"/>
  <c r="J311" i="3"/>
  <c r="M311" i="3" s="1"/>
  <c r="H311" i="3"/>
  <c r="G311" i="3"/>
  <c r="F311" i="3"/>
  <c r="E311" i="3"/>
  <c r="D311" i="3"/>
  <c r="C311" i="3"/>
  <c r="J310" i="3"/>
  <c r="F310" i="3" s="1"/>
  <c r="G310" i="3"/>
  <c r="E310" i="3"/>
  <c r="D310" i="3"/>
  <c r="C310" i="3"/>
  <c r="R309" i="3"/>
  <c r="P309" i="3"/>
  <c r="O309" i="3"/>
  <c r="L309" i="3"/>
  <c r="K309" i="3"/>
  <c r="J309" i="3"/>
  <c r="Q309" i="3" s="1"/>
  <c r="I309" i="3"/>
  <c r="H309" i="3"/>
  <c r="G309" i="3"/>
  <c r="F309" i="3"/>
  <c r="E309" i="3"/>
  <c r="D309" i="3"/>
  <c r="C309" i="3"/>
  <c r="J308" i="3"/>
  <c r="H308" i="3" s="1"/>
  <c r="I308" i="3"/>
  <c r="G308" i="3"/>
  <c r="F308" i="3"/>
  <c r="E308" i="3"/>
  <c r="D308" i="3"/>
  <c r="J307" i="3"/>
  <c r="J306" i="3"/>
  <c r="H306" i="3" s="1"/>
  <c r="I306" i="3"/>
  <c r="F306" i="3"/>
  <c r="E306" i="3"/>
  <c r="Q305" i="3"/>
  <c r="P305" i="3"/>
  <c r="O305" i="3"/>
  <c r="N305" i="3"/>
  <c r="M305" i="3"/>
  <c r="L305" i="3"/>
  <c r="J305" i="3"/>
  <c r="C305" i="3" s="1"/>
  <c r="H305" i="3"/>
  <c r="G305" i="3"/>
  <c r="D305" i="3"/>
  <c r="J304" i="3"/>
  <c r="C304" i="3"/>
  <c r="R303" i="3"/>
  <c r="Q303" i="3"/>
  <c r="P303" i="3"/>
  <c r="O303" i="3"/>
  <c r="N303" i="3"/>
  <c r="L303" i="3"/>
  <c r="K303" i="3"/>
  <c r="J303" i="3"/>
  <c r="M303" i="3" s="1"/>
  <c r="H303" i="3"/>
  <c r="G303" i="3"/>
  <c r="F303" i="3"/>
  <c r="E303" i="3"/>
  <c r="D303" i="3"/>
  <c r="C303" i="3"/>
  <c r="Q302" i="3"/>
  <c r="J302" i="3"/>
  <c r="I302" i="3"/>
  <c r="R301" i="3"/>
  <c r="L301" i="3"/>
  <c r="K301" i="3"/>
  <c r="J301" i="3"/>
  <c r="I301" i="3"/>
  <c r="H301" i="3"/>
  <c r="G301" i="3"/>
  <c r="F301" i="3"/>
  <c r="E301" i="3"/>
  <c r="D301" i="3"/>
  <c r="R300" i="3"/>
  <c r="M300" i="3"/>
  <c r="L300" i="3"/>
  <c r="J300" i="3"/>
  <c r="O300" i="3" s="1"/>
  <c r="I300" i="3"/>
  <c r="H300" i="3"/>
  <c r="F300" i="3"/>
  <c r="E300" i="3"/>
  <c r="D300" i="3"/>
  <c r="C300" i="3"/>
  <c r="J299" i="3"/>
  <c r="H299" i="3" s="1"/>
  <c r="C299" i="3"/>
  <c r="L298" i="3"/>
  <c r="J298" i="3"/>
  <c r="H298" i="3"/>
  <c r="F298" i="3"/>
  <c r="E298" i="3"/>
  <c r="L297" i="3"/>
  <c r="J297" i="3"/>
  <c r="L296" i="3"/>
  <c r="J296" i="3"/>
  <c r="I296" i="3" s="1"/>
  <c r="R295" i="3"/>
  <c r="Q295" i="3"/>
  <c r="P295" i="3"/>
  <c r="O295" i="3"/>
  <c r="N295" i="3"/>
  <c r="M295" i="3"/>
  <c r="L295" i="3"/>
  <c r="K295" i="3"/>
  <c r="J295" i="3"/>
  <c r="I295" i="3"/>
  <c r="H295" i="3"/>
  <c r="G295" i="3"/>
  <c r="F295" i="3"/>
  <c r="E295" i="3"/>
  <c r="D295" i="3"/>
  <c r="C295" i="3"/>
  <c r="R294" i="3"/>
  <c r="Q294" i="3"/>
  <c r="P294" i="3"/>
  <c r="O294" i="3"/>
  <c r="N294" i="3"/>
  <c r="M294" i="3"/>
  <c r="J294" i="3"/>
  <c r="L294" i="3" s="1"/>
  <c r="I294" i="3"/>
  <c r="H294" i="3"/>
  <c r="F294" i="3"/>
  <c r="E294" i="3"/>
  <c r="D294" i="3"/>
  <c r="C294" i="3"/>
  <c r="R293" i="3"/>
  <c r="Q293" i="3"/>
  <c r="P293" i="3"/>
  <c r="O293" i="3"/>
  <c r="J293" i="3"/>
  <c r="N293" i="3" s="1"/>
  <c r="G293" i="3"/>
  <c r="F293" i="3"/>
  <c r="D293" i="3"/>
  <c r="C293" i="3"/>
  <c r="R292" i="3"/>
  <c r="Q292" i="3"/>
  <c r="L292" i="3"/>
  <c r="J292" i="3"/>
  <c r="P292" i="3" s="1"/>
  <c r="I292" i="3"/>
  <c r="H292" i="3"/>
  <c r="F292" i="3"/>
  <c r="E292" i="3"/>
  <c r="D292" i="3"/>
  <c r="C292" i="3"/>
  <c r="J291" i="3"/>
  <c r="H291" i="3"/>
  <c r="F291" i="3"/>
  <c r="M290" i="3"/>
  <c r="L290" i="3"/>
  <c r="J290" i="3"/>
  <c r="I290" i="3"/>
  <c r="H290" i="3"/>
  <c r="G290" i="3"/>
  <c r="F290" i="3"/>
  <c r="E290" i="3"/>
  <c r="J289" i="3"/>
  <c r="I289" i="3" s="1"/>
  <c r="Q288" i="3"/>
  <c r="M288" i="3"/>
  <c r="L288" i="3"/>
  <c r="K288" i="3"/>
  <c r="J288" i="3"/>
  <c r="I288" i="3" s="1"/>
  <c r="R287" i="3"/>
  <c r="Q287" i="3"/>
  <c r="P287" i="3"/>
  <c r="O287" i="3"/>
  <c r="N287" i="3"/>
  <c r="M287" i="3"/>
  <c r="L287" i="3"/>
  <c r="K287" i="3"/>
  <c r="J287" i="3"/>
  <c r="I287" i="3"/>
  <c r="H287" i="3"/>
  <c r="G287" i="3"/>
  <c r="F287" i="3"/>
  <c r="E287" i="3"/>
  <c r="D287" i="3"/>
  <c r="C287" i="3"/>
  <c r="R286" i="3"/>
  <c r="Q286" i="3"/>
  <c r="P286" i="3"/>
  <c r="O286" i="3"/>
  <c r="N286" i="3"/>
  <c r="M286" i="3"/>
  <c r="J286" i="3"/>
  <c r="L286" i="3" s="1"/>
  <c r="I286" i="3"/>
  <c r="H286" i="3"/>
  <c r="F286" i="3"/>
  <c r="E286" i="3"/>
  <c r="D286" i="3"/>
  <c r="C286" i="3"/>
  <c r="Q285" i="3"/>
  <c r="P285" i="3"/>
  <c r="O285" i="3"/>
  <c r="J285" i="3"/>
  <c r="G285" i="3" s="1"/>
  <c r="F285" i="3"/>
  <c r="D285" i="3"/>
  <c r="R284" i="3"/>
  <c r="Q284" i="3"/>
  <c r="L284" i="3"/>
  <c r="J284" i="3"/>
  <c r="P284" i="3" s="1"/>
  <c r="I284" i="3"/>
  <c r="H284" i="3"/>
  <c r="F284" i="3"/>
  <c r="E284" i="3"/>
  <c r="D284" i="3"/>
  <c r="C284" i="3"/>
  <c r="J283" i="3"/>
  <c r="F283" i="3" s="1"/>
  <c r="H283" i="3"/>
  <c r="G283" i="3"/>
  <c r="D283" i="3"/>
  <c r="C283" i="3"/>
  <c r="L282" i="3"/>
  <c r="J282" i="3"/>
  <c r="I282" i="3" s="1"/>
  <c r="R274" i="3"/>
  <c r="Q274" i="3"/>
  <c r="P274" i="3"/>
  <c r="O274" i="3"/>
  <c r="N274" i="3"/>
  <c r="M274" i="3"/>
  <c r="L274" i="3"/>
  <c r="J274" i="3"/>
  <c r="K274" i="3" s="1"/>
  <c r="I274" i="3"/>
  <c r="H274" i="3"/>
  <c r="G274" i="3"/>
  <c r="E274" i="3"/>
  <c r="D274" i="3"/>
  <c r="C274" i="3"/>
  <c r="N273" i="3"/>
  <c r="J273" i="3"/>
  <c r="I273" i="3"/>
  <c r="C273" i="3"/>
  <c r="R272" i="3"/>
  <c r="Q272" i="3"/>
  <c r="P272" i="3"/>
  <c r="M272" i="3"/>
  <c r="L272" i="3"/>
  <c r="K272" i="3"/>
  <c r="J272" i="3"/>
  <c r="O272" i="3" s="1"/>
  <c r="I272" i="3"/>
  <c r="H272" i="3"/>
  <c r="G272" i="3"/>
  <c r="F272" i="3"/>
  <c r="E272" i="3"/>
  <c r="D272" i="3"/>
  <c r="C272" i="3"/>
  <c r="R271" i="3"/>
  <c r="N271" i="3"/>
  <c r="M271" i="3"/>
  <c r="K271" i="3"/>
  <c r="J271" i="3"/>
  <c r="I271" i="3"/>
  <c r="C271" i="3"/>
  <c r="K270" i="3"/>
  <c r="J270" i="3"/>
  <c r="E270" i="3" s="1"/>
  <c r="I270" i="3"/>
  <c r="R269" i="3"/>
  <c r="J269" i="3"/>
  <c r="I269" i="3" s="1"/>
  <c r="G269" i="3"/>
  <c r="F269" i="3"/>
  <c r="C269" i="3"/>
  <c r="Q268" i="3"/>
  <c r="P268" i="3"/>
  <c r="O268" i="3"/>
  <c r="N268" i="3"/>
  <c r="M268" i="3"/>
  <c r="L268" i="3"/>
  <c r="K268" i="3"/>
  <c r="J268" i="3"/>
  <c r="E268" i="3" s="1"/>
  <c r="I268" i="3"/>
  <c r="H268" i="3"/>
  <c r="F268" i="3"/>
  <c r="C268" i="3"/>
  <c r="R267" i="3"/>
  <c r="Q267" i="3"/>
  <c r="P267" i="3"/>
  <c r="O267" i="3"/>
  <c r="N267" i="3"/>
  <c r="M267" i="3"/>
  <c r="L267" i="3"/>
  <c r="K267" i="3"/>
  <c r="J267" i="3"/>
  <c r="I267" i="3" s="1"/>
  <c r="H267" i="3"/>
  <c r="G267" i="3"/>
  <c r="F267" i="3"/>
  <c r="C267" i="3"/>
  <c r="R266" i="3"/>
  <c r="Q266" i="3"/>
  <c r="P266" i="3"/>
  <c r="O266" i="3"/>
  <c r="N266" i="3"/>
  <c r="J266" i="3"/>
  <c r="K266" i="3" s="1"/>
  <c r="H266" i="3"/>
  <c r="G266" i="3"/>
  <c r="F266" i="3"/>
  <c r="C266" i="3"/>
  <c r="R265" i="3"/>
  <c r="Q265" i="3"/>
  <c r="P265" i="3"/>
  <c r="O265" i="3"/>
  <c r="N265" i="3"/>
  <c r="J265" i="3"/>
  <c r="M265" i="3" s="1"/>
  <c r="H265" i="3"/>
  <c r="G265" i="3"/>
  <c r="F265" i="3"/>
  <c r="C265" i="3"/>
  <c r="R264" i="3"/>
  <c r="Q264" i="3"/>
  <c r="P264" i="3"/>
  <c r="N264" i="3"/>
  <c r="M264" i="3"/>
  <c r="J264" i="3"/>
  <c r="O264" i="3" s="1"/>
  <c r="H264" i="3"/>
  <c r="G264" i="3"/>
  <c r="F264" i="3"/>
  <c r="C264" i="3"/>
  <c r="R263" i="3"/>
  <c r="P263" i="3"/>
  <c r="O263" i="3"/>
  <c r="N263" i="3"/>
  <c r="M263" i="3"/>
  <c r="J263" i="3"/>
  <c r="Q263" i="3" s="1"/>
  <c r="H263" i="3"/>
  <c r="G263" i="3"/>
  <c r="F263" i="3"/>
  <c r="C263" i="3"/>
  <c r="R262" i="3"/>
  <c r="Q262" i="3"/>
  <c r="P262" i="3"/>
  <c r="O262" i="3"/>
  <c r="N262" i="3"/>
  <c r="M262" i="3"/>
  <c r="L262" i="3"/>
  <c r="K262" i="3"/>
  <c r="J262" i="3"/>
  <c r="F262" i="3" s="1"/>
  <c r="I262" i="3"/>
  <c r="H262" i="3"/>
  <c r="G262" i="3"/>
  <c r="D262" i="3"/>
  <c r="C262" i="3"/>
  <c r="P261" i="3"/>
  <c r="J261" i="3"/>
  <c r="O261" i="3" s="1"/>
  <c r="I261" i="3"/>
  <c r="F261" i="3"/>
  <c r="E261" i="3"/>
  <c r="D261" i="3"/>
  <c r="C261" i="3"/>
  <c r="R260" i="3"/>
  <c r="Q260" i="3"/>
  <c r="P260" i="3"/>
  <c r="O260" i="3"/>
  <c r="N260" i="3"/>
  <c r="M260" i="3"/>
  <c r="L260" i="3"/>
  <c r="K260" i="3"/>
  <c r="J260" i="3"/>
  <c r="I260" i="3" s="1"/>
  <c r="H260" i="3"/>
  <c r="G260" i="3"/>
  <c r="F260" i="3"/>
  <c r="E260" i="3"/>
  <c r="D260" i="3"/>
  <c r="C260" i="3"/>
  <c r="N259" i="3"/>
  <c r="M259" i="3"/>
  <c r="J259" i="3"/>
  <c r="H259" i="3"/>
  <c r="J258" i="3"/>
  <c r="I258" i="3" s="1"/>
  <c r="R257" i="3"/>
  <c r="Q257" i="3"/>
  <c r="N257" i="3"/>
  <c r="M257" i="3"/>
  <c r="L257" i="3"/>
  <c r="K257" i="3"/>
  <c r="J257" i="3"/>
  <c r="G257" i="3" s="1"/>
  <c r="I257" i="3"/>
  <c r="H257" i="3"/>
  <c r="E257" i="3"/>
  <c r="J256" i="3"/>
  <c r="D256" i="3" s="1"/>
  <c r="G256" i="3"/>
  <c r="C256" i="3"/>
  <c r="R255" i="3"/>
  <c r="Q255" i="3"/>
  <c r="P255" i="3"/>
  <c r="O255" i="3"/>
  <c r="N255" i="3"/>
  <c r="M255" i="3"/>
  <c r="L255" i="3"/>
  <c r="J255" i="3"/>
  <c r="K255" i="3" s="1"/>
  <c r="I255" i="3"/>
  <c r="G255" i="3"/>
  <c r="F255" i="3"/>
  <c r="E255" i="3"/>
  <c r="R254" i="3"/>
  <c r="Q254" i="3"/>
  <c r="P254" i="3"/>
  <c r="O254" i="3"/>
  <c r="N254" i="3"/>
  <c r="M254" i="3"/>
  <c r="L254" i="3"/>
  <c r="K254" i="3"/>
  <c r="J254" i="3"/>
  <c r="F254" i="3" s="1"/>
  <c r="I254" i="3"/>
  <c r="H254" i="3"/>
  <c r="G254" i="3"/>
  <c r="D254" i="3"/>
  <c r="C254" i="3"/>
  <c r="J253" i="3"/>
  <c r="F253" i="3" s="1"/>
  <c r="R252" i="3"/>
  <c r="Q252" i="3"/>
  <c r="P252" i="3"/>
  <c r="O252" i="3"/>
  <c r="M252" i="3"/>
  <c r="L252" i="3"/>
  <c r="K252" i="3"/>
  <c r="J252" i="3"/>
  <c r="N252" i="3" s="1"/>
  <c r="H252" i="3"/>
  <c r="G252" i="3"/>
  <c r="F252" i="3"/>
  <c r="E252" i="3"/>
  <c r="D252" i="3"/>
  <c r="C252" i="3"/>
  <c r="J251" i="3"/>
  <c r="H251" i="3"/>
  <c r="Q250" i="3"/>
  <c r="P250" i="3"/>
  <c r="O250" i="3"/>
  <c r="K250" i="3"/>
  <c r="J250" i="3"/>
  <c r="H250" i="3" s="1"/>
  <c r="I250" i="3"/>
  <c r="G250" i="3"/>
  <c r="F250" i="3"/>
  <c r="C250" i="3"/>
  <c r="J249" i="3"/>
  <c r="P248" i="3"/>
  <c r="O248" i="3"/>
  <c r="N248" i="3"/>
  <c r="M248" i="3"/>
  <c r="K248" i="3"/>
  <c r="J248" i="3"/>
  <c r="E248" i="3" s="1"/>
  <c r="G248" i="3"/>
  <c r="D248" i="3"/>
  <c r="C248" i="3"/>
  <c r="R247" i="3"/>
  <c r="Q247" i="3"/>
  <c r="P247" i="3"/>
  <c r="O247" i="3"/>
  <c r="N247" i="3"/>
  <c r="M247" i="3"/>
  <c r="L247" i="3"/>
  <c r="J247" i="3"/>
  <c r="K247" i="3" s="1"/>
  <c r="I247" i="3"/>
  <c r="G247" i="3"/>
  <c r="F247" i="3"/>
  <c r="E247" i="3"/>
  <c r="R246" i="3"/>
  <c r="Q246" i="3"/>
  <c r="P246" i="3"/>
  <c r="O246" i="3"/>
  <c r="N246" i="3"/>
  <c r="L246" i="3"/>
  <c r="K246" i="3"/>
  <c r="J246" i="3"/>
  <c r="M246" i="3" s="1"/>
  <c r="I246" i="3"/>
  <c r="H246" i="3"/>
  <c r="G246" i="3"/>
  <c r="D246" i="3"/>
  <c r="C246" i="3"/>
  <c r="M245" i="3"/>
  <c r="J245" i="3"/>
  <c r="R244" i="3"/>
  <c r="P244" i="3"/>
  <c r="O244" i="3"/>
  <c r="M244" i="3"/>
  <c r="L244" i="3"/>
  <c r="K244" i="3"/>
  <c r="J244" i="3"/>
  <c r="Q244" i="3" s="1"/>
  <c r="H244" i="3"/>
  <c r="G244" i="3"/>
  <c r="F244" i="3"/>
  <c r="E244" i="3"/>
  <c r="D244" i="3"/>
  <c r="C244" i="3"/>
  <c r="Q243" i="3"/>
  <c r="J243" i="3"/>
  <c r="I243" i="3" s="1"/>
  <c r="E243" i="3"/>
  <c r="Q242" i="3"/>
  <c r="P242" i="3"/>
  <c r="O242" i="3"/>
  <c r="N242" i="3"/>
  <c r="L242" i="3"/>
  <c r="K242" i="3"/>
  <c r="J242" i="3"/>
  <c r="I242" i="3"/>
  <c r="H242" i="3"/>
  <c r="F242" i="3"/>
  <c r="P241" i="3"/>
  <c r="J241" i="3"/>
  <c r="R240" i="3"/>
  <c r="Q240" i="3"/>
  <c r="P240" i="3"/>
  <c r="N240" i="3"/>
  <c r="M240" i="3"/>
  <c r="L240" i="3"/>
  <c r="J240" i="3"/>
  <c r="H240" i="3" s="1"/>
  <c r="G240" i="3"/>
  <c r="R239" i="3"/>
  <c r="P239" i="3"/>
  <c r="N239" i="3"/>
  <c r="J239" i="3"/>
  <c r="H239" i="3" s="1"/>
  <c r="I239" i="3"/>
  <c r="D239" i="3"/>
  <c r="R238" i="3"/>
  <c r="Q238" i="3"/>
  <c r="P238" i="3"/>
  <c r="O238" i="3"/>
  <c r="N238" i="3"/>
  <c r="M238" i="3"/>
  <c r="L238" i="3"/>
  <c r="K238" i="3"/>
  <c r="J238" i="3"/>
  <c r="H238" i="3" s="1"/>
  <c r="I238" i="3"/>
  <c r="G238" i="3"/>
  <c r="F238" i="3"/>
  <c r="E238" i="3"/>
  <c r="D238" i="3"/>
  <c r="C238" i="3"/>
  <c r="R237" i="3"/>
  <c r="Q237" i="3"/>
  <c r="P237" i="3"/>
  <c r="O237" i="3"/>
  <c r="N237" i="3"/>
  <c r="M237" i="3"/>
  <c r="L237" i="3"/>
  <c r="K237" i="3"/>
  <c r="J237" i="3"/>
  <c r="I237" i="3"/>
  <c r="H237" i="3"/>
  <c r="G237" i="3"/>
  <c r="F237" i="3"/>
  <c r="E237" i="3"/>
  <c r="D237" i="3"/>
  <c r="C237" i="3"/>
  <c r="J236" i="3"/>
  <c r="L235" i="3"/>
  <c r="J235" i="3"/>
  <c r="H235" i="3"/>
  <c r="F235" i="3"/>
  <c r="J234" i="3"/>
  <c r="H234" i="3" s="1"/>
  <c r="D234" i="3"/>
  <c r="P233" i="3"/>
  <c r="N233" i="3"/>
  <c r="L233" i="3"/>
  <c r="J233" i="3"/>
  <c r="F233" i="3"/>
  <c r="E233" i="3"/>
  <c r="R232" i="3"/>
  <c r="Q232" i="3"/>
  <c r="P232" i="3"/>
  <c r="N232" i="3"/>
  <c r="M232" i="3"/>
  <c r="L232" i="3"/>
  <c r="J232" i="3"/>
  <c r="F232" i="3" s="1"/>
  <c r="I232" i="3"/>
  <c r="H232" i="3"/>
  <c r="G232" i="3"/>
  <c r="J231" i="3"/>
  <c r="I231" i="3" s="1"/>
  <c r="R230" i="3"/>
  <c r="Q230" i="3"/>
  <c r="P230" i="3"/>
  <c r="O230" i="3"/>
  <c r="N230" i="3"/>
  <c r="M230" i="3"/>
  <c r="L230" i="3"/>
  <c r="K230" i="3"/>
  <c r="J230" i="3"/>
  <c r="H230" i="3" s="1"/>
  <c r="I230" i="3"/>
  <c r="G230" i="3"/>
  <c r="F230" i="3"/>
  <c r="E230" i="3"/>
  <c r="D230" i="3"/>
  <c r="C230" i="3"/>
  <c r="R229" i="3"/>
  <c r="Q229" i="3"/>
  <c r="P229" i="3"/>
  <c r="O229" i="3"/>
  <c r="N229" i="3"/>
  <c r="M229" i="3"/>
  <c r="L229" i="3"/>
  <c r="K229" i="3"/>
  <c r="J229" i="3"/>
  <c r="I229" i="3"/>
  <c r="H229" i="3"/>
  <c r="G229" i="3"/>
  <c r="F229" i="3"/>
  <c r="E229" i="3"/>
  <c r="D229" i="3"/>
  <c r="C229" i="3"/>
  <c r="P228" i="3"/>
  <c r="J228" i="3"/>
  <c r="H228" i="3" s="1"/>
  <c r="E228" i="3"/>
  <c r="R227" i="3"/>
  <c r="Q227" i="3"/>
  <c r="L227" i="3"/>
  <c r="J227" i="3"/>
  <c r="H227" i="3"/>
  <c r="G227" i="3"/>
  <c r="F227" i="3"/>
  <c r="N226" i="3"/>
  <c r="L226" i="3"/>
  <c r="J226" i="3"/>
  <c r="P225" i="3"/>
  <c r="O225" i="3"/>
  <c r="N225" i="3"/>
  <c r="L225" i="3"/>
  <c r="J225" i="3"/>
  <c r="F225" i="3" s="1"/>
  <c r="R224" i="3"/>
  <c r="Q224" i="3"/>
  <c r="P224" i="3"/>
  <c r="N224" i="3"/>
  <c r="M224" i="3"/>
  <c r="L224" i="3"/>
  <c r="J224" i="3"/>
  <c r="F224" i="3" s="1"/>
  <c r="H224" i="3"/>
  <c r="G224" i="3"/>
  <c r="R223" i="3"/>
  <c r="O223" i="3"/>
  <c r="J223" i="3"/>
  <c r="D223" i="3" s="1"/>
  <c r="I223" i="3"/>
  <c r="C223" i="3"/>
  <c r="R222" i="3"/>
  <c r="Q222" i="3"/>
  <c r="P222" i="3"/>
  <c r="O222" i="3"/>
  <c r="N222" i="3"/>
  <c r="M222" i="3"/>
  <c r="L222" i="3"/>
  <c r="K222" i="3"/>
  <c r="J222" i="3"/>
  <c r="H222" i="3" s="1"/>
  <c r="I222" i="3"/>
  <c r="G222" i="3"/>
  <c r="F222" i="3"/>
  <c r="E222" i="3"/>
  <c r="D222" i="3"/>
  <c r="C222" i="3"/>
  <c r="R221" i="3"/>
  <c r="Q221" i="3"/>
  <c r="P221" i="3"/>
  <c r="O221" i="3"/>
  <c r="N221" i="3"/>
  <c r="M221" i="3"/>
  <c r="K221" i="3"/>
  <c r="J221" i="3"/>
  <c r="L221" i="3" s="1"/>
  <c r="I221" i="3"/>
  <c r="H221" i="3"/>
  <c r="G221" i="3"/>
  <c r="F221" i="3"/>
  <c r="E221" i="3"/>
  <c r="D221" i="3"/>
  <c r="C221" i="3"/>
  <c r="P220" i="3"/>
  <c r="J220" i="3"/>
  <c r="H220" i="3" s="1"/>
  <c r="I220" i="3"/>
  <c r="F220" i="3"/>
  <c r="E220" i="3"/>
  <c r="D220" i="3"/>
  <c r="R219" i="3"/>
  <c r="Q219" i="3"/>
  <c r="L219" i="3"/>
  <c r="K219" i="3"/>
  <c r="J219" i="3"/>
  <c r="H219" i="3"/>
  <c r="G219" i="3"/>
  <c r="F219" i="3"/>
  <c r="C219" i="3"/>
  <c r="J218" i="3"/>
  <c r="I218" i="3" s="1"/>
  <c r="E218" i="3"/>
  <c r="D218" i="3"/>
  <c r="C218" i="3"/>
  <c r="J217" i="3"/>
  <c r="R216" i="3"/>
  <c r="Q216" i="3"/>
  <c r="P216" i="3"/>
  <c r="M216" i="3"/>
  <c r="J216" i="3"/>
  <c r="H216" i="3" s="1"/>
  <c r="I216" i="3"/>
  <c r="G216" i="3"/>
  <c r="R215" i="3"/>
  <c r="P215" i="3"/>
  <c r="N215" i="3"/>
  <c r="L215" i="3"/>
  <c r="K215" i="3"/>
  <c r="J215" i="3"/>
  <c r="I215" i="3"/>
  <c r="D215" i="3"/>
  <c r="C215" i="3"/>
  <c r="R214" i="3"/>
  <c r="Q214" i="3"/>
  <c r="P214" i="3"/>
  <c r="O214" i="3"/>
  <c r="N214" i="3"/>
  <c r="M214" i="3"/>
  <c r="L214" i="3"/>
  <c r="K214" i="3"/>
  <c r="J214" i="3"/>
  <c r="H214" i="3" s="1"/>
  <c r="I214" i="3"/>
  <c r="G214" i="3"/>
  <c r="F214" i="3"/>
  <c r="E214" i="3"/>
  <c r="D214" i="3"/>
  <c r="C214" i="3"/>
  <c r="R213" i="3"/>
  <c r="Q213" i="3"/>
  <c r="P213" i="3"/>
  <c r="O213" i="3"/>
  <c r="N213" i="3"/>
  <c r="M213" i="3"/>
  <c r="L213" i="3"/>
  <c r="K213" i="3"/>
  <c r="J213" i="3"/>
  <c r="I213" i="3"/>
  <c r="H213" i="3"/>
  <c r="G213" i="3"/>
  <c r="F213" i="3"/>
  <c r="E213" i="3"/>
  <c r="D213" i="3"/>
  <c r="C213" i="3"/>
  <c r="J212" i="3"/>
  <c r="I212" i="3" s="1"/>
  <c r="H212" i="3"/>
  <c r="G212" i="3"/>
  <c r="F212" i="3"/>
  <c r="E212" i="3"/>
  <c r="J211" i="3"/>
  <c r="I211" i="3" s="1"/>
  <c r="J210" i="3"/>
  <c r="N209" i="3"/>
  <c r="J209" i="3"/>
  <c r="I209" i="3" s="1"/>
  <c r="F209" i="3"/>
  <c r="E209" i="3"/>
  <c r="R208" i="3"/>
  <c r="Q208" i="3"/>
  <c r="P208" i="3"/>
  <c r="O208" i="3"/>
  <c r="J208" i="3"/>
  <c r="I208" i="3" s="1"/>
  <c r="R207" i="3"/>
  <c r="Q207" i="3"/>
  <c r="P207" i="3"/>
  <c r="O207" i="3"/>
  <c r="N207" i="3"/>
  <c r="M207" i="3"/>
  <c r="L207" i="3"/>
  <c r="K207" i="3"/>
  <c r="J207" i="3"/>
  <c r="I207" i="3"/>
  <c r="E207" i="3"/>
  <c r="D207" i="3"/>
  <c r="C207" i="3"/>
  <c r="R206" i="3"/>
  <c r="Q206" i="3"/>
  <c r="P206" i="3"/>
  <c r="O206" i="3"/>
  <c r="N206" i="3"/>
  <c r="M206" i="3"/>
  <c r="L206" i="3"/>
  <c r="K206" i="3"/>
  <c r="J206" i="3"/>
  <c r="H206" i="3" s="1"/>
  <c r="I206" i="3"/>
  <c r="G206" i="3"/>
  <c r="F206" i="3"/>
  <c r="E206" i="3"/>
  <c r="D206" i="3"/>
  <c r="C206" i="3"/>
  <c r="R205" i="3"/>
  <c r="Q205" i="3"/>
  <c r="P205" i="3"/>
  <c r="O205" i="3"/>
  <c r="N205" i="3"/>
  <c r="M205" i="3"/>
  <c r="L205" i="3"/>
  <c r="K205" i="3"/>
  <c r="J205" i="3"/>
  <c r="I205" i="3"/>
  <c r="H205" i="3"/>
  <c r="G205" i="3"/>
  <c r="F205" i="3"/>
  <c r="E205" i="3"/>
  <c r="D205" i="3"/>
  <c r="C205" i="3"/>
  <c r="R204" i="3"/>
  <c r="Q204" i="3"/>
  <c r="P204" i="3"/>
  <c r="N204" i="3"/>
  <c r="M204" i="3"/>
  <c r="K204" i="3"/>
  <c r="J204" i="3"/>
  <c r="L204" i="3" s="1"/>
  <c r="I204" i="3"/>
  <c r="H204" i="3"/>
  <c r="G204" i="3"/>
  <c r="F204" i="3"/>
  <c r="E204" i="3"/>
  <c r="D204" i="3"/>
  <c r="Q203" i="3"/>
  <c r="M203" i="3"/>
  <c r="K203" i="3"/>
  <c r="J203" i="3"/>
  <c r="E203" i="3" s="1"/>
  <c r="I203" i="3"/>
  <c r="H203" i="3"/>
  <c r="G203" i="3"/>
  <c r="F203" i="3"/>
  <c r="J202" i="3"/>
  <c r="I202" i="3"/>
  <c r="M201" i="3"/>
  <c r="L201" i="3"/>
  <c r="K201" i="3"/>
  <c r="J201" i="3"/>
  <c r="I201" i="3" s="1"/>
  <c r="Q200" i="3"/>
  <c r="P200" i="3"/>
  <c r="O200" i="3"/>
  <c r="N200" i="3"/>
  <c r="M200" i="3"/>
  <c r="L200" i="3"/>
  <c r="J200" i="3"/>
  <c r="K200" i="3" s="1"/>
  <c r="G200" i="3"/>
  <c r="E200" i="3"/>
  <c r="C200" i="3"/>
  <c r="R199" i="3"/>
  <c r="Q199" i="3"/>
  <c r="P199" i="3"/>
  <c r="O199" i="3"/>
  <c r="N199" i="3"/>
  <c r="L199" i="3"/>
  <c r="K199" i="3"/>
  <c r="J199" i="3"/>
  <c r="M199" i="3" s="1"/>
  <c r="I199" i="3"/>
  <c r="G199" i="3"/>
  <c r="F199" i="3"/>
  <c r="E199" i="3"/>
  <c r="C199" i="3"/>
  <c r="R198" i="3"/>
  <c r="Q198" i="3"/>
  <c r="P198" i="3"/>
  <c r="N198" i="3"/>
  <c r="M198" i="3"/>
  <c r="L198" i="3"/>
  <c r="K198" i="3"/>
  <c r="J198" i="3"/>
  <c r="O198" i="3" s="1"/>
  <c r="I198" i="3"/>
  <c r="H198" i="3"/>
  <c r="G198" i="3"/>
  <c r="F198" i="3"/>
  <c r="E198" i="3"/>
  <c r="D198" i="3"/>
  <c r="C198" i="3"/>
  <c r="R197" i="3"/>
  <c r="P197" i="3"/>
  <c r="M197" i="3"/>
  <c r="K197" i="3"/>
  <c r="J197" i="3"/>
  <c r="Q197" i="3" s="1"/>
  <c r="I197" i="3"/>
  <c r="G197" i="3"/>
  <c r="F197" i="3"/>
  <c r="E197" i="3"/>
  <c r="D197" i="3"/>
  <c r="C197" i="3"/>
  <c r="R196" i="3"/>
  <c r="Q196" i="3"/>
  <c r="P196" i="3"/>
  <c r="O196" i="3"/>
  <c r="M196" i="3"/>
  <c r="L196" i="3"/>
  <c r="K196" i="3"/>
  <c r="J196" i="3"/>
  <c r="C196" i="3" s="1"/>
  <c r="I196" i="3"/>
  <c r="H196" i="3"/>
  <c r="G196" i="3"/>
  <c r="F196" i="3"/>
  <c r="E196" i="3"/>
  <c r="D196" i="3"/>
  <c r="Q195" i="3"/>
  <c r="M195" i="3"/>
  <c r="K195" i="3"/>
  <c r="J195" i="3"/>
  <c r="I195" i="3" s="1"/>
  <c r="H195" i="3"/>
  <c r="G195" i="3"/>
  <c r="F195" i="3"/>
  <c r="O194" i="3"/>
  <c r="K194" i="3"/>
  <c r="J194" i="3"/>
  <c r="F194" i="3" s="1"/>
  <c r="I194" i="3"/>
  <c r="H194" i="3"/>
  <c r="C194" i="3"/>
  <c r="Q193" i="3"/>
  <c r="N193" i="3"/>
  <c r="M193" i="3"/>
  <c r="K193" i="3"/>
  <c r="J193" i="3"/>
  <c r="Q192" i="3"/>
  <c r="P192" i="3"/>
  <c r="J192" i="3"/>
  <c r="G192" i="3" s="1"/>
  <c r="E192" i="3"/>
  <c r="R191" i="3"/>
  <c r="Q191" i="3"/>
  <c r="P191" i="3"/>
  <c r="O191" i="3"/>
  <c r="N191" i="3"/>
  <c r="L191" i="3"/>
  <c r="K191" i="3"/>
  <c r="J191" i="3"/>
  <c r="M191" i="3" s="1"/>
  <c r="I191" i="3"/>
  <c r="G191" i="3"/>
  <c r="F191" i="3"/>
  <c r="E191" i="3"/>
  <c r="C191" i="3"/>
  <c r="R190" i="3"/>
  <c r="Q190" i="3"/>
  <c r="P190" i="3"/>
  <c r="N190" i="3"/>
  <c r="M190" i="3"/>
  <c r="L190" i="3"/>
  <c r="K190" i="3"/>
  <c r="J190" i="3"/>
  <c r="O190" i="3" s="1"/>
  <c r="I190" i="3"/>
  <c r="H190" i="3"/>
  <c r="G190" i="3"/>
  <c r="F190" i="3"/>
  <c r="E190" i="3"/>
  <c r="D190" i="3"/>
  <c r="C190" i="3"/>
  <c r="N182" i="3"/>
  <c r="M182" i="3"/>
  <c r="K182" i="3"/>
  <c r="J182" i="3"/>
  <c r="S181" i="3"/>
  <c r="R181" i="3"/>
  <c r="Q181" i="3"/>
  <c r="P181" i="3"/>
  <c r="O181" i="3"/>
  <c r="N181" i="3"/>
  <c r="L181" i="3"/>
  <c r="K181" i="3"/>
  <c r="J181" i="3"/>
  <c r="I181" i="3"/>
  <c r="G181" i="3"/>
  <c r="F181" i="3"/>
  <c r="E181" i="3"/>
  <c r="T180" i="3"/>
  <c r="S180" i="3"/>
  <c r="M180" i="3"/>
  <c r="K180" i="3"/>
  <c r="J180" i="3"/>
  <c r="I180" i="3"/>
  <c r="E180" i="3"/>
  <c r="T179" i="3"/>
  <c r="S179" i="3"/>
  <c r="Q179" i="3"/>
  <c r="O179" i="3"/>
  <c r="N179" i="3"/>
  <c r="M179" i="3"/>
  <c r="K179" i="3"/>
  <c r="J179" i="3"/>
  <c r="I179" i="3"/>
  <c r="H179" i="3"/>
  <c r="G179" i="3"/>
  <c r="F179" i="3"/>
  <c r="D179" i="3"/>
  <c r="J178" i="3"/>
  <c r="P177" i="3"/>
  <c r="J177" i="3"/>
  <c r="G177" i="3" s="1"/>
  <c r="I177" i="3"/>
  <c r="F177" i="3"/>
  <c r="R176" i="3"/>
  <c r="P176" i="3"/>
  <c r="O176" i="3"/>
  <c r="N176" i="3"/>
  <c r="M176" i="3"/>
  <c r="J176" i="3"/>
  <c r="I176" i="3"/>
  <c r="G176" i="3"/>
  <c r="F176" i="3"/>
  <c r="E176" i="3"/>
  <c r="D176" i="3"/>
  <c r="S175" i="3"/>
  <c r="R175" i="3"/>
  <c r="K175" i="3"/>
  <c r="J175" i="3"/>
  <c r="H175" i="3" s="1"/>
  <c r="I175" i="3"/>
  <c r="F175" i="3"/>
  <c r="S174" i="3"/>
  <c r="Q174" i="3"/>
  <c r="P174" i="3"/>
  <c r="K174" i="3"/>
  <c r="J174" i="3"/>
  <c r="G174" i="3" s="1"/>
  <c r="H174" i="3"/>
  <c r="E174" i="3"/>
  <c r="T173" i="3"/>
  <c r="S173" i="3"/>
  <c r="Q173" i="3"/>
  <c r="J173" i="3"/>
  <c r="I173" i="3" s="1"/>
  <c r="G173" i="3"/>
  <c r="T172" i="3"/>
  <c r="S172" i="3"/>
  <c r="P172" i="3"/>
  <c r="O172" i="3"/>
  <c r="J172" i="3"/>
  <c r="H172" i="3" s="1"/>
  <c r="I172" i="3"/>
  <c r="G172" i="3"/>
  <c r="T171" i="3"/>
  <c r="S171" i="3"/>
  <c r="Q171" i="3"/>
  <c r="P171" i="3"/>
  <c r="L171" i="3"/>
  <c r="K171" i="3"/>
  <c r="J171" i="3"/>
  <c r="O171" i="3" s="1"/>
  <c r="I171" i="3"/>
  <c r="F171" i="3"/>
  <c r="D171" i="3"/>
  <c r="T170" i="3"/>
  <c r="P170" i="3"/>
  <c r="O170" i="3"/>
  <c r="M170" i="3"/>
  <c r="J170" i="3"/>
  <c r="S170" i="3" s="1"/>
  <c r="H170" i="3"/>
  <c r="G170" i="3"/>
  <c r="E170" i="3"/>
  <c r="D170" i="3"/>
  <c r="T169" i="3"/>
  <c r="S169" i="3"/>
  <c r="Q169" i="3"/>
  <c r="N169" i="3"/>
  <c r="L169" i="3"/>
  <c r="K169" i="3"/>
  <c r="J169" i="3"/>
  <c r="G169" i="3" s="1"/>
  <c r="I169" i="3"/>
  <c r="H169" i="3"/>
  <c r="D169" i="3"/>
  <c r="R168" i="3"/>
  <c r="Q168" i="3"/>
  <c r="P168" i="3"/>
  <c r="O168" i="3"/>
  <c r="N168" i="3"/>
  <c r="M168" i="3"/>
  <c r="L168" i="3"/>
  <c r="J168" i="3"/>
  <c r="K168" i="3" s="1"/>
  <c r="I168" i="3"/>
  <c r="H168" i="3"/>
  <c r="G168" i="3"/>
  <c r="F168" i="3"/>
  <c r="E168" i="3"/>
  <c r="T167" i="3"/>
  <c r="S167" i="3"/>
  <c r="Q167" i="3"/>
  <c r="P167" i="3"/>
  <c r="L167" i="3"/>
  <c r="K167" i="3"/>
  <c r="J167" i="3"/>
  <c r="O167" i="3" s="1"/>
  <c r="I167" i="3"/>
  <c r="F167" i="3"/>
  <c r="D167" i="3"/>
  <c r="T166" i="3"/>
  <c r="P166" i="3"/>
  <c r="M166" i="3"/>
  <c r="J166" i="3"/>
  <c r="S166" i="3" s="1"/>
  <c r="H166" i="3"/>
  <c r="G166" i="3"/>
  <c r="E166" i="3"/>
  <c r="D166" i="3"/>
  <c r="T165" i="3"/>
  <c r="S165" i="3"/>
  <c r="Q165" i="3"/>
  <c r="N165" i="3"/>
  <c r="L165" i="3"/>
  <c r="K165" i="3"/>
  <c r="J165" i="3"/>
  <c r="G165" i="3" s="1"/>
  <c r="I165" i="3"/>
  <c r="H165" i="3"/>
  <c r="D165" i="3"/>
  <c r="R164" i="3"/>
  <c r="Q164" i="3"/>
  <c r="P164" i="3"/>
  <c r="O164" i="3"/>
  <c r="N164" i="3"/>
  <c r="M164" i="3"/>
  <c r="L164" i="3"/>
  <c r="J164" i="3"/>
  <c r="K164" i="3" s="1"/>
  <c r="I164" i="3"/>
  <c r="H164" i="3"/>
  <c r="G164" i="3"/>
  <c r="F164" i="3"/>
  <c r="E164" i="3"/>
  <c r="T163" i="3"/>
  <c r="S163" i="3"/>
  <c r="Q163" i="3"/>
  <c r="P163" i="3"/>
  <c r="L163" i="3"/>
  <c r="K163" i="3"/>
  <c r="J163" i="3"/>
  <c r="O163" i="3" s="1"/>
  <c r="I163" i="3"/>
  <c r="F163" i="3"/>
  <c r="D163" i="3"/>
  <c r="P162" i="3"/>
  <c r="M162" i="3"/>
  <c r="J162" i="3"/>
  <c r="S162" i="3" s="1"/>
  <c r="H162" i="3"/>
  <c r="G162" i="3"/>
  <c r="E162" i="3"/>
  <c r="D162" i="3"/>
  <c r="T161" i="3"/>
  <c r="S161" i="3"/>
  <c r="Q161" i="3"/>
  <c r="N161" i="3"/>
  <c r="L161" i="3"/>
  <c r="K161" i="3"/>
  <c r="J161" i="3"/>
  <c r="G161" i="3" s="1"/>
  <c r="I161" i="3"/>
  <c r="H161" i="3"/>
  <c r="D161" i="3"/>
  <c r="R160" i="3"/>
  <c r="Q160" i="3"/>
  <c r="P160" i="3"/>
  <c r="O160" i="3"/>
  <c r="N160" i="3"/>
  <c r="M160" i="3"/>
  <c r="L160" i="3"/>
  <c r="J160" i="3"/>
  <c r="K160" i="3" s="1"/>
  <c r="I160" i="3"/>
  <c r="H160" i="3"/>
  <c r="G160" i="3"/>
  <c r="F160" i="3"/>
  <c r="E160" i="3"/>
  <c r="T159" i="3"/>
  <c r="S159" i="3"/>
  <c r="Q159" i="3"/>
  <c r="P159" i="3"/>
  <c r="L159" i="3"/>
  <c r="K159" i="3"/>
  <c r="J159" i="3"/>
  <c r="O159" i="3" s="1"/>
  <c r="I159" i="3"/>
  <c r="F159" i="3"/>
  <c r="D159" i="3"/>
  <c r="O158" i="3"/>
  <c r="M158" i="3"/>
  <c r="J158" i="3"/>
  <c r="G158" i="3" s="1"/>
  <c r="H158" i="3"/>
  <c r="T157" i="3"/>
  <c r="S157" i="3"/>
  <c r="R157" i="3"/>
  <c r="Q157" i="3"/>
  <c r="N157" i="3"/>
  <c r="L157" i="3"/>
  <c r="K157" i="3"/>
  <c r="J157" i="3"/>
  <c r="G157" i="3" s="1"/>
  <c r="I157" i="3"/>
  <c r="H157" i="3"/>
  <c r="D157" i="3"/>
  <c r="R156" i="3"/>
  <c r="Q156" i="3"/>
  <c r="P156" i="3"/>
  <c r="O156" i="3"/>
  <c r="N156" i="3"/>
  <c r="M156" i="3"/>
  <c r="L156" i="3"/>
  <c r="J156" i="3"/>
  <c r="K156" i="3" s="1"/>
  <c r="I156" i="3"/>
  <c r="H156" i="3"/>
  <c r="G156" i="3"/>
  <c r="F156" i="3"/>
  <c r="E156" i="3"/>
  <c r="T155" i="3"/>
  <c r="S155" i="3"/>
  <c r="Q155" i="3"/>
  <c r="P155" i="3"/>
  <c r="L155" i="3"/>
  <c r="K155" i="3"/>
  <c r="J155" i="3"/>
  <c r="O155" i="3" s="1"/>
  <c r="I155" i="3"/>
  <c r="F155" i="3"/>
  <c r="D155" i="3"/>
  <c r="O154" i="3"/>
  <c r="M154" i="3"/>
  <c r="J154" i="3"/>
  <c r="G154" i="3" s="1"/>
  <c r="H154" i="3"/>
  <c r="T153" i="3"/>
  <c r="S153" i="3"/>
  <c r="R153" i="3"/>
  <c r="Q153" i="3"/>
  <c r="N153" i="3"/>
  <c r="L153" i="3"/>
  <c r="K153" i="3"/>
  <c r="J153" i="3"/>
  <c r="G153" i="3" s="1"/>
  <c r="I153" i="3"/>
  <c r="H153" i="3"/>
  <c r="D153" i="3"/>
  <c r="R152" i="3"/>
  <c r="Q152" i="3"/>
  <c r="P152" i="3"/>
  <c r="O152" i="3"/>
  <c r="N152" i="3"/>
  <c r="M152" i="3"/>
  <c r="L152" i="3"/>
  <c r="J152" i="3"/>
  <c r="K152" i="3" s="1"/>
  <c r="I152" i="3"/>
  <c r="H152" i="3"/>
  <c r="G152" i="3"/>
  <c r="F152" i="3"/>
  <c r="E152" i="3"/>
  <c r="K151" i="3"/>
  <c r="J151" i="3"/>
  <c r="F151" i="3" s="1"/>
  <c r="T150" i="3"/>
  <c r="P150" i="3"/>
  <c r="O150" i="3"/>
  <c r="N150" i="3"/>
  <c r="M150" i="3"/>
  <c r="J150" i="3"/>
  <c r="H150" i="3"/>
  <c r="G150" i="3"/>
  <c r="E150" i="3"/>
  <c r="D150" i="3"/>
  <c r="L149" i="3"/>
  <c r="J149" i="3"/>
  <c r="I149" i="3" s="1"/>
  <c r="R148" i="3"/>
  <c r="Q148" i="3"/>
  <c r="P148" i="3"/>
  <c r="O148" i="3"/>
  <c r="N148" i="3"/>
  <c r="M148" i="3"/>
  <c r="L148" i="3"/>
  <c r="J148" i="3"/>
  <c r="K148" i="3" s="1"/>
  <c r="I148" i="3"/>
  <c r="H148" i="3"/>
  <c r="G148" i="3"/>
  <c r="F148" i="3"/>
  <c r="E148" i="3"/>
  <c r="L147" i="3"/>
  <c r="J147" i="3"/>
  <c r="I147" i="3" s="1"/>
  <c r="J146" i="3"/>
  <c r="G146" i="3"/>
  <c r="T145" i="3"/>
  <c r="S145" i="3"/>
  <c r="R145" i="3"/>
  <c r="Q145" i="3"/>
  <c r="J145" i="3"/>
  <c r="H145" i="3" s="1"/>
  <c r="I145" i="3"/>
  <c r="D145" i="3"/>
  <c r="R144" i="3"/>
  <c r="Q144" i="3"/>
  <c r="P144" i="3"/>
  <c r="O144" i="3"/>
  <c r="N144" i="3"/>
  <c r="M144" i="3"/>
  <c r="L144" i="3"/>
  <c r="J144" i="3"/>
  <c r="K144" i="3" s="1"/>
  <c r="I144" i="3"/>
  <c r="H144" i="3"/>
  <c r="G144" i="3"/>
  <c r="F144" i="3"/>
  <c r="E144" i="3"/>
  <c r="T143" i="3"/>
  <c r="J143" i="3"/>
  <c r="T142" i="3"/>
  <c r="Q142" i="3"/>
  <c r="P142" i="3"/>
  <c r="O142" i="3"/>
  <c r="N142" i="3"/>
  <c r="M142" i="3"/>
  <c r="J142" i="3"/>
  <c r="I142" i="3"/>
  <c r="H142" i="3"/>
  <c r="G142" i="3"/>
  <c r="F142" i="3"/>
  <c r="E142" i="3"/>
  <c r="D142" i="3"/>
  <c r="K141" i="3"/>
  <c r="J141" i="3"/>
  <c r="R140" i="3"/>
  <c r="Q140" i="3"/>
  <c r="P140" i="3"/>
  <c r="O140" i="3"/>
  <c r="N140" i="3"/>
  <c r="M140" i="3"/>
  <c r="L140" i="3"/>
  <c r="J140" i="3"/>
  <c r="K140" i="3" s="1"/>
  <c r="I140" i="3"/>
  <c r="H140" i="3"/>
  <c r="G140" i="3"/>
  <c r="F140" i="3"/>
  <c r="E140" i="3"/>
  <c r="T139" i="3"/>
  <c r="S139" i="3"/>
  <c r="R139" i="3"/>
  <c r="Q139" i="3"/>
  <c r="P139" i="3"/>
  <c r="J139" i="3"/>
  <c r="F139" i="3" s="1"/>
  <c r="I139" i="3"/>
  <c r="E139" i="3"/>
  <c r="N138" i="3"/>
  <c r="M138" i="3"/>
  <c r="J138" i="3"/>
  <c r="H138" i="3" s="1"/>
  <c r="I138" i="3"/>
  <c r="S137" i="3"/>
  <c r="R137" i="3"/>
  <c r="Q137" i="3"/>
  <c r="N137" i="3"/>
  <c r="M137" i="3"/>
  <c r="L137" i="3"/>
  <c r="J137" i="3"/>
  <c r="I137" i="3"/>
  <c r="H137" i="3"/>
  <c r="E137" i="3"/>
  <c r="D137" i="3"/>
  <c r="R136" i="3"/>
  <c r="Q136" i="3"/>
  <c r="P136" i="3"/>
  <c r="O136" i="3"/>
  <c r="N136" i="3"/>
  <c r="M136" i="3"/>
  <c r="L136" i="3"/>
  <c r="J136" i="3"/>
  <c r="K136" i="3" s="1"/>
  <c r="I136" i="3"/>
  <c r="H136" i="3"/>
  <c r="G136" i="3"/>
  <c r="F136" i="3"/>
  <c r="E136" i="3"/>
  <c r="T135" i="3"/>
  <c r="S135" i="3"/>
  <c r="R135" i="3"/>
  <c r="Q135" i="3"/>
  <c r="P135" i="3"/>
  <c r="M135" i="3"/>
  <c r="L135" i="3"/>
  <c r="K135" i="3"/>
  <c r="J135" i="3"/>
  <c r="I135" i="3"/>
  <c r="F135" i="3"/>
  <c r="E135" i="3"/>
  <c r="D135" i="3"/>
  <c r="J134" i="3"/>
  <c r="L133" i="3"/>
  <c r="J133" i="3"/>
  <c r="Q132" i="3"/>
  <c r="P132" i="3"/>
  <c r="O132" i="3"/>
  <c r="N132" i="3"/>
  <c r="M132" i="3"/>
  <c r="J132" i="3"/>
  <c r="L132" i="3" s="1"/>
  <c r="I132" i="3"/>
  <c r="H132" i="3"/>
  <c r="F132" i="3"/>
  <c r="E132" i="3"/>
  <c r="T131" i="3"/>
  <c r="R131" i="3"/>
  <c r="J131" i="3"/>
  <c r="P131" i="3" s="1"/>
  <c r="E131" i="3"/>
  <c r="D131" i="3"/>
  <c r="Q130" i="3"/>
  <c r="P130" i="3"/>
  <c r="N130" i="3"/>
  <c r="M130" i="3"/>
  <c r="J130" i="3"/>
  <c r="T130" i="3" s="1"/>
  <c r="I130" i="3"/>
  <c r="H130" i="3"/>
  <c r="G130" i="3"/>
  <c r="F130" i="3"/>
  <c r="E130" i="3"/>
  <c r="M129" i="3"/>
  <c r="J129" i="3"/>
  <c r="Q128" i="3"/>
  <c r="P128" i="3"/>
  <c r="O128" i="3"/>
  <c r="N128" i="3"/>
  <c r="M128" i="3"/>
  <c r="J128" i="3"/>
  <c r="L128" i="3" s="1"/>
  <c r="I128" i="3"/>
  <c r="H128" i="3"/>
  <c r="F128" i="3"/>
  <c r="E128" i="3"/>
  <c r="T127" i="3"/>
  <c r="R127" i="3"/>
  <c r="J127" i="3"/>
  <c r="P127" i="3" s="1"/>
  <c r="E127" i="3"/>
  <c r="D127" i="3"/>
  <c r="Q126" i="3"/>
  <c r="P126" i="3"/>
  <c r="N126" i="3"/>
  <c r="M126" i="3"/>
  <c r="J126" i="3"/>
  <c r="T126" i="3" s="1"/>
  <c r="I126" i="3"/>
  <c r="H126" i="3"/>
  <c r="G126" i="3"/>
  <c r="F126" i="3"/>
  <c r="E126" i="3"/>
  <c r="J125" i="3"/>
  <c r="Q124" i="3"/>
  <c r="P124" i="3"/>
  <c r="O124" i="3"/>
  <c r="N124" i="3"/>
  <c r="M124" i="3"/>
  <c r="J124" i="3"/>
  <c r="L124" i="3" s="1"/>
  <c r="I124" i="3"/>
  <c r="H124" i="3"/>
  <c r="F124" i="3"/>
  <c r="E124" i="3"/>
  <c r="T123" i="3"/>
  <c r="R123" i="3"/>
  <c r="J123" i="3"/>
  <c r="P123" i="3" s="1"/>
  <c r="E123" i="3"/>
  <c r="D123" i="3"/>
  <c r="Q122" i="3"/>
  <c r="P122" i="3"/>
  <c r="N122" i="3"/>
  <c r="M122" i="3"/>
  <c r="J122" i="3"/>
  <c r="T122" i="3" s="1"/>
  <c r="I122" i="3"/>
  <c r="H122" i="3"/>
  <c r="G122" i="3"/>
  <c r="F122" i="3"/>
  <c r="E122" i="3"/>
  <c r="J121" i="3"/>
  <c r="Q120" i="3"/>
  <c r="P120" i="3"/>
  <c r="O120" i="3"/>
  <c r="N120" i="3"/>
  <c r="M120" i="3"/>
  <c r="J120" i="3"/>
  <c r="L120" i="3" s="1"/>
  <c r="I120" i="3"/>
  <c r="H120" i="3"/>
  <c r="F120" i="3"/>
  <c r="E120" i="3"/>
  <c r="T119" i="3"/>
  <c r="R119" i="3"/>
  <c r="J119" i="3"/>
  <c r="P119" i="3" s="1"/>
  <c r="E119" i="3"/>
  <c r="D119" i="3"/>
  <c r="Q118" i="3"/>
  <c r="P118" i="3"/>
  <c r="N118" i="3"/>
  <c r="M118" i="3"/>
  <c r="J118" i="3"/>
  <c r="T118" i="3" s="1"/>
  <c r="I118" i="3"/>
  <c r="H118" i="3"/>
  <c r="G118" i="3"/>
  <c r="F118" i="3"/>
  <c r="E118" i="3"/>
  <c r="R117" i="3"/>
  <c r="M117" i="3"/>
  <c r="L117" i="3"/>
  <c r="J117" i="3"/>
  <c r="Q116" i="3"/>
  <c r="P116" i="3"/>
  <c r="O116" i="3"/>
  <c r="N116" i="3"/>
  <c r="M116" i="3"/>
  <c r="J116" i="3"/>
  <c r="L116" i="3" s="1"/>
  <c r="I116" i="3"/>
  <c r="H116" i="3"/>
  <c r="F116" i="3"/>
  <c r="E116" i="3"/>
  <c r="T115" i="3"/>
  <c r="R115" i="3"/>
  <c r="J115" i="3"/>
  <c r="I115" i="3" s="1"/>
  <c r="E115" i="3"/>
  <c r="D115" i="3"/>
  <c r="Q114" i="3"/>
  <c r="P114" i="3"/>
  <c r="N114" i="3"/>
  <c r="M114" i="3"/>
  <c r="J114" i="3"/>
  <c r="T114" i="3" s="1"/>
  <c r="I114" i="3"/>
  <c r="H114" i="3"/>
  <c r="G114" i="3"/>
  <c r="F114" i="3"/>
  <c r="E114" i="3"/>
  <c r="K113" i="3"/>
  <c r="J113" i="3"/>
  <c r="Q112" i="3"/>
  <c r="P112" i="3"/>
  <c r="O112" i="3"/>
  <c r="N112" i="3"/>
  <c r="M112" i="3"/>
  <c r="J112" i="3"/>
  <c r="L112" i="3" s="1"/>
  <c r="I112" i="3"/>
  <c r="H112" i="3"/>
  <c r="F112" i="3"/>
  <c r="E112" i="3"/>
  <c r="J111" i="3"/>
  <c r="I111" i="3" s="1"/>
  <c r="Q110" i="3"/>
  <c r="P110" i="3"/>
  <c r="N110" i="3"/>
  <c r="M110" i="3"/>
  <c r="J110" i="3"/>
  <c r="T110" i="3" s="1"/>
  <c r="I110" i="3"/>
  <c r="H110" i="3"/>
  <c r="G110" i="3"/>
  <c r="F110" i="3"/>
  <c r="E110" i="3"/>
  <c r="Q109" i="3"/>
  <c r="M109" i="3"/>
  <c r="J109" i="3"/>
  <c r="I109" i="3"/>
  <c r="E109" i="3"/>
  <c r="Q108" i="3"/>
  <c r="P108" i="3"/>
  <c r="O108" i="3"/>
  <c r="N108" i="3"/>
  <c r="M108" i="3"/>
  <c r="J108" i="3"/>
  <c r="L108" i="3" s="1"/>
  <c r="I108" i="3"/>
  <c r="H108" i="3"/>
  <c r="F108" i="3"/>
  <c r="E108" i="3"/>
  <c r="T107" i="3"/>
  <c r="S107" i="3"/>
  <c r="R107" i="3"/>
  <c r="Q107" i="3"/>
  <c r="M107" i="3"/>
  <c r="L107" i="3"/>
  <c r="J107" i="3"/>
  <c r="I107" i="3"/>
  <c r="E107" i="3"/>
  <c r="D107" i="3"/>
  <c r="Q106" i="3"/>
  <c r="P106" i="3"/>
  <c r="N106" i="3"/>
  <c r="M106" i="3"/>
  <c r="J106" i="3"/>
  <c r="T106" i="3" s="1"/>
  <c r="I106" i="3"/>
  <c r="H106" i="3"/>
  <c r="G106" i="3"/>
  <c r="F106" i="3"/>
  <c r="E106" i="3"/>
  <c r="Q105" i="3"/>
  <c r="M105" i="3"/>
  <c r="J105" i="3"/>
  <c r="D105" i="3" s="1"/>
  <c r="I105" i="3"/>
  <c r="E105" i="3"/>
  <c r="Q104" i="3"/>
  <c r="P104" i="3"/>
  <c r="O104" i="3"/>
  <c r="N104" i="3"/>
  <c r="M104" i="3"/>
  <c r="J104" i="3"/>
  <c r="L104" i="3" s="1"/>
  <c r="I104" i="3"/>
  <c r="H104" i="3"/>
  <c r="F104" i="3"/>
  <c r="E104" i="3"/>
  <c r="T103" i="3"/>
  <c r="S103" i="3"/>
  <c r="R103" i="3"/>
  <c r="L103" i="3"/>
  <c r="J103" i="3"/>
  <c r="I103" i="3" s="1"/>
  <c r="E103" i="3"/>
  <c r="D103" i="3"/>
  <c r="Q102" i="3"/>
  <c r="P102" i="3"/>
  <c r="N102" i="3"/>
  <c r="M102" i="3"/>
  <c r="J102" i="3"/>
  <c r="T102" i="3" s="1"/>
  <c r="I102" i="3"/>
  <c r="H102" i="3"/>
  <c r="G102" i="3"/>
  <c r="F102" i="3"/>
  <c r="E102" i="3"/>
  <c r="T101" i="3"/>
  <c r="M101" i="3"/>
  <c r="L101" i="3"/>
  <c r="K101" i="3"/>
  <c r="J101" i="3"/>
  <c r="I101" i="3"/>
  <c r="E101" i="3"/>
  <c r="Q100" i="3"/>
  <c r="P100" i="3"/>
  <c r="O100" i="3"/>
  <c r="N100" i="3"/>
  <c r="M100" i="3"/>
  <c r="J100" i="3"/>
  <c r="L100" i="3" s="1"/>
  <c r="I100" i="3"/>
  <c r="H100" i="3"/>
  <c r="F100" i="3"/>
  <c r="E100" i="3"/>
  <c r="T99" i="3"/>
  <c r="S99" i="3"/>
  <c r="R99" i="3"/>
  <c r="Q99" i="3"/>
  <c r="N99" i="3"/>
  <c r="M99" i="3"/>
  <c r="J99" i="3"/>
  <c r="I99" i="3"/>
  <c r="F99" i="3"/>
  <c r="E99" i="3"/>
  <c r="D99" i="3"/>
  <c r="R98" i="3"/>
  <c r="Q98" i="3"/>
  <c r="P98" i="3"/>
  <c r="N98" i="3"/>
  <c r="J98" i="3"/>
  <c r="I98" i="3"/>
  <c r="H98" i="3"/>
  <c r="G98" i="3"/>
  <c r="F98" i="3"/>
  <c r="E98" i="3"/>
  <c r="S89" i="3"/>
  <c r="R89" i="3"/>
  <c r="Q89" i="3"/>
  <c r="P89" i="3"/>
  <c r="O89" i="3"/>
  <c r="N89" i="3"/>
  <c r="J89" i="3"/>
  <c r="I89" i="3"/>
  <c r="G89" i="3"/>
  <c r="F89" i="3"/>
  <c r="T88" i="3"/>
  <c r="S88" i="3"/>
  <c r="O88" i="3"/>
  <c r="N88" i="3"/>
  <c r="J88" i="3"/>
  <c r="I88" i="3" s="1"/>
  <c r="F88" i="3"/>
  <c r="E88" i="3"/>
  <c r="D88" i="3"/>
  <c r="R87" i="3"/>
  <c r="Q87" i="3"/>
  <c r="P87" i="3"/>
  <c r="N87" i="3"/>
  <c r="M87" i="3"/>
  <c r="J87" i="3"/>
  <c r="G87" i="3"/>
  <c r="F87" i="3"/>
  <c r="E87" i="3"/>
  <c r="T86" i="3"/>
  <c r="R86" i="3"/>
  <c r="J86" i="3"/>
  <c r="P86" i="3" s="1"/>
  <c r="E86" i="3"/>
  <c r="D86" i="3"/>
  <c r="N85" i="3"/>
  <c r="M85" i="3"/>
  <c r="J85" i="3"/>
  <c r="T85" i="3" s="1"/>
  <c r="I85" i="3"/>
  <c r="H85" i="3"/>
  <c r="F85" i="3"/>
  <c r="E85" i="3"/>
  <c r="M84" i="3"/>
  <c r="L84" i="3"/>
  <c r="J84" i="3"/>
  <c r="R83" i="3"/>
  <c r="Q83" i="3"/>
  <c r="P83" i="3"/>
  <c r="N83" i="3"/>
  <c r="M83" i="3"/>
  <c r="J83" i="3"/>
  <c r="L83" i="3" s="1"/>
  <c r="G83" i="3"/>
  <c r="F83" i="3"/>
  <c r="E83" i="3"/>
  <c r="T82" i="3"/>
  <c r="R82" i="3"/>
  <c r="J82" i="3"/>
  <c r="P82" i="3" s="1"/>
  <c r="E82" i="3"/>
  <c r="D82" i="3"/>
  <c r="N81" i="3"/>
  <c r="M81" i="3"/>
  <c r="J81" i="3"/>
  <c r="T81" i="3" s="1"/>
  <c r="I81" i="3"/>
  <c r="H81" i="3"/>
  <c r="F81" i="3"/>
  <c r="E81" i="3"/>
  <c r="J80" i="3"/>
  <c r="M80" i="3" s="1"/>
  <c r="R79" i="3"/>
  <c r="Q79" i="3"/>
  <c r="P79" i="3"/>
  <c r="N79" i="3"/>
  <c r="M79" i="3"/>
  <c r="J79" i="3"/>
  <c r="L79" i="3" s="1"/>
  <c r="F79" i="3"/>
  <c r="E79" i="3"/>
  <c r="T78" i="3"/>
  <c r="R78" i="3"/>
  <c r="J78" i="3"/>
  <c r="P78" i="3" s="1"/>
  <c r="E78" i="3"/>
  <c r="D78" i="3"/>
  <c r="N77" i="3"/>
  <c r="M77" i="3"/>
  <c r="J77" i="3"/>
  <c r="T77" i="3" s="1"/>
  <c r="I77" i="3"/>
  <c r="H77" i="3"/>
  <c r="F77" i="3"/>
  <c r="E77" i="3"/>
  <c r="J76" i="3"/>
  <c r="R75" i="3"/>
  <c r="Q75" i="3"/>
  <c r="P75" i="3"/>
  <c r="N75" i="3"/>
  <c r="M75" i="3"/>
  <c r="J75" i="3"/>
  <c r="L75" i="3" s="1"/>
  <c r="G75" i="3"/>
  <c r="F75" i="3"/>
  <c r="E75" i="3"/>
  <c r="T74" i="3"/>
  <c r="R74" i="3"/>
  <c r="J74" i="3"/>
  <c r="P74" i="3" s="1"/>
  <c r="E74" i="3"/>
  <c r="D74" i="3"/>
  <c r="O73" i="3"/>
  <c r="N73" i="3"/>
  <c r="M73" i="3"/>
  <c r="J73" i="3"/>
  <c r="T73" i="3" s="1"/>
  <c r="I73" i="3"/>
  <c r="H73" i="3"/>
  <c r="F73" i="3"/>
  <c r="E73" i="3"/>
  <c r="J72" i="3"/>
  <c r="Q71" i="3"/>
  <c r="P71" i="3"/>
  <c r="N71" i="3"/>
  <c r="M71" i="3"/>
  <c r="J71" i="3"/>
  <c r="L71" i="3" s="1"/>
  <c r="G71" i="3"/>
  <c r="F71" i="3"/>
  <c r="E71" i="3"/>
  <c r="T70" i="3"/>
  <c r="R70" i="3"/>
  <c r="J70" i="3"/>
  <c r="P70" i="3" s="1"/>
  <c r="E70" i="3"/>
  <c r="D70" i="3"/>
  <c r="O69" i="3"/>
  <c r="N69" i="3"/>
  <c r="M69" i="3"/>
  <c r="J69" i="3"/>
  <c r="T69" i="3" s="1"/>
  <c r="I69" i="3"/>
  <c r="H69" i="3"/>
  <c r="F69" i="3"/>
  <c r="E69" i="3"/>
  <c r="M68" i="3"/>
  <c r="L68" i="3"/>
  <c r="J68" i="3"/>
  <c r="Q67" i="3"/>
  <c r="P67" i="3"/>
  <c r="N67" i="3"/>
  <c r="M67" i="3"/>
  <c r="J67" i="3"/>
  <c r="L67" i="3" s="1"/>
  <c r="G67" i="3"/>
  <c r="F67" i="3"/>
  <c r="E67" i="3"/>
  <c r="T66" i="3"/>
  <c r="R66" i="3"/>
  <c r="J66" i="3"/>
  <c r="P66" i="3" s="1"/>
  <c r="E66" i="3"/>
  <c r="D66" i="3"/>
  <c r="O65" i="3"/>
  <c r="N65" i="3"/>
  <c r="M65" i="3"/>
  <c r="J65" i="3"/>
  <c r="T65" i="3" s="1"/>
  <c r="I65" i="3"/>
  <c r="H65" i="3"/>
  <c r="F65" i="3"/>
  <c r="E65" i="3"/>
  <c r="J64" i="3"/>
  <c r="Q63" i="3"/>
  <c r="P63" i="3"/>
  <c r="N63" i="3"/>
  <c r="M63" i="3"/>
  <c r="J63" i="3"/>
  <c r="L63" i="3" s="1"/>
  <c r="G63" i="3"/>
  <c r="F63" i="3"/>
  <c r="E63" i="3"/>
  <c r="T62" i="3"/>
  <c r="R62" i="3"/>
  <c r="J62" i="3"/>
  <c r="P62" i="3" s="1"/>
  <c r="E62" i="3"/>
  <c r="D62" i="3"/>
  <c r="O61" i="3"/>
  <c r="N61" i="3"/>
  <c r="M61" i="3"/>
  <c r="J61" i="3"/>
  <c r="T61" i="3" s="1"/>
  <c r="I61" i="3"/>
  <c r="H61" i="3"/>
  <c r="F61" i="3"/>
  <c r="E61" i="3"/>
  <c r="J60" i="3"/>
  <c r="Q59" i="3"/>
  <c r="P59" i="3"/>
  <c r="N59" i="3"/>
  <c r="M59" i="3"/>
  <c r="J59" i="3"/>
  <c r="L59" i="3" s="1"/>
  <c r="G59" i="3"/>
  <c r="F59" i="3"/>
  <c r="E59" i="3"/>
  <c r="T58" i="3"/>
  <c r="J58" i="3"/>
  <c r="E58" i="3"/>
  <c r="D58" i="3"/>
  <c r="O57" i="3"/>
  <c r="N57" i="3"/>
  <c r="M57" i="3"/>
  <c r="J57" i="3"/>
  <c r="T57" i="3" s="1"/>
  <c r="I57" i="3"/>
  <c r="H57" i="3"/>
  <c r="F57" i="3"/>
  <c r="E57" i="3"/>
  <c r="R56" i="3"/>
  <c r="J56" i="3"/>
  <c r="I56" i="3"/>
  <c r="Q55" i="3"/>
  <c r="P55" i="3"/>
  <c r="N55" i="3"/>
  <c r="M55" i="3"/>
  <c r="J55" i="3"/>
  <c r="L55" i="3" s="1"/>
  <c r="G55" i="3"/>
  <c r="F55" i="3"/>
  <c r="E55" i="3"/>
  <c r="J54" i="3"/>
  <c r="I54" i="3" s="1"/>
  <c r="O53" i="3"/>
  <c r="N53" i="3"/>
  <c r="M53" i="3"/>
  <c r="J53" i="3"/>
  <c r="T53" i="3" s="1"/>
  <c r="I53" i="3"/>
  <c r="H53" i="3"/>
  <c r="F53" i="3"/>
  <c r="E53" i="3"/>
  <c r="M52" i="3"/>
  <c r="L52" i="3"/>
  <c r="J52" i="3"/>
  <c r="I52" i="3"/>
  <c r="Q51" i="3"/>
  <c r="P51" i="3"/>
  <c r="N51" i="3"/>
  <c r="M51" i="3"/>
  <c r="J51" i="3"/>
  <c r="L51" i="3" s="1"/>
  <c r="G51" i="3"/>
  <c r="F51" i="3"/>
  <c r="E51" i="3"/>
  <c r="T50" i="3"/>
  <c r="R50" i="3"/>
  <c r="Q50" i="3"/>
  <c r="J50" i="3"/>
  <c r="I50" i="3"/>
  <c r="E50" i="3"/>
  <c r="D50" i="3"/>
  <c r="O49" i="3"/>
  <c r="N49" i="3"/>
  <c r="M49" i="3"/>
  <c r="J49" i="3"/>
  <c r="T49" i="3" s="1"/>
  <c r="I49" i="3"/>
  <c r="H49" i="3"/>
  <c r="F49" i="3"/>
  <c r="E49" i="3"/>
  <c r="S48" i="3"/>
  <c r="R48" i="3"/>
  <c r="Q48" i="3"/>
  <c r="M48" i="3"/>
  <c r="L48" i="3"/>
  <c r="J48" i="3"/>
  <c r="I48" i="3"/>
  <c r="Q47" i="3"/>
  <c r="P47" i="3"/>
  <c r="N47" i="3"/>
  <c r="M47" i="3"/>
  <c r="J47" i="3"/>
  <c r="L47" i="3" s="1"/>
  <c r="I47" i="3"/>
  <c r="G47" i="3"/>
  <c r="F47" i="3"/>
  <c r="E47" i="3"/>
  <c r="T46" i="3"/>
  <c r="R46" i="3"/>
  <c r="Q46" i="3"/>
  <c r="J46" i="3"/>
  <c r="D46" i="3" s="1"/>
  <c r="I46" i="3"/>
  <c r="E46" i="3"/>
  <c r="Q45" i="3"/>
  <c r="O45" i="3"/>
  <c r="N45" i="3"/>
  <c r="M45" i="3"/>
  <c r="J45" i="3"/>
  <c r="T45" i="3" s="1"/>
  <c r="I45" i="3"/>
  <c r="H45" i="3"/>
  <c r="F45" i="3"/>
  <c r="E45" i="3"/>
  <c r="M44" i="3"/>
  <c r="J44" i="3"/>
  <c r="I44" i="3"/>
  <c r="E44" i="3"/>
  <c r="Q43" i="3"/>
  <c r="P43" i="3"/>
  <c r="N43" i="3"/>
  <c r="M43" i="3"/>
  <c r="J43" i="3"/>
  <c r="L43" i="3" s="1"/>
  <c r="I43" i="3"/>
  <c r="G43" i="3"/>
  <c r="F43" i="3"/>
  <c r="E43" i="3"/>
  <c r="J42" i="3"/>
  <c r="E42" i="3" s="1"/>
  <c r="I42" i="3"/>
  <c r="R41" i="3"/>
  <c r="Q41" i="3"/>
  <c r="O41" i="3"/>
  <c r="N41" i="3"/>
  <c r="J41" i="3"/>
  <c r="I41" i="3"/>
  <c r="H41" i="3"/>
  <c r="F41" i="3"/>
  <c r="E41" i="3"/>
  <c r="S40" i="3"/>
  <c r="R40" i="3"/>
  <c r="N40" i="3"/>
  <c r="M40" i="3"/>
  <c r="L40" i="3"/>
  <c r="J40" i="3"/>
  <c r="I40" i="3" s="1"/>
  <c r="F40" i="3"/>
  <c r="E40" i="3"/>
  <c r="P39" i="3"/>
  <c r="N39" i="3"/>
  <c r="J39" i="3"/>
  <c r="T38" i="3"/>
  <c r="M38" i="3"/>
  <c r="J38" i="3"/>
  <c r="E38" i="3" s="1"/>
  <c r="I38" i="3"/>
  <c r="F38" i="3"/>
  <c r="J37" i="3"/>
  <c r="I37" i="3"/>
  <c r="F37" i="3"/>
  <c r="S36" i="3"/>
  <c r="R36" i="3"/>
  <c r="Q36" i="3"/>
  <c r="N36" i="3"/>
  <c r="J36" i="3"/>
  <c r="F36" i="3" s="1"/>
  <c r="I36" i="3"/>
  <c r="E36" i="3"/>
  <c r="D36" i="3"/>
  <c r="R35" i="3"/>
  <c r="Q35" i="3"/>
  <c r="O35" i="3"/>
  <c r="N35" i="3"/>
  <c r="J35" i="3"/>
  <c r="G35" i="3"/>
  <c r="S34" i="3"/>
  <c r="R34" i="3"/>
  <c r="N34" i="3"/>
  <c r="K34" i="3"/>
  <c r="J34" i="3"/>
  <c r="Q34" i="3" s="1"/>
  <c r="F34" i="3"/>
  <c r="E34" i="3"/>
  <c r="J33" i="3"/>
  <c r="I33" i="3"/>
  <c r="G33" i="3"/>
  <c r="N32" i="3"/>
  <c r="M32" i="3"/>
  <c r="K32" i="3"/>
  <c r="J32" i="3"/>
  <c r="I32" i="3" s="1"/>
  <c r="R31" i="3"/>
  <c r="Q31" i="3"/>
  <c r="O31" i="3"/>
  <c r="N31" i="3"/>
  <c r="J31" i="3"/>
  <c r="G31" i="3"/>
  <c r="S30" i="3"/>
  <c r="R30" i="3"/>
  <c r="N30" i="3"/>
  <c r="K30" i="3"/>
  <c r="J30" i="3"/>
  <c r="Q30" i="3" s="1"/>
  <c r="F30" i="3"/>
  <c r="E30" i="3"/>
  <c r="J29" i="3"/>
  <c r="G29" i="3" s="1"/>
  <c r="I29" i="3"/>
  <c r="N28" i="3"/>
  <c r="M28" i="3"/>
  <c r="K28" i="3"/>
  <c r="J28" i="3"/>
  <c r="I28" i="3" s="1"/>
  <c r="R27" i="3"/>
  <c r="Q27" i="3"/>
  <c r="O27" i="3"/>
  <c r="N27" i="3"/>
  <c r="J27" i="3"/>
  <c r="G27" i="3"/>
  <c r="S26" i="3"/>
  <c r="R26" i="3"/>
  <c r="N26" i="3"/>
  <c r="K26" i="3"/>
  <c r="J26" i="3"/>
  <c r="Q26" i="3" s="1"/>
  <c r="F26" i="3"/>
  <c r="E26" i="3"/>
  <c r="J25" i="3"/>
  <c r="I25" i="3" s="1"/>
  <c r="G25" i="3"/>
  <c r="N24" i="3"/>
  <c r="M24" i="3"/>
  <c r="K24" i="3"/>
  <c r="J24" i="3"/>
  <c r="I24" i="3" s="1"/>
  <c r="R23" i="3"/>
  <c r="Q23" i="3"/>
  <c r="O23" i="3"/>
  <c r="N23" i="3"/>
  <c r="J23" i="3"/>
  <c r="G23" i="3"/>
  <c r="S22" i="3"/>
  <c r="R22" i="3"/>
  <c r="N22" i="3"/>
  <c r="K22" i="3"/>
  <c r="J22" i="3"/>
  <c r="Q22" i="3" s="1"/>
  <c r="F22" i="3"/>
  <c r="E22" i="3"/>
  <c r="J21" i="3"/>
  <c r="I21" i="3" s="1"/>
  <c r="N20" i="3"/>
  <c r="M20" i="3"/>
  <c r="K20" i="3"/>
  <c r="J20" i="3"/>
  <c r="I20" i="3" s="1"/>
  <c r="R19" i="3"/>
  <c r="Q19" i="3"/>
  <c r="O19" i="3"/>
  <c r="N19" i="3"/>
  <c r="J19" i="3"/>
  <c r="G19" i="3"/>
  <c r="S18" i="3"/>
  <c r="R18" i="3"/>
  <c r="N18" i="3"/>
  <c r="K18" i="3"/>
  <c r="J18" i="3"/>
  <c r="Q18" i="3" s="1"/>
  <c r="F18" i="3"/>
  <c r="E18" i="3"/>
  <c r="J17" i="3"/>
  <c r="G17" i="3" s="1"/>
  <c r="I17" i="3"/>
  <c r="N16" i="3"/>
  <c r="M16" i="3"/>
  <c r="K16" i="3"/>
  <c r="J16" i="3"/>
  <c r="I16" i="3" s="1"/>
  <c r="R15" i="3"/>
  <c r="Q15" i="3"/>
  <c r="O15" i="3"/>
  <c r="N15" i="3"/>
  <c r="J15" i="3"/>
  <c r="G15" i="3"/>
  <c r="S14" i="3"/>
  <c r="R14" i="3"/>
  <c r="N14" i="3"/>
  <c r="K14" i="3"/>
  <c r="J14" i="3"/>
  <c r="Q14" i="3" s="1"/>
  <c r="F14" i="3"/>
  <c r="E14" i="3"/>
  <c r="J13" i="3"/>
  <c r="I13" i="3"/>
  <c r="G13" i="3"/>
  <c r="N12" i="3"/>
  <c r="M12" i="3"/>
  <c r="K12" i="3"/>
  <c r="J12" i="3"/>
  <c r="I12" i="3" s="1"/>
  <c r="R11" i="3"/>
  <c r="Q11" i="3"/>
  <c r="O11" i="3"/>
  <c r="N11" i="3"/>
  <c r="J11" i="3"/>
  <c r="G11" i="3"/>
  <c r="S10" i="3"/>
  <c r="R10" i="3"/>
  <c r="N10" i="3"/>
  <c r="K10" i="3"/>
  <c r="J10" i="3"/>
  <c r="Q10" i="3" s="1"/>
  <c r="F10" i="3"/>
  <c r="E10" i="3"/>
  <c r="J9" i="3"/>
  <c r="I9" i="3"/>
  <c r="G9" i="3"/>
  <c r="N8" i="3"/>
  <c r="M8" i="3"/>
  <c r="K8" i="3"/>
  <c r="J8" i="3"/>
  <c r="I8" i="3" s="1"/>
  <c r="R7" i="3"/>
  <c r="Q7" i="3"/>
  <c r="O7" i="3"/>
  <c r="N7" i="3"/>
  <c r="J7" i="3"/>
  <c r="S6" i="3"/>
  <c r="R6" i="3"/>
  <c r="Q6" i="3"/>
  <c r="P6" i="3"/>
  <c r="N6" i="3"/>
  <c r="K6" i="3"/>
  <c r="J6" i="3"/>
  <c r="O6" i="3" s="1"/>
  <c r="F6" i="3"/>
  <c r="E6" i="3"/>
  <c r="J5" i="3"/>
  <c r="I5" i="3" s="1"/>
  <c r="G5" i="3"/>
  <c r="U136" i="1"/>
  <c r="T136" i="1"/>
  <c r="S136" i="1"/>
  <c r="R136" i="1"/>
  <c r="Q136" i="1"/>
  <c r="P136" i="1"/>
  <c r="O136" i="1"/>
  <c r="N136" i="1"/>
  <c r="M136" i="1"/>
  <c r="L136" i="1"/>
  <c r="K136" i="1"/>
  <c r="J136" i="1"/>
  <c r="I136" i="1"/>
  <c r="H136" i="1"/>
  <c r="G136" i="1"/>
  <c r="F136" i="1"/>
  <c r="E136" i="1"/>
  <c r="D136" i="1"/>
  <c r="R127" i="1"/>
  <c r="E127" i="1"/>
  <c r="E123" i="1"/>
  <c r="D123" i="1"/>
  <c r="Q117" i="1"/>
  <c r="Q121" i="1" s="1"/>
  <c r="E117" i="1"/>
  <c r="E118" i="1" s="1"/>
  <c r="D117" i="1"/>
  <c r="D121" i="1" s="1"/>
  <c r="N91" i="1"/>
  <c r="U88" i="1"/>
  <c r="T88" i="1"/>
  <c r="S88" i="1"/>
  <c r="S127" i="1" s="1"/>
  <c r="R88" i="1"/>
  <c r="Q88" i="1"/>
  <c r="Q127" i="1" s="1"/>
  <c r="P88" i="1"/>
  <c r="P127" i="1" s="1"/>
  <c r="O88" i="1"/>
  <c r="O127" i="1" s="1"/>
  <c r="N88" i="1"/>
  <c r="N127" i="1" s="1"/>
  <c r="M88" i="1"/>
  <c r="M127" i="1" s="1"/>
  <c r="L88" i="1"/>
  <c r="L127" i="1" s="1"/>
  <c r="K88" i="1"/>
  <c r="K127" i="1" s="1"/>
  <c r="J88" i="1"/>
  <c r="J127" i="1" s="1"/>
  <c r="I88" i="1"/>
  <c r="I127" i="1" s="1"/>
  <c r="H88" i="1"/>
  <c r="H127" i="1" s="1"/>
  <c r="G88" i="1"/>
  <c r="G127" i="1" s="1"/>
  <c r="F88" i="1"/>
  <c r="F127" i="1" s="1"/>
  <c r="E88" i="1"/>
  <c r="D88" i="1"/>
  <c r="D127" i="1" s="1"/>
  <c r="U87" i="1"/>
  <c r="T87" i="1"/>
  <c r="S87" i="1"/>
  <c r="S117" i="1" s="1"/>
  <c r="R87" i="1"/>
  <c r="R117" i="1" s="1"/>
  <c r="Q87" i="1"/>
  <c r="P87" i="1"/>
  <c r="P117" i="1" s="1"/>
  <c r="O87" i="1"/>
  <c r="O117" i="1" s="1"/>
  <c r="N87" i="1"/>
  <c r="N117" i="1" s="1"/>
  <c r="M87" i="1"/>
  <c r="M117" i="1" s="1"/>
  <c r="L87" i="1"/>
  <c r="L117" i="1" s="1"/>
  <c r="K87" i="1"/>
  <c r="K117" i="1" s="1"/>
  <c r="J87" i="1"/>
  <c r="J117" i="1" s="1"/>
  <c r="I87" i="1"/>
  <c r="I117" i="1" s="1"/>
  <c r="H87" i="1"/>
  <c r="H117" i="1" s="1"/>
  <c r="G87" i="1"/>
  <c r="G117" i="1" s="1"/>
  <c r="F87" i="1"/>
  <c r="F117" i="1" s="1"/>
  <c r="E87" i="1"/>
  <c r="D87" i="1"/>
  <c r="U86" i="1"/>
  <c r="T86" i="1"/>
  <c r="G86" i="1"/>
  <c r="E86" i="1"/>
  <c r="D86" i="1"/>
  <c r="U85" i="1"/>
  <c r="T85" i="1"/>
  <c r="S85" i="1"/>
  <c r="R85" i="1"/>
  <c r="Q85" i="1"/>
  <c r="P85" i="1"/>
  <c r="O85" i="1"/>
  <c r="N85" i="1"/>
  <c r="M85" i="1"/>
  <c r="L85" i="1"/>
  <c r="K85" i="1"/>
  <c r="J85" i="1"/>
  <c r="I85" i="1"/>
  <c r="H85" i="1"/>
  <c r="G85" i="1"/>
  <c r="F85" i="1"/>
  <c r="E85" i="1"/>
  <c r="D85" i="1"/>
  <c r="U84" i="1"/>
  <c r="T84" i="1"/>
  <c r="S84" i="1"/>
  <c r="R84" i="1"/>
  <c r="Q84" i="1"/>
  <c r="P84" i="1"/>
  <c r="O84" i="1"/>
  <c r="N84" i="1"/>
  <c r="M84" i="1"/>
  <c r="L84" i="1"/>
  <c r="K84" i="1"/>
  <c r="J84" i="1"/>
  <c r="I84" i="1"/>
  <c r="H84" i="1"/>
  <c r="H86" i="1" s="1"/>
  <c r="G84" i="1"/>
  <c r="F84" i="1"/>
  <c r="E84" i="1"/>
  <c r="D84" i="1"/>
  <c r="U83" i="1"/>
  <c r="T83" i="1"/>
  <c r="S83" i="1"/>
  <c r="R83" i="1"/>
  <c r="Q83" i="1"/>
  <c r="P83" i="1"/>
  <c r="O83" i="1"/>
  <c r="N83" i="1"/>
  <c r="M83" i="1"/>
  <c r="L83" i="1"/>
  <c r="K83" i="1"/>
  <c r="J83" i="1"/>
  <c r="I83" i="1"/>
  <c r="H83" i="1"/>
  <c r="G83" i="1"/>
  <c r="F83" i="1"/>
  <c r="E83" i="1"/>
  <c r="D83" i="1"/>
  <c r="U82" i="1"/>
  <c r="T82" i="1"/>
  <c r="S82" i="1"/>
  <c r="S86" i="1" s="1"/>
  <c r="R82" i="1"/>
  <c r="R86" i="1" s="1"/>
  <c r="Q82" i="1"/>
  <c r="Q86" i="1" s="1"/>
  <c r="P82" i="1"/>
  <c r="P86" i="1" s="1"/>
  <c r="O82" i="1"/>
  <c r="O86" i="1" s="1"/>
  <c r="N82" i="1"/>
  <c r="M82" i="1"/>
  <c r="L82" i="1"/>
  <c r="L86" i="1" s="1"/>
  <c r="K82" i="1"/>
  <c r="K86" i="1" s="1"/>
  <c r="K108" i="1" s="1"/>
  <c r="J82" i="1"/>
  <c r="I82" i="1"/>
  <c r="H82" i="1"/>
  <c r="G82" i="1"/>
  <c r="F82" i="1"/>
  <c r="F86" i="1" s="1"/>
  <c r="E82" i="1"/>
  <c r="D82" i="1"/>
  <c r="R80" i="1"/>
  <c r="Q80" i="1"/>
  <c r="O80" i="1"/>
  <c r="N80" i="1"/>
  <c r="K80" i="1"/>
  <c r="I80" i="1"/>
  <c r="H80" i="1"/>
  <c r="G80" i="1"/>
  <c r="E80" i="1"/>
  <c r="D80" i="1" a="1"/>
  <c r="M80" i="1" s="1"/>
  <c r="AI79" i="1"/>
  <c r="AF79" i="1"/>
  <c r="AE79" i="1"/>
  <c r="Z79" i="1"/>
  <c r="Y79" i="1"/>
  <c r="V79" i="1" a="1"/>
  <c r="AM79" i="1" s="1"/>
  <c r="U79" i="1"/>
  <c r="T79" i="1"/>
  <c r="N79" i="1"/>
  <c r="M79" i="1"/>
  <c r="K79" i="1"/>
  <c r="D79" i="1" a="1"/>
  <c r="R79" i="1" s="1"/>
  <c r="U78" i="1"/>
  <c r="T78" i="1"/>
  <c r="S78" i="1"/>
  <c r="R78" i="1"/>
  <c r="Q78" i="1"/>
  <c r="P78" i="1"/>
  <c r="O78" i="1"/>
  <c r="N78" i="1"/>
  <c r="M78" i="1"/>
  <c r="L78" i="1"/>
  <c r="K78" i="1"/>
  <c r="J78" i="1"/>
  <c r="I78" i="1"/>
  <c r="H78" i="1"/>
  <c r="G78" i="1"/>
  <c r="F78" i="1"/>
  <c r="E78" i="1"/>
  <c r="D78" i="1"/>
  <c r="U77" i="1"/>
  <c r="T77" i="1"/>
  <c r="S77" i="1"/>
  <c r="R77" i="1"/>
  <c r="Q77" i="1"/>
  <c r="P77" i="1"/>
  <c r="P92" i="1" s="1"/>
  <c r="O77" i="1"/>
  <c r="N77" i="1"/>
  <c r="M77" i="1"/>
  <c r="L77" i="1"/>
  <c r="K77" i="1"/>
  <c r="J77" i="1"/>
  <c r="I77" i="1"/>
  <c r="I97" i="1" s="1"/>
  <c r="N8" i="5" s="1"/>
  <c r="H74" i="8" s="1"/>
  <c r="H77" i="1"/>
  <c r="G77" i="1"/>
  <c r="F77" i="1"/>
  <c r="F97" i="1" s="1"/>
  <c r="N5" i="5" s="1"/>
  <c r="H71" i="8" s="1"/>
  <c r="E77" i="1"/>
  <c r="E124" i="1" s="1"/>
  <c r="E125" i="1" s="1"/>
  <c r="D77" i="1"/>
  <c r="D124" i="1" s="1"/>
  <c r="D125" i="1" s="1"/>
  <c r="U76" i="1"/>
  <c r="T76" i="1"/>
  <c r="S76" i="1"/>
  <c r="R76" i="1"/>
  <c r="Q76" i="1"/>
  <c r="P76" i="1"/>
  <c r="O76" i="1"/>
  <c r="N76" i="1"/>
  <c r="M76" i="1"/>
  <c r="L76" i="1"/>
  <c r="K76" i="1"/>
  <c r="J76" i="1"/>
  <c r="I76" i="1"/>
  <c r="H76" i="1"/>
  <c r="G76" i="1"/>
  <c r="F76" i="1"/>
  <c r="E76" i="1"/>
  <c r="D76" i="1"/>
  <c r="C42" i="1"/>
  <c r="C39" i="1"/>
  <c r="C36" i="1"/>
  <c r="C32" i="1"/>
  <c r="C31" i="1"/>
  <c r="C30" i="1"/>
  <c r="C29" i="1"/>
  <c r="C24" i="1"/>
  <c r="C23" i="1"/>
  <c r="G22" i="1"/>
  <c r="C22" i="1"/>
  <c r="G21" i="1"/>
  <c r="C21" i="1"/>
  <c r="G20" i="1"/>
  <c r="G19" i="1"/>
  <c r="C19" i="1"/>
  <c r="G18" i="1"/>
  <c r="D18" i="1"/>
  <c r="C18" i="1"/>
  <c r="G17" i="1"/>
  <c r="C17" i="1"/>
  <c r="D17" i="1" s="1"/>
  <c r="C16" i="1"/>
  <c r="D16" i="1" s="1"/>
  <c r="C11" i="1"/>
  <c r="H10" i="1"/>
  <c r="C10" i="1"/>
  <c r="C9" i="1"/>
  <c r="H8" i="1"/>
  <c r="C8" i="1"/>
  <c r="C20" i="1" s="1"/>
  <c r="C7" i="1"/>
  <c r="C6" i="1"/>
  <c r="H4" i="1"/>
  <c r="E2" i="1"/>
  <c r="E1" i="1"/>
  <c r="C15" i="5" l="1"/>
  <c r="P100" i="1"/>
  <c r="D126" i="1"/>
  <c r="D128" i="1" s="1"/>
  <c r="E126" i="1"/>
  <c r="E128" i="1" s="1"/>
  <c r="E129" i="1" s="1"/>
  <c r="E130" i="1" s="1"/>
  <c r="P4" i="5" s="1"/>
  <c r="H10" i="5"/>
  <c r="C73" i="10" s="1"/>
  <c r="K132" i="1"/>
  <c r="K116" i="1"/>
  <c r="K119" i="1" s="1"/>
  <c r="K120" i="1" s="1"/>
  <c r="H108" i="1"/>
  <c r="H114" i="1"/>
  <c r="O7" i="5" s="1"/>
  <c r="D129" i="1"/>
  <c r="D130" i="1" s="1"/>
  <c r="P3" i="5" s="1"/>
  <c r="R121" i="1"/>
  <c r="R118" i="1"/>
  <c r="AB7" i="9"/>
  <c r="E17" i="5"/>
  <c r="AB7" i="6"/>
  <c r="AB7" i="10"/>
  <c r="AB7" i="8"/>
  <c r="AB7" i="7"/>
  <c r="B26" i="6"/>
  <c r="K26" i="6" s="1"/>
  <c r="B22" i="9"/>
  <c r="K22" i="9" s="1"/>
  <c r="B24" i="10"/>
  <c r="K24" i="10" s="1"/>
  <c r="B24" i="7"/>
  <c r="K24" i="7" s="1"/>
  <c r="B26" i="8"/>
  <c r="K26" i="8" s="1"/>
  <c r="G5" i="10"/>
  <c r="G5" i="6"/>
  <c r="G5" i="8"/>
  <c r="G5" i="9"/>
  <c r="B11" i="4"/>
  <c r="G5" i="7"/>
  <c r="Y4" i="9"/>
  <c r="Y4" i="7"/>
  <c r="Y4" i="10"/>
  <c r="Y4" i="6"/>
  <c r="Y4" i="8"/>
  <c r="B14" i="5"/>
  <c r="O123" i="1"/>
  <c r="W5" i="9"/>
  <c r="W5" i="7"/>
  <c r="W5" i="10"/>
  <c r="W5" i="6"/>
  <c r="W5" i="8"/>
  <c r="M124" i="1"/>
  <c r="M125" i="1" s="1"/>
  <c r="M97" i="1"/>
  <c r="N12" i="5" s="1"/>
  <c r="H78" i="8" s="1"/>
  <c r="U6" i="8"/>
  <c r="D10" i="5"/>
  <c r="U6" i="9"/>
  <c r="U6" i="7"/>
  <c r="U6" i="6"/>
  <c r="U6" i="10"/>
  <c r="J79" i="1"/>
  <c r="AD79" i="1"/>
  <c r="S108" i="1"/>
  <c r="S114" i="1"/>
  <c r="O18" i="5" s="1"/>
  <c r="E121" i="1"/>
  <c r="Z4" i="8"/>
  <c r="Z4" i="7"/>
  <c r="Z4" i="9"/>
  <c r="Z4" i="10"/>
  <c r="Z4" i="6"/>
  <c r="B15" i="5"/>
  <c r="P123" i="1"/>
  <c r="P101" i="1"/>
  <c r="V6" i="8"/>
  <c r="V6" i="9"/>
  <c r="V6" i="7"/>
  <c r="D11" i="5"/>
  <c r="V6" i="10"/>
  <c r="V6" i="6"/>
  <c r="U7" i="10"/>
  <c r="U7" i="6"/>
  <c r="U7" i="8"/>
  <c r="E10" i="5"/>
  <c r="U7" i="7"/>
  <c r="U7" i="9"/>
  <c r="B34" i="6"/>
  <c r="K34" i="6" s="1"/>
  <c r="B34" i="8"/>
  <c r="K34" i="8" s="1"/>
  <c r="B32" i="7"/>
  <c r="K32" i="7" s="1"/>
  <c r="B32" i="10"/>
  <c r="K32" i="10" s="1"/>
  <c r="B30" i="9"/>
  <c r="K30" i="9" s="1"/>
  <c r="Y5" i="9"/>
  <c r="Y5" i="7"/>
  <c r="Y5" i="10"/>
  <c r="Y5" i="6"/>
  <c r="Y5" i="8"/>
  <c r="O124" i="1"/>
  <c r="O125" i="1" s="1"/>
  <c r="O97" i="1"/>
  <c r="N14" i="5" s="1"/>
  <c r="H80" i="8" s="1"/>
  <c r="W7" i="10"/>
  <c r="W7" i="8"/>
  <c r="W7" i="7"/>
  <c r="W7" i="9"/>
  <c r="W7" i="6"/>
  <c r="E12" i="5"/>
  <c r="G121" i="1"/>
  <c r="G118" i="1"/>
  <c r="H45" i="9"/>
  <c r="H50" i="6"/>
  <c r="H47" i="9"/>
  <c r="H48" i="10"/>
  <c r="H52" i="8"/>
  <c r="C4" i="10"/>
  <c r="H50" i="7"/>
  <c r="H51" i="6"/>
  <c r="H55" i="6"/>
  <c r="H47" i="10"/>
  <c r="C4" i="6"/>
  <c r="H54" i="6"/>
  <c r="H51" i="8"/>
  <c r="H48" i="7"/>
  <c r="H46" i="10"/>
  <c r="C4" i="8"/>
  <c r="H52" i="7"/>
  <c r="C4" i="9"/>
  <c r="H50" i="8"/>
  <c r="H47" i="7"/>
  <c r="H49" i="10"/>
  <c r="H46" i="9"/>
  <c r="H52" i="6"/>
  <c r="H46" i="7"/>
  <c r="H51" i="7"/>
  <c r="C4" i="7"/>
  <c r="B9" i="4"/>
  <c r="H56" i="6"/>
  <c r="B17" i="5"/>
  <c r="AB4" i="7"/>
  <c r="AB4" i="10"/>
  <c r="AB4" i="6"/>
  <c r="AB4" i="8"/>
  <c r="AB4" i="9"/>
  <c r="X7" i="8"/>
  <c r="X7" i="7"/>
  <c r="X7" i="9"/>
  <c r="X7" i="6"/>
  <c r="E13" i="5"/>
  <c r="X7" i="10"/>
  <c r="H121" i="1"/>
  <c r="H118" i="1"/>
  <c r="AC4" i="9"/>
  <c r="AC4" i="10"/>
  <c r="B18" i="5"/>
  <c r="AC4" i="6"/>
  <c r="AC4" i="7"/>
  <c r="AC4" i="8"/>
  <c r="S123" i="1"/>
  <c r="AA5" i="9"/>
  <c r="AA5" i="10"/>
  <c r="AA5" i="6"/>
  <c r="AA5" i="8"/>
  <c r="AA5" i="7"/>
  <c r="Q97" i="1"/>
  <c r="N16" i="5" s="1"/>
  <c r="H82" i="8" s="1"/>
  <c r="Q92" i="1"/>
  <c r="Q124" i="1"/>
  <c r="Q125" i="1" s="1"/>
  <c r="Y6" i="9"/>
  <c r="Y6" i="7"/>
  <c r="Y6" i="10"/>
  <c r="Y6" i="6"/>
  <c r="D14" i="5"/>
  <c r="Y6" i="8"/>
  <c r="O79" i="1"/>
  <c r="O91" i="1" s="1"/>
  <c r="AJ79" i="1"/>
  <c r="I121" i="1"/>
  <c r="I118" i="1"/>
  <c r="R123" i="1"/>
  <c r="F121" i="1"/>
  <c r="F118" i="1"/>
  <c r="B3" i="5"/>
  <c r="N4" i="10"/>
  <c r="N4" i="6"/>
  <c r="N4" i="8"/>
  <c r="N4" i="9"/>
  <c r="N4" i="7"/>
  <c r="D93" i="1"/>
  <c r="AB5" i="10"/>
  <c r="AB5" i="8"/>
  <c r="AB5" i="7"/>
  <c r="AB5" i="6"/>
  <c r="AB5" i="9"/>
  <c r="R97" i="1"/>
  <c r="N17" i="5" s="1"/>
  <c r="H83" i="8" s="1"/>
  <c r="R92" i="1"/>
  <c r="AL79" i="1"/>
  <c r="J121" i="1"/>
  <c r="J118" i="1"/>
  <c r="Q91" i="1"/>
  <c r="E33" i="3"/>
  <c r="T33" i="3"/>
  <c r="D33" i="3"/>
  <c r="S33" i="3"/>
  <c r="R33" i="3"/>
  <c r="Q33" i="3"/>
  <c r="P33" i="3"/>
  <c r="O33" i="3"/>
  <c r="N33" i="3"/>
  <c r="M33" i="3"/>
  <c r="L33" i="3"/>
  <c r="K33" i="3"/>
  <c r="H33" i="3"/>
  <c r="F33" i="3"/>
  <c r="X5" i="9"/>
  <c r="X5" i="7"/>
  <c r="X5" i="10"/>
  <c r="X5" i="6"/>
  <c r="X5" i="8"/>
  <c r="N124" i="1"/>
  <c r="N125" i="1" s="1"/>
  <c r="N97" i="1"/>
  <c r="N13" i="5" s="1"/>
  <c r="H79" i="8" s="1"/>
  <c r="N92" i="1"/>
  <c r="B28" i="7"/>
  <c r="K28" i="7" s="1"/>
  <c r="B28" i="10"/>
  <c r="K28" i="10" s="1"/>
  <c r="B30" i="8"/>
  <c r="K30" i="8" s="1"/>
  <c r="B30" i="6"/>
  <c r="K30" i="6" s="1"/>
  <c r="B26" i="9"/>
  <c r="K26" i="9" s="1"/>
  <c r="B22" i="6"/>
  <c r="B22" i="8"/>
  <c r="B20" i="7"/>
  <c r="AD4" i="10"/>
  <c r="AD4" i="6"/>
  <c r="B19" i="5"/>
  <c r="AD4" i="8"/>
  <c r="AD4" i="9"/>
  <c r="AD4" i="7"/>
  <c r="Z6" i="10"/>
  <c r="Z6" i="8"/>
  <c r="Z6" i="7"/>
  <c r="Z6" i="9"/>
  <c r="Z6" i="6"/>
  <c r="D15" i="5"/>
  <c r="P79" i="1"/>
  <c r="O4" i="9"/>
  <c r="O4" i="6"/>
  <c r="O4" i="8"/>
  <c r="B4" i="5"/>
  <c r="O4" i="7"/>
  <c r="O4" i="10"/>
  <c r="AE4" i="9"/>
  <c r="AE4" i="10"/>
  <c r="AE4" i="6"/>
  <c r="AE4" i="8"/>
  <c r="AE4" i="7"/>
  <c r="B20" i="5"/>
  <c r="U93" i="1"/>
  <c r="AC5" i="10"/>
  <c r="AC5" i="6"/>
  <c r="AC5" i="9"/>
  <c r="AC5" i="8"/>
  <c r="AC5" i="7"/>
  <c r="S97" i="1"/>
  <c r="N18" i="5" s="1"/>
  <c r="H84" i="8" s="1"/>
  <c r="S92" i="1"/>
  <c r="S124" i="1"/>
  <c r="S125" i="1" s="1"/>
  <c r="AA6" i="7"/>
  <c r="AA6" i="9"/>
  <c r="AA6" i="10"/>
  <c r="AA6" i="6"/>
  <c r="AA6" i="8"/>
  <c r="D16" i="5"/>
  <c r="Q79" i="1"/>
  <c r="I86" i="1"/>
  <c r="K121" i="1"/>
  <c r="K118" i="1"/>
  <c r="R91" i="1"/>
  <c r="D118" i="1"/>
  <c r="E13" i="3"/>
  <c r="T13" i="3"/>
  <c r="D13" i="3"/>
  <c r="S13" i="3"/>
  <c r="R13" i="3"/>
  <c r="Q13" i="3"/>
  <c r="P13" i="3"/>
  <c r="O13" i="3"/>
  <c r="N13" i="3"/>
  <c r="M13" i="3"/>
  <c r="L13" i="3"/>
  <c r="K13" i="3"/>
  <c r="H13" i="3"/>
  <c r="F13" i="3"/>
  <c r="L39" i="3"/>
  <c r="K39" i="3"/>
  <c r="H39" i="3"/>
  <c r="T39" i="3"/>
  <c r="D39" i="3"/>
  <c r="S39" i="3"/>
  <c r="O39" i="3"/>
  <c r="G39" i="3"/>
  <c r="F39" i="3"/>
  <c r="E39" i="3"/>
  <c r="R39" i="3"/>
  <c r="Q39" i="3"/>
  <c r="M39" i="3"/>
  <c r="I39" i="3"/>
  <c r="H80" i="3"/>
  <c r="G80" i="3"/>
  <c r="F80" i="3"/>
  <c r="E80" i="3"/>
  <c r="T80" i="3"/>
  <c r="D80" i="3"/>
  <c r="S80" i="3"/>
  <c r="R80" i="3"/>
  <c r="Q80" i="3"/>
  <c r="P80" i="3"/>
  <c r="O80" i="3"/>
  <c r="N80" i="3"/>
  <c r="K80" i="3"/>
  <c r="I80" i="3"/>
  <c r="L80" i="3"/>
  <c r="AA4" i="7"/>
  <c r="B16" i="5"/>
  <c r="AA4" i="10"/>
  <c r="AA4" i="6"/>
  <c r="AA4" i="9"/>
  <c r="AA4" i="8"/>
  <c r="Q93" i="1"/>
  <c r="Q123" i="1"/>
  <c r="W6" i="9"/>
  <c r="W6" i="8"/>
  <c r="W6" i="7"/>
  <c r="D12" i="5"/>
  <c r="W6" i="10"/>
  <c r="W6" i="6"/>
  <c r="P42" i="3"/>
  <c r="O42" i="3"/>
  <c r="L42" i="3"/>
  <c r="H42" i="3"/>
  <c r="G42" i="3"/>
  <c r="S42" i="3"/>
  <c r="T42" i="3"/>
  <c r="R42" i="3"/>
  <c r="Q42" i="3"/>
  <c r="N42" i="3"/>
  <c r="M42" i="3"/>
  <c r="K42" i="3"/>
  <c r="F42" i="3"/>
  <c r="D42" i="3"/>
  <c r="F108" i="1"/>
  <c r="E9" i="3"/>
  <c r="T9" i="3"/>
  <c r="D9" i="3"/>
  <c r="S9" i="3"/>
  <c r="R9" i="3"/>
  <c r="Q9" i="3"/>
  <c r="P9" i="3"/>
  <c r="O9" i="3"/>
  <c r="N9" i="3"/>
  <c r="M9" i="3"/>
  <c r="L9" i="3"/>
  <c r="K9" i="3"/>
  <c r="H9" i="3"/>
  <c r="F9" i="3"/>
  <c r="P4" i="10"/>
  <c r="P4" i="8"/>
  <c r="P4" i="7"/>
  <c r="P4" i="6"/>
  <c r="P4" i="9"/>
  <c r="B5" i="5"/>
  <c r="F123" i="1"/>
  <c r="N5" i="8"/>
  <c r="N5" i="6"/>
  <c r="N5" i="7"/>
  <c r="N5" i="10"/>
  <c r="N5" i="9"/>
  <c r="D97" i="1"/>
  <c r="N3" i="5" s="1"/>
  <c r="H69" i="8" s="1"/>
  <c r="D92" i="1"/>
  <c r="AD5" i="8"/>
  <c r="AD5" i="10"/>
  <c r="AD5" i="6"/>
  <c r="AD5" i="9"/>
  <c r="AD5" i="7"/>
  <c r="T97" i="1"/>
  <c r="N19" i="5" s="1"/>
  <c r="H85" i="8" s="1"/>
  <c r="T92" i="1"/>
  <c r="AB6" i="8"/>
  <c r="AB6" i="9"/>
  <c r="D17" i="5"/>
  <c r="AB6" i="10"/>
  <c r="AB6" i="6"/>
  <c r="AB6" i="7"/>
  <c r="J86" i="1"/>
  <c r="L121" i="1"/>
  <c r="L118" i="1"/>
  <c r="L92" i="1"/>
  <c r="R124" i="1"/>
  <c r="R125" i="1" s="1"/>
  <c r="Q4" i="6"/>
  <c r="Q4" i="8"/>
  <c r="Q4" i="9"/>
  <c r="Q4" i="10"/>
  <c r="B6" i="5"/>
  <c r="Q4" i="7"/>
  <c r="G93" i="1"/>
  <c r="G123" i="1"/>
  <c r="K114" i="1"/>
  <c r="O10" i="5" s="1"/>
  <c r="M121" i="1"/>
  <c r="M118" i="1"/>
  <c r="K128" i="1"/>
  <c r="K129" i="1" s="1"/>
  <c r="K130" i="1" s="1"/>
  <c r="P10" i="5" s="1"/>
  <c r="M92" i="1"/>
  <c r="M93" i="1" s="1"/>
  <c r="L114" i="1"/>
  <c r="O11" i="5" s="1"/>
  <c r="L108" i="1"/>
  <c r="D108" i="1"/>
  <c r="N121" i="1"/>
  <c r="N118" i="1"/>
  <c r="O92" i="1"/>
  <c r="E17" i="3"/>
  <c r="T17" i="3"/>
  <c r="D17" i="3"/>
  <c r="S17" i="3"/>
  <c r="R17" i="3"/>
  <c r="Q17" i="3"/>
  <c r="P17" i="3"/>
  <c r="O17" i="3"/>
  <c r="N17" i="3"/>
  <c r="M17" i="3"/>
  <c r="L17" i="3"/>
  <c r="K17" i="3"/>
  <c r="H17" i="3"/>
  <c r="F17" i="3"/>
  <c r="X6" i="10"/>
  <c r="X6" i="6"/>
  <c r="X6" i="7"/>
  <c r="X6" i="9"/>
  <c r="D13" i="5"/>
  <c r="X6" i="8"/>
  <c r="AE5" i="10"/>
  <c r="AE5" i="6"/>
  <c r="AE5" i="8"/>
  <c r="AE5" i="9"/>
  <c r="AE5" i="7"/>
  <c r="U97" i="1"/>
  <c r="N20" i="5" s="1"/>
  <c r="H86" i="8" s="1"/>
  <c r="U92" i="1"/>
  <c r="N6" i="10"/>
  <c r="N6" i="6"/>
  <c r="D3" i="5"/>
  <c r="N6" i="8"/>
  <c r="N6" i="9"/>
  <c r="N6" i="7"/>
  <c r="D19" i="5"/>
  <c r="AD6" i="10"/>
  <c r="AD6" i="6"/>
  <c r="AD6" i="8"/>
  <c r="AD6" i="7"/>
  <c r="AD6" i="9"/>
  <c r="AE7" i="10"/>
  <c r="AE7" i="6"/>
  <c r="AE7" i="7"/>
  <c r="E20" i="5"/>
  <c r="AE7" i="9"/>
  <c r="AE7" i="8"/>
  <c r="B8" i="5"/>
  <c r="S4" i="8"/>
  <c r="S4" i="9"/>
  <c r="S4" i="7"/>
  <c r="S4" i="10"/>
  <c r="S4" i="6"/>
  <c r="I123" i="1"/>
  <c r="I126" i="1" s="1"/>
  <c r="I128" i="1" s="1"/>
  <c r="Q5" i="8"/>
  <c r="Q5" i="9"/>
  <c r="Q5" i="7"/>
  <c r="Q5" i="10"/>
  <c r="Q5" i="6"/>
  <c r="G92" i="1"/>
  <c r="G124" i="1"/>
  <c r="G125" i="1" s="1"/>
  <c r="O6" i="6"/>
  <c r="O6" i="8"/>
  <c r="D4" i="5"/>
  <c r="O6" i="10"/>
  <c r="O6" i="9"/>
  <c r="O6" i="7"/>
  <c r="AE6" i="10"/>
  <c r="AE6" i="6"/>
  <c r="AE6" i="9"/>
  <c r="AE6" i="8"/>
  <c r="D20" i="5"/>
  <c r="AE6" i="7"/>
  <c r="AH79" i="1"/>
  <c r="AG79" i="1"/>
  <c r="AA79" i="1"/>
  <c r="X79" i="1"/>
  <c r="AK79" i="1"/>
  <c r="V79" i="1"/>
  <c r="M86" i="1"/>
  <c r="E108" i="1"/>
  <c r="E114" i="1"/>
  <c r="O4" i="5" s="1"/>
  <c r="O121" i="1"/>
  <c r="O118" i="1"/>
  <c r="M128" i="1"/>
  <c r="G21" i="3"/>
  <c r="T37" i="3"/>
  <c r="D37" i="3"/>
  <c r="S37" i="3"/>
  <c r="P37" i="3"/>
  <c r="L37" i="3"/>
  <c r="K37" i="3"/>
  <c r="G37" i="3"/>
  <c r="R37" i="3"/>
  <c r="Q37" i="3"/>
  <c r="O37" i="3"/>
  <c r="N37" i="3"/>
  <c r="M37" i="3"/>
  <c r="H37" i="3"/>
  <c r="E37" i="3"/>
  <c r="G141" i="3"/>
  <c r="F141" i="3"/>
  <c r="P141" i="3"/>
  <c r="O141" i="3"/>
  <c r="D141" i="3"/>
  <c r="T141" i="3"/>
  <c r="S141" i="3"/>
  <c r="R141" i="3"/>
  <c r="Q141" i="3"/>
  <c r="N141" i="3"/>
  <c r="M141" i="3"/>
  <c r="L141" i="3"/>
  <c r="I141" i="3"/>
  <c r="E141" i="3"/>
  <c r="H141" i="3"/>
  <c r="G4" i="9"/>
  <c r="G4" i="6"/>
  <c r="G4" i="8"/>
  <c r="G4" i="7"/>
  <c r="G4" i="10"/>
  <c r="R5" i="8"/>
  <c r="R5" i="9"/>
  <c r="R5" i="7"/>
  <c r="R5" i="10"/>
  <c r="R5" i="6"/>
  <c r="H92" i="1"/>
  <c r="H93" i="1" s="1"/>
  <c r="H124" i="1"/>
  <c r="H125" i="1" s="1"/>
  <c r="H97" i="1"/>
  <c r="N7" i="5" s="1"/>
  <c r="H73" i="8" s="1"/>
  <c r="P6" i="8"/>
  <c r="P6" i="9"/>
  <c r="P6" i="7"/>
  <c r="D5" i="5"/>
  <c r="P6" i="10"/>
  <c r="P6" i="6"/>
  <c r="S79" i="1"/>
  <c r="S91" i="1" s="1"/>
  <c r="D79" i="1"/>
  <c r="L79" i="1"/>
  <c r="I79" i="1"/>
  <c r="W79" i="1"/>
  <c r="N86" i="1"/>
  <c r="G108" i="1"/>
  <c r="P121" i="1"/>
  <c r="P118" i="1"/>
  <c r="D114" i="1"/>
  <c r="O3" i="5" s="1"/>
  <c r="D18" i="5"/>
  <c r="AC6" i="10"/>
  <c r="AC6" i="6"/>
  <c r="AC6" i="9"/>
  <c r="AC6" i="7"/>
  <c r="AC6" i="8"/>
  <c r="R4" i="8"/>
  <c r="R4" i="9"/>
  <c r="R4" i="7"/>
  <c r="R4" i="6"/>
  <c r="R4" i="10"/>
  <c r="B7" i="5"/>
  <c r="H123" i="1"/>
  <c r="H126" i="1" s="1"/>
  <c r="H128" i="1" s="1"/>
  <c r="H129" i="1" s="1"/>
  <c r="H130" i="1" s="1"/>
  <c r="P7" i="5" s="1"/>
  <c r="U4" i="8"/>
  <c r="U4" i="9"/>
  <c r="B10" i="5"/>
  <c r="U4" i="7"/>
  <c r="U4" i="10"/>
  <c r="U4" i="6"/>
  <c r="K123" i="1"/>
  <c r="K126" i="1" s="1"/>
  <c r="E79" i="1"/>
  <c r="G97" i="1"/>
  <c r="N6" i="5" s="1"/>
  <c r="H72" i="8" s="1"/>
  <c r="F114" i="1"/>
  <c r="O5" i="5" s="1"/>
  <c r="E21" i="3"/>
  <c r="T21" i="3"/>
  <c r="D21" i="3"/>
  <c r="S21" i="3"/>
  <c r="R21" i="3"/>
  <c r="Q21" i="3"/>
  <c r="P21" i="3"/>
  <c r="O21" i="3"/>
  <c r="N21" i="3"/>
  <c r="M21" i="3"/>
  <c r="L21" i="3"/>
  <c r="K21" i="3"/>
  <c r="H21" i="3"/>
  <c r="F21" i="3"/>
  <c r="E29" i="3"/>
  <c r="T29" i="3"/>
  <c r="D29" i="3"/>
  <c r="S29" i="3"/>
  <c r="R29" i="3"/>
  <c r="Q29" i="3"/>
  <c r="P29" i="3"/>
  <c r="O29" i="3"/>
  <c r="N29" i="3"/>
  <c r="M29" i="3"/>
  <c r="L29" i="3"/>
  <c r="K29" i="3"/>
  <c r="H29" i="3"/>
  <c r="F29" i="3"/>
  <c r="Z5" i="10"/>
  <c r="Z5" i="6"/>
  <c r="Z5" i="9"/>
  <c r="Z5" i="7"/>
  <c r="Z5" i="8"/>
  <c r="P124" i="1"/>
  <c r="P125" i="1" s="1"/>
  <c r="P97" i="1"/>
  <c r="N15" i="5" s="1"/>
  <c r="H81" i="8" s="1"/>
  <c r="O114" i="1"/>
  <c r="O14" i="5" s="1"/>
  <c r="O108" i="1"/>
  <c r="C28" i="1"/>
  <c r="R6" i="10"/>
  <c r="R6" i="6"/>
  <c r="R6" i="8"/>
  <c r="R6" i="7"/>
  <c r="R6" i="9"/>
  <c r="D7" i="5"/>
  <c r="T108" i="1"/>
  <c r="G114" i="1"/>
  <c r="O6" i="5" s="1"/>
  <c r="C5" i="10"/>
  <c r="C5" i="8"/>
  <c r="C5" i="7"/>
  <c r="C5" i="6"/>
  <c r="C5" i="9"/>
  <c r="B12" i="4"/>
  <c r="H60" i="3"/>
  <c r="G60" i="3"/>
  <c r="F60" i="3"/>
  <c r="E60" i="3"/>
  <c r="T60" i="3"/>
  <c r="D60" i="3"/>
  <c r="S60" i="3"/>
  <c r="R60" i="3"/>
  <c r="Q60" i="3"/>
  <c r="P60" i="3"/>
  <c r="O60" i="3"/>
  <c r="N60" i="3"/>
  <c r="K60" i="3"/>
  <c r="I60" i="3"/>
  <c r="M60" i="3"/>
  <c r="N98" i="1"/>
  <c r="N107" i="1"/>
  <c r="N113" i="1" s="1"/>
  <c r="G3" i="10"/>
  <c r="G3" i="6"/>
  <c r="G3" i="8"/>
  <c r="G3" i="7"/>
  <c r="G3" i="9"/>
  <c r="S5" i="9"/>
  <c r="S5" i="8"/>
  <c r="S5" i="7"/>
  <c r="S5" i="10"/>
  <c r="S5" i="6"/>
  <c r="I92" i="1"/>
  <c r="I93" i="1" s="1"/>
  <c r="I124" i="1"/>
  <c r="I125" i="1" s="1"/>
  <c r="V4" i="8"/>
  <c r="V4" i="9"/>
  <c r="V4" i="7"/>
  <c r="B11" i="5"/>
  <c r="V4" i="10"/>
  <c r="V4" i="6"/>
  <c r="L123" i="1"/>
  <c r="L93" i="1"/>
  <c r="T5" i="10"/>
  <c r="T5" i="6"/>
  <c r="T5" i="8"/>
  <c r="T5" i="9"/>
  <c r="T5" i="7"/>
  <c r="J92" i="1"/>
  <c r="J93" i="1" s="1"/>
  <c r="J124" i="1"/>
  <c r="J125" i="1" s="1"/>
  <c r="F79" i="1"/>
  <c r="W4" i="9"/>
  <c r="W4" i="7"/>
  <c r="W4" i="10"/>
  <c r="B12" i="5"/>
  <c r="W4" i="8"/>
  <c r="W4" i="6"/>
  <c r="M123" i="1"/>
  <c r="M126" i="1" s="1"/>
  <c r="U5" i="8"/>
  <c r="U5" i="9"/>
  <c r="U5" i="7"/>
  <c r="U5" i="10"/>
  <c r="U5" i="6"/>
  <c r="K92" i="1"/>
  <c r="K93" i="1" s="1"/>
  <c r="K124" i="1"/>
  <c r="K125" i="1" s="1"/>
  <c r="K97" i="1"/>
  <c r="N10" i="5" s="1"/>
  <c r="H76" i="8" s="1"/>
  <c r="S6" i="8"/>
  <c r="S6" i="7"/>
  <c r="S6" i="9"/>
  <c r="S6" i="6"/>
  <c r="S6" i="10"/>
  <c r="D8" i="5"/>
  <c r="G79" i="1"/>
  <c r="AB79" i="1"/>
  <c r="Q114" i="1"/>
  <c r="O16" i="5" s="1"/>
  <c r="Q108" i="1"/>
  <c r="U108" i="1"/>
  <c r="U114" i="1"/>
  <c r="S121" i="1"/>
  <c r="S118" i="1"/>
  <c r="J97" i="1"/>
  <c r="N9" i="5" s="1"/>
  <c r="H75" i="8" s="1"/>
  <c r="T114" i="1"/>
  <c r="B128" i="10"/>
  <c r="B93" i="10"/>
  <c r="B131" i="8"/>
  <c r="B95" i="8"/>
  <c r="B135" i="6"/>
  <c r="B99" i="6"/>
  <c r="B125" i="9"/>
  <c r="B90" i="9"/>
  <c r="B95" i="7"/>
  <c r="B131" i="7"/>
  <c r="L60" i="3"/>
  <c r="C3" i="8"/>
  <c r="C3" i="7"/>
  <c r="B8" i="4"/>
  <c r="C3" i="10"/>
  <c r="C3" i="6"/>
  <c r="C3" i="9"/>
  <c r="O5" i="6"/>
  <c r="O5" i="8"/>
  <c r="O5" i="9"/>
  <c r="O5" i="7"/>
  <c r="O5" i="10"/>
  <c r="E97" i="1"/>
  <c r="N4" i="5" s="1"/>
  <c r="H70" i="8" s="1"/>
  <c r="E92" i="1"/>
  <c r="AD7" i="9"/>
  <c r="AD7" i="6"/>
  <c r="AD7" i="10"/>
  <c r="E19" i="5"/>
  <c r="AD7" i="8"/>
  <c r="AD7" i="7"/>
  <c r="P5" i="8"/>
  <c r="P5" i="9"/>
  <c r="P5" i="7"/>
  <c r="P5" i="10"/>
  <c r="P5" i="6"/>
  <c r="F92" i="1"/>
  <c r="F124" i="1"/>
  <c r="F125" i="1" s="1"/>
  <c r="T4" i="8"/>
  <c r="B9" i="5"/>
  <c r="T4" i="9"/>
  <c r="T4" i="7"/>
  <c r="T4" i="6"/>
  <c r="T4" i="10"/>
  <c r="J123" i="1"/>
  <c r="J126" i="1" s="1"/>
  <c r="J128" i="1" s="1"/>
  <c r="Q6" i="9"/>
  <c r="Q6" i="8"/>
  <c r="Q6" i="7"/>
  <c r="D6" i="5"/>
  <c r="Q6" i="10"/>
  <c r="Q6" i="6"/>
  <c r="M91" i="1"/>
  <c r="L91" i="1"/>
  <c r="K91" i="1"/>
  <c r="J91" i="1"/>
  <c r="I91" i="1"/>
  <c r="H91" i="1"/>
  <c r="G91" i="1"/>
  <c r="F91" i="1"/>
  <c r="U91" i="1"/>
  <c r="U107" i="1" s="1"/>
  <c r="T91" i="1"/>
  <c r="T93" i="1" s="1"/>
  <c r="D91" i="1"/>
  <c r="D107" i="1" s="1"/>
  <c r="D113" i="1" s="1"/>
  <c r="P91" i="1"/>
  <c r="P93" i="1" s="1"/>
  <c r="P114" i="1"/>
  <c r="O15" i="5" s="1"/>
  <c r="P108" i="1"/>
  <c r="X4" i="10"/>
  <c r="X4" i="6"/>
  <c r="X4" i="9"/>
  <c r="X4" i="7"/>
  <c r="B13" i="5"/>
  <c r="X4" i="8"/>
  <c r="N123" i="1"/>
  <c r="N126" i="1" s="1"/>
  <c r="N128" i="1" s="1"/>
  <c r="V5" i="8"/>
  <c r="V5" i="7"/>
  <c r="V5" i="9"/>
  <c r="V5" i="10"/>
  <c r="V5" i="6"/>
  <c r="L124" i="1"/>
  <c r="L125" i="1" s="1"/>
  <c r="L97" i="1"/>
  <c r="N11" i="5" s="1"/>
  <c r="H77" i="8" s="1"/>
  <c r="T6" i="8"/>
  <c r="T6" i="7"/>
  <c r="D9" i="5"/>
  <c r="T6" i="9"/>
  <c r="T6" i="10"/>
  <c r="T6" i="6"/>
  <c r="H79" i="1"/>
  <c r="AC79" i="1"/>
  <c r="R114" i="1"/>
  <c r="O17" i="5" s="1"/>
  <c r="R108" i="1"/>
  <c r="E5" i="3"/>
  <c r="T5" i="3"/>
  <c r="D5" i="3"/>
  <c r="S5" i="3"/>
  <c r="R5" i="3"/>
  <c r="Q5" i="3"/>
  <c r="P5" i="3"/>
  <c r="O5" i="3"/>
  <c r="N5" i="3"/>
  <c r="M5" i="3"/>
  <c r="L5" i="3"/>
  <c r="K5" i="3"/>
  <c r="H5" i="3"/>
  <c r="F5" i="3"/>
  <c r="E25" i="3"/>
  <c r="T25" i="3"/>
  <c r="D25" i="3"/>
  <c r="S25" i="3"/>
  <c r="R25" i="3"/>
  <c r="Q25" i="3"/>
  <c r="P25" i="3"/>
  <c r="O25" i="3"/>
  <c r="N25" i="3"/>
  <c r="M25" i="3"/>
  <c r="L25" i="3"/>
  <c r="K25" i="3"/>
  <c r="H25" i="3"/>
  <c r="F25" i="3"/>
  <c r="Q118" i="1"/>
  <c r="H125" i="3"/>
  <c r="G125" i="3"/>
  <c r="F125" i="3"/>
  <c r="E125" i="3"/>
  <c r="T125" i="3"/>
  <c r="D125" i="3"/>
  <c r="S125" i="3"/>
  <c r="R125" i="3"/>
  <c r="Q125" i="3"/>
  <c r="P125" i="3"/>
  <c r="O125" i="3"/>
  <c r="N125" i="3"/>
  <c r="K125" i="3"/>
  <c r="I125" i="3"/>
  <c r="M125" i="3"/>
  <c r="L125" i="3"/>
  <c r="P80" i="1"/>
  <c r="D6" i="3"/>
  <c r="T6" i="3"/>
  <c r="P7" i="3"/>
  <c r="L8" i="3"/>
  <c r="D10" i="3"/>
  <c r="T10" i="3"/>
  <c r="P11" i="3"/>
  <c r="L12" i="3"/>
  <c r="D14" i="3"/>
  <c r="T14" i="3"/>
  <c r="P15" i="3"/>
  <c r="L16" i="3"/>
  <c r="D18" i="3"/>
  <c r="T18" i="3"/>
  <c r="P19" i="3"/>
  <c r="L20" i="3"/>
  <c r="D22" i="3"/>
  <c r="T22" i="3"/>
  <c r="P23" i="3"/>
  <c r="L24" i="3"/>
  <c r="D26" i="3"/>
  <c r="T26" i="3"/>
  <c r="P27" i="3"/>
  <c r="L28" i="3"/>
  <c r="D30" i="3"/>
  <c r="T30" i="3"/>
  <c r="P31" i="3"/>
  <c r="L32" i="3"/>
  <c r="D34" i="3"/>
  <c r="T34" i="3"/>
  <c r="P35" i="3"/>
  <c r="D80" i="1"/>
  <c r="S80" i="1"/>
  <c r="G6" i="3"/>
  <c r="S7" i="3"/>
  <c r="O8" i="3"/>
  <c r="G10" i="3"/>
  <c r="S11" i="3"/>
  <c r="O12" i="3"/>
  <c r="G14" i="3"/>
  <c r="S15" i="3"/>
  <c r="O16" i="3"/>
  <c r="G18" i="3"/>
  <c r="S19" i="3"/>
  <c r="O20" i="3"/>
  <c r="G22" i="3"/>
  <c r="S23" i="3"/>
  <c r="O24" i="3"/>
  <c r="G26" i="3"/>
  <c r="S27" i="3"/>
  <c r="O28" i="3"/>
  <c r="G30" i="3"/>
  <c r="S31" i="3"/>
  <c r="O32" i="3"/>
  <c r="G34" i="3"/>
  <c r="S35" i="3"/>
  <c r="H56" i="3"/>
  <c r="G56" i="3"/>
  <c r="F56" i="3"/>
  <c r="E56" i="3"/>
  <c r="T56" i="3"/>
  <c r="D56" i="3"/>
  <c r="S56" i="3"/>
  <c r="P56" i="3"/>
  <c r="O56" i="3"/>
  <c r="N56" i="3"/>
  <c r="K56" i="3"/>
  <c r="H72" i="3"/>
  <c r="G72" i="3"/>
  <c r="F72" i="3"/>
  <c r="E72" i="3"/>
  <c r="T72" i="3"/>
  <c r="D72" i="3"/>
  <c r="S72" i="3"/>
  <c r="R72" i="3"/>
  <c r="Q72" i="3"/>
  <c r="P72" i="3"/>
  <c r="O72" i="3"/>
  <c r="N72" i="3"/>
  <c r="K72" i="3"/>
  <c r="I72" i="3"/>
  <c r="T80" i="1"/>
  <c r="H6" i="3"/>
  <c r="D7" i="3"/>
  <c r="T7" i="3"/>
  <c r="P8" i="3"/>
  <c r="H10" i="3"/>
  <c r="D11" i="3"/>
  <c r="T11" i="3"/>
  <c r="P12" i="3"/>
  <c r="H14" i="3"/>
  <c r="D15" i="3"/>
  <c r="T15" i="3"/>
  <c r="P16" i="3"/>
  <c r="H18" i="3"/>
  <c r="D19" i="3"/>
  <c r="T19" i="3"/>
  <c r="P20" i="3"/>
  <c r="H22" i="3"/>
  <c r="D23" i="3"/>
  <c r="T23" i="3"/>
  <c r="P24" i="3"/>
  <c r="H26" i="3"/>
  <c r="D27" i="3"/>
  <c r="T27" i="3"/>
  <c r="P28" i="3"/>
  <c r="H30" i="3"/>
  <c r="D31" i="3"/>
  <c r="T31" i="3"/>
  <c r="P32" i="3"/>
  <c r="H34" i="3"/>
  <c r="D35" i="3"/>
  <c r="T35" i="3"/>
  <c r="D38" i="3"/>
  <c r="D54" i="3"/>
  <c r="L56" i="3"/>
  <c r="L72" i="3"/>
  <c r="U80" i="1"/>
  <c r="I6" i="3"/>
  <c r="E7" i="3"/>
  <c r="Q8" i="3"/>
  <c r="I10" i="3"/>
  <c r="E11" i="3"/>
  <c r="Q12" i="3"/>
  <c r="I14" i="3"/>
  <c r="E15" i="3"/>
  <c r="Q16" i="3"/>
  <c r="I18" i="3"/>
  <c r="E19" i="3"/>
  <c r="Q20" i="3"/>
  <c r="I22" i="3"/>
  <c r="E23" i="3"/>
  <c r="Q24" i="3"/>
  <c r="I26" i="3"/>
  <c r="E27" i="3"/>
  <c r="Q28" i="3"/>
  <c r="I30" i="3"/>
  <c r="E31" i="3"/>
  <c r="Q32" i="3"/>
  <c r="I34" i="3"/>
  <c r="E35" i="3"/>
  <c r="H40" i="3"/>
  <c r="G40" i="3"/>
  <c r="T40" i="3"/>
  <c r="D40" i="3"/>
  <c r="P40" i="3"/>
  <c r="O40" i="3"/>
  <c r="K40" i="3"/>
  <c r="E54" i="3"/>
  <c r="M56" i="3"/>
  <c r="M72" i="3"/>
  <c r="H84" i="3"/>
  <c r="G84" i="3"/>
  <c r="F84" i="3"/>
  <c r="E84" i="3"/>
  <c r="T84" i="3"/>
  <c r="D84" i="3"/>
  <c r="S84" i="3"/>
  <c r="R84" i="3"/>
  <c r="Q84" i="3"/>
  <c r="P84" i="3"/>
  <c r="O84" i="3"/>
  <c r="N84" i="3"/>
  <c r="K84" i="3"/>
  <c r="I84" i="3"/>
  <c r="F80" i="1"/>
  <c r="F7" i="3"/>
  <c r="R8" i="3"/>
  <c r="F11" i="3"/>
  <c r="R12" i="3"/>
  <c r="F15" i="3"/>
  <c r="R16" i="3"/>
  <c r="F19" i="3"/>
  <c r="R20" i="3"/>
  <c r="F23" i="3"/>
  <c r="R24" i="3"/>
  <c r="F27" i="3"/>
  <c r="R28" i="3"/>
  <c r="F31" i="3"/>
  <c r="R32" i="3"/>
  <c r="F35" i="3"/>
  <c r="Q56" i="3"/>
  <c r="G7" i="3"/>
  <c r="S8" i="3"/>
  <c r="S12" i="3"/>
  <c r="S16" i="3"/>
  <c r="S20" i="3"/>
  <c r="S24" i="3"/>
  <c r="S28" i="3"/>
  <c r="S32" i="3"/>
  <c r="P54" i="3"/>
  <c r="O54" i="3"/>
  <c r="N54" i="3"/>
  <c r="M54" i="3"/>
  <c r="L54" i="3"/>
  <c r="K54" i="3"/>
  <c r="H54" i="3"/>
  <c r="G54" i="3"/>
  <c r="F54" i="3"/>
  <c r="S54" i="3"/>
  <c r="H64" i="3"/>
  <c r="G64" i="3"/>
  <c r="F64" i="3"/>
  <c r="E64" i="3"/>
  <c r="T64" i="3"/>
  <c r="D64" i="3"/>
  <c r="S64" i="3"/>
  <c r="R64" i="3"/>
  <c r="Q64" i="3"/>
  <c r="P64" i="3"/>
  <c r="O64" i="3"/>
  <c r="N64" i="3"/>
  <c r="K64" i="3"/>
  <c r="I64" i="3"/>
  <c r="L6" i="3"/>
  <c r="H7" i="3"/>
  <c r="D8" i="3"/>
  <c r="T8" i="3"/>
  <c r="L10" i="3"/>
  <c r="H11" i="3"/>
  <c r="D12" i="3"/>
  <c r="T12" i="3"/>
  <c r="L14" i="3"/>
  <c r="H15" i="3"/>
  <c r="D16" i="3"/>
  <c r="T16" i="3"/>
  <c r="L18" i="3"/>
  <c r="H19" i="3"/>
  <c r="D20" i="3"/>
  <c r="T20" i="3"/>
  <c r="L22" i="3"/>
  <c r="H23" i="3"/>
  <c r="D24" i="3"/>
  <c r="T24" i="3"/>
  <c r="L26" i="3"/>
  <c r="H27" i="3"/>
  <c r="D28" i="3"/>
  <c r="T28" i="3"/>
  <c r="L30" i="3"/>
  <c r="H31" i="3"/>
  <c r="D32" i="3"/>
  <c r="T32" i="3"/>
  <c r="L34" i="3"/>
  <c r="H35" i="3"/>
  <c r="P38" i="3"/>
  <c r="O38" i="3"/>
  <c r="L38" i="3"/>
  <c r="H38" i="3"/>
  <c r="G38" i="3"/>
  <c r="S38" i="3"/>
  <c r="H44" i="3"/>
  <c r="G44" i="3"/>
  <c r="F44" i="3"/>
  <c r="T44" i="3"/>
  <c r="D44" i="3"/>
  <c r="P44" i="3"/>
  <c r="O44" i="3"/>
  <c r="N44" i="3"/>
  <c r="K44" i="3"/>
  <c r="Q54" i="3"/>
  <c r="L64" i="3"/>
  <c r="M6" i="3"/>
  <c r="I7" i="3"/>
  <c r="E8" i="3"/>
  <c r="M10" i="3"/>
  <c r="I11" i="3"/>
  <c r="E12" i="3"/>
  <c r="M14" i="3"/>
  <c r="I15" i="3"/>
  <c r="E16" i="3"/>
  <c r="M18" i="3"/>
  <c r="I19" i="3"/>
  <c r="E20" i="3"/>
  <c r="M22" i="3"/>
  <c r="I23" i="3"/>
  <c r="E24" i="3"/>
  <c r="M26" i="3"/>
  <c r="I27" i="3"/>
  <c r="E28" i="3"/>
  <c r="M30" i="3"/>
  <c r="I31" i="3"/>
  <c r="E32" i="3"/>
  <c r="M34" i="3"/>
  <c r="I35" i="3"/>
  <c r="K38" i="3"/>
  <c r="Q40" i="3"/>
  <c r="L44" i="3"/>
  <c r="H52" i="3"/>
  <c r="G52" i="3"/>
  <c r="F52" i="3"/>
  <c r="E52" i="3"/>
  <c r="T52" i="3"/>
  <c r="D52" i="3"/>
  <c r="S52" i="3"/>
  <c r="P52" i="3"/>
  <c r="O52" i="3"/>
  <c r="N52" i="3"/>
  <c r="K52" i="3"/>
  <c r="R54" i="3"/>
  <c r="M64" i="3"/>
  <c r="J80" i="1"/>
  <c r="F8" i="3"/>
  <c r="F12" i="3"/>
  <c r="F16" i="3"/>
  <c r="F20" i="3"/>
  <c r="F24" i="3"/>
  <c r="F28" i="3"/>
  <c r="F32" i="3"/>
  <c r="T54" i="3"/>
  <c r="H76" i="3"/>
  <c r="G76" i="3"/>
  <c r="F76" i="3"/>
  <c r="E76" i="3"/>
  <c r="T76" i="3"/>
  <c r="D76" i="3"/>
  <c r="S76" i="3"/>
  <c r="R76" i="3"/>
  <c r="Q76" i="3"/>
  <c r="P76" i="3"/>
  <c r="O76" i="3"/>
  <c r="N76" i="3"/>
  <c r="K76" i="3"/>
  <c r="I76" i="3"/>
  <c r="K7" i="3"/>
  <c r="G8" i="3"/>
  <c r="O10" i="3"/>
  <c r="K11" i="3"/>
  <c r="G12" i="3"/>
  <c r="O14" i="3"/>
  <c r="K15" i="3"/>
  <c r="G16" i="3"/>
  <c r="O18" i="3"/>
  <c r="K19" i="3"/>
  <c r="G20" i="3"/>
  <c r="O22" i="3"/>
  <c r="K23" i="3"/>
  <c r="G24" i="3"/>
  <c r="O26" i="3"/>
  <c r="K27" i="3"/>
  <c r="G28" i="3"/>
  <c r="O30" i="3"/>
  <c r="K31" i="3"/>
  <c r="G32" i="3"/>
  <c r="O34" i="3"/>
  <c r="K35" i="3"/>
  <c r="H36" i="3"/>
  <c r="G36" i="3"/>
  <c r="T36" i="3"/>
  <c r="P36" i="3"/>
  <c r="O36" i="3"/>
  <c r="K36" i="3"/>
  <c r="N38" i="3"/>
  <c r="Q44" i="3"/>
  <c r="L76" i="3"/>
  <c r="L80" i="1"/>
  <c r="L7" i="3"/>
  <c r="H8" i="3"/>
  <c r="P10" i="3"/>
  <c r="L11" i="3"/>
  <c r="H12" i="3"/>
  <c r="P14" i="3"/>
  <c r="L15" i="3"/>
  <c r="H16" i="3"/>
  <c r="P18" i="3"/>
  <c r="L19" i="3"/>
  <c r="H20" i="3"/>
  <c r="P22" i="3"/>
  <c r="L23" i="3"/>
  <c r="H24" i="3"/>
  <c r="P26" i="3"/>
  <c r="L27" i="3"/>
  <c r="H28" i="3"/>
  <c r="P30" i="3"/>
  <c r="L31" i="3"/>
  <c r="H32" i="3"/>
  <c r="P34" i="3"/>
  <c r="L35" i="3"/>
  <c r="L36" i="3"/>
  <c r="Q38" i="3"/>
  <c r="T41" i="3"/>
  <c r="D41" i="3"/>
  <c r="S41" i="3"/>
  <c r="P41" i="3"/>
  <c r="L41" i="3"/>
  <c r="K41" i="3"/>
  <c r="G41" i="3"/>
  <c r="R44" i="3"/>
  <c r="P46" i="3"/>
  <c r="O46" i="3"/>
  <c r="N46" i="3"/>
  <c r="M46" i="3"/>
  <c r="L46" i="3"/>
  <c r="H46" i="3"/>
  <c r="G46" i="3"/>
  <c r="F46" i="3"/>
  <c r="S46" i="3"/>
  <c r="Q52" i="3"/>
  <c r="P58" i="3"/>
  <c r="O58" i="3"/>
  <c r="N58" i="3"/>
  <c r="M58" i="3"/>
  <c r="L58" i="3"/>
  <c r="K58" i="3"/>
  <c r="I58" i="3"/>
  <c r="H58" i="3"/>
  <c r="G58" i="3"/>
  <c r="F58" i="3"/>
  <c r="S58" i="3"/>
  <c r="Q58" i="3"/>
  <c r="M76" i="3"/>
  <c r="M7" i="3"/>
  <c r="M11" i="3"/>
  <c r="M15" i="3"/>
  <c r="M19" i="3"/>
  <c r="M23" i="3"/>
  <c r="M27" i="3"/>
  <c r="M31" i="3"/>
  <c r="M35" i="3"/>
  <c r="M36" i="3"/>
  <c r="R38" i="3"/>
  <c r="M41" i="3"/>
  <c r="S44" i="3"/>
  <c r="K46" i="3"/>
  <c r="H48" i="3"/>
  <c r="G48" i="3"/>
  <c r="F48" i="3"/>
  <c r="E48" i="3"/>
  <c r="T48" i="3"/>
  <c r="D48" i="3"/>
  <c r="P48" i="3"/>
  <c r="O48" i="3"/>
  <c r="N48" i="3"/>
  <c r="K48" i="3"/>
  <c r="P50" i="3"/>
  <c r="O50" i="3"/>
  <c r="N50" i="3"/>
  <c r="M50" i="3"/>
  <c r="L50" i="3"/>
  <c r="K50" i="3"/>
  <c r="H50" i="3"/>
  <c r="G50" i="3"/>
  <c r="F50" i="3"/>
  <c r="S50" i="3"/>
  <c r="R52" i="3"/>
  <c r="R58" i="3"/>
  <c r="H68" i="3"/>
  <c r="G68" i="3"/>
  <c r="F68" i="3"/>
  <c r="E68" i="3"/>
  <c r="T68" i="3"/>
  <c r="D68" i="3"/>
  <c r="S68" i="3"/>
  <c r="R68" i="3"/>
  <c r="Q68" i="3"/>
  <c r="P68" i="3"/>
  <c r="O68" i="3"/>
  <c r="N68" i="3"/>
  <c r="K68" i="3"/>
  <c r="I68" i="3"/>
  <c r="Q62" i="3"/>
  <c r="Q66" i="3"/>
  <c r="Q70" i="3"/>
  <c r="Q74" i="3"/>
  <c r="Q78" i="3"/>
  <c r="Q82" i="3"/>
  <c r="Q86" i="3"/>
  <c r="S134" i="3"/>
  <c r="L134" i="3"/>
  <c r="K134" i="3"/>
  <c r="E134" i="3"/>
  <c r="D134" i="3"/>
  <c r="T134" i="3"/>
  <c r="R134" i="3"/>
  <c r="Q134" i="3"/>
  <c r="P134" i="3"/>
  <c r="O134" i="3"/>
  <c r="N134" i="3"/>
  <c r="M134" i="3"/>
  <c r="H134" i="3"/>
  <c r="F134" i="3"/>
  <c r="O43" i="3"/>
  <c r="G45" i="3"/>
  <c r="O47" i="3"/>
  <c r="G49" i="3"/>
  <c r="O51" i="3"/>
  <c r="G53" i="3"/>
  <c r="O55" i="3"/>
  <c r="G57" i="3"/>
  <c r="O59" i="3"/>
  <c r="G61" i="3"/>
  <c r="S62" i="3"/>
  <c r="O63" i="3"/>
  <c r="G65" i="3"/>
  <c r="S66" i="3"/>
  <c r="O67" i="3"/>
  <c r="G69" i="3"/>
  <c r="S70" i="3"/>
  <c r="O71" i="3"/>
  <c r="G73" i="3"/>
  <c r="S74" i="3"/>
  <c r="O75" i="3"/>
  <c r="G77" i="3"/>
  <c r="S78" i="3"/>
  <c r="O79" i="3"/>
  <c r="G81" i="3"/>
  <c r="S82" i="3"/>
  <c r="O83" i="3"/>
  <c r="G85" i="3"/>
  <c r="S86" i="3"/>
  <c r="O87" i="3"/>
  <c r="R88" i="3"/>
  <c r="H101" i="3"/>
  <c r="G101" i="3"/>
  <c r="F101" i="3"/>
  <c r="S101" i="3"/>
  <c r="P101" i="3"/>
  <c r="O101" i="3"/>
  <c r="N101" i="3"/>
  <c r="R43" i="3"/>
  <c r="R47" i="3"/>
  <c r="R51" i="3"/>
  <c r="R55" i="3"/>
  <c r="R59" i="3"/>
  <c r="F62" i="3"/>
  <c r="R63" i="3"/>
  <c r="F66" i="3"/>
  <c r="R67" i="3"/>
  <c r="F70" i="3"/>
  <c r="R71" i="3"/>
  <c r="F74" i="3"/>
  <c r="F78" i="3"/>
  <c r="F82" i="3"/>
  <c r="F86" i="3"/>
  <c r="H105" i="3"/>
  <c r="G105" i="3"/>
  <c r="F105" i="3"/>
  <c r="S105" i="3"/>
  <c r="P105" i="3"/>
  <c r="O105" i="3"/>
  <c r="N105" i="3"/>
  <c r="H109" i="3"/>
  <c r="G109" i="3"/>
  <c r="F109" i="3"/>
  <c r="T109" i="3"/>
  <c r="D109" i="3"/>
  <c r="S109" i="3"/>
  <c r="P109" i="3"/>
  <c r="O109" i="3"/>
  <c r="N109" i="3"/>
  <c r="S146" i="3"/>
  <c r="R146" i="3"/>
  <c r="Q146" i="3"/>
  <c r="L146" i="3"/>
  <c r="K146" i="3"/>
  <c r="I146" i="3"/>
  <c r="E146" i="3"/>
  <c r="D146" i="3"/>
  <c r="T146" i="3"/>
  <c r="P146" i="3"/>
  <c r="O146" i="3"/>
  <c r="N146" i="3"/>
  <c r="H146" i="3"/>
  <c r="F146" i="3"/>
  <c r="S43" i="3"/>
  <c r="K45" i="3"/>
  <c r="S47" i="3"/>
  <c r="K49" i="3"/>
  <c r="S51" i="3"/>
  <c r="K53" i="3"/>
  <c r="S55" i="3"/>
  <c r="K57" i="3"/>
  <c r="S59" i="3"/>
  <c r="K61" i="3"/>
  <c r="G62" i="3"/>
  <c r="S63" i="3"/>
  <c r="K65" i="3"/>
  <c r="G66" i="3"/>
  <c r="S67" i="3"/>
  <c r="K69" i="3"/>
  <c r="G70" i="3"/>
  <c r="S71" i="3"/>
  <c r="K73" i="3"/>
  <c r="G74" i="3"/>
  <c r="S75" i="3"/>
  <c r="K77" i="3"/>
  <c r="G78" i="3"/>
  <c r="S79" i="3"/>
  <c r="K81" i="3"/>
  <c r="G82" i="3"/>
  <c r="S83" i="3"/>
  <c r="K85" i="3"/>
  <c r="G86" i="3"/>
  <c r="S87" i="3"/>
  <c r="M89" i="3"/>
  <c r="L89" i="3"/>
  <c r="H89" i="3"/>
  <c r="E89" i="3"/>
  <c r="T89" i="3"/>
  <c r="D89" i="3"/>
  <c r="P99" i="3"/>
  <c r="O99" i="3"/>
  <c r="K99" i="3"/>
  <c r="H99" i="3"/>
  <c r="G99" i="3"/>
  <c r="Q101" i="3"/>
  <c r="K105" i="3"/>
  <c r="K109" i="3"/>
  <c r="D111" i="3"/>
  <c r="M146" i="3"/>
  <c r="D43" i="3"/>
  <c r="T43" i="3"/>
  <c r="L45" i="3"/>
  <c r="D47" i="3"/>
  <c r="T47" i="3"/>
  <c r="L49" i="3"/>
  <c r="D51" i="3"/>
  <c r="T51" i="3"/>
  <c r="L53" i="3"/>
  <c r="D55" i="3"/>
  <c r="T55" i="3"/>
  <c r="L57" i="3"/>
  <c r="D59" i="3"/>
  <c r="T59" i="3"/>
  <c r="L61" i="3"/>
  <c r="H62" i="3"/>
  <c r="D63" i="3"/>
  <c r="T63" i="3"/>
  <c r="L65" i="3"/>
  <c r="H66" i="3"/>
  <c r="D67" i="3"/>
  <c r="T67" i="3"/>
  <c r="L69" i="3"/>
  <c r="H70" i="3"/>
  <c r="D71" i="3"/>
  <c r="T71" i="3"/>
  <c r="L73" i="3"/>
  <c r="H74" i="3"/>
  <c r="D75" i="3"/>
  <c r="T75" i="3"/>
  <c r="L77" i="3"/>
  <c r="H78" i="3"/>
  <c r="D79" i="3"/>
  <c r="T79" i="3"/>
  <c r="L81" i="3"/>
  <c r="H82" i="3"/>
  <c r="D83" i="3"/>
  <c r="T83" i="3"/>
  <c r="L85" i="3"/>
  <c r="H86" i="3"/>
  <c r="D87" i="3"/>
  <c r="T87" i="3"/>
  <c r="K89" i="3"/>
  <c r="L99" i="3"/>
  <c r="R101" i="3"/>
  <c r="L105" i="3"/>
  <c r="L109" i="3"/>
  <c r="E111" i="3"/>
  <c r="P115" i="3"/>
  <c r="O115" i="3"/>
  <c r="N115" i="3"/>
  <c r="M115" i="3"/>
  <c r="L115" i="3"/>
  <c r="K115" i="3"/>
  <c r="H115" i="3"/>
  <c r="G115" i="3"/>
  <c r="F115" i="3"/>
  <c r="S115" i="3"/>
  <c r="Q115" i="3"/>
  <c r="I62" i="3"/>
  <c r="I66" i="3"/>
  <c r="I70" i="3"/>
  <c r="I74" i="3"/>
  <c r="I78" i="3"/>
  <c r="I82" i="3"/>
  <c r="I86" i="3"/>
  <c r="H113" i="3"/>
  <c r="G113" i="3"/>
  <c r="F113" i="3"/>
  <c r="E113" i="3"/>
  <c r="T113" i="3"/>
  <c r="D113" i="3"/>
  <c r="S113" i="3"/>
  <c r="P113" i="3"/>
  <c r="O113" i="3"/>
  <c r="N113" i="3"/>
  <c r="I113" i="3"/>
  <c r="H133" i="3"/>
  <c r="G133" i="3"/>
  <c r="F133" i="3"/>
  <c r="E133" i="3"/>
  <c r="T133" i="3"/>
  <c r="D133" i="3"/>
  <c r="S133" i="3"/>
  <c r="R133" i="3"/>
  <c r="Q133" i="3"/>
  <c r="P133" i="3"/>
  <c r="O133" i="3"/>
  <c r="N133" i="3"/>
  <c r="K133" i="3"/>
  <c r="I133" i="3"/>
  <c r="P111" i="3"/>
  <c r="O111" i="3"/>
  <c r="N111" i="3"/>
  <c r="L111" i="3"/>
  <c r="K111" i="3"/>
  <c r="H111" i="3"/>
  <c r="G111" i="3"/>
  <c r="F111" i="3"/>
  <c r="Q111" i="3"/>
  <c r="K62" i="3"/>
  <c r="K66" i="3"/>
  <c r="K70" i="3"/>
  <c r="K74" i="3"/>
  <c r="O77" i="3"/>
  <c r="K78" i="3"/>
  <c r="G79" i="3"/>
  <c r="O81" i="3"/>
  <c r="K82" i="3"/>
  <c r="O85" i="3"/>
  <c r="K86" i="3"/>
  <c r="R105" i="3"/>
  <c r="R109" i="3"/>
  <c r="M111" i="3"/>
  <c r="L113" i="3"/>
  <c r="H121" i="3"/>
  <c r="G121" i="3"/>
  <c r="F121" i="3"/>
  <c r="E121" i="3"/>
  <c r="T121" i="3"/>
  <c r="D121" i="3"/>
  <c r="S121" i="3"/>
  <c r="R121" i="3"/>
  <c r="Q121" i="3"/>
  <c r="P121" i="3"/>
  <c r="O121" i="3"/>
  <c r="N121" i="3"/>
  <c r="K121" i="3"/>
  <c r="I121" i="3"/>
  <c r="M133" i="3"/>
  <c r="H43" i="3"/>
  <c r="P45" i="3"/>
  <c r="H47" i="3"/>
  <c r="P49" i="3"/>
  <c r="H51" i="3"/>
  <c r="P53" i="3"/>
  <c r="H55" i="3"/>
  <c r="P57" i="3"/>
  <c r="H59" i="3"/>
  <c r="P61" i="3"/>
  <c r="L62" i="3"/>
  <c r="H63" i="3"/>
  <c r="P65" i="3"/>
  <c r="L66" i="3"/>
  <c r="H67" i="3"/>
  <c r="P69" i="3"/>
  <c r="L70" i="3"/>
  <c r="H71" i="3"/>
  <c r="P73" i="3"/>
  <c r="L74" i="3"/>
  <c r="H75" i="3"/>
  <c r="P77" i="3"/>
  <c r="L78" i="3"/>
  <c r="H79" i="3"/>
  <c r="P81" i="3"/>
  <c r="L82" i="3"/>
  <c r="H83" i="3"/>
  <c r="P85" i="3"/>
  <c r="L86" i="3"/>
  <c r="H87" i="3"/>
  <c r="G88" i="3"/>
  <c r="T105" i="3"/>
  <c r="R111" i="3"/>
  <c r="M113" i="3"/>
  <c r="L121" i="3"/>
  <c r="Q49" i="3"/>
  <c r="I51" i="3"/>
  <c r="Q53" i="3"/>
  <c r="I55" i="3"/>
  <c r="Q57" i="3"/>
  <c r="I59" i="3"/>
  <c r="Q61" i="3"/>
  <c r="M62" i="3"/>
  <c r="I63" i="3"/>
  <c r="Q65" i="3"/>
  <c r="M66" i="3"/>
  <c r="I67" i="3"/>
  <c r="Q69" i="3"/>
  <c r="M70" i="3"/>
  <c r="I71" i="3"/>
  <c r="Q73" i="3"/>
  <c r="M74" i="3"/>
  <c r="I75" i="3"/>
  <c r="Q77" i="3"/>
  <c r="M78" i="3"/>
  <c r="I79" i="3"/>
  <c r="Q81" i="3"/>
  <c r="M82" i="3"/>
  <c r="I83" i="3"/>
  <c r="Q85" i="3"/>
  <c r="M86" i="3"/>
  <c r="I87" i="3"/>
  <c r="P103" i="3"/>
  <c r="O103" i="3"/>
  <c r="N103" i="3"/>
  <c r="K103" i="3"/>
  <c r="H103" i="3"/>
  <c r="G103" i="3"/>
  <c r="F103" i="3"/>
  <c r="S111" i="3"/>
  <c r="Q113" i="3"/>
  <c r="M121" i="3"/>
  <c r="R45" i="3"/>
  <c r="R49" i="3"/>
  <c r="R53" i="3"/>
  <c r="R57" i="3"/>
  <c r="R61" i="3"/>
  <c r="N62" i="3"/>
  <c r="R65" i="3"/>
  <c r="N66" i="3"/>
  <c r="R69" i="3"/>
  <c r="N70" i="3"/>
  <c r="R73" i="3"/>
  <c r="N74" i="3"/>
  <c r="R77" i="3"/>
  <c r="N78" i="3"/>
  <c r="R81" i="3"/>
  <c r="N82" i="3"/>
  <c r="R85" i="3"/>
  <c r="N86" i="3"/>
  <c r="Q88" i="3"/>
  <c r="P88" i="3"/>
  <c r="L88" i="3"/>
  <c r="H88" i="3"/>
  <c r="T111" i="3"/>
  <c r="R113" i="3"/>
  <c r="I178" i="3"/>
  <c r="T178" i="3"/>
  <c r="D178" i="3"/>
  <c r="P178" i="3"/>
  <c r="G178" i="3"/>
  <c r="F178" i="3"/>
  <c r="E178" i="3"/>
  <c r="S178" i="3"/>
  <c r="R178" i="3"/>
  <c r="Q178" i="3"/>
  <c r="O178" i="3"/>
  <c r="N178" i="3"/>
  <c r="M178" i="3"/>
  <c r="K178" i="3"/>
  <c r="H178" i="3"/>
  <c r="L178" i="3"/>
  <c r="K43" i="3"/>
  <c r="S45" i="3"/>
  <c r="K47" i="3"/>
  <c r="S49" i="3"/>
  <c r="K51" i="3"/>
  <c r="S53" i="3"/>
  <c r="K55" i="3"/>
  <c r="S57" i="3"/>
  <c r="K59" i="3"/>
  <c r="S61" i="3"/>
  <c r="O62" i="3"/>
  <c r="K63" i="3"/>
  <c r="S65" i="3"/>
  <c r="O66" i="3"/>
  <c r="K67" i="3"/>
  <c r="S69" i="3"/>
  <c r="O70" i="3"/>
  <c r="K71" i="3"/>
  <c r="S73" i="3"/>
  <c r="O74" i="3"/>
  <c r="K75" i="3"/>
  <c r="S77" i="3"/>
  <c r="O78" i="3"/>
  <c r="K79" i="3"/>
  <c r="S81" i="3"/>
  <c r="O82" i="3"/>
  <c r="K83" i="3"/>
  <c r="S85" i="3"/>
  <c r="O86" i="3"/>
  <c r="K87" i="3"/>
  <c r="K88" i="3"/>
  <c r="T98" i="3"/>
  <c r="D98" i="3"/>
  <c r="S98" i="3"/>
  <c r="O98" i="3"/>
  <c r="L98" i="3"/>
  <c r="K98" i="3"/>
  <c r="M103" i="3"/>
  <c r="H129" i="3"/>
  <c r="G129" i="3"/>
  <c r="F129" i="3"/>
  <c r="E129" i="3"/>
  <c r="T129" i="3"/>
  <c r="D129" i="3"/>
  <c r="S129" i="3"/>
  <c r="R129" i="3"/>
  <c r="Q129" i="3"/>
  <c r="P129" i="3"/>
  <c r="O129" i="3"/>
  <c r="N129" i="3"/>
  <c r="K129" i="3"/>
  <c r="I129" i="3"/>
  <c r="G134" i="3"/>
  <c r="D45" i="3"/>
  <c r="D49" i="3"/>
  <c r="D53" i="3"/>
  <c r="D57" i="3"/>
  <c r="D61" i="3"/>
  <c r="D65" i="3"/>
  <c r="D69" i="3"/>
  <c r="D73" i="3"/>
  <c r="D77" i="3"/>
  <c r="D81" i="3"/>
  <c r="D85" i="3"/>
  <c r="L87" i="3"/>
  <c r="M88" i="3"/>
  <c r="M98" i="3"/>
  <c r="D101" i="3"/>
  <c r="Q103" i="3"/>
  <c r="P107" i="3"/>
  <c r="O107" i="3"/>
  <c r="N107" i="3"/>
  <c r="K107" i="3"/>
  <c r="H107" i="3"/>
  <c r="G107" i="3"/>
  <c r="F107" i="3"/>
  <c r="H117" i="3"/>
  <c r="G117" i="3"/>
  <c r="F117" i="3"/>
  <c r="E117" i="3"/>
  <c r="T117" i="3"/>
  <c r="D117" i="3"/>
  <c r="S117" i="3"/>
  <c r="Q117" i="3"/>
  <c r="P117" i="3"/>
  <c r="O117" i="3"/>
  <c r="N117" i="3"/>
  <c r="K117" i="3"/>
  <c r="I117" i="3"/>
  <c r="L129" i="3"/>
  <c r="I134" i="3"/>
  <c r="O151" i="3"/>
  <c r="N151" i="3"/>
  <c r="M151" i="3"/>
  <c r="H151" i="3"/>
  <c r="G151" i="3"/>
  <c r="E151" i="3"/>
  <c r="R151" i="3"/>
  <c r="T151" i="3"/>
  <c r="S151" i="3"/>
  <c r="Q151" i="3"/>
  <c r="P151" i="3"/>
  <c r="L151" i="3"/>
  <c r="I151" i="3"/>
  <c r="D151" i="3"/>
  <c r="Q119" i="3"/>
  <c r="Q123" i="3"/>
  <c r="Q127" i="3"/>
  <c r="Q131" i="3"/>
  <c r="S143" i="3"/>
  <c r="T147" i="3"/>
  <c r="T149" i="3"/>
  <c r="S119" i="3"/>
  <c r="S123" i="3"/>
  <c r="S127" i="3"/>
  <c r="S131" i="3"/>
  <c r="S138" i="3"/>
  <c r="R138" i="3"/>
  <c r="L138" i="3"/>
  <c r="K138" i="3"/>
  <c r="S154" i="3"/>
  <c r="R154" i="3"/>
  <c r="Q154" i="3"/>
  <c r="N154" i="3"/>
  <c r="L154" i="3"/>
  <c r="K154" i="3"/>
  <c r="I154" i="3"/>
  <c r="F154" i="3"/>
  <c r="S158" i="3"/>
  <c r="R158" i="3"/>
  <c r="Q158" i="3"/>
  <c r="N158" i="3"/>
  <c r="L158" i="3"/>
  <c r="K158" i="3"/>
  <c r="I158" i="3"/>
  <c r="F158" i="3"/>
  <c r="R100" i="3"/>
  <c r="R104" i="3"/>
  <c r="R108" i="3"/>
  <c r="R112" i="3"/>
  <c r="R116" i="3"/>
  <c r="F119" i="3"/>
  <c r="R120" i="3"/>
  <c r="F123" i="3"/>
  <c r="R124" i="3"/>
  <c r="F127" i="3"/>
  <c r="R128" i="3"/>
  <c r="F131" i="3"/>
  <c r="R132" i="3"/>
  <c r="O138" i="3"/>
  <c r="D143" i="3"/>
  <c r="P154" i="3"/>
  <c r="P158" i="3"/>
  <c r="S100" i="3"/>
  <c r="K102" i="3"/>
  <c r="S104" i="3"/>
  <c r="K106" i="3"/>
  <c r="S108" i="3"/>
  <c r="K110" i="3"/>
  <c r="S112" i="3"/>
  <c r="K114" i="3"/>
  <c r="S116" i="3"/>
  <c r="K118" i="3"/>
  <c r="G119" i="3"/>
  <c r="S120" i="3"/>
  <c r="K122" i="3"/>
  <c r="G123" i="3"/>
  <c r="S124" i="3"/>
  <c r="K126" i="3"/>
  <c r="G127" i="3"/>
  <c r="S128" i="3"/>
  <c r="K130" i="3"/>
  <c r="G131" i="3"/>
  <c r="S132" i="3"/>
  <c r="G137" i="3"/>
  <c r="F137" i="3"/>
  <c r="P137" i="3"/>
  <c r="O137" i="3"/>
  <c r="P138" i="3"/>
  <c r="E143" i="3"/>
  <c r="D147" i="3"/>
  <c r="D149" i="3"/>
  <c r="T154" i="3"/>
  <c r="T158" i="3"/>
  <c r="D100" i="3"/>
  <c r="T100" i="3"/>
  <c r="L102" i="3"/>
  <c r="D104" i="3"/>
  <c r="T104" i="3"/>
  <c r="L106" i="3"/>
  <c r="D108" i="3"/>
  <c r="T108" i="3"/>
  <c r="L110" i="3"/>
  <c r="D112" i="3"/>
  <c r="T112" i="3"/>
  <c r="L114" i="3"/>
  <c r="D116" i="3"/>
  <c r="T116" i="3"/>
  <c r="L118" i="3"/>
  <c r="H119" i="3"/>
  <c r="D120" i="3"/>
  <c r="T120" i="3"/>
  <c r="L122" i="3"/>
  <c r="H123" i="3"/>
  <c r="D124" i="3"/>
  <c r="T124" i="3"/>
  <c r="L126" i="3"/>
  <c r="H127" i="3"/>
  <c r="D128" i="3"/>
  <c r="T128" i="3"/>
  <c r="L130" i="3"/>
  <c r="H131" i="3"/>
  <c r="D132" i="3"/>
  <c r="T132" i="3"/>
  <c r="K137" i="3"/>
  <c r="Q138" i="3"/>
  <c r="F143" i="3"/>
  <c r="F147" i="3"/>
  <c r="H149" i="3"/>
  <c r="I119" i="3"/>
  <c r="I123" i="3"/>
  <c r="I127" i="3"/>
  <c r="I131" i="3"/>
  <c r="T138" i="3"/>
  <c r="D139" i="3"/>
  <c r="I143" i="3"/>
  <c r="O143" i="3"/>
  <c r="N143" i="3"/>
  <c r="H143" i="3"/>
  <c r="G143" i="3"/>
  <c r="O147" i="3"/>
  <c r="N147" i="3"/>
  <c r="M147" i="3"/>
  <c r="H147" i="3"/>
  <c r="G147" i="3"/>
  <c r="E147" i="3"/>
  <c r="G149" i="3"/>
  <c r="F149" i="3"/>
  <c r="E149" i="3"/>
  <c r="P149" i="3"/>
  <c r="O149" i="3"/>
  <c r="M149" i="3"/>
  <c r="G100" i="3"/>
  <c r="O102" i="3"/>
  <c r="G104" i="3"/>
  <c r="O106" i="3"/>
  <c r="G108" i="3"/>
  <c r="O110" i="3"/>
  <c r="G112" i="3"/>
  <c r="O114" i="3"/>
  <c r="G116" i="3"/>
  <c r="O118" i="3"/>
  <c r="K119" i="3"/>
  <c r="G120" i="3"/>
  <c r="O122" i="3"/>
  <c r="K123" i="3"/>
  <c r="G124" i="3"/>
  <c r="O126" i="3"/>
  <c r="K127" i="3"/>
  <c r="G128" i="3"/>
  <c r="O130" i="3"/>
  <c r="K131" i="3"/>
  <c r="G132" i="3"/>
  <c r="K143" i="3"/>
  <c r="K147" i="3"/>
  <c r="K149" i="3"/>
  <c r="L119" i="3"/>
  <c r="L123" i="3"/>
  <c r="L127" i="3"/>
  <c r="L131" i="3"/>
  <c r="L143" i="3"/>
  <c r="M119" i="3"/>
  <c r="M123" i="3"/>
  <c r="M127" i="3"/>
  <c r="M131" i="3"/>
  <c r="D138" i="3"/>
  <c r="O139" i="3"/>
  <c r="N139" i="3"/>
  <c r="H139" i="3"/>
  <c r="G139" i="3"/>
  <c r="M143" i="3"/>
  <c r="G145" i="3"/>
  <c r="F145" i="3"/>
  <c r="E145" i="3"/>
  <c r="P145" i="3"/>
  <c r="O145" i="3"/>
  <c r="M145" i="3"/>
  <c r="P147" i="3"/>
  <c r="N149" i="3"/>
  <c r="R102" i="3"/>
  <c r="R106" i="3"/>
  <c r="R110" i="3"/>
  <c r="R114" i="3"/>
  <c r="R118" i="3"/>
  <c r="N119" i="3"/>
  <c r="R122" i="3"/>
  <c r="N123" i="3"/>
  <c r="R126" i="3"/>
  <c r="N127" i="3"/>
  <c r="R130" i="3"/>
  <c r="N131" i="3"/>
  <c r="E138" i="3"/>
  <c r="K139" i="3"/>
  <c r="P143" i="3"/>
  <c r="K145" i="3"/>
  <c r="Q147" i="3"/>
  <c r="Q149" i="3"/>
  <c r="K100" i="3"/>
  <c r="S102" i="3"/>
  <c r="K104" i="3"/>
  <c r="S106" i="3"/>
  <c r="K108" i="3"/>
  <c r="S110" i="3"/>
  <c r="K112" i="3"/>
  <c r="S114" i="3"/>
  <c r="K116" i="3"/>
  <c r="S118" i="3"/>
  <c r="O119" i="3"/>
  <c r="K120" i="3"/>
  <c r="S122" i="3"/>
  <c r="O123" i="3"/>
  <c r="K124" i="3"/>
  <c r="S126" i="3"/>
  <c r="O127" i="3"/>
  <c r="K128" i="3"/>
  <c r="S130" i="3"/>
  <c r="O131" i="3"/>
  <c r="K132" i="3"/>
  <c r="T137" i="3"/>
  <c r="F138" i="3"/>
  <c r="L139" i="3"/>
  <c r="Q143" i="3"/>
  <c r="L145" i="3"/>
  <c r="R147" i="3"/>
  <c r="R149" i="3"/>
  <c r="D154" i="3"/>
  <c r="D158" i="3"/>
  <c r="D102" i="3"/>
  <c r="D106" i="3"/>
  <c r="D110" i="3"/>
  <c r="D114" i="3"/>
  <c r="D118" i="3"/>
  <c r="D122" i="3"/>
  <c r="D126" i="3"/>
  <c r="D130" i="3"/>
  <c r="O135" i="3"/>
  <c r="N135" i="3"/>
  <c r="H135" i="3"/>
  <c r="G135" i="3"/>
  <c r="G138" i="3"/>
  <c r="M139" i="3"/>
  <c r="S142" i="3"/>
  <c r="R142" i="3"/>
  <c r="L142" i="3"/>
  <c r="K142" i="3"/>
  <c r="R143" i="3"/>
  <c r="N145" i="3"/>
  <c r="S147" i="3"/>
  <c r="S149" i="3"/>
  <c r="S150" i="3"/>
  <c r="R150" i="3"/>
  <c r="Q150" i="3"/>
  <c r="L150" i="3"/>
  <c r="K150" i="3"/>
  <c r="I150" i="3"/>
  <c r="F150" i="3"/>
  <c r="E154" i="3"/>
  <c r="E158" i="3"/>
  <c r="T162" i="3"/>
  <c r="P173" i="3"/>
  <c r="E177" i="3"/>
  <c r="I182" i="3"/>
  <c r="F182" i="3"/>
  <c r="T182" i="3"/>
  <c r="D182" i="3"/>
  <c r="P182" i="3"/>
  <c r="I193" i="3"/>
  <c r="G193" i="3"/>
  <c r="F193" i="3"/>
  <c r="D193" i="3"/>
  <c r="R193" i="3"/>
  <c r="P193" i="3"/>
  <c r="G249" i="3"/>
  <c r="F249" i="3"/>
  <c r="D249" i="3"/>
  <c r="P249" i="3"/>
  <c r="O249" i="3"/>
  <c r="R249" i="3"/>
  <c r="Q249" i="3"/>
  <c r="N249" i="3"/>
  <c r="M249" i="3"/>
  <c r="L249" i="3"/>
  <c r="K249" i="3"/>
  <c r="I249" i="3"/>
  <c r="E249" i="3"/>
  <c r="C249" i="3"/>
  <c r="H249" i="3"/>
  <c r="R155" i="3"/>
  <c r="R159" i="3"/>
  <c r="F162" i="3"/>
  <c r="R163" i="3"/>
  <c r="F166" i="3"/>
  <c r="R167" i="3"/>
  <c r="F170" i="3"/>
  <c r="R171" i="3"/>
  <c r="R172" i="3"/>
  <c r="R173" i="3"/>
  <c r="R174" i="3"/>
  <c r="T175" i="3"/>
  <c r="L182" i="3"/>
  <c r="L193" i="3"/>
  <c r="M177" i="3"/>
  <c r="H177" i="3"/>
  <c r="T177" i="3"/>
  <c r="D177" i="3"/>
  <c r="M153" i="3"/>
  <c r="E155" i="3"/>
  <c r="M157" i="3"/>
  <c r="E159" i="3"/>
  <c r="M161" i="3"/>
  <c r="I162" i="3"/>
  <c r="E163" i="3"/>
  <c r="M165" i="3"/>
  <c r="I166" i="3"/>
  <c r="E167" i="3"/>
  <c r="M169" i="3"/>
  <c r="I170" i="3"/>
  <c r="E171" i="3"/>
  <c r="D175" i="3"/>
  <c r="K177" i="3"/>
  <c r="D180" i="3"/>
  <c r="O182" i="3"/>
  <c r="O193" i="3"/>
  <c r="G194" i="3"/>
  <c r="E194" i="3"/>
  <c r="D194" i="3"/>
  <c r="R194" i="3"/>
  <c r="Q194" i="3"/>
  <c r="P194" i="3"/>
  <c r="N194" i="3"/>
  <c r="D172" i="3"/>
  <c r="D173" i="3"/>
  <c r="L177" i="3"/>
  <c r="Q182" i="3"/>
  <c r="R210" i="3"/>
  <c r="Q210" i="3"/>
  <c r="P210" i="3"/>
  <c r="O210" i="3"/>
  <c r="H210" i="3"/>
  <c r="G210" i="3"/>
  <c r="F210" i="3"/>
  <c r="E210" i="3"/>
  <c r="D210" i="3"/>
  <c r="C210" i="3"/>
  <c r="N210" i="3"/>
  <c r="M210" i="3"/>
  <c r="K210" i="3"/>
  <c r="I210" i="3"/>
  <c r="S136" i="3"/>
  <c r="S140" i="3"/>
  <c r="S144" i="3"/>
  <c r="S148" i="3"/>
  <c r="S152" i="3"/>
  <c r="O153" i="3"/>
  <c r="G155" i="3"/>
  <c r="S156" i="3"/>
  <c r="O157" i="3"/>
  <c r="G159" i="3"/>
  <c r="S160" i="3"/>
  <c r="O161" i="3"/>
  <c r="K162" i="3"/>
  <c r="G163" i="3"/>
  <c r="S164" i="3"/>
  <c r="O165" i="3"/>
  <c r="K166" i="3"/>
  <c r="G167" i="3"/>
  <c r="S168" i="3"/>
  <c r="O169" i="3"/>
  <c r="K170" i="3"/>
  <c r="G171" i="3"/>
  <c r="E172" i="3"/>
  <c r="E173" i="3"/>
  <c r="F174" i="3"/>
  <c r="G175" i="3"/>
  <c r="Q176" i="3"/>
  <c r="L176" i="3"/>
  <c r="H176" i="3"/>
  <c r="N177" i="3"/>
  <c r="F180" i="3"/>
  <c r="R182" i="3"/>
  <c r="L194" i="3"/>
  <c r="L210" i="3"/>
  <c r="D136" i="3"/>
  <c r="T136" i="3"/>
  <c r="D140" i="3"/>
  <c r="T140" i="3"/>
  <c r="D144" i="3"/>
  <c r="T144" i="3"/>
  <c r="D148" i="3"/>
  <c r="T148" i="3"/>
  <c r="D152" i="3"/>
  <c r="T152" i="3"/>
  <c r="P153" i="3"/>
  <c r="H155" i="3"/>
  <c r="D156" i="3"/>
  <c r="T156" i="3"/>
  <c r="P157" i="3"/>
  <c r="H159" i="3"/>
  <c r="D160" i="3"/>
  <c r="T160" i="3"/>
  <c r="P161" i="3"/>
  <c r="L162" i="3"/>
  <c r="H163" i="3"/>
  <c r="D164" i="3"/>
  <c r="T164" i="3"/>
  <c r="P165" i="3"/>
  <c r="L166" i="3"/>
  <c r="H167" i="3"/>
  <c r="D168" i="3"/>
  <c r="T168" i="3"/>
  <c r="P169" i="3"/>
  <c r="L170" i="3"/>
  <c r="H171" i="3"/>
  <c r="F172" i="3"/>
  <c r="F173" i="3"/>
  <c r="K176" i="3"/>
  <c r="O177" i="3"/>
  <c r="G180" i="3"/>
  <c r="S182" i="3"/>
  <c r="C192" i="3"/>
  <c r="M194" i="3"/>
  <c r="E195" i="3"/>
  <c r="D195" i="3"/>
  <c r="C195" i="3"/>
  <c r="R195" i="3"/>
  <c r="P195" i="3"/>
  <c r="O195" i="3"/>
  <c r="N195" i="3"/>
  <c r="L195" i="3"/>
  <c r="D217" i="3"/>
  <c r="C217" i="3"/>
  <c r="R217" i="3"/>
  <c r="Q217" i="3"/>
  <c r="M217" i="3"/>
  <c r="I217" i="3"/>
  <c r="G217" i="3"/>
  <c r="F217" i="3"/>
  <c r="E217" i="3"/>
  <c r="P217" i="3"/>
  <c r="O217" i="3"/>
  <c r="N217" i="3"/>
  <c r="K217" i="3"/>
  <c r="H217" i="3"/>
  <c r="N236" i="3"/>
  <c r="M236" i="3"/>
  <c r="L236" i="3"/>
  <c r="K236" i="3"/>
  <c r="I236" i="3"/>
  <c r="G236" i="3"/>
  <c r="E236" i="3"/>
  <c r="C236" i="3"/>
  <c r="R236" i="3"/>
  <c r="Q236" i="3"/>
  <c r="F236" i="3"/>
  <c r="D236" i="3"/>
  <c r="O236" i="3"/>
  <c r="H236" i="3"/>
  <c r="R161" i="3"/>
  <c r="N162" i="3"/>
  <c r="R165" i="3"/>
  <c r="N166" i="3"/>
  <c r="R169" i="3"/>
  <c r="N170" i="3"/>
  <c r="I174" i="3"/>
  <c r="T174" i="3"/>
  <c r="D174" i="3"/>
  <c r="E175" i="3"/>
  <c r="P175" i="3"/>
  <c r="L175" i="3"/>
  <c r="Q177" i="3"/>
  <c r="Q180" i="3"/>
  <c r="N180" i="3"/>
  <c r="L180" i="3"/>
  <c r="H180" i="3"/>
  <c r="G202" i="3"/>
  <c r="F202" i="3"/>
  <c r="E202" i="3"/>
  <c r="D202" i="3"/>
  <c r="C202" i="3"/>
  <c r="R202" i="3"/>
  <c r="Q202" i="3"/>
  <c r="P202" i="3"/>
  <c r="O202" i="3"/>
  <c r="N202" i="3"/>
  <c r="M202" i="3"/>
  <c r="L202" i="3"/>
  <c r="H202" i="3"/>
  <c r="L217" i="3"/>
  <c r="P236" i="3"/>
  <c r="O162" i="3"/>
  <c r="O166" i="3"/>
  <c r="M173" i="3"/>
  <c r="H173" i="3"/>
  <c r="R177" i="3"/>
  <c r="K192" i="3"/>
  <c r="I192" i="3"/>
  <c r="H192" i="3"/>
  <c r="F192" i="3"/>
  <c r="D192" i="3"/>
  <c r="R192" i="3"/>
  <c r="K202" i="3"/>
  <c r="Q172" i="3"/>
  <c r="L172" i="3"/>
  <c r="K173" i="3"/>
  <c r="L174" i="3"/>
  <c r="M175" i="3"/>
  <c r="S177" i="3"/>
  <c r="L192" i="3"/>
  <c r="E153" i="3"/>
  <c r="M155" i="3"/>
  <c r="E157" i="3"/>
  <c r="M159" i="3"/>
  <c r="E161" i="3"/>
  <c r="Q162" i="3"/>
  <c r="M163" i="3"/>
  <c r="E165" i="3"/>
  <c r="Q166" i="3"/>
  <c r="M167" i="3"/>
  <c r="E169" i="3"/>
  <c r="Q170" i="3"/>
  <c r="M171" i="3"/>
  <c r="K172" i="3"/>
  <c r="L173" i="3"/>
  <c r="M174" i="3"/>
  <c r="N175" i="3"/>
  <c r="O180" i="3"/>
  <c r="E182" i="3"/>
  <c r="M192" i="3"/>
  <c r="C193" i="3"/>
  <c r="F153" i="3"/>
  <c r="N155" i="3"/>
  <c r="F157" i="3"/>
  <c r="N159" i="3"/>
  <c r="F161" i="3"/>
  <c r="R162" i="3"/>
  <c r="N163" i="3"/>
  <c r="F165" i="3"/>
  <c r="R166" i="3"/>
  <c r="N167" i="3"/>
  <c r="F169" i="3"/>
  <c r="R170" i="3"/>
  <c r="N171" i="3"/>
  <c r="M172" i="3"/>
  <c r="N173" i="3"/>
  <c r="N174" i="3"/>
  <c r="O175" i="3"/>
  <c r="S176" i="3"/>
  <c r="P180" i="3"/>
  <c r="G182" i="3"/>
  <c r="N192" i="3"/>
  <c r="E193" i="3"/>
  <c r="N172" i="3"/>
  <c r="O173" i="3"/>
  <c r="O174" i="3"/>
  <c r="Q175" i="3"/>
  <c r="T176" i="3"/>
  <c r="E179" i="3"/>
  <c r="R179" i="3"/>
  <c r="P179" i="3"/>
  <c r="L179" i="3"/>
  <c r="R180" i="3"/>
  <c r="H182" i="3"/>
  <c r="O192" i="3"/>
  <c r="H193" i="3"/>
  <c r="R226" i="3"/>
  <c r="Q226" i="3"/>
  <c r="P226" i="3"/>
  <c r="O226" i="3"/>
  <c r="M226" i="3"/>
  <c r="K226" i="3"/>
  <c r="G226" i="3"/>
  <c r="F226" i="3"/>
  <c r="E226" i="3"/>
  <c r="C251" i="3"/>
  <c r="R251" i="3"/>
  <c r="P251" i="3"/>
  <c r="L251" i="3"/>
  <c r="K251" i="3"/>
  <c r="D251" i="3"/>
  <c r="Q251" i="3"/>
  <c r="O251" i="3"/>
  <c r="N251" i="3"/>
  <c r="M251" i="3"/>
  <c r="I251" i="3"/>
  <c r="G251" i="3"/>
  <c r="F251" i="3"/>
  <c r="E251" i="3"/>
  <c r="N201" i="3"/>
  <c r="G209" i="3"/>
  <c r="C211" i="3"/>
  <c r="F218" i="3"/>
  <c r="C234" i="3"/>
  <c r="P235" i="3"/>
  <c r="O235" i="3"/>
  <c r="N235" i="3"/>
  <c r="M235" i="3"/>
  <c r="K235" i="3"/>
  <c r="I235" i="3"/>
  <c r="G235" i="3"/>
  <c r="E235" i="3"/>
  <c r="D235" i="3"/>
  <c r="C235" i="3"/>
  <c r="O201" i="3"/>
  <c r="H209" i="3"/>
  <c r="D211" i="3"/>
  <c r="N212" i="3"/>
  <c r="M212" i="3"/>
  <c r="L212" i="3"/>
  <c r="K212" i="3"/>
  <c r="H218" i="3"/>
  <c r="O253" i="3"/>
  <c r="N253" i="3"/>
  <c r="L253" i="3"/>
  <c r="K253" i="3"/>
  <c r="H253" i="3"/>
  <c r="G253" i="3"/>
  <c r="R253" i="3"/>
  <c r="Q253" i="3"/>
  <c r="P253" i="3"/>
  <c r="M253" i="3"/>
  <c r="I253" i="3"/>
  <c r="E253" i="3"/>
  <c r="D253" i="3"/>
  <c r="C253" i="3"/>
  <c r="D181" i="3"/>
  <c r="T181" i="3"/>
  <c r="D191" i="3"/>
  <c r="H197" i="3"/>
  <c r="D199" i="3"/>
  <c r="R200" i="3"/>
  <c r="P201" i="3"/>
  <c r="L203" i="3"/>
  <c r="E211" i="3"/>
  <c r="O212" i="3"/>
  <c r="H215" i="3"/>
  <c r="G215" i="3"/>
  <c r="F215" i="3"/>
  <c r="E215" i="3"/>
  <c r="Q215" i="3"/>
  <c r="M215" i="3"/>
  <c r="Q235" i="3"/>
  <c r="O245" i="3"/>
  <c r="L245" i="3"/>
  <c r="H245" i="3"/>
  <c r="G245" i="3"/>
  <c r="D245" i="3"/>
  <c r="C245" i="3"/>
  <c r="Q245" i="3"/>
  <c r="P245" i="3"/>
  <c r="N245" i="3"/>
  <c r="K245" i="3"/>
  <c r="I245" i="3"/>
  <c r="F245" i="3"/>
  <c r="E245" i="3"/>
  <c r="Q201" i="3"/>
  <c r="C208" i="3"/>
  <c r="D209" i="3"/>
  <c r="C209" i="3"/>
  <c r="R209" i="3"/>
  <c r="Q209" i="3"/>
  <c r="F211" i="3"/>
  <c r="P212" i="3"/>
  <c r="R218" i="3"/>
  <c r="Q218" i="3"/>
  <c r="P218" i="3"/>
  <c r="O218" i="3"/>
  <c r="K218" i="3"/>
  <c r="G218" i="3"/>
  <c r="R234" i="3"/>
  <c r="Q234" i="3"/>
  <c r="P234" i="3"/>
  <c r="O234" i="3"/>
  <c r="M234" i="3"/>
  <c r="K234" i="3"/>
  <c r="I234" i="3"/>
  <c r="G234" i="3"/>
  <c r="F234" i="3"/>
  <c r="E234" i="3"/>
  <c r="R235" i="3"/>
  <c r="D200" i="3"/>
  <c r="R201" i="3"/>
  <c r="N203" i="3"/>
  <c r="G208" i="3"/>
  <c r="K209" i="3"/>
  <c r="G211" i="3"/>
  <c r="Q212" i="3"/>
  <c r="L218" i="3"/>
  <c r="L234" i="3"/>
  <c r="R245" i="3"/>
  <c r="C201" i="3"/>
  <c r="O203" i="3"/>
  <c r="H208" i="3"/>
  <c r="L209" i="3"/>
  <c r="H211" i="3"/>
  <c r="R212" i="3"/>
  <c r="M218" i="3"/>
  <c r="D231" i="3"/>
  <c r="N234" i="3"/>
  <c r="H181" i="3"/>
  <c r="H191" i="3"/>
  <c r="N196" i="3"/>
  <c r="L197" i="3"/>
  <c r="H199" i="3"/>
  <c r="F200" i="3"/>
  <c r="D201" i="3"/>
  <c r="P203" i="3"/>
  <c r="O204" i="3"/>
  <c r="M209" i="3"/>
  <c r="O215" i="3"/>
  <c r="N218" i="3"/>
  <c r="P219" i="3"/>
  <c r="O219" i="3"/>
  <c r="N219" i="3"/>
  <c r="M219" i="3"/>
  <c r="I219" i="3"/>
  <c r="E219" i="3"/>
  <c r="D219" i="3"/>
  <c r="D228" i="3"/>
  <c r="D233" i="3"/>
  <c r="C233" i="3"/>
  <c r="R233" i="3"/>
  <c r="Q233" i="3"/>
  <c r="O233" i="3"/>
  <c r="M233" i="3"/>
  <c r="K233" i="3"/>
  <c r="I233" i="3"/>
  <c r="H233" i="3"/>
  <c r="G233" i="3"/>
  <c r="E201" i="3"/>
  <c r="F208" i="3"/>
  <c r="E208" i="3"/>
  <c r="D208" i="3"/>
  <c r="P211" i="3"/>
  <c r="O211" i="3"/>
  <c r="N211" i="3"/>
  <c r="M211" i="3"/>
  <c r="H231" i="3"/>
  <c r="G231" i="3"/>
  <c r="F231" i="3"/>
  <c r="E231" i="3"/>
  <c r="C231" i="3"/>
  <c r="Q231" i="3"/>
  <c r="M231" i="3"/>
  <c r="L231" i="3"/>
  <c r="K231" i="3"/>
  <c r="N197" i="3"/>
  <c r="H200" i="3"/>
  <c r="F201" i="3"/>
  <c r="R203" i="3"/>
  <c r="K208" i="3"/>
  <c r="O209" i="3"/>
  <c r="K211" i="3"/>
  <c r="F216" i="3"/>
  <c r="E216" i="3"/>
  <c r="D216" i="3"/>
  <c r="C216" i="3"/>
  <c r="O216" i="3"/>
  <c r="K216" i="3"/>
  <c r="N220" i="3"/>
  <c r="M220" i="3"/>
  <c r="L220" i="3"/>
  <c r="K220" i="3"/>
  <c r="G220" i="3"/>
  <c r="C220" i="3"/>
  <c r="R220" i="3"/>
  <c r="Q220" i="3"/>
  <c r="H223" i="3"/>
  <c r="G223" i="3"/>
  <c r="F223" i="3"/>
  <c r="E223" i="3"/>
  <c r="Q223" i="3"/>
  <c r="M223" i="3"/>
  <c r="L223" i="3"/>
  <c r="K223" i="3"/>
  <c r="E225" i="3"/>
  <c r="C226" i="3"/>
  <c r="F228" i="3"/>
  <c r="N231" i="3"/>
  <c r="O197" i="3"/>
  <c r="I200" i="3"/>
  <c r="G201" i="3"/>
  <c r="C203" i="3"/>
  <c r="L208" i="3"/>
  <c r="P209" i="3"/>
  <c r="L211" i="3"/>
  <c r="L216" i="3"/>
  <c r="O220" i="3"/>
  <c r="N223" i="3"/>
  <c r="D226" i="3"/>
  <c r="O231" i="3"/>
  <c r="H201" i="3"/>
  <c r="D203" i="3"/>
  <c r="M208" i="3"/>
  <c r="Q211" i="3"/>
  <c r="C212" i="3"/>
  <c r="D225" i="3"/>
  <c r="C225" i="3"/>
  <c r="R225" i="3"/>
  <c r="Q225" i="3"/>
  <c r="M225" i="3"/>
  <c r="I225" i="3"/>
  <c r="H225" i="3"/>
  <c r="G225" i="3"/>
  <c r="H226" i="3"/>
  <c r="N228" i="3"/>
  <c r="M228" i="3"/>
  <c r="L228" i="3"/>
  <c r="K228" i="3"/>
  <c r="I228" i="3"/>
  <c r="G228" i="3"/>
  <c r="C228" i="3"/>
  <c r="R228" i="3"/>
  <c r="Q228" i="3"/>
  <c r="P231" i="3"/>
  <c r="F241" i="3"/>
  <c r="E241" i="3"/>
  <c r="D241" i="3"/>
  <c r="C241" i="3"/>
  <c r="R241" i="3"/>
  <c r="Q241" i="3"/>
  <c r="O241" i="3"/>
  <c r="N241" i="3"/>
  <c r="M241" i="3"/>
  <c r="K241" i="3"/>
  <c r="I241" i="3"/>
  <c r="H241" i="3"/>
  <c r="G241" i="3"/>
  <c r="M181" i="3"/>
  <c r="C204" i="3"/>
  <c r="H207" i="3"/>
  <c r="G207" i="3"/>
  <c r="F207" i="3"/>
  <c r="N208" i="3"/>
  <c r="R211" i="3"/>
  <c r="D212" i="3"/>
  <c r="N216" i="3"/>
  <c r="P223" i="3"/>
  <c r="K225" i="3"/>
  <c r="I226" i="3"/>
  <c r="P227" i="3"/>
  <c r="O227" i="3"/>
  <c r="N227" i="3"/>
  <c r="M227" i="3"/>
  <c r="K227" i="3"/>
  <c r="I227" i="3"/>
  <c r="E227" i="3"/>
  <c r="D227" i="3"/>
  <c r="C227" i="3"/>
  <c r="O228" i="3"/>
  <c r="R231" i="3"/>
  <c r="L241" i="3"/>
  <c r="I224" i="3"/>
  <c r="K239" i="3"/>
  <c r="I240" i="3"/>
  <c r="M243" i="3"/>
  <c r="L258" i="3"/>
  <c r="C259" i="3"/>
  <c r="R259" i="3"/>
  <c r="Q259" i="3"/>
  <c r="P259" i="3"/>
  <c r="O259" i="3"/>
  <c r="L259" i="3"/>
  <c r="K259" i="3"/>
  <c r="F259" i="3"/>
  <c r="E282" i="3"/>
  <c r="L239" i="3"/>
  <c r="N243" i="3"/>
  <c r="O258" i="3"/>
  <c r="K224" i="3"/>
  <c r="K232" i="3"/>
  <c r="M239" i="3"/>
  <c r="K240" i="3"/>
  <c r="E242" i="3"/>
  <c r="R242" i="3"/>
  <c r="M242" i="3"/>
  <c r="O243" i="3"/>
  <c r="P258" i="3"/>
  <c r="D282" i="3"/>
  <c r="C282" i="3"/>
  <c r="R282" i="3"/>
  <c r="O282" i="3"/>
  <c r="K282" i="3"/>
  <c r="Q282" i="3"/>
  <c r="P282" i="3"/>
  <c r="N282" i="3"/>
  <c r="M282" i="3"/>
  <c r="H282" i="3"/>
  <c r="G282" i="3"/>
  <c r="F282" i="3"/>
  <c r="O239" i="3"/>
  <c r="R243" i="3"/>
  <c r="C270" i="3"/>
  <c r="R270" i="3"/>
  <c r="N270" i="3"/>
  <c r="D270" i="3"/>
  <c r="Q270" i="3"/>
  <c r="P270" i="3"/>
  <c r="O270" i="3"/>
  <c r="M270" i="3"/>
  <c r="L270" i="3"/>
  <c r="H270" i="3"/>
  <c r="G270" i="3"/>
  <c r="F270" i="3"/>
  <c r="F297" i="3"/>
  <c r="E297" i="3"/>
  <c r="D297" i="3"/>
  <c r="C297" i="3"/>
  <c r="R297" i="3"/>
  <c r="Q297" i="3"/>
  <c r="P297" i="3"/>
  <c r="O297" i="3"/>
  <c r="M297" i="3"/>
  <c r="K297" i="3"/>
  <c r="I297" i="3"/>
  <c r="H297" i="3"/>
  <c r="G297" i="3"/>
  <c r="O224" i="3"/>
  <c r="O232" i="3"/>
  <c r="Q239" i="3"/>
  <c r="O240" i="3"/>
  <c r="M273" i="3"/>
  <c r="L273" i="3"/>
  <c r="K273" i="3"/>
  <c r="H273" i="3"/>
  <c r="D273" i="3"/>
  <c r="R273" i="3"/>
  <c r="Q273" i="3"/>
  <c r="P273" i="3"/>
  <c r="O273" i="3"/>
  <c r="G273" i="3"/>
  <c r="F273" i="3"/>
  <c r="E273" i="3"/>
  <c r="N297" i="3"/>
  <c r="C239" i="3"/>
  <c r="D243" i="3"/>
  <c r="I256" i="3"/>
  <c r="H256" i="3"/>
  <c r="F256" i="3"/>
  <c r="E256" i="3"/>
  <c r="R256" i="3"/>
  <c r="Q256" i="3"/>
  <c r="L256" i="3"/>
  <c r="K304" i="3"/>
  <c r="H304" i="3"/>
  <c r="G304" i="3"/>
  <c r="D304" i="3"/>
  <c r="R304" i="3"/>
  <c r="Q304" i="3"/>
  <c r="P304" i="3"/>
  <c r="O304" i="3"/>
  <c r="N304" i="3"/>
  <c r="L304" i="3"/>
  <c r="I304" i="3"/>
  <c r="F304" i="3"/>
  <c r="E304" i="3"/>
  <c r="M304" i="3"/>
  <c r="K256" i="3"/>
  <c r="C224" i="3"/>
  <c r="C232" i="3"/>
  <c r="E239" i="3"/>
  <c r="C240" i="3"/>
  <c r="F243" i="3"/>
  <c r="M256" i="3"/>
  <c r="R291" i="3"/>
  <c r="Q291" i="3"/>
  <c r="P291" i="3"/>
  <c r="O291" i="3"/>
  <c r="N291" i="3"/>
  <c r="M291" i="3"/>
  <c r="L291" i="3"/>
  <c r="I291" i="3"/>
  <c r="G291" i="3"/>
  <c r="K291" i="3"/>
  <c r="E291" i="3"/>
  <c r="D291" i="3"/>
  <c r="C291" i="3"/>
  <c r="D224" i="3"/>
  <c r="D232" i="3"/>
  <c r="F239" i="3"/>
  <c r="D240" i="3"/>
  <c r="G243" i="3"/>
  <c r="N256" i="3"/>
  <c r="F258" i="3"/>
  <c r="D259" i="3"/>
  <c r="E224" i="3"/>
  <c r="E232" i="3"/>
  <c r="G239" i="3"/>
  <c r="E240" i="3"/>
  <c r="C242" i="3"/>
  <c r="H243" i="3"/>
  <c r="O256" i="3"/>
  <c r="G258" i="3"/>
  <c r="E259" i="3"/>
  <c r="F289" i="3"/>
  <c r="E289" i="3"/>
  <c r="D289" i="3"/>
  <c r="C289" i="3"/>
  <c r="R289" i="3"/>
  <c r="Q289" i="3"/>
  <c r="P289" i="3"/>
  <c r="M289" i="3"/>
  <c r="O289" i="3"/>
  <c r="N289" i="3"/>
  <c r="L289" i="3"/>
  <c r="H289" i="3"/>
  <c r="G289" i="3"/>
  <c r="F240" i="3"/>
  <c r="D242" i="3"/>
  <c r="I248" i="3"/>
  <c r="H248" i="3"/>
  <c r="F248" i="3"/>
  <c r="R248" i="3"/>
  <c r="Q248" i="3"/>
  <c r="E250" i="3"/>
  <c r="D250" i="3"/>
  <c r="R250" i="3"/>
  <c r="N250" i="3"/>
  <c r="M250" i="3"/>
  <c r="P256" i="3"/>
  <c r="G259" i="3"/>
  <c r="K289" i="3"/>
  <c r="C243" i="3"/>
  <c r="P243" i="3"/>
  <c r="K243" i="3"/>
  <c r="E258" i="3"/>
  <c r="D258" i="3"/>
  <c r="C258" i="3"/>
  <c r="R258" i="3"/>
  <c r="Q258" i="3"/>
  <c r="N258" i="3"/>
  <c r="M258" i="3"/>
  <c r="H258" i="3"/>
  <c r="G242" i="3"/>
  <c r="L243" i="3"/>
  <c r="L248" i="3"/>
  <c r="L250" i="3"/>
  <c r="K258" i="3"/>
  <c r="I259" i="3"/>
  <c r="Q261" i="3"/>
  <c r="Q271" i="3"/>
  <c r="P271" i="3"/>
  <c r="O271" i="3"/>
  <c r="L271" i="3"/>
  <c r="R261" i="3"/>
  <c r="N285" i="3"/>
  <c r="M285" i="3"/>
  <c r="L285" i="3"/>
  <c r="K285" i="3"/>
  <c r="I285" i="3"/>
  <c r="H285" i="3"/>
  <c r="E285" i="3"/>
  <c r="H288" i="3"/>
  <c r="G288" i="3"/>
  <c r="F288" i="3"/>
  <c r="E288" i="3"/>
  <c r="D288" i="3"/>
  <c r="C288" i="3"/>
  <c r="R288" i="3"/>
  <c r="O288" i="3"/>
  <c r="I244" i="3"/>
  <c r="E246" i="3"/>
  <c r="C247" i="3"/>
  <c r="I252" i="3"/>
  <c r="E254" i="3"/>
  <c r="C255" i="3"/>
  <c r="O257" i="3"/>
  <c r="G261" i="3"/>
  <c r="E262" i="3"/>
  <c r="D263" i="3"/>
  <c r="D264" i="3"/>
  <c r="D265" i="3"/>
  <c r="D266" i="3"/>
  <c r="D267" i="3"/>
  <c r="D268" i="3"/>
  <c r="H269" i="3"/>
  <c r="E283" i="3"/>
  <c r="R285" i="3"/>
  <c r="N288" i="3"/>
  <c r="D290" i="3"/>
  <c r="C290" i="3"/>
  <c r="R290" i="3"/>
  <c r="Q290" i="3"/>
  <c r="P290" i="3"/>
  <c r="O290" i="3"/>
  <c r="N290" i="3"/>
  <c r="K290" i="3"/>
  <c r="D299" i="3"/>
  <c r="F246" i="3"/>
  <c r="D247" i="3"/>
  <c r="D255" i="3"/>
  <c r="P257" i="3"/>
  <c r="H261" i="3"/>
  <c r="E263" i="3"/>
  <c r="E264" i="3"/>
  <c r="E265" i="3"/>
  <c r="E266" i="3"/>
  <c r="E267" i="3"/>
  <c r="P288" i="3"/>
  <c r="F299" i="3"/>
  <c r="E269" i="3"/>
  <c r="D269" i="3"/>
  <c r="P269" i="3"/>
  <c r="H296" i="3"/>
  <c r="G296" i="3"/>
  <c r="F296" i="3"/>
  <c r="E296" i="3"/>
  <c r="D296" i="3"/>
  <c r="C296" i="3"/>
  <c r="R296" i="3"/>
  <c r="Q296" i="3"/>
  <c r="O296" i="3"/>
  <c r="M296" i="3"/>
  <c r="K296" i="3"/>
  <c r="K269" i="3"/>
  <c r="R299" i="3"/>
  <c r="Q299" i="3"/>
  <c r="P299" i="3"/>
  <c r="O299" i="3"/>
  <c r="N299" i="3"/>
  <c r="M299" i="3"/>
  <c r="L299" i="3"/>
  <c r="K299" i="3"/>
  <c r="I299" i="3"/>
  <c r="G299" i="3"/>
  <c r="E299" i="3"/>
  <c r="C257" i="3"/>
  <c r="K261" i="3"/>
  <c r="L269" i="3"/>
  <c r="D271" i="3"/>
  <c r="R283" i="3"/>
  <c r="Q283" i="3"/>
  <c r="P283" i="3"/>
  <c r="O283" i="3"/>
  <c r="M283" i="3"/>
  <c r="I283" i="3"/>
  <c r="N296" i="3"/>
  <c r="N244" i="3"/>
  <c r="H247" i="3"/>
  <c r="H255" i="3"/>
  <c r="D257" i="3"/>
  <c r="L261" i="3"/>
  <c r="I263" i="3"/>
  <c r="I264" i="3"/>
  <c r="I265" i="3"/>
  <c r="I266" i="3"/>
  <c r="G268" i="3"/>
  <c r="R268" i="3"/>
  <c r="M269" i="3"/>
  <c r="E271" i="3"/>
  <c r="K283" i="3"/>
  <c r="P296" i="3"/>
  <c r="M261" i="3"/>
  <c r="N269" i="3"/>
  <c r="F271" i="3"/>
  <c r="L283" i="3"/>
  <c r="F257" i="3"/>
  <c r="N261" i="3"/>
  <c r="K263" i="3"/>
  <c r="K264" i="3"/>
  <c r="K265" i="3"/>
  <c r="L266" i="3"/>
  <c r="O269" i="3"/>
  <c r="G271" i="3"/>
  <c r="N283" i="3"/>
  <c r="L263" i="3"/>
  <c r="L264" i="3"/>
  <c r="L265" i="3"/>
  <c r="M266" i="3"/>
  <c r="Q269" i="3"/>
  <c r="H271" i="3"/>
  <c r="C285" i="3"/>
  <c r="D298" i="3"/>
  <c r="C298" i="3"/>
  <c r="R298" i="3"/>
  <c r="Q298" i="3"/>
  <c r="P298" i="3"/>
  <c r="O298" i="3"/>
  <c r="N298" i="3"/>
  <c r="M298" i="3"/>
  <c r="K298" i="3"/>
  <c r="I298" i="3"/>
  <c r="G298" i="3"/>
  <c r="O302" i="3"/>
  <c r="L302" i="3"/>
  <c r="K302" i="3"/>
  <c r="H302" i="3"/>
  <c r="G302" i="3"/>
  <c r="F302" i="3"/>
  <c r="E302" i="3"/>
  <c r="D302" i="3"/>
  <c r="C302" i="3"/>
  <c r="R302" i="3"/>
  <c r="P302" i="3"/>
  <c r="N302" i="3"/>
  <c r="M302" i="3"/>
  <c r="E307" i="3"/>
  <c r="R307" i="3"/>
  <c r="Q307" i="3"/>
  <c r="O307" i="3"/>
  <c r="N307" i="3"/>
  <c r="K307" i="3"/>
  <c r="I307" i="3"/>
  <c r="H307" i="3"/>
  <c r="G307" i="3"/>
  <c r="F307" i="3"/>
  <c r="D307" i="3"/>
  <c r="C307" i="3"/>
  <c r="P307" i="3"/>
  <c r="M307" i="3"/>
  <c r="L307" i="3"/>
  <c r="H352" i="3"/>
  <c r="G352" i="3"/>
  <c r="F352" i="3"/>
  <c r="E352" i="3"/>
  <c r="D352" i="3"/>
  <c r="C352" i="3"/>
  <c r="R352" i="3"/>
  <c r="Q352" i="3"/>
  <c r="O352" i="3"/>
  <c r="I352" i="3"/>
  <c r="P352" i="3"/>
  <c r="N352" i="3"/>
  <c r="M352" i="3"/>
  <c r="L352" i="3"/>
  <c r="K352" i="3"/>
  <c r="G314" i="3"/>
  <c r="D314" i="3"/>
  <c r="C314" i="3"/>
  <c r="Q314" i="3"/>
  <c r="P314" i="3"/>
  <c r="L314" i="3"/>
  <c r="K314" i="3"/>
  <c r="G284" i="3"/>
  <c r="G292" i="3"/>
  <c r="E293" i="3"/>
  <c r="G300" i="3"/>
  <c r="Q301" i="3"/>
  <c r="N301" i="3"/>
  <c r="M301" i="3"/>
  <c r="N314" i="3"/>
  <c r="G306" i="3"/>
  <c r="D306" i="3"/>
  <c r="C306" i="3"/>
  <c r="Q306" i="3"/>
  <c r="P306" i="3"/>
  <c r="C308" i="3"/>
  <c r="P308" i="3"/>
  <c r="O308" i="3"/>
  <c r="M308" i="3"/>
  <c r="L308" i="3"/>
  <c r="O310" i="3"/>
  <c r="L310" i="3"/>
  <c r="K310" i="3"/>
  <c r="I310" i="3"/>
  <c r="H310" i="3"/>
  <c r="K312" i="3"/>
  <c r="H312" i="3"/>
  <c r="G312" i="3"/>
  <c r="E312" i="3"/>
  <c r="D312" i="3"/>
  <c r="P312" i="3"/>
  <c r="R314" i="3"/>
  <c r="H293" i="3"/>
  <c r="O301" i="3"/>
  <c r="K306" i="3"/>
  <c r="K308" i="3"/>
  <c r="M310" i="3"/>
  <c r="L312" i="3"/>
  <c r="E322" i="3"/>
  <c r="G324" i="3"/>
  <c r="F274" i="3"/>
  <c r="K284" i="3"/>
  <c r="G286" i="3"/>
  <c r="K292" i="3"/>
  <c r="I293" i="3"/>
  <c r="G294" i="3"/>
  <c r="K300" i="3"/>
  <c r="P301" i="3"/>
  <c r="L306" i="3"/>
  <c r="N308" i="3"/>
  <c r="N310" i="3"/>
  <c r="M312" i="3"/>
  <c r="M306" i="3"/>
  <c r="Q308" i="3"/>
  <c r="P310" i="3"/>
  <c r="N312" i="3"/>
  <c r="G322" i="3"/>
  <c r="F322" i="3"/>
  <c r="D322" i="3"/>
  <c r="C322" i="3"/>
  <c r="R322" i="3"/>
  <c r="Q322" i="3"/>
  <c r="P322" i="3"/>
  <c r="O322" i="3"/>
  <c r="L322" i="3"/>
  <c r="H322" i="3"/>
  <c r="C324" i="3"/>
  <c r="R324" i="3"/>
  <c r="P324" i="3"/>
  <c r="O324" i="3"/>
  <c r="N324" i="3"/>
  <c r="M324" i="3"/>
  <c r="L324" i="3"/>
  <c r="K324" i="3"/>
  <c r="H324" i="3"/>
  <c r="D324" i="3"/>
  <c r="D354" i="3"/>
  <c r="C354" i="3"/>
  <c r="R354" i="3"/>
  <c r="Q354" i="3"/>
  <c r="P354" i="3"/>
  <c r="O354" i="3"/>
  <c r="N354" i="3"/>
  <c r="M354" i="3"/>
  <c r="K354" i="3"/>
  <c r="E354" i="3"/>
  <c r="G354" i="3"/>
  <c r="F354" i="3"/>
  <c r="L354" i="3"/>
  <c r="H354" i="3"/>
  <c r="M284" i="3"/>
  <c r="M292" i="3"/>
  <c r="K293" i="3"/>
  <c r="N306" i="3"/>
  <c r="R308" i="3"/>
  <c r="Q310" i="3"/>
  <c r="O312" i="3"/>
  <c r="K322" i="3"/>
  <c r="Q324" i="3"/>
  <c r="L334" i="3"/>
  <c r="K334" i="3"/>
  <c r="I334" i="3"/>
  <c r="F334" i="3"/>
  <c r="E334" i="3"/>
  <c r="D334" i="3"/>
  <c r="C334" i="3"/>
  <c r="R334" i="3"/>
  <c r="Q334" i="3"/>
  <c r="N334" i="3"/>
  <c r="M334" i="3"/>
  <c r="G334" i="3"/>
  <c r="N284" i="3"/>
  <c r="N292" i="3"/>
  <c r="L293" i="3"/>
  <c r="N300" i="3"/>
  <c r="O306" i="3"/>
  <c r="R310" i="3"/>
  <c r="Q312" i="3"/>
  <c r="I313" i="3"/>
  <c r="F313" i="3"/>
  <c r="E313" i="3"/>
  <c r="C313" i="3"/>
  <c r="R313" i="3"/>
  <c r="N313" i="3"/>
  <c r="M322" i="3"/>
  <c r="O334" i="3"/>
  <c r="N272" i="3"/>
  <c r="O284" i="3"/>
  <c r="K286" i="3"/>
  <c r="O292" i="3"/>
  <c r="M293" i="3"/>
  <c r="K294" i="3"/>
  <c r="P300" i="3"/>
  <c r="I305" i="3"/>
  <c r="F305" i="3"/>
  <c r="E305" i="3"/>
  <c r="R305" i="3"/>
  <c r="R306" i="3"/>
  <c r="R312" i="3"/>
  <c r="K313" i="3"/>
  <c r="K320" i="3"/>
  <c r="H320" i="3"/>
  <c r="G320" i="3"/>
  <c r="F320" i="3"/>
  <c r="E320" i="3"/>
  <c r="D320" i="3"/>
  <c r="C320" i="3"/>
  <c r="P320" i="3"/>
  <c r="L320" i="3"/>
  <c r="N322" i="3"/>
  <c r="P334" i="3"/>
  <c r="Q300" i="3"/>
  <c r="C301" i="3"/>
  <c r="K305" i="3"/>
  <c r="L313" i="3"/>
  <c r="E314" i="3"/>
  <c r="C316" i="3"/>
  <c r="P316" i="3"/>
  <c r="O316" i="3"/>
  <c r="M316" i="3"/>
  <c r="L316" i="3"/>
  <c r="H316" i="3"/>
  <c r="M320" i="3"/>
  <c r="O313" i="3"/>
  <c r="H314" i="3"/>
  <c r="O320" i="3"/>
  <c r="P318" i="3"/>
  <c r="P326" i="3"/>
  <c r="C333" i="3"/>
  <c r="L339" i="3"/>
  <c r="H344" i="3"/>
  <c r="G344" i="3"/>
  <c r="F344" i="3"/>
  <c r="E344" i="3"/>
  <c r="D344" i="3"/>
  <c r="C344" i="3"/>
  <c r="R344" i="3"/>
  <c r="O344" i="3"/>
  <c r="I344" i="3"/>
  <c r="F345" i="3"/>
  <c r="E345" i="3"/>
  <c r="D345" i="3"/>
  <c r="C345" i="3"/>
  <c r="R345" i="3"/>
  <c r="Q345" i="3"/>
  <c r="P345" i="3"/>
  <c r="M345" i="3"/>
  <c r="G345" i="3"/>
  <c r="D346" i="3"/>
  <c r="C346" i="3"/>
  <c r="R346" i="3"/>
  <c r="Q346" i="3"/>
  <c r="P346" i="3"/>
  <c r="O346" i="3"/>
  <c r="N346" i="3"/>
  <c r="K346" i="3"/>
  <c r="E346" i="3"/>
  <c r="D330" i="3"/>
  <c r="C330" i="3"/>
  <c r="Q330" i="3"/>
  <c r="D318" i="3"/>
  <c r="N321" i="3"/>
  <c r="D326" i="3"/>
  <c r="K330" i="3"/>
  <c r="N344" i="3"/>
  <c r="O345" i="3"/>
  <c r="F353" i="3"/>
  <c r="E353" i="3"/>
  <c r="D353" i="3"/>
  <c r="C353" i="3"/>
  <c r="R353" i="3"/>
  <c r="Q353" i="3"/>
  <c r="P353" i="3"/>
  <c r="O353" i="3"/>
  <c r="M353" i="3"/>
  <c r="G353" i="3"/>
  <c r="G318" i="3"/>
  <c r="Q321" i="3"/>
  <c r="G326" i="3"/>
  <c r="F329" i="3"/>
  <c r="E329" i="3"/>
  <c r="C329" i="3"/>
  <c r="N330" i="3"/>
  <c r="N333" i="3"/>
  <c r="M333" i="3"/>
  <c r="K333" i="3"/>
  <c r="H336" i="3"/>
  <c r="G336" i="3"/>
  <c r="F336" i="3"/>
  <c r="E336" i="3"/>
  <c r="O336" i="3"/>
  <c r="D338" i="3"/>
  <c r="C338" i="3"/>
  <c r="R338" i="3"/>
  <c r="Q338" i="3"/>
  <c r="K338" i="3"/>
  <c r="N315" i="3"/>
  <c r="H318" i="3"/>
  <c r="R321" i="3"/>
  <c r="N323" i="3"/>
  <c r="H326" i="3"/>
  <c r="K329" i="3"/>
  <c r="O330" i="3"/>
  <c r="L333" i="3"/>
  <c r="K336" i="3"/>
  <c r="L338" i="3"/>
  <c r="C339" i="3"/>
  <c r="O315" i="3"/>
  <c r="I318" i="3"/>
  <c r="C321" i="3"/>
  <c r="O323" i="3"/>
  <c r="I326" i="3"/>
  <c r="L329" i="3"/>
  <c r="P330" i="3"/>
  <c r="O333" i="3"/>
  <c r="L336" i="3"/>
  <c r="M338" i="3"/>
  <c r="D339" i="3"/>
  <c r="D321" i="3"/>
  <c r="R330" i="3"/>
  <c r="E339" i="3"/>
  <c r="I303" i="3"/>
  <c r="M309" i="3"/>
  <c r="I311" i="3"/>
  <c r="Q315" i="3"/>
  <c r="M317" i="3"/>
  <c r="K318" i="3"/>
  <c r="I319" i="3"/>
  <c r="E321" i="3"/>
  <c r="Q323" i="3"/>
  <c r="M325" i="3"/>
  <c r="K326" i="3"/>
  <c r="H328" i="3"/>
  <c r="G328" i="3"/>
  <c r="E328" i="3"/>
  <c r="N329" i="3"/>
  <c r="P332" i="3"/>
  <c r="O332" i="3"/>
  <c r="M332" i="3"/>
  <c r="Q333" i="3"/>
  <c r="N336" i="3"/>
  <c r="O338" i="3"/>
  <c r="F339" i="3"/>
  <c r="N309" i="3"/>
  <c r="R315" i="3"/>
  <c r="N317" i="3"/>
  <c r="L318" i="3"/>
  <c r="F321" i="3"/>
  <c r="R323" i="3"/>
  <c r="N325" i="3"/>
  <c r="L326" i="3"/>
  <c r="K328" i="3"/>
  <c r="O329" i="3"/>
  <c r="K332" i="3"/>
  <c r="R333" i="3"/>
  <c r="P336" i="3"/>
  <c r="P338" i="3"/>
  <c r="F346" i="3"/>
  <c r="P359" i="3"/>
  <c r="N359" i="3"/>
  <c r="L359" i="3"/>
  <c r="D359" i="3"/>
  <c r="C359" i="3"/>
  <c r="R359" i="3"/>
  <c r="Q359" i="3"/>
  <c r="O359" i="3"/>
  <c r="M359" i="3"/>
  <c r="K359" i="3"/>
  <c r="E359" i="3"/>
  <c r="E330" i="3"/>
  <c r="R339" i="3"/>
  <c r="Q339" i="3"/>
  <c r="P339" i="3"/>
  <c r="O339" i="3"/>
  <c r="I339" i="3"/>
  <c r="N328" i="3"/>
  <c r="R329" i="3"/>
  <c r="F330" i="3"/>
  <c r="R331" i="3"/>
  <c r="Q331" i="3"/>
  <c r="O331" i="3"/>
  <c r="Q332" i="3"/>
  <c r="F337" i="3"/>
  <c r="E337" i="3"/>
  <c r="D337" i="3"/>
  <c r="C337" i="3"/>
  <c r="M337" i="3"/>
  <c r="K339" i="3"/>
  <c r="I345" i="3"/>
  <c r="I346" i="3"/>
  <c r="R347" i="3"/>
  <c r="Q347" i="3"/>
  <c r="P347" i="3"/>
  <c r="O347" i="3"/>
  <c r="N347" i="3"/>
  <c r="M347" i="3"/>
  <c r="L347" i="3"/>
  <c r="I347" i="3"/>
  <c r="C347" i="3"/>
  <c r="R355" i="3"/>
  <c r="Q355" i="3"/>
  <c r="P355" i="3"/>
  <c r="O355" i="3"/>
  <c r="N355" i="3"/>
  <c r="M355" i="3"/>
  <c r="L355" i="3"/>
  <c r="K355" i="3"/>
  <c r="I355" i="3"/>
  <c r="C355" i="3"/>
  <c r="H363" i="3"/>
  <c r="F363" i="3"/>
  <c r="D363" i="3"/>
  <c r="Q363" i="3"/>
  <c r="P363" i="3"/>
  <c r="O363" i="3"/>
  <c r="M363" i="3"/>
  <c r="K363" i="3"/>
  <c r="G340" i="3"/>
  <c r="E341" i="3"/>
  <c r="G348" i="3"/>
  <c r="E349" i="3"/>
  <c r="P358" i="3"/>
  <c r="N358" i="3"/>
  <c r="H341" i="3"/>
  <c r="K358" i="3"/>
  <c r="K340" i="3"/>
  <c r="I341" i="3"/>
  <c r="K348" i="3"/>
  <c r="I349" i="3"/>
  <c r="G350" i="3"/>
  <c r="K356" i="3"/>
  <c r="R357" i="3"/>
  <c r="P357" i="3"/>
  <c r="L358" i="3"/>
  <c r="F365" i="3"/>
  <c r="L340" i="3"/>
  <c r="L348" i="3"/>
  <c r="M358" i="3"/>
  <c r="G335" i="3"/>
  <c r="M340" i="3"/>
  <c r="K341" i="3"/>
  <c r="I342" i="3"/>
  <c r="G343" i="3"/>
  <c r="M348" i="3"/>
  <c r="K349" i="3"/>
  <c r="I350" i="3"/>
  <c r="M356" i="3"/>
  <c r="O358" i="3"/>
  <c r="C363" i="3"/>
  <c r="D365" i="3"/>
  <c r="R365" i="3"/>
  <c r="Q365" i="3"/>
  <c r="P365" i="3"/>
  <c r="O365" i="3"/>
  <c r="M365" i="3"/>
  <c r="L365" i="3"/>
  <c r="K365" i="3"/>
  <c r="I365" i="3"/>
  <c r="G365" i="3"/>
  <c r="N340" i="3"/>
  <c r="L341" i="3"/>
  <c r="N348" i="3"/>
  <c r="L349" i="3"/>
  <c r="Q358" i="3"/>
  <c r="E363" i="3"/>
  <c r="O340" i="3"/>
  <c r="M341" i="3"/>
  <c r="K342" i="3"/>
  <c r="O348" i="3"/>
  <c r="M349" i="3"/>
  <c r="K350" i="3"/>
  <c r="O356" i="3"/>
  <c r="N357" i="3"/>
  <c r="R358" i="3"/>
  <c r="G363" i="3"/>
  <c r="O357" i="3"/>
  <c r="I363" i="3"/>
  <c r="F364" i="3"/>
  <c r="D364" i="3"/>
  <c r="R364" i="3"/>
  <c r="Q364" i="3"/>
  <c r="O364" i="3"/>
  <c r="N364" i="3"/>
  <c r="M364" i="3"/>
  <c r="K364" i="3"/>
  <c r="I364" i="3"/>
  <c r="O361" i="3"/>
  <c r="M362" i="3"/>
  <c r="F366" i="3"/>
  <c r="Q361" i="3"/>
  <c r="O362" i="3"/>
  <c r="H366" i="3"/>
  <c r="R362" i="3"/>
  <c r="K366" i="3"/>
  <c r="L366" i="3"/>
  <c r="N366" i="3"/>
  <c r="F362" i="3"/>
  <c r="O366" i="3"/>
  <c r="Q366" i="3"/>
  <c r="B88" i="7"/>
  <c r="K88" i="7" s="1"/>
  <c r="R366" i="3"/>
  <c r="C366" i="3"/>
  <c r="AL110" i="3" l="1"/>
  <c r="AH68" i="3"/>
  <c r="AQ25" i="3"/>
  <c r="H73" i="10"/>
  <c r="H71" i="9"/>
  <c r="AE75" i="3"/>
  <c r="AE51" i="3"/>
  <c r="AD52" i="3"/>
  <c r="AD72" i="3"/>
  <c r="S98" i="1"/>
  <c r="S107" i="1"/>
  <c r="S113" i="1" s="1"/>
  <c r="AH47" i="3"/>
  <c r="AL103" i="3"/>
  <c r="AH77" i="3"/>
  <c r="AH53" i="3"/>
  <c r="AC15" i="3"/>
  <c r="C77" i="8"/>
  <c r="C77" i="7"/>
  <c r="C81" i="6"/>
  <c r="G64" i="9"/>
  <c r="G66" i="10"/>
  <c r="G12" i="5"/>
  <c r="H78" i="7" s="1"/>
  <c r="L2" i="3"/>
  <c r="AI14" i="3" s="1"/>
  <c r="AL42" i="3"/>
  <c r="E81" i="7"/>
  <c r="E81" i="8"/>
  <c r="E76" i="9"/>
  <c r="E78" i="10"/>
  <c r="E85" i="6"/>
  <c r="E71" i="9"/>
  <c r="E76" i="8"/>
  <c r="E80" i="6"/>
  <c r="E73" i="10"/>
  <c r="E76" i="7"/>
  <c r="AL145" i="3"/>
  <c r="AD74" i="3"/>
  <c r="AD77" i="3"/>
  <c r="AD53" i="3"/>
  <c r="AL134" i="3"/>
  <c r="AD58" i="3"/>
  <c r="AE18" i="3"/>
  <c r="AM23" i="3"/>
  <c r="AM7" i="3"/>
  <c r="G19" i="5"/>
  <c r="H85" i="7" s="1"/>
  <c r="S2" i="3"/>
  <c r="AP76" i="3" s="1"/>
  <c r="G7" i="5"/>
  <c r="H73" i="7" s="1"/>
  <c r="G2" i="3"/>
  <c r="AD64" i="3" s="1"/>
  <c r="I108" i="1"/>
  <c r="I129" i="1"/>
  <c r="I130" i="1" s="1"/>
  <c r="P8" i="5" s="1"/>
  <c r="I114" i="1"/>
  <c r="O8" i="5" s="1"/>
  <c r="G20" i="5"/>
  <c r="H86" i="7" s="1"/>
  <c r="T2" i="3"/>
  <c r="AQ35" i="3" s="1"/>
  <c r="AH70" i="3"/>
  <c r="AL51" i="3"/>
  <c r="AL68" i="3"/>
  <c r="AD50" i="3"/>
  <c r="AQ32" i="3"/>
  <c r="AQ16" i="3"/>
  <c r="AD34" i="3"/>
  <c r="AL12" i="3"/>
  <c r="AL147" i="3"/>
  <c r="AE71" i="3"/>
  <c r="AM45" i="3"/>
  <c r="AE86" i="3"/>
  <c r="AD49" i="3"/>
  <c r="AM34" i="3"/>
  <c r="AE12" i="3"/>
  <c r="AD32" i="3"/>
  <c r="AH11" i="3"/>
  <c r="F107" i="1"/>
  <c r="F113" i="1" s="1"/>
  <c r="F98" i="1"/>
  <c r="N129" i="1"/>
  <c r="N130" i="1" s="1"/>
  <c r="P13" i="5" s="1"/>
  <c r="N114" i="1"/>
  <c r="O13" i="5" s="1"/>
  <c r="N108" i="1"/>
  <c r="E77" i="9"/>
  <c r="E79" i="10"/>
  <c r="E86" i="6"/>
  <c r="E82" i="7"/>
  <c r="E82" i="8"/>
  <c r="AD73" i="3"/>
  <c r="AL86" i="3"/>
  <c r="AP65" i="3"/>
  <c r="AM69" i="3"/>
  <c r="AC74" i="3"/>
  <c r="AL71" i="3"/>
  <c r="AD45" i="3"/>
  <c r="AI50" i="3"/>
  <c r="AE48" i="3"/>
  <c r="AD8" i="3"/>
  <c r="AC54" i="3"/>
  <c r="AP12" i="3"/>
  <c r="AD84" i="3"/>
  <c r="AE14" i="3"/>
  <c r="H107" i="1"/>
  <c r="H113" i="1" s="1"/>
  <c r="H98" i="1"/>
  <c r="G10" i="5"/>
  <c r="H76" i="7" s="1"/>
  <c r="J2" i="3"/>
  <c r="G9" i="5"/>
  <c r="H75" i="7" s="1"/>
  <c r="I2" i="3"/>
  <c r="AF70" i="3" s="1"/>
  <c r="J105" i="1"/>
  <c r="H64" i="9"/>
  <c r="H66" i="10"/>
  <c r="AD48" i="3"/>
  <c r="AP31" i="3"/>
  <c r="AI20" i="3"/>
  <c r="AD37" i="3"/>
  <c r="E66" i="10"/>
  <c r="E69" i="7"/>
  <c r="E64" i="9"/>
  <c r="E73" i="6"/>
  <c r="E69" i="8"/>
  <c r="J87" i="8"/>
  <c r="AL102" i="3"/>
  <c r="AI88" i="3"/>
  <c r="AP68" i="3"/>
  <c r="AD28" i="3"/>
  <c r="AD54" i="3"/>
  <c r="AQ40" i="3"/>
  <c r="AL28" i="3"/>
  <c r="AP7" i="3"/>
  <c r="AQ34" i="3"/>
  <c r="C79" i="8"/>
  <c r="C83" i="6"/>
  <c r="C79" i="7"/>
  <c r="C75" i="8"/>
  <c r="C75" i="7"/>
  <c r="C79" i="6"/>
  <c r="G6" i="5"/>
  <c r="H72" i="7" s="1"/>
  <c r="F2" i="3"/>
  <c r="AC58" i="3" s="1"/>
  <c r="AM13" i="3"/>
  <c r="AM88" i="3"/>
  <c r="AD66" i="3"/>
  <c r="AD69" i="3"/>
  <c r="AC76" i="3"/>
  <c r="AD44" i="3"/>
  <c r="AL64" i="3"/>
  <c r="AE54" i="3"/>
  <c r="AD7" i="3"/>
  <c r="AD40" i="3"/>
  <c r="J107" i="1"/>
  <c r="J113" i="1" s="1"/>
  <c r="J98" i="1"/>
  <c r="AM60" i="3"/>
  <c r="AC17" i="3"/>
  <c r="AL174" i="3"/>
  <c r="AL126" i="3"/>
  <c r="AL149" i="3"/>
  <c r="AD86" i="3"/>
  <c r="AL67" i="3"/>
  <c r="AQ68" i="3"/>
  <c r="AM64" i="3"/>
  <c r="AE40" i="3"/>
  <c r="AD26" i="3"/>
  <c r="H20" i="5"/>
  <c r="C83" i="10" s="1"/>
  <c r="U109" i="1"/>
  <c r="U132" i="1"/>
  <c r="T279" i="3" s="1"/>
  <c r="E18" i="5"/>
  <c r="AC7" i="6"/>
  <c r="AC7" i="10"/>
  <c r="AC7" i="7"/>
  <c r="AC7" i="9"/>
  <c r="AC7" i="8"/>
  <c r="C76" i="6"/>
  <c r="C72" i="8"/>
  <c r="C72" i="7"/>
  <c r="G16" i="5"/>
  <c r="H82" i="7" s="1"/>
  <c r="P2" i="3"/>
  <c r="AM14" i="3" s="1"/>
  <c r="C85" i="8"/>
  <c r="C89" i="6"/>
  <c r="C85" i="7"/>
  <c r="AL119" i="3"/>
  <c r="AP81" i="3"/>
  <c r="AH59" i="3"/>
  <c r="AE63" i="3"/>
  <c r="AC66" i="3"/>
  <c r="AL50" i="3"/>
  <c r="AP44" i="3"/>
  <c r="AD24" i="3"/>
  <c r="AP56" i="3"/>
  <c r="AL24" i="3"/>
  <c r="L98" i="1"/>
  <c r="L107" i="1"/>
  <c r="L113" i="1" s="1"/>
  <c r="H16" i="5"/>
  <c r="C79" i="10" s="1"/>
  <c r="Q132" i="1"/>
  <c r="Q116" i="1"/>
  <c r="Q119" i="1" s="1"/>
  <c r="Q120" i="1" s="1"/>
  <c r="E83" i="8"/>
  <c r="E80" i="10"/>
  <c r="E83" i="7"/>
  <c r="E87" i="6"/>
  <c r="E78" i="9"/>
  <c r="G3" i="5"/>
  <c r="H69" i="7" s="1"/>
  <c r="C2" i="3"/>
  <c r="AE83" i="3"/>
  <c r="AL105" i="3"/>
  <c r="AC68" i="3"/>
  <c r="AE24" i="3"/>
  <c r="AC8" i="3"/>
  <c r="AM24" i="3"/>
  <c r="AM8" i="3"/>
  <c r="AQ30" i="3"/>
  <c r="AQ14" i="3"/>
  <c r="O98" i="1"/>
  <c r="O107" i="1"/>
  <c r="O113" i="1" s="1"/>
  <c r="C84" i="6"/>
  <c r="C80" i="7"/>
  <c r="C80" i="8"/>
  <c r="AL78" i="3"/>
  <c r="AI82" i="3"/>
  <c r="AM61" i="3"/>
  <c r="AE78" i="3"/>
  <c r="AE62" i="3"/>
  <c r="AD82" i="3"/>
  <c r="AH61" i="3"/>
  <c r="AC62" i="3"/>
  <c r="AD85" i="3"/>
  <c r="AD68" i="3"/>
  <c r="AP52" i="3"/>
  <c r="AI64" i="3"/>
  <c r="AE38" i="3"/>
  <c r="AC23" i="3"/>
  <c r="AQ56" i="3"/>
  <c r="AD22" i="3"/>
  <c r="AM25" i="3"/>
  <c r="AL5" i="3"/>
  <c r="G11" i="5"/>
  <c r="H77" i="7" s="1"/>
  <c r="L105" i="1"/>
  <c r="K2" i="3"/>
  <c r="C80" i="6"/>
  <c r="C76" i="8"/>
  <c r="C76" i="7"/>
  <c r="G72" i="9"/>
  <c r="G74" i="10"/>
  <c r="F93" i="1"/>
  <c r="H67" i="10"/>
  <c r="H65" i="9"/>
  <c r="AI70" i="3"/>
  <c r="AM81" i="3"/>
  <c r="AE59" i="3"/>
  <c r="AL146" i="3"/>
  <c r="AM41" i="3"/>
  <c r="AM22" i="3"/>
  <c r="AD20" i="3"/>
  <c r="AQ54" i="3"/>
  <c r="AE23" i="3"/>
  <c r="AE7" i="3"/>
  <c r="L126" i="1"/>
  <c r="L128" i="1" s="1"/>
  <c r="L129" i="1" s="1"/>
  <c r="L130" i="1" s="1"/>
  <c r="P11" i="5" s="1"/>
  <c r="AE39" i="3"/>
  <c r="AH50" i="3"/>
  <c r="AC32" i="3"/>
  <c r="AD10" i="3"/>
  <c r="G8" i="5"/>
  <c r="H74" i="7" s="1"/>
  <c r="H2" i="3"/>
  <c r="AE58" i="3" s="1"/>
  <c r="C74" i="8"/>
  <c r="C74" i="7"/>
  <c r="C78" i="6"/>
  <c r="AH75" i="3"/>
  <c r="AH51" i="3"/>
  <c r="AL81" i="3"/>
  <c r="AD61" i="3"/>
  <c r="AI6" i="3"/>
  <c r="AQ64" i="3"/>
  <c r="AC19" i="3"/>
  <c r="AC56" i="3"/>
  <c r="AM27" i="3"/>
  <c r="AM11" i="3"/>
  <c r="E69" i="9"/>
  <c r="E71" i="10"/>
  <c r="E74" i="8"/>
  <c r="E74" i="7"/>
  <c r="E78" i="6"/>
  <c r="AE80" i="3"/>
  <c r="AL153" i="3"/>
  <c r="AL118" i="3"/>
  <c r="AL74" i="3"/>
  <c r="AP49" i="3"/>
  <c r="AE55" i="3"/>
  <c r="AD79" i="3"/>
  <c r="AD78" i="3"/>
  <c r="AL48" i="3"/>
  <c r="AM38" i="3"/>
  <c r="AQ20" i="3"/>
  <c r="AM20" i="3"/>
  <c r="G15" i="5"/>
  <c r="H81" i="7" s="1"/>
  <c r="O2" i="3"/>
  <c r="AL33" i="3" s="1"/>
  <c r="P105" i="1"/>
  <c r="AC60" i="3"/>
  <c r="H68" i="9"/>
  <c r="H70" i="10"/>
  <c r="AI39" i="3"/>
  <c r="Q98" i="1"/>
  <c r="Q107" i="1"/>
  <c r="Q113" i="1" s="1"/>
  <c r="C83" i="7"/>
  <c r="C87" i="6"/>
  <c r="C83" i="8"/>
  <c r="AL114" i="3"/>
  <c r="AH87" i="3"/>
  <c r="AL66" i="3"/>
  <c r="AE87" i="3"/>
  <c r="AE82" i="3"/>
  <c r="AE66" i="3"/>
  <c r="AD70" i="3"/>
  <c r="AD65" i="3"/>
  <c r="AL58" i="3"/>
  <c r="AE28" i="3"/>
  <c r="AQ36" i="3"/>
  <c r="AQ52" i="3"/>
  <c r="AF15" i="3"/>
  <c r="AE31" i="3"/>
  <c r="AE15" i="3"/>
  <c r="AC64" i="3"/>
  <c r="AM54" i="3"/>
  <c r="AC7" i="3"/>
  <c r="AQ27" i="3"/>
  <c r="AQ11" i="3"/>
  <c r="AE56" i="3"/>
  <c r="AL16" i="3"/>
  <c r="AC5" i="3"/>
  <c r="G80" i="10"/>
  <c r="G78" i="9"/>
  <c r="F80" i="9"/>
  <c r="F82" i="10"/>
  <c r="F85" i="8"/>
  <c r="F85" i="7"/>
  <c r="AH60" i="3"/>
  <c r="N7" i="9"/>
  <c r="N7" i="10"/>
  <c r="N7" i="6"/>
  <c r="E3" i="5"/>
  <c r="N7" i="8"/>
  <c r="N7" i="7"/>
  <c r="AH9" i="3"/>
  <c r="AC42" i="3"/>
  <c r="E73" i="9"/>
  <c r="E78" i="7"/>
  <c r="E78" i="8"/>
  <c r="E75" i="10"/>
  <c r="E82" i="6"/>
  <c r="AH80" i="3"/>
  <c r="Z7" i="7"/>
  <c r="Z7" i="9"/>
  <c r="Z7" i="6"/>
  <c r="Z7" i="10"/>
  <c r="Z7" i="8"/>
  <c r="E15" i="5"/>
  <c r="E84" i="6"/>
  <c r="E80" i="7"/>
  <c r="E75" i="9"/>
  <c r="E80" i="8"/>
  <c r="E77" i="10"/>
  <c r="T7" i="9"/>
  <c r="E9" i="5"/>
  <c r="T7" i="8"/>
  <c r="T7" i="7"/>
  <c r="T7" i="10"/>
  <c r="T7" i="6"/>
  <c r="O126" i="1"/>
  <c r="O128" i="1" s="1"/>
  <c r="O129" i="1" s="1"/>
  <c r="O130" i="1" s="1"/>
  <c r="P14" i="5" s="1"/>
  <c r="AQ79" i="3"/>
  <c r="AQ63" i="3"/>
  <c r="AQ43" i="3"/>
  <c r="AM48" i="3"/>
  <c r="AD41" i="3"/>
  <c r="AM26" i="3"/>
  <c r="AE36" i="3"/>
  <c r="AH15" i="3"/>
  <c r="AH76" i="3"/>
  <c r="AC28" i="3"/>
  <c r="AC52" i="3"/>
  <c r="AC44" i="3"/>
  <c r="AQ28" i="3"/>
  <c r="AQ12" i="3"/>
  <c r="AE64" i="3"/>
  <c r="AC35" i="3"/>
  <c r="AQ84" i="3"/>
  <c r="AE26" i="3"/>
  <c r="AE10" i="3"/>
  <c r="AD14" i="3"/>
  <c r="AM35" i="3"/>
  <c r="AM19" i="3"/>
  <c r="AH5" i="3"/>
  <c r="R7" i="8"/>
  <c r="R7" i="7"/>
  <c r="R7" i="9"/>
  <c r="R7" i="10"/>
  <c r="R7" i="6"/>
  <c r="E7" i="5"/>
  <c r="G107" i="1"/>
  <c r="G113" i="1" s="1"/>
  <c r="G98" i="1"/>
  <c r="AL60" i="3"/>
  <c r="AL141" i="3"/>
  <c r="E81" i="9"/>
  <c r="E83" i="10"/>
  <c r="E86" i="7"/>
  <c r="E86" i="8"/>
  <c r="E90" i="6"/>
  <c r="AQ17" i="3"/>
  <c r="G126" i="1"/>
  <c r="G128" i="1" s="1"/>
  <c r="G129" i="1" s="1"/>
  <c r="G130" i="1" s="1"/>
  <c r="P6" i="5" s="1"/>
  <c r="F126" i="1"/>
  <c r="F128" i="1" s="1"/>
  <c r="F129" i="1" s="1"/>
  <c r="F130" i="1" s="1"/>
  <c r="P5" i="5" s="1"/>
  <c r="AQ39" i="3"/>
  <c r="AL13" i="3"/>
  <c r="AA7" i="9"/>
  <c r="AA7" i="6"/>
  <c r="AA7" i="10"/>
  <c r="AA7" i="7"/>
  <c r="E16" i="5"/>
  <c r="AA7" i="8"/>
  <c r="C86" i="8"/>
  <c r="C86" i="7"/>
  <c r="C90" i="6"/>
  <c r="C84" i="7"/>
  <c r="C84" i="8"/>
  <c r="C88" i="6"/>
  <c r="E74" i="10"/>
  <c r="E72" i="9"/>
  <c r="E77" i="8"/>
  <c r="E77" i="7"/>
  <c r="E81" i="6"/>
  <c r="J279" i="3"/>
  <c r="AD81" i="3"/>
  <c r="AL59" i="3"/>
  <c r="AM68" i="3"/>
  <c r="AC50" i="3"/>
  <c r="AQ48" i="3"/>
  <c r="AL34" i="3"/>
  <c r="AD12" i="3"/>
  <c r="AL76" i="3"/>
  <c r="AC20" i="3"/>
  <c r="AE52" i="3"/>
  <c r="AF11" i="3"/>
  <c r="AE44" i="3"/>
  <c r="AE27" i="3"/>
  <c r="AE11" i="3"/>
  <c r="AC31" i="3"/>
  <c r="AC84" i="3"/>
  <c r="AQ23" i="3"/>
  <c r="AQ7" i="3"/>
  <c r="AL32" i="3"/>
  <c r="AL25" i="3"/>
  <c r="I107" i="1"/>
  <c r="I113" i="1" s="1"/>
  <c r="I98" i="1"/>
  <c r="C4" i="5"/>
  <c r="E100" i="1"/>
  <c r="E101" i="1" s="1"/>
  <c r="G77" i="9"/>
  <c r="G79" i="10"/>
  <c r="G67" i="9"/>
  <c r="G69" i="10"/>
  <c r="AM29" i="3"/>
  <c r="E79" i="9"/>
  <c r="E84" i="8"/>
  <c r="E84" i="7"/>
  <c r="E88" i="6"/>
  <c r="E81" i="10"/>
  <c r="E71" i="8"/>
  <c r="E68" i="10"/>
  <c r="E75" i="6"/>
  <c r="E71" i="7"/>
  <c r="E66" i="9"/>
  <c r="C19" i="5"/>
  <c r="T100" i="1"/>
  <c r="T101" i="1" s="1"/>
  <c r="T105" i="1" s="1"/>
  <c r="C71" i="8"/>
  <c r="C75" i="6"/>
  <c r="C71" i="7"/>
  <c r="Q126" i="1"/>
  <c r="Q128" i="1" s="1"/>
  <c r="Q129" i="1" s="1"/>
  <c r="Q130" i="1" s="1"/>
  <c r="P16" i="5" s="1"/>
  <c r="AH39" i="3"/>
  <c r="AH79" i="3"/>
  <c r="AE88" i="3"/>
  <c r="AE79" i="3"/>
  <c r="AM57" i="3"/>
  <c r="AQ75" i="3"/>
  <c r="AQ59" i="3"/>
  <c r="AD62" i="3"/>
  <c r="AC78" i="3"/>
  <c r="AP78" i="3"/>
  <c r="AL55" i="3"/>
  <c r="AE50" i="3"/>
  <c r="AC48" i="3"/>
  <c r="AE20" i="3"/>
  <c r="AL10" i="3"/>
  <c r="AC12" i="3"/>
  <c r="AD38" i="3"/>
  <c r="AQ24" i="3"/>
  <c r="AQ8" i="3"/>
  <c r="AC27" i="3"/>
  <c r="AE84" i="3"/>
  <c r="AM40" i="3"/>
  <c r="AE22" i="3"/>
  <c r="AE6" i="3"/>
  <c r="AM72" i="3"/>
  <c r="AH56" i="3"/>
  <c r="AD30" i="3"/>
  <c r="AL8" i="3"/>
  <c r="AM31" i="3"/>
  <c r="AM15" i="3"/>
  <c r="E75" i="8"/>
  <c r="E75" i="7"/>
  <c r="E79" i="6"/>
  <c r="E70" i="9"/>
  <c r="E72" i="10"/>
  <c r="K107" i="1"/>
  <c r="K98" i="1"/>
  <c r="Q7" i="8"/>
  <c r="Q7" i="7"/>
  <c r="Q7" i="9"/>
  <c r="Q7" i="10"/>
  <c r="Q7" i="6"/>
  <c r="E6" i="5"/>
  <c r="H19" i="5"/>
  <c r="C82" i="10" s="1"/>
  <c r="T109" i="1"/>
  <c r="T132" i="1"/>
  <c r="S279" i="3" s="1"/>
  <c r="AC21" i="3"/>
  <c r="AH37" i="3"/>
  <c r="AE17" i="3"/>
  <c r="C14" i="5"/>
  <c r="O100" i="1"/>
  <c r="O101" i="1" s="1"/>
  <c r="AM9" i="3"/>
  <c r="AQ42" i="3"/>
  <c r="AP80" i="3"/>
  <c r="AM33" i="3"/>
  <c r="C16" i="5"/>
  <c r="Q100" i="1"/>
  <c r="Q101" i="1" s="1"/>
  <c r="Q105" i="1" s="1"/>
  <c r="E68" i="9"/>
  <c r="E70" i="10"/>
  <c r="E73" i="8"/>
  <c r="E77" i="6"/>
  <c r="E73" i="7"/>
  <c r="AE21" i="3"/>
  <c r="AI37" i="3"/>
  <c r="E79" i="8"/>
  <c r="E83" i="6"/>
  <c r="E76" i="10"/>
  <c r="E74" i="9"/>
  <c r="E79" i="7"/>
  <c r="AH17" i="3"/>
  <c r="C69" i="8"/>
  <c r="C69" i="7"/>
  <c r="C73" i="6"/>
  <c r="F78" i="7"/>
  <c r="F73" i="9"/>
  <c r="F78" i="8"/>
  <c r="F75" i="10"/>
  <c r="F15" i="5"/>
  <c r="O95" i="3"/>
  <c r="AL101" i="3" s="1"/>
  <c r="AQ19" i="3"/>
  <c r="AL56" i="3"/>
  <c r="AD6" i="3"/>
  <c r="AM5" i="3"/>
  <c r="H15" i="5"/>
  <c r="C78" i="10" s="1"/>
  <c r="P132" i="1"/>
  <c r="P116" i="1"/>
  <c r="P119" i="1" s="1"/>
  <c r="P120" i="1" s="1"/>
  <c r="P109" i="1"/>
  <c r="M98" i="1"/>
  <c r="M107" i="1"/>
  <c r="M113" i="1" s="1"/>
  <c r="C5" i="5"/>
  <c r="F100" i="1"/>
  <c r="F101" i="1" s="1"/>
  <c r="AQ60" i="3"/>
  <c r="AH21" i="3"/>
  <c r="AM37" i="3"/>
  <c r="G67" i="10"/>
  <c r="G65" i="9"/>
  <c r="E82" i="10"/>
  <c r="E85" i="8"/>
  <c r="E89" i="6"/>
  <c r="E80" i="9"/>
  <c r="E85" i="7"/>
  <c r="AQ80" i="3"/>
  <c r="AQ13" i="3"/>
  <c r="R126" i="1"/>
  <c r="R128" i="1" s="1"/>
  <c r="R129" i="1" s="1"/>
  <c r="R130" i="1" s="1"/>
  <c r="P17" i="5" s="1"/>
  <c r="P126" i="1"/>
  <c r="P128" i="1" s="1"/>
  <c r="P129" i="1" s="1"/>
  <c r="P130" i="1" s="1"/>
  <c r="P15" i="5" s="1"/>
  <c r="G70" i="10"/>
  <c r="G68" i="9"/>
  <c r="G76" i="9"/>
  <c r="G78" i="10"/>
  <c r="C78" i="8"/>
  <c r="C78" i="7"/>
  <c r="C82" i="6"/>
  <c r="AQ29" i="3"/>
  <c r="G68" i="10"/>
  <c r="G66" i="9"/>
  <c r="C73" i="7"/>
  <c r="C73" i="8"/>
  <c r="C77" i="6"/>
  <c r="H4" i="5"/>
  <c r="C67" i="10" s="1"/>
  <c r="E132" i="1"/>
  <c r="E116" i="1"/>
  <c r="E119" i="1" s="1"/>
  <c r="E120" i="1" s="1"/>
  <c r="C11" i="5"/>
  <c r="L100" i="1"/>
  <c r="L101" i="1" s="1"/>
  <c r="AD42" i="3"/>
  <c r="C17" i="5"/>
  <c r="R100" i="1"/>
  <c r="R101" i="1" s="1"/>
  <c r="C85" i="6"/>
  <c r="C81" i="7"/>
  <c r="C81" i="8"/>
  <c r="C7" i="5"/>
  <c r="H100" i="1"/>
  <c r="H101" i="1" s="1"/>
  <c r="H105" i="1" s="1"/>
  <c r="M129" i="1"/>
  <c r="M130" i="1" s="1"/>
  <c r="P12" i="5" s="1"/>
  <c r="M114" i="1"/>
  <c r="O12" i="5" s="1"/>
  <c r="M108" i="1"/>
  <c r="E65" i="9"/>
  <c r="E67" i="10"/>
  <c r="E74" i="6"/>
  <c r="E70" i="8"/>
  <c r="E70" i="7"/>
  <c r="H3" i="5"/>
  <c r="C66" i="10" s="1"/>
  <c r="D109" i="1"/>
  <c r="D116" i="1"/>
  <c r="D119" i="1" s="1"/>
  <c r="D120" i="1" s="1"/>
  <c r="D132" i="1"/>
  <c r="AE42" i="3"/>
  <c r="AC80" i="3"/>
  <c r="C18" i="5"/>
  <c r="S100" i="1"/>
  <c r="S101" i="1" s="1"/>
  <c r="F74" i="9"/>
  <c r="F79" i="7"/>
  <c r="F79" i="8"/>
  <c r="F76" i="10"/>
  <c r="H7" i="5"/>
  <c r="C70" i="10" s="1"/>
  <c r="H132" i="1"/>
  <c r="H116" i="1"/>
  <c r="H119" i="1" s="1"/>
  <c r="H120" i="1" s="1"/>
  <c r="H109" i="1"/>
  <c r="AM32" i="3"/>
  <c r="AM16" i="3"/>
  <c r="AQ72" i="3"/>
  <c r="AP23" i="3"/>
  <c r="AQ26" i="3"/>
  <c r="AQ10" i="3"/>
  <c r="P98" i="1"/>
  <c r="P107" i="1"/>
  <c r="P113" i="1" s="1"/>
  <c r="E72" i="7"/>
  <c r="E67" i="9"/>
  <c r="E69" i="10"/>
  <c r="E72" i="8"/>
  <c r="E76" i="6"/>
  <c r="AD60" i="3"/>
  <c r="H6" i="5"/>
  <c r="C69" i="10" s="1"/>
  <c r="G109" i="1"/>
  <c r="G132" i="1"/>
  <c r="G116" i="1"/>
  <c r="G119" i="1" s="1"/>
  <c r="G120" i="1" s="1"/>
  <c r="AQ37" i="3"/>
  <c r="H11" i="5"/>
  <c r="C74" i="10" s="1"/>
  <c r="L132" i="1"/>
  <c r="L116" i="1"/>
  <c r="L119" i="1" s="1"/>
  <c r="L120" i="1" s="1"/>
  <c r="L109" i="1"/>
  <c r="C12" i="5"/>
  <c r="M100" i="1"/>
  <c r="M101" i="1" s="1"/>
  <c r="M105" i="1" s="1"/>
  <c r="C3" i="5"/>
  <c r="D100" i="1"/>
  <c r="D101" i="1" s="1"/>
  <c r="AQ9" i="3"/>
  <c r="AI42" i="3"/>
  <c r="C82" i="8"/>
  <c r="C86" i="6"/>
  <c r="C82" i="7"/>
  <c r="AD80" i="3"/>
  <c r="AC13" i="3"/>
  <c r="C70" i="8"/>
  <c r="C74" i="6"/>
  <c r="C70" i="7"/>
  <c r="AQ33" i="3"/>
  <c r="F83" i="7"/>
  <c r="F83" i="8"/>
  <c r="F78" i="9"/>
  <c r="F80" i="10"/>
  <c r="F71" i="9"/>
  <c r="F76" i="8"/>
  <c r="F76" i="7"/>
  <c r="F73" i="10"/>
  <c r="G79" i="9"/>
  <c r="G81" i="10"/>
  <c r="D81" i="7"/>
  <c r="D81" i="8"/>
  <c r="D85" i="6"/>
  <c r="AE68" i="3"/>
  <c r="AM50" i="3"/>
  <c r="AE32" i="3"/>
  <c r="AH36" i="3"/>
  <c r="AL22" i="3"/>
  <c r="AD76" i="3"/>
  <c r="AM52" i="3"/>
  <c r="AM84" i="3"/>
  <c r="AC72" i="3"/>
  <c r="AL20" i="3"/>
  <c r="AI24" i="3"/>
  <c r="AI8" i="3"/>
  <c r="AC25" i="3"/>
  <c r="AQ5" i="3"/>
  <c r="P7" i="8"/>
  <c r="P7" i="7"/>
  <c r="E5" i="5"/>
  <c r="P7" i="10"/>
  <c r="P7" i="6"/>
  <c r="P7" i="9"/>
  <c r="B24" i="9"/>
  <c r="K24" i="9" s="1"/>
  <c r="B28" i="8"/>
  <c r="K28" i="8" s="1"/>
  <c r="B28" i="6"/>
  <c r="K28" i="6" s="1"/>
  <c r="B26" i="10"/>
  <c r="K26" i="10" s="1"/>
  <c r="B26" i="7"/>
  <c r="K26" i="7" s="1"/>
  <c r="AE29" i="3"/>
  <c r="AL21" i="3"/>
  <c r="O7" i="10"/>
  <c r="O7" i="6"/>
  <c r="E4" i="5"/>
  <c r="O7" i="8"/>
  <c r="O7" i="7"/>
  <c r="O7" i="9"/>
  <c r="AM17" i="3"/>
  <c r="J129" i="1"/>
  <c r="J130" i="1" s="1"/>
  <c r="P9" i="5" s="1"/>
  <c r="J114" i="1"/>
  <c r="O9" i="5" s="1"/>
  <c r="J108" i="1"/>
  <c r="AM42" i="3"/>
  <c r="AI80" i="3"/>
  <c r="AC39" i="3"/>
  <c r="AH13" i="3"/>
  <c r="R98" i="1"/>
  <c r="R107" i="1"/>
  <c r="R113" i="1" s="1"/>
  <c r="S126" i="1"/>
  <c r="S128" i="1" s="1"/>
  <c r="S129" i="1" s="1"/>
  <c r="S130" i="1" s="1"/>
  <c r="P18" i="5" s="1"/>
  <c r="T98" i="1"/>
  <c r="T107" i="1"/>
  <c r="H14" i="5"/>
  <c r="C77" i="10" s="1"/>
  <c r="O132" i="1"/>
  <c r="O116" i="1"/>
  <c r="O119" i="1" s="1"/>
  <c r="O120" i="1" s="1"/>
  <c r="O109" i="1"/>
  <c r="AH29" i="3"/>
  <c r="AM21" i="3"/>
  <c r="S7" i="8"/>
  <c r="S7" i="7"/>
  <c r="S7" i="9"/>
  <c r="E8" i="5"/>
  <c r="S7" i="6"/>
  <c r="S7" i="10"/>
  <c r="AE37" i="3"/>
  <c r="C6" i="5"/>
  <c r="G100" i="1"/>
  <c r="G101" i="1" s="1"/>
  <c r="G105" i="1" s="1"/>
  <c r="AC9" i="3"/>
  <c r="H5" i="5"/>
  <c r="C68" i="10" s="1"/>
  <c r="F109" i="1"/>
  <c r="F132" i="1"/>
  <c r="F116" i="1"/>
  <c r="F119" i="1" s="1"/>
  <c r="F120" i="1" s="1"/>
  <c r="AD39" i="3"/>
  <c r="AI13" i="3"/>
  <c r="C13" i="5"/>
  <c r="N100" i="1"/>
  <c r="N101" i="1" s="1"/>
  <c r="AC33" i="3"/>
  <c r="Y7" i="8"/>
  <c r="Y7" i="7"/>
  <c r="Y7" i="9"/>
  <c r="Y7" i="6"/>
  <c r="Y7" i="10"/>
  <c r="E14" i="5"/>
  <c r="S93" i="1"/>
  <c r="H18" i="5"/>
  <c r="C81" i="10" s="1"/>
  <c r="S132" i="1"/>
  <c r="S116" i="1"/>
  <c r="S119" i="1" s="1"/>
  <c r="S120" i="1" s="1"/>
  <c r="O93" i="1"/>
  <c r="AH88" i="3"/>
  <c r="AH67" i="3"/>
  <c r="AD88" i="3"/>
  <c r="AE67" i="3"/>
  <c r="AH66" i="3"/>
  <c r="AQ47" i="3"/>
  <c r="AE89" i="3"/>
  <c r="AH45" i="3"/>
  <c r="AL109" i="3"/>
  <c r="AL87" i="3"/>
  <c r="AP66" i="3"/>
  <c r="AH48" i="3"/>
  <c r="AM46" i="3"/>
  <c r="AM30" i="3"/>
  <c r="AE8" i="3"/>
  <c r="AM36" i="3"/>
  <c r="AH19" i="3"/>
  <c r="AM44" i="3"/>
  <c r="AL54" i="3"/>
  <c r="AM28" i="3"/>
  <c r="AM12" i="3"/>
  <c r="AE72" i="3"/>
  <c r="AD56" i="3"/>
  <c r="AD18" i="3"/>
  <c r="AQ22" i="3"/>
  <c r="AQ6" i="3"/>
  <c r="AH25" i="3"/>
  <c r="H17" i="5"/>
  <c r="C80" i="10" s="1"/>
  <c r="R109" i="1"/>
  <c r="R132" i="1"/>
  <c r="R116" i="1"/>
  <c r="R119" i="1" s="1"/>
  <c r="R120" i="1" s="1"/>
  <c r="E91" i="1"/>
  <c r="E93" i="1" s="1"/>
  <c r="C10" i="5"/>
  <c r="K100" i="1"/>
  <c r="K101" i="1" s="1"/>
  <c r="K105" i="1" s="1"/>
  <c r="C9" i="5"/>
  <c r="J100" i="1"/>
  <c r="J101" i="1" s="1"/>
  <c r="C8" i="5"/>
  <c r="I100" i="1"/>
  <c r="I101" i="1" s="1"/>
  <c r="G75" i="9"/>
  <c r="G77" i="10"/>
  <c r="AI29" i="3"/>
  <c r="V7" i="9"/>
  <c r="V7" i="8"/>
  <c r="V7" i="7"/>
  <c r="E11" i="5"/>
  <c r="V7" i="6"/>
  <c r="V7" i="10"/>
  <c r="AD21" i="3"/>
  <c r="F86" i="7"/>
  <c r="F81" i="9"/>
  <c r="F83" i="10"/>
  <c r="F86" i="8"/>
  <c r="C20" i="5"/>
  <c r="U100" i="1"/>
  <c r="U101" i="1" s="1"/>
  <c r="U105" i="1" s="1"/>
  <c r="G71" i="9"/>
  <c r="G73" i="10"/>
  <c r="AE9" i="3"/>
  <c r="AL39" i="3"/>
  <c r="AE33" i="3"/>
  <c r="R93" i="1"/>
  <c r="N93" i="1"/>
  <c r="G4" i="5" l="1"/>
  <c r="H70" i="7" s="1"/>
  <c r="D2" i="3"/>
  <c r="E105" i="1"/>
  <c r="O279" i="3"/>
  <c r="G14" i="5"/>
  <c r="H80" i="7" s="1"/>
  <c r="N2" i="3"/>
  <c r="O105" i="1"/>
  <c r="Q279" i="3"/>
  <c r="AI34" i="3"/>
  <c r="D84" i="7"/>
  <c r="D84" i="8"/>
  <c r="D88" i="6"/>
  <c r="H75" i="10"/>
  <c r="H73" i="9"/>
  <c r="F11" i="5"/>
  <c r="K95" i="3"/>
  <c r="AI17" i="3"/>
  <c r="G81" i="8"/>
  <c r="G81" i="7"/>
  <c r="F85" i="6"/>
  <c r="AP13" i="3"/>
  <c r="AF82" i="3"/>
  <c r="AI25" i="3"/>
  <c r="AP86" i="3"/>
  <c r="AI66" i="3"/>
  <c r="AP19" i="3"/>
  <c r="AI28" i="3"/>
  <c r="AH32" i="3"/>
  <c r="AH24" i="3"/>
  <c r="AH20" i="3"/>
  <c r="AH12" i="3"/>
  <c r="AH34" i="3"/>
  <c r="AH28" i="3"/>
  <c r="AH30" i="3"/>
  <c r="AH18" i="3"/>
  <c r="AH6" i="3"/>
  <c r="AH16" i="3"/>
  <c r="AH10" i="3"/>
  <c r="AH8" i="3"/>
  <c r="AH22" i="3"/>
  <c r="AH14" i="3"/>
  <c r="AH26" i="3"/>
  <c r="AL85" i="3"/>
  <c r="AI69" i="3"/>
  <c r="AI86" i="3"/>
  <c r="AP87" i="3"/>
  <c r="AL46" i="3"/>
  <c r="AL130" i="3"/>
  <c r="AF62" i="3"/>
  <c r="AI74" i="3"/>
  <c r="AM73" i="3"/>
  <c r="AL77" i="3"/>
  <c r="AH71" i="3"/>
  <c r="AD46" i="3"/>
  <c r="D77" i="8"/>
  <c r="D77" i="7"/>
  <c r="D81" i="6"/>
  <c r="AF67" i="3"/>
  <c r="AF87" i="3"/>
  <c r="AP89" i="3"/>
  <c r="AP40" i="3"/>
  <c r="AP6" i="3"/>
  <c r="AP22" i="3"/>
  <c r="AP30" i="3"/>
  <c r="AP18" i="3"/>
  <c r="AP10" i="3"/>
  <c r="AP14" i="3"/>
  <c r="AP48" i="3"/>
  <c r="AP26" i="3"/>
  <c r="AP34" i="3"/>
  <c r="AP88" i="3"/>
  <c r="AP36" i="3"/>
  <c r="AF6" i="3"/>
  <c r="AF48" i="3"/>
  <c r="AF44" i="3"/>
  <c r="AF56" i="3"/>
  <c r="AF52" i="3"/>
  <c r="AF40" i="3"/>
  <c r="AF29" i="3"/>
  <c r="AF36" i="3"/>
  <c r="AF42" i="3"/>
  <c r="AF21" i="3"/>
  <c r="AF57" i="3"/>
  <c r="AF54" i="3"/>
  <c r="AF24" i="3"/>
  <c r="AF16" i="3"/>
  <c r="AF88" i="3"/>
  <c r="AF17" i="3"/>
  <c r="AF9" i="3"/>
  <c r="AF32" i="3"/>
  <c r="AF20" i="3"/>
  <c r="AF8" i="3"/>
  <c r="AF12" i="3"/>
  <c r="AF81" i="3"/>
  <c r="AF61" i="3"/>
  <c r="AF89" i="3"/>
  <c r="AF53" i="3"/>
  <c r="AF47" i="3"/>
  <c r="AF13" i="3"/>
  <c r="AF50" i="3"/>
  <c r="AF73" i="3"/>
  <c r="AF25" i="3"/>
  <c r="AF49" i="3"/>
  <c r="AF41" i="3"/>
  <c r="AF85" i="3"/>
  <c r="AF28" i="3"/>
  <c r="AF46" i="3"/>
  <c r="AF37" i="3"/>
  <c r="AF33" i="3"/>
  <c r="AF77" i="3"/>
  <c r="AF5" i="3"/>
  <c r="AF45" i="3"/>
  <c r="AF65" i="3"/>
  <c r="AF43" i="3"/>
  <c r="AF38" i="3"/>
  <c r="AF69" i="3"/>
  <c r="H13" i="5"/>
  <c r="C76" i="10" s="1"/>
  <c r="N132" i="1"/>
  <c r="N116" i="1"/>
  <c r="N119" i="1" s="1"/>
  <c r="N120" i="1" s="1"/>
  <c r="N109" i="1"/>
  <c r="AF55" i="3"/>
  <c r="AP15" i="3"/>
  <c r="F69" i="9"/>
  <c r="F71" i="10"/>
  <c r="F74" i="8"/>
  <c r="F74" i="7"/>
  <c r="F279" i="3"/>
  <c r="F69" i="7"/>
  <c r="F64" i="9"/>
  <c r="F66" i="10"/>
  <c r="F69" i="8"/>
  <c r="G74" i="9"/>
  <c r="G76" i="10"/>
  <c r="AP24" i="3"/>
  <c r="AF79" i="3"/>
  <c r="AF64" i="3"/>
  <c r="F3" i="5"/>
  <c r="C95" i="3"/>
  <c r="C279" i="3"/>
  <c r="D84" i="6"/>
  <c r="D80" i="7"/>
  <c r="D80" i="8"/>
  <c r="AF75" i="3"/>
  <c r="AP62" i="3"/>
  <c r="AL18" i="3"/>
  <c r="AP21" i="3"/>
  <c r="AF78" i="3"/>
  <c r="AL117" i="3"/>
  <c r="AI22" i="3"/>
  <c r="AI85" i="3"/>
  <c r="AP59" i="3"/>
  <c r="AL125" i="3"/>
  <c r="AL63" i="3"/>
  <c r="AF34" i="3"/>
  <c r="AF14" i="3"/>
  <c r="F84" i="7"/>
  <c r="F84" i="8"/>
  <c r="F79" i="9"/>
  <c r="F81" i="10"/>
  <c r="AH54" i="3"/>
  <c r="AF19" i="3"/>
  <c r="AI9" i="3"/>
  <c r="AL43" i="3"/>
  <c r="AH63" i="3"/>
  <c r="AF51" i="3"/>
  <c r="AL75" i="3"/>
  <c r="AQ61" i="3"/>
  <c r="AQ73" i="3"/>
  <c r="AQ86" i="3"/>
  <c r="AQ65" i="3"/>
  <c r="AQ85" i="3"/>
  <c r="AQ88" i="3"/>
  <c r="AQ69" i="3"/>
  <c r="AQ49" i="3"/>
  <c r="AQ58" i="3"/>
  <c r="AQ46" i="3"/>
  <c r="AQ70" i="3"/>
  <c r="AQ74" i="3"/>
  <c r="AQ38" i="3"/>
  <c r="AQ53" i="3"/>
  <c r="AQ66" i="3"/>
  <c r="AQ45" i="3"/>
  <c r="AQ77" i="3"/>
  <c r="AQ82" i="3"/>
  <c r="AQ50" i="3"/>
  <c r="AQ62" i="3"/>
  <c r="AQ78" i="3"/>
  <c r="AQ57" i="3"/>
  <c r="AQ81" i="3"/>
  <c r="AH49" i="3"/>
  <c r="AH43" i="3"/>
  <c r="AD16" i="3"/>
  <c r="AL99" i="3"/>
  <c r="AL98" i="3"/>
  <c r="AM76" i="3"/>
  <c r="AP69" i="3"/>
  <c r="AL165" i="3"/>
  <c r="AL182" i="3"/>
  <c r="I17" i="5"/>
  <c r="C78" i="9" s="1"/>
  <c r="Q187" i="3"/>
  <c r="H75" i="9"/>
  <c r="H77" i="10"/>
  <c r="I6" i="5"/>
  <c r="C67" i="9" s="1"/>
  <c r="F187" i="3"/>
  <c r="H9" i="5"/>
  <c r="C72" i="10" s="1"/>
  <c r="J132" i="1"/>
  <c r="J116" i="1"/>
  <c r="J119" i="1" s="1"/>
  <c r="J120" i="1" s="1"/>
  <c r="J109" i="1"/>
  <c r="AP43" i="3"/>
  <c r="AI63" i="3"/>
  <c r="AI68" i="3"/>
  <c r="AI67" i="3"/>
  <c r="AI71" i="3"/>
  <c r="AI59" i="3"/>
  <c r="AI43" i="3"/>
  <c r="AI48" i="3"/>
  <c r="AI79" i="3"/>
  <c r="AI52" i="3"/>
  <c r="AI84" i="3"/>
  <c r="AI83" i="3"/>
  <c r="AI75" i="3"/>
  <c r="AI47" i="3"/>
  <c r="AI40" i="3"/>
  <c r="AI55" i="3"/>
  <c r="AI51" i="3"/>
  <c r="AP73" i="3"/>
  <c r="D90" i="6"/>
  <c r="D86" i="7"/>
  <c r="D86" i="8"/>
  <c r="G72" i="10"/>
  <c r="G70" i="9"/>
  <c r="R279" i="3"/>
  <c r="E279" i="3"/>
  <c r="H72" i="10"/>
  <c r="H70" i="9"/>
  <c r="AI11" i="3"/>
  <c r="D69" i="7"/>
  <c r="D73" i="6"/>
  <c r="D69" i="8"/>
  <c r="I7" i="5"/>
  <c r="C68" i="9" s="1"/>
  <c r="G187" i="3"/>
  <c r="AP25" i="3"/>
  <c r="AP29" i="3"/>
  <c r="K113" i="1"/>
  <c r="K109" i="1"/>
  <c r="AH31" i="3"/>
  <c r="AP83" i="3"/>
  <c r="AP11" i="3"/>
  <c r="AG361" i="3"/>
  <c r="AG360" i="3"/>
  <c r="AG359" i="3"/>
  <c r="AG366" i="3"/>
  <c r="AG365" i="3"/>
  <c r="AG350" i="3"/>
  <c r="AG342" i="3"/>
  <c r="AG334" i="3"/>
  <c r="AG349" i="3"/>
  <c r="AG341" i="3"/>
  <c r="AG356" i="3"/>
  <c r="AG348" i="3"/>
  <c r="AG340" i="3"/>
  <c r="AG357" i="3"/>
  <c r="AG355" i="3"/>
  <c r="AG347" i="3"/>
  <c r="AG363" i="3"/>
  <c r="AG362" i="3"/>
  <c r="AG358" i="3"/>
  <c r="AG364" i="3"/>
  <c r="AG352" i="3"/>
  <c r="AG331" i="3"/>
  <c r="AG327" i="3"/>
  <c r="AG353" i="3"/>
  <c r="AG337" i="3"/>
  <c r="AG335" i="3"/>
  <c r="AG326" i="3"/>
  <c r="AG318" i="3"/>
  <c r="AG310" i="3"/>
  <c r="AG302" i="3"/>
  <c r="AG339" i="3"/>
  <c r="AG332" i="3"/>
  <c r="AG328" i="3"/>
  <c r="AG325" i="3"/>
  <c r="AG354" i="3"/>
  <c r="AG345" i="3"/>
  <c r="AG344" i="3"/>
  <c r="AG343" i="3"/>
  <c r="AG346" i="3"/>
  <c r="AG324" i="3"/>
  <c r="AG316" i="3"/>
  <c r="AG308" i="3"/>
  <c r="AG336" i="3"/>
  <c r="AG322" i="3"/>
  <c r="AG314" i="3"/>
  <c r="AG338" i="3"/>
  <c r="AG351" i="3"/>
  <c r="AG320" i="3"/>
  <c r="AG317" i="3"/>
  <c r="AG294" i="3"/>
  <c r="AG286" i="3"/>
  <c r="AG311" i="3"/>
  <c r="AG330" i="3"/>
  <c r="AG309" i="3"/>
  <c r="AG307" i="3"/>
  <c r="AG293" i="3"/>
  <c r="AG285" i="3"/>
  <c r="AG305" i="3"/>
  <c r="AG292" i="3"/>
  <c r="AG333" i="3"/>
  <c r="AG313" i="3"/>
  <c r="AG303" i="3"/>
  <c r="AG300" i="3"/>
  <c r="AG299" i="3"/>
  <c r="AG291" i="3"/>
  <c r="AG283" i="3"/>
  <c r="AG329" i="3"/>
  <c r="AG312" i="3"/>
  <c r="AG304" i="3"/>
  <c r="AG296" i="3"/>
  <c r="AG290" i="3"/>
  <c r="AG289" i="3"/>
  <c r="AG306" i="3"/>
  <c r="AG288" i="3"/>
  <c r="AG301" i="3"/>
  <c r="AG287" i="3"/>
  <c r="AG297" i="3"/>
  <c r="AG284" i="3"/>
  <c r="AG323" i="3"/>
  <c r="AG321" i="3"/>
  <c r="AG319" i="3"/>
  <c r="AG315" i="3"/>
  <c r="AG282" i="3"/>
  <c r="AG295" i="3"/>
  <c r="AG298" i="3"/>
  <c r="AL83" i="3"/>
  <c r="F75" i="8"/>
  <c r="F75" i="7"/>
  <c r="F70" i="9"/>
  <c r="F72" i="10"/>
  <c r="AI89" i="3"/>
  <c r="AL123" i="3"/>
  <c r="AI19" i="3"/>
  <c r="AL113" i="3"/>
  <c r="AL151" i="3"/>
  <c r="AL17" i="3"/>
  <c r="AL38" i="3"/>
  <c r="AF71" i="3"/>
  <c r="AL84" i="3"/>
  <c r="AH81" i="3"/>
  <c r="AP53" i="3"/>
  <c r="AH84" i="3"/>
  <c r="AH65" i="3"/>
  <c r="AP61" i="3"/>
  <c r="AH38" i="3"/>
  <c r="AP70" i="3"/>
  <c r="AP85" i="3"/>
  <c r="AL47" i="3"/>
  <c r="AI30" i="3"/>
  <c r="AF58" i="3"/>
  <c r="AL44" i="3"/>
  <c r="AE34" i="3"/>
  <c r="AL70" i="3"/>
  <c r="AL175" i="3"/>
  <c r="AD36" i="3"/>
  <c r="AI57" i="3"/>
  <c r="AP32" i="3"/>
  <c r="AF31" i="3"/>
  <c r="AI7" i="3"/>
  <c r="AP77" i="3"/>
  <c r="AI44" i="3"/>
  <c r="AF84" i="3"/>
  <c r="AP63" i="3"/>
  <c r="AL29" i="3"/>
  <c r="AL82" i="3"/>
  <c r="AH52" i="3"/>
  <c r="AC41" i="3"/>
  <c r="AC73" i="3"/>
  <c r="AC45" i="3"/>
  <c r="AC81" i="3"/>
  <c r="AC43" i="3"/>
  <c r="AC40" i="3"/>
  <c r="AC61" i="3"/>
  <c r="AC53" i="3"/>
  <c r="AC38" i="3"/>
  <c r="AC59" i="3"/>
  <c r="AC63" i="3"/>
  <c r="AC26" i="3"/>
  <c r="AC34" i="3"/>
  <c r="AC77" i="3"/>
  <c r="AC49" i="3"/>
  <c r="AC18" i="3"/>
  <c r="AC22" i="3"/>
  <c r="AC36" i="3"/>
  <c r="AC57" i="3"/>
  <c r="AC69" i="3"/>
  <c r="AC85" i="3"/>
  <c r="AC14" i="3"/>
  <c r="AC6" i="3"/>
  <c r="AC65" i="3"/>
  <c r="AC30" i="3"/>
  <c r="AC87" i="3"/>
  <c r="AC37" i="3"/>
  <c r="AC83" i="3"/>
  <c r="AC88" i="3"/>
  <c r="AC75" i="3"/>
  <c r="AC79" i="3"/>
  <c r="AC10" i="3"/>
  <c r="AC89" i="3"/>
  <c r="AC67" i="3"/>
  <c r="AC51" i="3"/>
  <c r="AC71" i="3"/>
  <c r="AC55" i="3"/>
  <c r="AC47" i="3"/>
  <c r="AP8" i="3"/>
  <c r="AI87" i="3"/>
  <c r="AQ44" i="3"/>
  <c r="AH69" i="3"/>
  <c r="AL162" i="3"/>
  <c r="AF7" i="3"/>
  <c r="AC86" i="3"/>
  <c r="G69" i="9"/>
  <c r="G82" i="9" s="1"/>
  <c r="G71" i="10"/>
  <c r="G84" i="10"/>
  <c r="AI76" i="3"/>
  <c r="AE74" i="3"/>
  <c r="AL106" i="3"/>
  <c r="F13" i="5"/>
  <c r="M95" i="3"/>
  <c r="F14" i="5"/>
  <c r="N95" i="3"/>
  <c r="AP39" i="3"/>
  <c r="AF10" i="3"/>
  <c r="AF18" i="3"/>
  <c r="AG88" i="3"/>
  <c r="AG85" i="3"/>
  <c r="AG81" i="3"/>
  <c r="AG77" i="3"/>
  <c r="AG73" i="3"/>
  <c r="AG69" i="3"/>
  <c r="AG65" i="3"/>
  <c r="AG61" i="3"/>
  <c r="AG57" i="3"/>
  <c r="AG83" i="3"/>
  <c r="AG79" i="3"/>
  <c r="AG75" i="3"/>
  <c r="AG71" i="3"/>
  <c r="AG67" i="3"/>
  <c r="AG63" i="3"/>
  <c r="AG59" i="3"/>
  <c r="AG55" i="3"/>
  <c r="AG84" i="3"/>
  <c r="AG41" i="3"/>
  <c r="AG36" i="3"/>
  <c r="AG49" i="3"/>
  <c r="AG48" i="3"/>
  <c r="AG47" i="3"/>
  <c r="AG45" i="3"/>
  <c r="AG53" i="3"/>
  <c r="AG8" i="3"/>
  <c r="AG12" i="3"/>
  <c r="AG43" i="3"/>
  <c r="AG28" i="3"/>
  <c r="AG32" i="3"/>
  <c r="AG52" i="3"/>
  <c r="AG24" i="3"/>
  <c r="AG76" i="3"/>
  <c r="AG68" i="3"/>
  <c r="AG20" i="3"/>
  <c r="AG51" i="3"/>
  <c r="AG44" i="3"/>
  <c r="AG16" i="3"/>
  <c r="AG40" i="3"/>
  <c r="AG87" i="3"/>
  <c r="AG66" i="3"/>
  <c r="AG82" i="3"/>
  <c r="AG80" i="3"/>
  <c r="AG7" i="3"/>
  <c r="AG60" i="3"/>
  <c r="AG54" i="3"/>
  <c r="AG18" i="3"/>
  <c r="AG34" i="3"/>
  <c r="AG39" i="3"/>
  <c r="AG21" i="3"/>
  <c r="AG17" i="3"/>
  <c r="AG42" i="3"/>
  <c r="AG15" i="3"/>
  <c r="AG38" i="3"/>
  <c r="AG37" i="3"/>
  <c r="AG31" i="3"/>
  <c r="AG11" i="3"/>
  <c r="AG35" i="3"/>
  <c r="AG25" i="3"/>
  <c r="AG56" i="3"/>
  <c r="AG64" i="3"/>
  <c r="AG89" i="3"/>
  <c r="AG13" i="3"/>
  <c r="AG19" i="3"/>
  <c r="AG27" i="3"/>
  <c r="AG78" i="3"/>
  <c r="AG30" i="3"/>
  <c r="AG62" i="3"/>
  <c r="AG46" i="3"/>
  <c r="AG14" i="3"/>
  <c r="AG5" i="3"/>
  <c r="AG72" i="3"/>
  <c r="AG22" i="3"/>
  <c r="AG9" i="3"/>
  <c r="AG58" i="3"/>
  <c r="AG50" i="3"/>
  <c r="AG29" i="3"/>
  <c r="AG86" i="3"/>
  <c r="AG70" i="3"/>
  <c r="AG6" i="3"/>
  <c r="AG33" i="3"/>
  <c r="AG23" i="3"/>
  <c r="AG74" i="3"/>
  <c r="AG10" i="3"/>
  <c r="AG26" i="3"/>
  <c r="H74" i="9"/>
  <c r="H76" i="10"/>
  <c r="I14" i="5"/>
  <c r="C75" i="9" s="1"/>
  <c r="N187" i="3"/>
  <c r="H76" i="9"/>
  <c r="H78" i="10"/>
  <c r="F8" i="5"/>
  <c r="H95" i="3"/>
  <c r="D82" i="6"/>
  <c r="D78" i="7"/>
  <c r="D78" i="8"/>
  <c r="G279" i="3"/>
  <c r="F17" i="5"/>
  <c r="Q95" i="3"/>
  <c r="H78" i="9"/>
  <c r="H80" i="10"/>
  <c r="AP41" i="3"/>
  <c r="AP35" i="3"/>
  <c r="AL11" i="3"/>
  <c r="AL31" i="3"/>
  <c r="AL7" i="3"/>
  <c r="AL19" i="3"/>
  <c r="AL61" i="3"/>
  <c r="AL35" i="3"/>
  <c r="AL27" i="3"/>
  <c r="AL6" i="3"/>
  <c r="AL15" i="3"/>
  <c r="AL73" i="3"/>
  <c r="AL23" i="3"/>
  <c r="AL49" i="3"/>
  <c r="AL45" i="3"/>
  <c r="AL41" i="3"/>
  <c r="AL88" i="3"/>
  <c r="AL69" i="3"/>
  <c r="AL57" i="3"/>
  <c r="AL65" i="3"/>
  <c r="AL53" i="3"/>
  <c r="AL89" i="3"/>
  <c r="AI61" i="3"/>
  <c r="AP72" i="3"/>
  <c r="AH55" i="3"/>
  <c r="AI54" i="3"/>
  <c r="AH85" i="3"/>
  <c r="AF35" i="3"/>
  <c r="AI49" i="3"/>
  <c r="AQ15" i="3"/>
  <c r="H71" i="10"/>
  <c r="H69" i="9"/>
  <c r="AM18" i="3"/>
  <c r="AL166" i="3"/>
  <c r="AE13" i="3"/>
  <c r="F79" i="10"/>
  <c r="F77" i="9"/>
  <c r="F82" i="8"/>
  <c r="F82" i="7"/>
  <c r="AF60" i="3"/>
  <c r="I5" i="5"/>
  <c r="C66" i="9" s="1"/>
  <c r="E187" i="3"/>
  <c r="F12" i="5"/>
  <c r="L95" i="3"/>
  <c r="I3" i="5"/>
  <c r="C64" i="9" s="1"/>
  <c r="C187" i="3"/>
  <c r="AP37" i="3"/>
  <c r="D83" i="7"/>
  <c r="D87" i="6"/>
  <c r="D83" i="8"/>
  <c r="AP46" i="3"/>
  <c r="AP57" i="3"/>
  <c r="F19" i="5"/>
  <c r="S95" i="3"/>
  <c r="AF72" i="3"/>
  <c r="AI77" i="3"/>
  <c r="G5" i="5"/>
  <c r="H71" i="7" s="1"/>
  <c r="E2" i="3"/>
  <c r="F105" i="1"/>
  <c r="AL122" i="3"/>
  <c r="AL133" i="3"/>
  <c r="I20" i="5"/>
  <c r="C81" i="9" s="1"/>
  <c r="T187" i="3"/>
  <c r="AI45" i="3"/>
  <c r="AH27" i="3"/>
  <c r="AM80" i="3"/>
  <c r="AE5" i="3"/>
  <c r="AQ67" i="3"/>
  <c r="AQ31" i="3"/>
  <c r="AP74" i="3"/>
  <c r="AL127" i="3"/>
  <c r="AP47" i="3"/>
  <c r="H8" i="5"/>
  <c r="C71" i="10" s="1"/>
  <c r="I132" i="1"/>
  <c r="I116" i="1"/>
  <c r="I119" i="1" s="1"/>
  <c r="I120" i="1" s="1"/>
  <c r="I109" i="1"/>
  <c r="AC11" i="3"/>
  <c r="AQ71" i="3"/>
  <c r="AQ41" i="3"/>
  <c r="AF74" i="3"/>
  <c r="AE60" i="3"/>
  <c r="D279" i="3"/>
  <c r="AF27" i="3"/>
  <c r="AP71" i="3"/>
  <c r="S109" i="1"/>
  <c r="D78" i="6"/>
  <c r="D74" i="7"/>
  <c r="D74" i="8"/>
  <c r="G18" i="5"/>
  <c r="H84" i="7" s="1"/>
  <c r="R2" i="3"/>
  <c r="S105" i="1"/>
  <c r="G17" i="5"/>
  <c r="H83" i="7" s="1"/>
  <c r="Q2" i="3"/>
  <c r="R105" i="1"/>
  <c r="F77" i="10"/>
  <c r="F80" i="7"/>
  <c r="F75" i="9"/>
  <c r="F80" i="8"/>
  <c r="AP33" i="3"/>
  <c r="AF39" i="3"/>
  <c r="AP58" i="3"/>
  <c r="D85" i="8"/>
  <c r="D89" i="6"/>
  <c r="D85" i="7"/>
  <c r="AI23" i="3"/>
  <c r="AP67" i="3"/>
  <c r="AI38" i="3"/>
  <c r="AI62" i="3"/>
  <c r="AI10" i="3"/>
  <c r="AC16" i="3"/>
  <c r="AI65" i="3"/>
  <c r="AI5" i="3"/>
  <c r="AH46" i="3"/>
  <c r="AL178" i="3"/>
  <c r="B89" i="8"/>
  <c r="B88" i="8"/>
  <c r="K88" i="8" s="1"/>
  <c r="AE25" i="3"/>
  <c r="AQ76" i="3"/>
  <c r="AQ83" i="3"/>
  <c r="AF22" i="3"/>
  <c r="AH73" i="3"/>
  <c r="AQ87" i="3"/>
  <c r="AC46" i="3"/>
  <c r="AQ21" i="3"/>
  <c r="AL169" i="3"/>
  <c r="AE16" i="3"/>
  <c r="D73" i="7"/>
  <c r="D73" i="8"/>
  <c r="D77" i="6"/>
  <c r="G13" i="5"/>
  <c r="H79" i="7" s="1"/>
  <c r="M2" i="3"/>
  <c r="N105" i="1"/>
  <c r="N279" i="3"/>
  <c r="I11" i="5"/>
  <c r="C72" i="9" s="1"/>
  <c r="K187" i="3"/>
  <c r="F9" i="5"/>
  <c r="I95" i="3"/>
  <c r="D75" i="8"/>
  <c r="D75" i="7"/>
  <c r="D79" i="6"/>
  <c r="F6" i="5"/>
  <c r="F95" i="3"/>
  <c r="F66" i="9"/>
  <c r="F71" i="7"/>
  <c r="F71" i="8"/>
  <c r="F68" i="10"/>
  <c r="K279" i="3"/>
  <c r="AP27" i="3"/>
  <c r="AP28" i="3"/>
  <c r="AI41" i="3"/>
  <c r="AL80" i="3"/>
  <c r="AP84" i="3"/>
  <c r="AI78" i="3"/>
  <c r="AP82" i="3"/>
  <c r="AL129" i="3"/>
  <c r="AH23" i="3"/>
  <c r="P279" i="3"/>
  <c r="AI26" i="3"/>
  <c r="AM89" i="3"/>
  <c r="AM6" i="3"/>
  <c r="AM47" i="3"/>
  <c r="AM79" i="3"/>
  <c r="AM75" i="3"/>
  <c r="AM63" i="3"/>
  <c r="AM67" i="3"/>
  <c r="AM39" i="3"/>
  <c r="AM82" i="3"/>
  <c r="AM78" i="3"/>
  <c r="AM83" i="3"/>
  <c r="AM62" i="3"/>
  <c r="AM51" i="3"/>
  <c r="AM55" i="3"/>
  <c r="AM59" i="3"/>
  <c r="AM71" i="3"/>
  <c r="AM87" i="3"/>
  <c r="AM86" i="3"/>
  <c r="AM43" i="3"/>
  <c r="AM74" i="3"/>
  <c r="AM66" i="3"/>
  <c r="AM70" i="3"/>
  <c r="AL26" i="3"/>
  <c r="AI81" i="3"/>
  <c r="AL72" i="3"/>
  <c r="AL62" i="3"/>
  <c r="AL115" i="3"/>
  <c r="AL40" i="3"/>
  <c r="AC82" i="3"/>
  <c r="AI35" i="3"/>
  <c r="AQ89" i="3"/>
  <c r="AL37" i="3"/>
  <c r="AL14" i="3"/>
  <c r="AL131" i="3"/>
  <c r="AE19" i="3"/>
  <c r="AF76" i="3"/>
  <c r="AF86" i="3"/>
  <c r="Q109" i="1"/>
  <c r="AP38" i="3"/>
  <c r="AL173" i="3"/>
  <c r="AI16" i="3"/>
  <c r="AL161" i="3"/>
  <c r="AI72" i="3"/>
  <c r="AH83" i="3"/>
  <c r="AC24" i="3"/>
  <c r="AL30" i="3"/>
  <c r="AI46" i="3"/>
  <c r="AI53" i="3"/>
  <c r="AH35" i="3"/>
  <c r="AD57" i="3"/>
  <c r="AH78" i="3"/>
  <c r="AE35" i="3"/>
  <c r="AP50" i="3"/>
  <c r="I15" i="5"/>
  <c r="C76" i="9" s="1"/>
  <c r="O187" i="3"/>
  <c r="AF59" i="3"/>
  <c r="AP5" i="3"/>
  <c r="AI56" i="3"/>
  <c r="D80" i="6"/>
  <c r="D76" i="7"/>
  <c r="D76" i="8"/>
  <c r="AF30" i="3"/>
  <c r="H79" i="9"/>
  <c r="H81" i="10"/>
  <c r="F70" i="7"/>
  <c r="F67" i="10"/>
  <c r="F65" i="9"/>
  <c r="F70" i="8"/>
  <c r="AI21" i="3"/>
  <c r="F5" i="5"/>
  <c r="E95" i="3"/>
  <c r="F16" i="5"/>
  <c r="P95" i="3"/>
  <c r="AH64" i="3"/>
  <c r="AL107" i="3"/>
  <c r="F4" i="5"/>
  <c r="D95" i="3"/>
  <c r="AH40" i="3"/>
  <c r="F68" i="9"/>
  <c r="F70" i="10"/>
  <c r="F73" i="8"/>
  <c r="F73" i="7"/>
  <c r="AF26" i="3"/>
  <c r="AH33" i="3"/>
  <c r="AP17" i="3"/>
  <c r="AF68" i="3"/>
  <c r="AH62" i="3"/>
  <c r="H72" i="9"/>
  <c r="H82" i="9" s="1"/>
  <c r="B85" i="9" s="1"/>
  <c r="H74" i="10"/>
  <c r="AP64" i="3"/>
  <c r="AL135" i="3"/>
  <c r="AM85" i="3"/>
  <c r="AL143" i="3"/>
  <c r="AP16" i="3"/>
  <c r="AI32" i="3"/>
  <c r="AI27" i="3"/>
  <c r="AC70" i="3"/>
  <c r="AH72" i="3"/>
  <c r="AM10" i="3"/>
  <c r="AP20" i="3"/>
  <c r="AD89" i="3"/>
  <c r="AD13" i="3"/>
  <c r="AD5" i="3"/>
  <c r="AD25" i="3"/>
  <c r="AD71" i="3"/>
  <c r="AD9" i="3"/>
  <c r="AD67" i="3"/>
  <c r="AD17" i="3"/>
  <c r="AD29" i="3"/>
  <c r="AD87" i="3"/>
  <c r="AD35" i="3"/>
  <c r="AD33" i="3"/>
  <c r="AD27" i="3"/>
  <c r="AD11" i="3"/>
  <c r="AD15" i="3"/>
  <c r="AD31" i="3"/>
  <c r="AD19" i="3"/>
  <c r="AD23" i="3"/>
  <c r="AD51" i="3"/>
  <c r="AD43" i="3"/>
  <c r="AD83" i="3"/>
  <c r="AD63" i="3"/>
  <c r="AD55" i="3"/>
  <c r="AD47" i="3"/>
  <c r="AD59" i="3"/>
  <c r="AD75" i="3"/>
  <c r="AI15" i="3"/>
  <c r="AI33" i="3"/>
  <c r="AL79" i="3"/>
  <c r="AH44" i="3"/>
  <c r="AQ55" i="3"/>
  <c r="AL138" i="3"/>
  <c r="AP51" i="3"/>
  <c r="F7" i="5"/>
  <c r="G95" i="3"/>
  <c r="AF63" i="3"/>
  <c r="D72" i="8"/>
  <c r="D72" i="7"/>
  <c r="D76" i="6"/>
  <c r="H12" i="5"/>
  <c r="C75" i="10" s="1"/>
  <c r="M132" i="1"/>
  <c r="M116" i="1"/>
  <c r="M119" i="1" s="1"/>
  <c r="M120" i="1" s="1"/>
  <c r="M109" i="1"/>
  <c r="AP42" i="3"/>
  <c r="H66" i="9"/>
  <c r="J82" i="9" s="1"/>
  <c r="H68" i="10"/>
  <c r="J84" i="10" s="1"/>
  <c r="F81" i="7"/>
  <c r="F81" i="8"/>
  <c r="F76" i="9"/>
  <c r="F78" i="10"/>
  <c r="AP55" i="3"/>
  <c r="AH57" i="3"/>
  <c r="I105" i="1"/>
  <c r="AL36" i="3"/>
  <c r="AL111" i="3"/>
  <c r="AL9" i="3"/>
  <c r="AH41" i="3"/>
  <c r="D105" i="1"/>
  <c r="AL52" i="3"/>
  <c r="AF83" i="3"/>
  <c r="AH58" i="3"/>
  <c r="AH7" i="3"/>
  <c r="AI31" i="3"/>
  <c r="AL180" i="3"/>
  <c r="AF23" i="3"/>
  <c r="AQ51" i="3"/>
  <c r="AI36" i="3"/>
  <c r="AH74" i="3"/>
  <c r="AM53" i="3"/>
  <c r="AI73" i="3"/>
  <c r="AP75" i="3"/>
  <c r="D83" i="6"/>
  <c r="D79" i="7"/>
  <c r="D79" i="8"/>
  <c r="H79" i="10"/>
  <c r="H77" i="9"/>
  <c r="F20" i="5"/>
  <c r="T95" i="3"/>
  <c r="F10" i="5"/>
  <c r="J95" i="3"/>
  <c r="I19" i="5"/>
  <c r="C80" i="9" s="1"/>
  <c r="S187" i="3"/>
  <c r="AP54" i="3"/>
  <c r="AF66" i="3"/>
  <c r="AF80" i="3"/>
  <c r="E107" i="1"/>
  <c r="E98" i="1"/>
  <c r="D75" i="6"/>
  <c r="D71" i="8"/>
  <c r="D71" i="7"/>
  <c r="D86" i="6"/>
  <c r="D82" i="7"/>
  <c r="D82" i="8"/>
  <c r="AP60" i="3"/>
  <c r="D74" i="6"/>
  <c r="D70" i="7"/>
  <c r="D70" i="8"/>
  <c r="F72" i="9"/>
  <c r="F77" i="8"/>
  <c r="F77" i="7"/>
  <c r="F74" i="10"/>
  <c r="AI18" i="3"/>
  <c r="F18" i="5"/>
  <c r="R95" i="3"/>
  <c r="G75" i="10"/>
  <c r="G73" i="9"/>
  <c r="AP9" i="3"/>
  <c r="AL136" i="3"/>
  <c r="AL140" i="3"/>
  <c r="AL156" i="3"/>
  <c r="AL152" i="3"/>
  <c r="AL144" i="3"/>
  <c r="AL148" i="3"/>
  <c r="AL112" i="3"/>
  <c r="AL181" i="3"/>
  <c r="AL167" i="3"/>
  <c r="AL104" i="3"/>
  <c r="AL154" i="3"/>
  <c r="AL108" i="3"/>
  <c r="AL159" i="3"/>
  <c r="AL171" i="3"/>
  <c r="AL124" i="3"/>
  <c r="AL158" i="3"/>
  <c r="AL116" i="3"/>
  <c r="AL176" i="3"/>
  <c r="AL164" i="3"/>
  <c r="AL120" i="3"/>
  <c r="AL100" i="3"/>
  <c r="AL132" i="3"/>
  <c r="AL155" i="3"/>
  <c r="AL142" i="3"/>
  <c r="AL170" i="3"/>
  <c r="AL172" i="3"/>
  <c r="AL160" i="3"/>
  <c r="AL179" i="3"/>
  <c r="AL150" i="3"/>
  <c r="AL168" i="3"/>
  <c r="AL163" i="3"/>
  <c r="AL128" i="3"/>
  <c r="F69" i="10"/>
  <c r="F72" i="7"/>
  <c r="F67" i="9"/>
  <c r="F72" i="8"/>
  <c r="AH86" i="3"/>
  <c r="H67" i="9"/>
  <c r="H69" i="10"/>
  <c r="AP79" i="3"/>
  <c r="AE41" i="3"/>
  <c r="AE85" i="3"/>
  <c r="AE61" i="3"/>
  <c r="AE49" i="3"/>
  <c r="AE81" i="3"/>
  <c r="AE57" i="3"/>
  <c r="AE69" i="3"/>
  <c r="AE77" i="3"/>
  <c r="AE53" i="3"/>
  <c r="AE45" i="3"/>
  <c r="AE65" i="3"/>
  <c r="AE73" i="3"/>
  <c r="AI12" i="3"/>
  <c r="AH82" i="3"/>
  <c r="AL157" i="3"/>
  <c r="AM58" i="3"/>
  <c r="AL139" i="3"/>
  <c r="AE76" i="3"/>
  <c r="AM56" i="3"/>
  <c r="AM65" i="3"/>
  <c r="AL137" i="3"/>
  <c r="AE43" i="3"/>
  <c r="AQ18" i="3"/>
  <c r="AL121" i="3"/>
  <c r="AH42" i="3"/>
  <c r="AE30" i="3"/>
  <c r="AI58" i="3"/>
  <c r="AE70" i="3"/>
  <c r="AI60" i="3"/>
  <c r="AC29" i="3"/>
  <c r="AE46" i="3"/>
  <c r="AM49" i="3"/>
  <c r="AM77" i="3"/>
  <c r="AL177" i="3"/>
  <c r="AE47" i="3"/>
  <c r="AH89" i="3"/>
  <c r="AP45" i="3"/>
  <c r="B84" i="9" l="1"/>
  <c r="B83" i="9"/>
  <c r="K83" i="9" s="1"/>
  <c r="B86" i="10"/>
  <c r="G73" i="8"/>
  <c r="F77" i="6"/>
  <c r="G73" i="7"/>
  <c r="G82" i="7"/>
  <c r="G82" i="8"/>
  <c r="F86" i="6"/>
  <c r="AN22" i="3"/>
  <c r="AN47" i="3"/>
  <c r="AN23" i="3"/>
  <c r="AN71" i="3"/>
  <c r="AN51" i="3"/>
  <c r="AN26" i="3"/>
  <c r="AN11" i="3"/>
  <c r="AN19" i="3"/>
  <c r="AN18" i="3"/>
  <c r="AN30" i="3"/>
  <c r="AN15" i="3"/>
  <c r="AN36" i="3"/>
  <c r="AN50" i="3"/>
  <c r="AN79" i="3"/>
  <c r="AN59" i="3"/>
  <c r="AN6" i="3"/>
  <c r="AN83" i="3"/>
  <c r="AN7" i="3"/>
  <c r="AN10" i="3"/>
  <c r="AN35" i="3"/>
  <c r="AN87" i="3"/>
  <c r="AN14" i="3"/>
  <c r="AN75" i="3"/>
  <c r="AN27" i="3"/>
  <c r="AN45" i="3"/>
  <c r="AN89" i="3"/>
  <c r="AN55" i="3"/>
  <c r="AN48" i="3"/>
  <c r="AN63" i="3"/>
  <c r="AN43" i="3"/>
  <c r="AN34" i="3"/>
  <c r="AN67" i="3"/>
  <c r="AN31" i="3"/>
  <c r="AN41" i="3"/>
  <c r="AN46" i="3"/>
  <c r="AN78" i="3"/>
  <c r="AN29" i="3"/>
  <c r="AN84" i="3"/>
  <c r="AN66" i="3"/>
  <c r="AN39" i="3"/>
  <c r="AN82" i="3"/>
  <c r="AN52" i="3"/>
  <c r="AN8" i="3"/>
  <c r="AN88" i="3"/>
  <c r="AN57" i="3"/>
  <c r="AN16" i="3"/>
  <c r="AN25" i="3"/>
  <c r="AN56" i="3"/>
  <c r="AN9" i="3"/>
  <c r="AN44" i="3"/>
  <c r="AN65" i="3"/>
  <c r="AN5" i="3"/>
  <c r="AN61" i="3"/>
  <c r="AN12" i="3"/>
  <c r="AN76" i="3"/>
  <c r="AN38" i="3"/>
  <c r="AN40" i="3"/>
  <c r="AN60" i="3"/>
  <c r="AN32" i="3"/>
  <c r="AN17" i="3"/>
  <c r="AN64" i="3"/>
  <c r="AN28" i="3"/>
  <c r="AN58" i="3"/>
  <c r="AN33" i="3"/>
  <c r="AN20" i="3"/>
  <c r="AN42" i="3"/>
  <c r="AN24" i="3"/>
  <c r="AN54" i="3"/>
  <c r="AN68" i="3"/>
  <c r="AN73" i="3"/>
  <c r="AN37" i="3"/>
  <c r="AN72" i="3"/>
  <c r="AN21" i="3"/>
  <c r="AN69" i="3"/>
  <c r="AN81" i="3"/>
  <c r="AN70" i="3"/>
  <c r="AN53" i="3"/>
  <c r="AN86" i="3"/>
  <c r="AN85" i="3"/>
  <c r="AN49" i="3"/>
  <c r="AN80" i="3"/>
  <c r="AN62" i="3"/>
  <c r="AN77" i="3"/>
  <c r="AN74" i="3"/>
  <c r="AN13" i="3"/>
  <c r="AB132" i="3"/>
  <c r="AB142" i="3"/>
  <c r="AB162" i="3"/>
  <c r="AB130" i="3"/>
  <c r="AB114" i="3"/>
  <c r="AB110" i="3"/>
  <c r="AB156" i="3"/>
  <c r="AB122" i="3"/>
  <c r="AB104" i="3"/>
  <c r="AB126" i="3"/>
  <c r="AB140" i="3"/>
  <c r="AB152" i="3"/>
  <c r="AB106" i="3"/>
  <c r="AB118" i="3"/>
  <c r="AB102" i="3"/>
  <c r="AB101" i="3"/>
  <c r="AB124" i="3"/>
  <c r="AB144" i="3"/>
  <c r="AB174" i="3"/>
  <c r="AB105" i="3"/>
  <c r="AB128" i="3"/>
  <c r="AB99" i="3"/>
  <c r="AB98" i="3"/>
  <c r="AB137" i="3"/>
  <c r="AB108" i="3"/>
  <c r="AB181" i="3"/>
  <c r="AB127" i="3"/>
  <c r="AB131" i="3"/>
  <c r="AB115" i="3"/>
  <c r="AB170" i="3"/>
  <c r="AB119" i="3"/>
  <c r="AB135" i="3"/>
  <c r="AB120" i="3"/>
  <c r="AB139" i="3"/>
  <c r="AB136" i="3"/>
  <c r="AB123" i="3"/>
  <c r="AB150" i="3"/>
  <c r="AB103" i="3"/>
  <c r="AB100" i="3"/>
  <c r="AB109" i="3"/>
  <c r="AB164" i="3"/>
  <c r="AB168" i="3"/>
  <c r="AB112" i="3"/>
  <c r="AB166" i="3"/>
  <c r="AB160" i="3"/>
  <c r="AB180" i="3"/>
  <c r="AB176" i="3"/>
  <c r="AB107" i="3"/>
  <c r="AB148" i="3"/>
  <c r="AB116" i="3"/>
  <c r="AB163" i="3"/>
  <c r="AB147" i="3"/>
  <c r="AB133" i="3"/>
  <c r="AB173" i="3"/>
  <c r="AB141" i="3"/>
  <c r="AB159" i="3"/>
  <c r="AB161" i="3"/>
  <c r="AB149" i="3"/>
  <c r="AB113" i="3"/>
  <c r="AB143" i="3"/>
  <c r="AB121" i="3"/>
  <c r="AB129" i="3"/>
  <c r="AB154" i="3"/>
  <c r="AB177" i="3"/>
  <c r="AB167" i="3"/>
  <c r="AB158" i="3"/>
  <c r="AB111" i="3"/>
  <c r="AB145" i="3"/>
  <c r="AB169" i="3"/>
  <c r="AB153" i="3"/>
  <c r="AB171" i="3"/>
  <c r="AB178" i="3"/>
  <c r="AB175" i="3"/>
  <c r="AB182" i="3"/>
  <c r="AB151" i="3"/>
  <c r="AB146" i="3"/>
  <c r="AB165" i="3"/>
  <c r="AB134" i="3"/>
  <c r="AB138" i="3"/>
  <c r="AB117" i="3"/>
  <c r="AB155" i="3"/>
  <c r="AB172" i="3"/>
  <c r="AB125" i="3"/>
  <c r="AB179" i="3"/>
  <c r="AB157" i="3"/>
  <c r="Z269" i="3"/>
  <c r="Z258" i="3"/>
  <c r="Z250" i="3"/>
  <c r="Z242" i="3"/>
  <c r="Z270" i="3"/>
  <c r="Z257" i="3"/>
  <c r="Z273" i="3"/>
  <c r="Z256" i="3"/>
  <c r="Z271" i="3"/>
  <c r="Z274" i="3"/>
  <c r="Z267" i="3"/>
  <c r="Z266" i="3"/>
  <c r="Z265" i="3"/>
  <c r="Z264" i="3"/>
  <c r="Z263" i="3"/>
  <c r="Z262" i="3"/>
  <c r="Z254" i="3"/>
  <c r="Z246" i="3"/>
  <c r="Z260" i="3"/>
  <c r="Z247" i="3"/>
  <c r="Z241" i="3"/>
  <c r="Z249" i="3"/>
  <c r="Z255" i="3"/>
  <c r="Z253" i="3"/>
  <c r="Z245" i="3"/>
  <c r="Z240" i="3"/>
  <c r="Z232" i="3"/>
  <c r="Z224" i="3"/>
  <c r="Z216" i="3"/>
  <c r="Z208" i="3"/>
  <c r="Z251" i="3"/>
  <c r="Z239" i="3"/>
  <c r="Z231" i="3"/>
  <c r="Z223" i="3"/>
  <c r="Z215" i="3"/>
  <c r="Z268" i="3"/>
  <c r="Z238" i="3"/>
  <c r="Z230" i="3"/>
  <c r="Z252" i="3"/>
  <c r="Z248" i="3"/>
  <c r="Z243" i="3"/>
  <c r="Z237" i="3"/>
  <c r="Z229" i="3"/>
  <c r="Z221" i="3"/>
  <c r="Z259" i="3"/>
  <c r="Z236" i="3"/>
  <c r="Z244" i="3"/>
  <c r="Z235" i="3"/>
  <c r="Z227" i="3"/>
  <c r="Z219" i="3"/>
  <c r="Z272" i="3"/>
  <c r="Z234" i="3"/>
  <c r="Z226" i="3"/>
  <c r="Z203" i="3"/>
  <c r="Z195" i="3"/>
  <c r="Z233" i="3"/>
  <c r="Z209" i="3"/>
  <c r="Z206" i="3"/>
  <c r="Z218" i="3"/>
  <c r="Z202" i="3"/>
  <c r="Z194" i="3"/>
  <c r="Z212" i="3"/>
  <c r="Z201" i="3"/>
  <c r="Z213" i="3"/>
  <c r="Z207" i="3"/>
  <c r="Z200" i="3"/>
  <c r="Z210" i="3"/>
  <c r="Z217" i="3"/>
  <c r="Z214" i="3"/>
  <c r="Z199" i="3"/>
  <c r="Z198" i="3"/>
  <c r="Z261" i="3"/>
  <c r="Z225" i="3"/>
  <c r="Z228" i="3"/>
  <c r="Z211" i="3"/>
  <c r="Z220" i="3"/>
  <c r="Z205" i="3"/>
  <c r="Z204" i="3"/>
  <c r="Z191" i="3"/>
  <c r="Z193" i="3"/>
  <c r="Z197" i="3"/>
  <c r="Z190" i="3"/>
  <c r="Z222" i="3"/>
  <c r="Z196" i="3"/>
  <c r="Z192" i="3"/>
  <c r="AB366" i="3"/>
  <c r="AB365" i="3"/>
  <c r="AB359" i="3"/>
  <c r="AB352" i="3"/>
  <c r="AB344" i="3"/>
  <c r="AB336" i="3"/>
  <c r="AB328" i="3"/>
  <c r="AB351" i="3"/>
  <c r="AB343" i="3"/>
  <c r="AB335" i="3"/>
  <c r="AB350" i="3"/>
  <c r="AB342" i="3"/>
  <c r="AB360" i="3"/>
  <c r="AB356" i="3"/>
  <c r="AB348" i="3"/>
  <c r="AB340" i="3"/>
  <c r="AB353" i="3"/>
  <c r="AB345" i="3"/>
  <c r="AB364" i="3"/>
  <c r="AB361" i="3"/>
  <c r="AB338" i="3"/>
  <c r="AB322" i="3"/>
  <c r="AB314" i="3"/>
  <c r="AB306" i="3"/>
  <c r="AB341" i="3"/>
  <c r="AB334" i="3"/>
  <c r="AB330" i="3"/>
  <c r="AB320" i="3"/>
  <c r="AB312" i="3"/>
  <c r="AB304" i="3"/>
  <c r="AB357" i="3"/>
  <c r="AB331" i="3"/>
  <c r="AB327" i="3"/>
  <c r="AB319" i="3"/>
  <c r="AB311" i="3"/>
  <c r="AB349" i="3"/>
  <c r="AB363" i="3"/>
  <c r="AB339" i="3"/>
  <c r="AB337" i="3"/>
  <c r="AB326" i="3"/>
  <c r="AB318" i="3"/>
  <c r="AB347" i="3"/>
  <c r="AB346" i="3"/>
  <c r="AB355" i="3"/>
  <c r="AB323" i="3"/>
  <c r="AB315" i="3"/>
  <c r="AB324" i="3"/>
  <c r="AB317" i="3"/>
  <c r="AB332" i="3"/>
  <c r="AB296" i="3"/>
  <c r="AB288" i="3"/>
  <c r="AB362" i="3"/>
  <c r="AB354" i="3"/>
  <c r="AB295" i="3"/>
  <c r="AB287" i="3"/>
  <c r="AB302" i="3"/>
  <c r="AB358" i="3"/>
  <c r="AB309" i="3"/>
  <c r="AB294" i="3"/>
  <c r="AB286" i="3"/>
  <c r="AB307" i="3"/>
  <c r="AB305" i="3"/>
  <c r="AB293" i="3"/>
  <c r="AB303" i="3"/>
  <c r="AB292" i="3"/>
  <c r="AB284" i="3"/>
  <c r="AB300" i="3"/>
  <c r="AB299" i="3"/>
  <c r="AB291" i="3"/>
  <c r="AB329" i="3"/>
  <c r="AB325" i="3"/>
  <c r="AB321" i="3"/>
  <c r="AB310" i="3"/>
  <c r="AB298" i="3"/>
  <c r="AB316" i="3"/>
  <c r="AB313" i="3"/>
  <c r="AB333" i="3"/>
  <c r="AB282" i="3"/>
  <c r="AB290" i="3"/>
  <c r="AB285" i="3"/>
  <c r="AB301" i="3"/>
  <c r="AB289" i="3"/>
  <c r="AB308" i="3"/>
  <c r="AB297" i="3"/>
  <c r="AB283" i="3"/>
  <c r="G76" i="8"/>
  <c r="F80" i="6"/>
  <c r="G76" i="7"/>
  <c r="F79" i="6"/>
  <c r="G75" i="8"/>
  <c r="G75" i="7"/>
  <c r="AO83" i="3"/>
  <c r="AO79" i="3"/>
  <c r="AO75" i="3"/>
  <c r="AO86" i="3"/>
  <c r="AO26" i="3"/>
  <c r="AO66" i="3"/>
  <c r="AO22" i="3"/>
  <c r="AO18" i="3"/>
  <c r="AO10" i="3"/>
  <c r="AO14" i="3"/>
  <c r="AO30" i="3"/>
  <c r="AO34" i="3"/>
  <c r="AO6" i="3"/>
  <c r="AO70" i="3"/>
  <c r="AO40" i="3"/>
  <c r="AO27" i="3"/>
  <c r="AO36" i="3"/>
  <c r="AO35" i="3"/>
  <c r="AO23" i="3"/>
  <c r="AO50" i="3"/>
  <c r="AO7" i="3"/>
  <c r="AO78" i="3"/>
  <c r="AO11" i="3"/>
  <c r="AO41" i="3"/>
  <c r="AO62" i="3"/>
  <c r="AO31" i="3"/>
  <c r="AO46" i="3"/>
  <c r="AO74" i="3"/>
  <c r="AO48" i="3"/>
  <c r="AO56" i="3"/>
  <c r="AO15" i="3"/>
  <c r="AO19" i="3"/>
  <c r="AO82" i="3"/>
  <c r="AO87" i="3"/>
  <c r="AO89" i="3"/>
  <c r="AO47" i="3"/>
  <c r="AO49" i="3"/>
  <c r="AO85" i="3"/>
  <c r="AO9" i="3"/>
  <c r="AO8" i="3"/>
  <c r="AO68" i="3"/>
  <c r="AO84" i="3"/>
  <c r="AO44" i="3"/>
  <c r="AO45" i="3"/>
  <c r="AO25" i="3"/>
  <c r="AO72" i="3"/>
  <c r="AO12" i="3"/>
  <c r="AO52" i="3"/>
  <c r="AO58" i="3"/>
  <c r="AO5" i="3"/>
  <c r="AO29" i="3"/>
  <c r="AO76" i="3"/>
  <c r="AO54" i="3"/>
  <c r="AO13" i="3"/>
  <c r="AO60" i="3"/>
  <c r="AO64" i="3"/>
  <c r="AO33" i="3"/>
  <c r="AO81" i="3"/>
  <c r="AO57" i="3"/>
  <c r="AO65" i="3"/>
  <c r="AO71" i="3"/>
  <c r="AO24" i="3"/>
  <c r="AO20" i="3"/>
  <c r="AO43" i="3"/>
  <c r="AO17" i="3"/>
  <c r="AO69" i="3"/>
  <c r="AO32" i="3"/>
  <c r="AO21" i="3"/>
  <c r="AO77" i="3"/>
  <c r="AO80" i="3"/>
  <c r="AO88" i="3"/>
  <c r="AO28" i="3"/>
  <c r="AO59" i="3"/>
  <c r="AO67" i="3"/>
  <c r="AO38" i="3"/>
  <c r="AO63" i="3"/>
  <c r="AO73" i="3"/>
  <c r="AO53" i="3"/>
  <c r="AO55" i="3"/>
  <c r="AO39" i="3"/>
  <c r="AO61" i="3"/>
  <c r="AO37" i="3"/>
  <c r="AO42" i="3"/>
  <c r="AO51" i="3"/>
  <c r="AO16" i="3"/>
  <c r="AI181" i="3"/>
  <c r="AI136" i="3"/>
  <c r="AI168" i="3"/>
  <c r="AI160" i="3"/>
  <c r="AI144" i="3"/>
  <c r="AI100" i="3"/>
  <c r="AI164" i="3"/>
  <c r="AI112" i="3"/>
  <c r="AI149" i="3"/>
  <c r="AI156" i="3"/>
  <c r="AI107" i="3"/>
  <c r="AI108" i="3"/>
  <c r="AI148" i="3"/>
  <c r="AI140" i="3"/>
  <c r="AI147" i="3"/>
  <c r="AI116" i="3"/>
  <c r="AI135" i="3"/>
  <c r="AI159" i="3"/>
  <c r="AI171" i="3"/>
  <c r="AI161" i="3"/>
  <c r="AI101" i="3"/>
  <c r="AI124" i="3"/>
  <c r="AI133" i="3"/>
  <c r="AI163" i="3"/>
  <c r="AI104" i="3"/>
  <c r="AI165" i="3"/>
  <c r="AI128" i="3"/>
  <c r="AI167" i="3"/>
  <c r="AI120" i="3"/>
  <c r="AI152" i="3"/>
  <c r="AI132" i="3"/>
  <c r="AI137" i="3"/>
  <c r="AI157" i="3"/>
  <c r="AI103" i="3"/>
  <c r="AI169" i="3"/>
  <c r="AI117" i="3"/>
  <c r="AI153" i="3"/>
  <c r="AI155" i="3"/>
  <c r="AI179" i="3"/>
  <c r="AI172" i="3"/>
  <c r="AI106" i="3"/>
  <c r="AI182" i="3"/>
  <c r="AI110" i="3"/>
  <c r="AI109" i="3"/>
  <c r="AI118" i="3"/>
  <c r="AI134" i="3"/>
  <c r="AI176" i="3"/>
  <c r="AI162" i="3"/>
  <c r="AI130" i="3"/>
  <c r="AI141" i="3"/>
  <c r="AI151" i="3"/>
  <c r="AI125" i="3"/>
  <c r="AI158" i="3"/>
  <c r="AI115" i="3"/>
  <c r="AI138" i="3"/>
  <c r="AI178" i="3"/>
  <c r="AI105" i="3"/>
  <c r="AI126" i="3"/>
  <c r="AI177" i="3"/>
  <c r="AI129" i="3"/>
  <c r="AI175" i="3"/>
  <c r="AI111" i="3"/>
  <c r="AI139" i="3"/>
  <c r="AI154" i="3"/>
  <c r="AI146" i="3"/>
  <c r="AI127" i="3"/>
  <c r="AI99" i="3"/>
  <c r="AI145" i="3"/>
  <c r="AI166" i="3"/>
  <c r="AI102" i="3"/>
  <c r="AI150" i="3"/>
  <c r="AI170" i="3"/>
  <c r="AI180" i="3"/>
  <c r="AI121" i="3"/>
  <c r="AI131" i="3"/>
  <c r="AI114" i="3"/>
  <c r="AI142" i="3"/>
  <c r="AI119" i="3"/>
  <c r="AI98" i="3"/>
  <c r="AI174" i="3"/>
  <c r="AI143" i="3"/>
  <c r="AI123" i="3"/>
  <c r="AI122" i="3"/>
  <c r="AI173" i="3"/>
  <c r="AI113" i="3"/>
  <c r="AN159" i="3"/>
  <c r="AN155" i="3"/>
  <c r="AN107" i="3"/>
  <c r="AN163" i="3"/>
  <c r="AN99" i="3"/>
  <c r="AN105" i="3"/>
  <c r="AN132" i="3"/>
  <c r="AN100" i="3"/>
  <c r="AN116" i="3"/>
  <c r="AN126" i="3"/>
  <c r="AN139" i="3"/>
  <c r="AN142" i="3"/>
  <c r="AN157" i="3"/>
  <c r="AN118" i="3"/>
  <c r="AN137" i="3"/>
  <c r="AN179" i="3"/>
  <c r="AN114" i="3"/>
  <c r="AN164" i="3"/>
  <c r="AN124" i="3"/>
  <c r="AN167" i="3"/>
  <c r="AN168" i="3"/>
  <c r="AN140" i="3"/>
  <c r="AN181" i="3"/>
  <c r="AN171" i="3"/>
  <c r="AN104" i="3"/>
  <c r="AN108" i="3"/>
  <c r="AN130" i="3"/>
  <c r="AN165" i="3"/>
  <c r="AN161" i="3"/>
  <c r="AN110" i="3"/>
  <c r="AN112" i="3"/>
  <c r="AN98" i="3"/>
  <c r="AN153" i="3"/>
  <c r="AN173" i="3"/>
  <c r="AN135" i="3"/>
  <c r="AN136" i="3"/>
  <c r="AN148" i="3"/>
  <c r="AN120" i="3"/>
  <c r="AN102" i="3"/>
  <c r="AN145" i="3"/>
  <c r="AN174" i="3"/>
  <c r="AN144" i="3"/>
  <c r="AN109" i="3"/>
  <c r="AN152" i="3"/>
  <c r="AN169" i="3"/>
  <c r="AN156" i="3"/>
  <c r="AN106" i="3"/>
  <c r="AN160" i="3"/>
  <c r="AN122" i="3"/>
  <c r="AN128" i="3"/>
  <c r="AN123" i="3"/>
  <c r="AN115" i="3"/>
  <c r="AN117" i="3"/>
  <c r="AN125" i="3"/>
  <c r="AN162" i="3"/>
  <c r="AN121" i="3"/>
  <c r="AN133" i="3"/>
  <c r="AN111" i="3"/>
  <c r="AN175" i="3"/>
  <c r="AN127" i="3"/>
  <c r="AN158" i="3"/>
  <c r="AN182" i="3"/>
  <c r="AN129" i="3"/>
  <c r="AN141" i="3"/>
  <c r="AN101" i="3"/>
  <c r="AN149" i="3"/>
  <c r="AN166" i="3"/>
  <c r="AN177" i="3"/>
  <c r="AN172" i="3"/>
  <c r="AN151" i="3"/>
  <c r="AN103" i="3"/>
  <c r="AN134" i="3"/>
  <c r="AN119" i="3"/>
  <c r="AN146" i="3"/>
  <c r="AN138" i="3"/>
  <c r="AN176" i="3"/>
  <c r="AN170" i="3"/>
  <c r="AN178" i="3"/>
  <c r="AN150" i="3"/>
  <c r="AN143" i="3"/>
  <c r="AN154" i="3"/>
  <c r="AN147" i="3"/>
  <c r="AN180" i="3"/>
  <c r="AN113" i="3"/>
  <c r="AN131" i="3"/>
  <c r="I10" i="5"/>
  <c r="C71" i="9" s="1"/>
  <c r="J187" i="3"/>
  <c r="AO366" i="3"/>
  <c r="AO364" i="3"/>
  <c r="AO363" i="3"/>
  <c r="AO361" i="3"/>
  <c r="AO354" i="3"/>
  <c r="AO346" i="3"/>
  <c r="AO338" i="3"/>
  <c r="AO330" i="3"/>
  <c r="AO358" i="3"/>
  <c r="AO353" i="3"/>
  <c r="AO345" i="3"/>
  <c r="AO337" i="3"/>
  <c r="AO362" i="3"/>
  <c r="AO352" i="3"/>
  <c r="AO344" i="3"/>
  <c r="AO351" i="3"/>
  <c r="AO343" i="3"/>
  <c r="AO359" i="3"/>
  <c r="AO357" i="3"/>
  <c r="AO332" i="3"/>
  <c r="AO339" i="3"/>
  <c r="AO323" i="3"/>
  <c r="AO349" i="3"/>
  <c r="AO329" i="3"/>
  <c r="AO322" i="3"/>
  <c r="AO314" i="3"/>
  <c r="AO306" i="3"/>
  <c r="AO336" i="3"/>
  <c r="AO333" i="3"/>
  <c r="AO348" i="3"/>
  <c r="AO321" i="3"/>
  <c r="AO365" i="3"/>
  <c r="AO356" i="3"/>
  <c r="AO342" i="3"/>
  <c r="AO347" i="3"/>
  <c r="AO320" i="3"/>
  <c r="AO312" i="3"/>
  <c r="AO304" i="3"/>
  <c r="AO334" i="3"/>
  <c r="AO341" i="3"/>
  <c r="AO326" i="3"/>
  <c r="AO318" i="3"/>
  <c r="AO335" i="3"/>
  <c r="AO331" i="3"/>
  <c r="AO350" i="3"/>
  <c r="AO324" i="3"/>
  <c r="AO360" i="3"/>
  <c r="AO307" i="3"/>
  <c r="AO298" i="3"/>
  <c r="AO290" i="3"/>
  <c r="AO282" i="3"/>
  <c r="AO316" i="3"/>
  <c r="AO313" i="3"/>
  <c r="AO300" i="3"/>
  <c r="AO297" i="3"/>
  <c r="AO289" i="3"/>
  <c r="AO327" i="3"/>
  <c r="AO319" i="3"/>
  <c r="AO328" i="3"/>
  <c r="AO296" i="3"/>
  <c r="AO288" i="3"/>
  <c r="AO310" i="3"/>
  <c r="AO301" i="3"/>
  <c r="AO315" i="3"/>
  <c r="AO295" i="3"/>
  <c r="AO287" i="3"/>
  <c r="AO308" i="3"/>
  <c r="AO311" i="3"/>
  <c r="AO302" i="3"/>
  <c r="AO340" i="3"/>
  <c r="AO305" i="3"/>
  <c r="AO309" i="3"/>
  <c r="AO293" i="3"/>
  <c r="AO284" i="3"/>
  <c r="AO317" i="3"/>
  <c r="AO355" i="3"/>
  <c r="AO325" i="3"/>
  <c r="AO283" i="3"/>
  <c r="AO286" i="3"/>
  <c r="AO294" i="3"/>
  <c r="AO285" i="3"/>
  <c r="AO299" i="3"/>
  <c r="AO291" i="3"/>
  <c r="AO303" i="3"/>
  <c r="AO292" i="3"/>
  <c r="Z365" i="3"/>
  <c r="Z361" i="3"/>
  <c r="Z353" i="3"/>
  <c r="Z345" i="3"/>
  <c r="Z337" i="3"/>
  <c r="Z329" i="3"/>
  <c r="Z359" i="3"/>
  <c r="Z352" i="3"/>
  <c r="Z344" i="3"/>
  <c r="Z336" i="3"/>
  <c r="Z328" i="3"/>
  <c r="Z366" i="3"/>
  <c r="Z351" i="3"/>
  <c r="Z343" i="3"/>
  <c r="Z360" i="3"/>
  <c r="Z350" i="3"/>
  <c r="Z349" i="3"/>
  <c r="Z341" i="3"/>
  <c r="Z354" i="3"/>
  <c r="Z346" i="3"/>
  <c r="Z333" i="3"/>
  <c r="Z323" i="3"/>
  <c r="Z315" i="3"/>
  <c r="Z307" i="3"/>
  <c r="Z364" i="3"/>
  <c r="Z338" i="3"/>
  <c r="Z334" i="3"/>
  <c r="Z330" i="3"/>
  <c r="Z321" i="3"/>
  <c r="Z313" i="3"/>
  <c r="Z305" i="3"/>
  <c r="Z340" i="3"/>
  <c r="Z320" i="3"/>
  <c r="Z312" i="3"/>
  <c r="Z357" i="3"/>
  <c r="Z335" i="3"/>
  <c r="Z331" i="3"/>
  <c r="Z327" i="3"/>
  <c r="Z319" i="3"/>
  <c r="Z348" i="3"/>
  <c r="Z358" i="3"/>
  <c r="Z342" i="3"/>
  <c r="Z332" i="3"/>
  <c r="Z362" i="3"/>
  <c r="Z363" i="3"/>
  <c r="Z326" i="3"/>
  <c r="Z322" i="3"/>
  <c r="Z318" i="3"/>
  <c r="Z306" i="3"/>
  <c r="Z317" i="3"/>
  <c r="Z308" i="3"/>
  <c r="Z304" i="3"/>
  <c r="Z301" i="3"/>
  <c r="Z297" i="3"/>
  <c r="Z289" i="3"/>
  <c r="Z324" i="3"/>
  <c r="Z296" i="3"/>
  <c r="Z288" i="3"/>
  <c r="Z311" i="3"/>
  <c r="Z295" i="3"/>
  <c r="Z287" i="3"/>
  <c r="Z347" i="3"/>
  <c r="Z314" i="3"/>
  <c r="Z302" i="3"/>
  <c r="Z339" i="3"/>
  <c r="Z309" i="3"/>
  <c r="Z294" i="3"/>
  <c r="Z293" i="3"/>
  <c r="Z285" i="3"/>
  <c r="Z356" i="3"/>
  <c r="Z355" i="3"/>
  <c r="Z292" i="3"/>
  <c r="Z325" i="3"/>
  <c r="Z300" i="3"/>
  <c r="Z299" i="3"/>
  <c r="Z316" i="3"/>
  <c r="Z282" i="3"/>
  <c r="Z291" i="3"/>
  <c r="Z290" i="3"/>
  <c r="Z303" i="3"/>
  <c r="Z298" i="3"/>
  <c r="Z286" i="3"/>
  <c r="Z283" i="3"/>
  <c r="Z284" i="3"/>
  <c r="Z310" i="3"/>
  <c r="G86" i="7"/>
  <c r="G86" i="8"/>
  <c r="F90" i="6"/>
  <c r="I16" i="5"/>
  <c r="C77" i="9" s="1"/>
  <c r="P187" i="3"/>
  <c r="AH273" i="3"/>
  <c r="AH265" i="3"/>
  <c r="AH272" i="3"/>
  <c r="AH271" i="3"/>
  <c r="AH264" i="3"/>
  <c r="AH263" i="3"/>
  <c r="AH262" i="3"/>
  <c r="AH254" i="3"/>
  <c r="AH246" i="3"/>
  <c r="AH267" i="3"/>
  <c r="AH266" i="3"/>
  <c r="AH268" i="3"/>
  <c r="AH261" i="3"/>
  <c r="AH274" i="3"/>
  <c r="AH260" i="3"/>
  <c r="AH252" i="3"/>
  <c r="AH269" i="3"/>
  <c r="AH258" i="3"/>
  <c r="AH250" i="3"/>
  <c r="AH242" i="3"/>
  <c r="AH243" i="3"/>
  <c r="AH236" i="3"/>
  <c r="AH228" i="3"/>
  <c r="AH220" i="3"/>
  <c r="AH212" i="3"/>
  <c r="AH248" i="3"/>
  <c r="AH235" i="3"/>
  <c r="AH227" i="3"/>
  <c r="AH219" i="3"/>
  <c r="AH211" i="3"/>
  <c r="AH270" i="3"/>
  <c r="AH259" i="3"/>
  <c r="AH244" i="3"/>
  <c r="AH234" i="3"/>
  <c r="AH226" i="3"/>
  <c r="AH257" i="3"/>
  <c r="AH233" i="3"/>
  <c r="AH225" i="3"/>
  <c r="AH217" i="3"/>
  <c r="AH240" i="3"/>
  <c r="AH232" i="3"/>
  <c r="AH239" i="3"/>
  <c r="AH231" i="3"/>
  <c r="AH223" i="3"/>
  <c r="AH215" i="3"/>
  <c r="AH251" i="3"/>
  <c r="AH245" i="3"/>
  <c r="AH255" i="3"/>
  <c r="AH253" i="3"/>
  <c r="AH238" i="3"/>
  <c r="AH230" i="3"/>
  <c r="AH222" i="3"/>
  <c r="AH207" i="3"/>
  <c r="AH199" i="3"/>
  <c r="AH191" i="3"/>
  <c r="AH237" i="3"/>
  <c r="AH213" i="3"/>
  <c r="AH229" i="3"/>
  <c r="AH198" i="3"/>
  <c r="AH190" i="3"/>
  <c r="AH221" i="3"/>
  <c r="AH214" i="3"/>
  <c r="AH208" i="3"/>
  <c r="AH196" i="3"/>
  <c r="AH216" i="3"/>
  <c r="AH256" i="3"/>
  <c r="AH224" i="3"/>
  <c r="AH204" i="3"/>
  <c r="AH203" i="3"/>
  <c r="AH247" i="3"/>
  <c r="AH209" i="3"/>
  <c r="AH205" i="3"/>
  <c r="AH202" i="3"/>
  <c r="AH249" i="3"/>
  <c r="AH241" i="3"/>
  <c r="AH218" i="3"/>
  <c r="AH210" i="3"/>
  <c r="AH200" i="3"/>
  <c r="AH193" i="3"/>
  <c r="AH206" i="3"/>
  <c r="AH201" i="3"/>
  <c r="AH197" i="3"/>
  <c r="AH192" i="3"/>
  <c r="AH195" i="3"/>
  <c r="AH194" i="3"/>
  <c r="AN270" i="3"/>
  <c r="AN262" i="3"/>
  <c r="AN259" i="3"/>
  <c r="AN251" i="3"/>
  <c r="AN243" i="3"/>
  <c r="AN272" i="3"/>
  <c r="AN269" i="3"/>
  <c r="AN258" i="3"/>
  <c r="AN257" i="3"/>
  <c r="AN255" i="3"/>
  <c r="AN247" i="3"/>
  <c r="AN261" i="3"/>
  <c r="AN271" i="3"/>
  <c r="AN268" i="3"/>
  <c r="AN260" i="3"/>
  <c r="AN248" i="3"/>
  <c r="AN254" i="3"/>
  <c r="AN252" i="3"/>
  <c r="AN250" i="3"/>
  <c r="AN274" i="3"/>
  <c r="AN244" i="3"/>
  <c r="AN233" i="3"/>
  <c r="AN225" i="3"/>
  <c r="AN217" i="3"/>
  <c r="AN209" i="3"/>
  <c r="AN273" i="3"/>
  <c r="AN241" i="3"/>
  <c r="AN240" i="3"/>
  <c r="AN232" i="3"/>
  <c r="AN224" i="3"/>
  <c r="AN216" i="3"/>
  <c r="AN263" i="3"/>
  <c r="AN267" i="3"/>
  <c r="AN264" i="3"/>
  <c r="AN239" i="3"/>
  <c r="AN231" i="3"/>
  <c r="AN265" i="3"/>
  <c r="AN256" i="3"/>
  <c r="AN249" i="3"/>
  <c r="AN266" i="3"/>
  <c r="AN245" i="3"/>
  <c r="AN242" i="3"/>
  <c r="AN238" i="3"/>
  <c r="AN230" i="3"/>
  <c r="AN222" i="3"/>
  <c r="AN253" i="3"/>
  <c r="AN237" i="3"/>
  <c r="AN236" i="3"/>
  <c r="AN228" i="3"/>
  <c r="AN220" i="3"/>
  <c r="AN246" i="3"/>
  <c r="AN235" i="3"/>
  <c r="AN227" i="3"/>
  <c r="AN219" i="3"/>
  <c r="AN221" i="3"/>
  <c r="AN196" i="3"/>
  <c r="AN203" i="3"/>
  <c r="AN195" i="3"/>
  <c r="AN211" i="3"/>
  <c r="AN204" i="3"/>
  <c r="AN205" i="3"/>
  <c r="AN202" i="3"/>
  <c r="AN226" i="3"/>
  <c r="AN223" i="3"/>
  <c r="AN206" i="3"/>
  <c r="AN201" i="3"/>
  <c r="AN193" i="3"/>
  <c r="AN215" i="3"/>
  <c r="AN200" i="3"/>
  <c r="AN212" i="3"/>
  <c r="AN207" i="3"/>
  <c r="AN199" i="3"/>
  <c r="AN218" i="3"/>
  <c r="AN213" i="3"/>
  <c r="AN210" i="3"/>
  <c r="AN234" i="3"/>
  <c r="AN229" i="3"/>
  <c r="AN208" i="3"/>
  <c r="AN190" i="3"/>
  <c r="AN192" i="3"/>
  <c r="AN197" i="3"/>
  <c r="AN191" i="3"/>
  <c r="AN214" i="3"/>
  <c r="AN198" i="3"/>
  <c r="AN194" i="3"/>
  <c r="F73" i="6"/>
  <c r="G69" i="7"/>
  <c r="G69" i="8"/>
  <c r="AL271" i="3"/>
  <c r="AL263" i="3"/>
  <c r="AL274" i="3"/>
  <c r="AL260" i="3"/>
  <c r="AL252" i="3"/>
  <c r="AL244" i="3"/>
  <c r="AL259" i="3"/>
  <c r="AL272" i="3"/>
  <c r="AL269" i="3"/>
  <c r="AL258" i="3"/>
  <c r="AL270" i="3"/>
  <c r="AL256" i="3"/>
  <c r="AL248" i="3"/>
  <c r="AL262" i="3"/>
  <c r="AL267" i="3"/>
  <c r="AL266" i="3"/>
  <c r="AL265" i="3"/>
  <c r="AL264" i="3"/>
  <c r="AL268" i="3"/>
  <c r="AL261" i="3"/>
  <c r="AL246" i="3"/>
  <c r="AL250" i="3"/>
  <c r="AL254" i="3"/>
  <c r="AL234" i="3"/>
  <c r="AL226" i="3"/>
  <c r="AL218" i="3"/>
  <c r="AL210" i="3"/>
  <c r="AL233" i="3"/>
  <c r="AL225" i="3"/>
  <c r="AL217" i="3"/>
  <c r="AL209" i="3"/>
  <c r="AL273" i="3"/>
  <c r="AL257" i="3"/>
  <c r="AL240" i="3"/>
  <c r="AL232" i="3"/>
  <c r="AL247" i="3"/>
  <c r="AL239" i="3"/>
  <c r="AL231" i="3"/>
  <c r="AL223" i="3"/>
  <c r="AL215" i="3"/>
  <c r="AL251" i="3"/>
  <c r="AL245" i="3"/>
  <c r="AL238" i="3"/>
  <c r="AL253" i="3"/>
  <c r="AL237" i="3"/>
  <c r="AL229" i="3"/>
  <c r="AL221" i="3"/>
  <c r="AL243" i="3"/>
  <c r="AL236" i="3"/>
  <c r="AL228" i="3"/>
  <c r="AL220" i="3"/>
  <c r="AL214" i="3"/>
  <c r="AL208" i="3"/>
  <c r="AL197" i="3"/>
  <c r="AL196" i="3"/>
  <c r="AL235" i="3"/>
  <c r="AL216" i="3"/>
  <c r="AL203" i="3"/>
  <c r="AL224" i="3"/>
  <c r="AL211" i="3"/>
  <c r="AL204" i="3"/>
  <c r="AL205" i="3"/>
  <c r="AL202" i="3"/>
  <c r="AL194" i="3"/>
  <c r="AL227" i="3"/>
  <c r="AL206" i="3"/>
  <c r="AL201" i="3"/>
  <c r="AL230" i="3"/>
  <c r="AL222" i="3"/>
  <c r="AL249" i="3"/>
  <c r="AL219" i="3"/>
  <c r="AL200" i="3"/>
  <c r="AL212" i="3"/>
  <c r="AL213" i="3"/>
  <c r="AL242" i="3"/>
  <c r="AL241" i="3"/>
  <c r="AL198" i="3"/>
  <c r="AL190" i="3"/>
  <c r="AL192" i="3"/>
  <c r="AL207" i="3"/>
  <c r="AL255" i="3"/>
  <c r="AL191" i="3"/>
  <c r="AL195" i="3"/>
  <c r="AL193" i="3"/>
  <c r="AL199" i="3"/>
  <c r="G78" i="8"/>
  <c r="G78" i="7"/>
  <c r="F82" i="6"/>
  <c r="I13" i="5"/>
  <c r="C74" i="9" s="1"/>
  <c r="M187" i="3"/>
  <c r="I8" i="5"/>
  <c r="C69" i="9" s="1"/>
  <c r="H187" i="3"/>
  <c r="F87" i="6"/>
  <c r="G83" i="7"/>
  <c r="G83" i="8"/>
  <c r="AB268" i="3"/>
  <c r="AB270" i="3"/>
  <c r="AB257" i="3"/>
  <c r="AB249" i="3"/>
  <c r="AB241" i="3"/>
  <c r="AB273" i="3"/>
  <c r="AB255" i="3"/>
  <c r="AB271" i="3"/>
  <c r="AB267" i="3"/>
  <c r="AB266" i="3"/>
  <c r="AB265" i="3"/>
  <c r="AB264" i="3"/>
  <c r="AB263" i="3"/>
  <c r="AB262" i="3"/>
  <c r="AB274" i="3"/>
  <c r="AB261" i="3"/>
  <c r="AB253" i="3"/>
  <c r="AB245" i="3"/>
  <c r="AB269" i="3"/>
  <c r="AB259" i="3"/>
  <c r="AB240" i="3"/>
  <c r="AB251" i="3"/>
  <c r="AB242" i="3"/>
  <c r="AB239" i="3"/>
  <c r="AB231" i="3"/>
  <c r="AB223" i="3"/>
  <c r="AB215" i="3"/>
  <c r="AB207" i="3"/>
  <c r="AB260" i="3"/>
  <c r="AB238" i="3"/>
  <c r="AB230" i="3"/>
  <c r="AB222" i="3"/>
  <c r="AB214" i="3"/>
  <c r="AB252" i="3"/>
  <c r="AB243" i="3"/>
  <c r="AB237" i="3"/>
  <c r="AB229" i="3"/>
  <c r="AB248" i="3"/>
  <c r="AB246" i="3"/>
  <c r="AB254" i="3"/>
  <c r="AB236" i="3"/>
  <c r="AB228" i="3"/>
  <c r="AB220" i="3"/>
  <c r="AB258" i="3"/>
  <c r="AB244" i="3"/>
  <c r="AB235" i="3"/>
  <c r="AB234" i="3"/>
  <c r="AB226" i="3"/>
  <c r="AB218" i="3"/>
  <c r="AB256" i="3"/>
  <c r="AB247" i="3"/>
  <c r="AB233" i="3"/>
  <c r="AB225" i="3"/>
  <c r="AB202" i="3"/>
  <c r="AB194" i="3"/>
  <c r="AB212" i="3"/>
  <c r="AB201" i="3"/>
  <c r="AB193" i="3"/>
  <c r="AB213" i="3"/>
  <c r="AB200" i="3"/>
  <c r="AB221" i="3"/>
  <c r="AB210" i="3"/>
  <c r="AB217" i="3"/>
  <c r="AB199" i="3"/>
  <c r="AB272" i="3"/>
  <c r="AB208" i="3"/>
  <c r="AB197" i="3"/>
  <c r="AB227" i="3"/>
  <c r="AB224" i="3"/>
  <c r="AB211" i="3"/>
  <c r="AB232" i="3"/>
  <c r="AB205" i="3"/>
  <c r="AB204" i="3"/>
  <c r="AB250" i="3"/>
  <c r="AB219" i="3"/>
  <c r="AB209" i="3"/>
  <c r="AB206" i="3"/>
  <c r="AB191" i="3"/>
  <c r="AB195" i="3"/>
  <c r="AB198" i="3"/>
  <c r="AB216" i="3"/>
  <c r="AB203" i="3"/>
  <c r="AB190" i="3"/>
  <c r="AB196" i="3"/>
  <c r="AB192" i="3"/>
  <c r="I12" i="5"/>
  <c r="C73" i="9" s="1"/>
  <c r="L187" i="3"/>
  <c r="AH366" i="3"/>
  <c r="AH365" i="3"/>
  <c r="AH364" i="3"/>
  <c r="AH363" i="3"/>
  <c r="AH362" i="3"/>
  <c r="AH349" i="3"/>
  <c r="AH341" i="3"/>
  <c r="AH333" i="3"/>
  <c r="AH360" i="3"/>
  <c r="AH356" i="3"/>
  <c r="AH348" i="3"/>
  <c r="AH340" i="3"/>
  <c r="AH332" i="3"/>
  <c r="AH357" i="3"/>
  <c r="AH355" i="3"/>
  <c r="AH347" i="3"/>
  <c r="AH339" i="3"/>
  <c r="AH358" i="3"/>
  <c r="AH354" i="3"/>
  <c r="AH353" i="3"/>
  <c r="AH345" i="3"/>
  <c r="AH337" i="3"/>
  <c r="AH350" i="3"/>
  <c r="AH342" i="3"/>
  <c r="AH359" i="3"/>
  <c r="AH352" i="3"/>
  <c r="AH331" i="3"/>
  <c r="AH327" i="3"/>
  <c r="AH319" i="3"/>
  <c r="AH311" i="3"/>
  <c r="AH303" i="3"/>
  <c r="AH335" i="3"/>
  <c r="AH328" i="3"/>
  <c r="AH325" i="3"/>
  <c r="AH317" i="3"/>
  <c r="AH309" i="3"/>
  <c r="AH301" i="3"/>
  <c r="AH344" i="3"/>
  <c r="AH343" i="3"/>
  <c r="AH346" i="3"/>
  <c r="AH324" i="3"/>
  <c r="AH316" i="3"/>
  <c r="AH308" i="3"/>
  <c r="AH329" i="3"/>
  <c r="AH323" i="3"/>
  <c r="AH338" i="3"/>
  <c r="AH330" i="3"/>
  <c r="AH334" i="3"/>
  <c r="AH318" i="3"/>
  <c r="AH361" i="3"/>
  <c r="AH351" i="3"/>
  <c r="AH314" i="3"/>
  <c r="AH307" i="3"/>
  <c r="AH302" i="3"/>
  <c r="AH293" i="3"/>
  <c r="AH285" i="3"/>
  <c r="AH305" i="3"/>
  <c r="AH336" i="3"/>
  <c r="AH292" i="3"/>
  <c r="AH284" i="3"/>
  <c r="AH313" i="3"/>
  <c r="AH300" i="3"/>
  <c r="AH299" i="3"/>
  <c r="AH291" i="3"/>
  <c r="AH283" i="3"/>
  <c r="AH298" i="3"/>
  <c r="AH321" i="3"/>
  <c r="AH320" i="3"/>
  <c r="AH315" i="3"/>
  <c r="AH306" i="3"/>
  <c r="AH297" i="3"/>
  <c r="AH289" i="3"/>
  <c r="AH312" i="3"/>
  <c r="AH310" i="3"/>
  <c r="AH296" i="3"/>
  <c r="AH326" i="3"/>
  <c r="AH322" i="3"/>
  <c r="AH304" i="3"/>
  <c r="AH295" i="3"/>
  <c r="AH294" i="3"/>
  <c r="AH288" i="3"/>
  <c r="AH287" i="3"/>
  <c r="AH286" i="3"/>
  <c r="AH282" i="3"/>
  <c r="AH290" i="3"/>
  <c r="AK366" i="3"/>
  <c r="AK359" i="3"/>
  <c r="AK358" i="3"/>
  <c r="AK365" i="3"/>
  <c r="AK357" i="3"/>
  <c r="AK363" i="3"/>
  <c r="AK360" i="3"/>
  <c r="AK356" i="3"/>
  <c r="AK348" i="3"/>
  <c r="AK340" i="3"/>
  <c r="AK332" i="3"/>
  <c r="AK355" i="3"/>
  <c r="AK347" i="3"/>
  <c r="AK339" i="3"/>
  <c r="AK354" i="3"/>
  <c r="AK346" i="3"/>
  <c r="AK362" i="3"/>
  <c r="AK353" i="3"/>
  <c r="AK345" i="3"/>
  <c r="AK364" i="3"/>
  <c r="AK361" i="3"/>
  <c r="AK337" i="3"/>
  <c r="AK328" i="3"/>
  <c r="AK325" i="3"/>
  <c r="AK350" i="3"/>
  <c r="AK343" i="3"/>
  <c r="AK344" i="3"/>
  <c r="AK324" i="3"/>
  <c r="AK316" i="3"/>
  <c r="AK308" i="3"/>
  <c r="AK300" i="3"/>
  <c r="AK329" i="3"/>
  <c r="AK323" i="3"/>
  <c r="AK349" i="3"/>
  <c r="AK322" i="3"/>
  <c r="AK314" i="3"/>
  <c r="AK306" i="3"/>
  <c r="AK338" i="3"/>
  <c r="AK336" i="3"/>
  <c r="AK333" i="3"/>
  <c r="AK351" i="3"/>
  <c r="AK320" i="3"/>
  <c r="AK312" i="3"/>
  <c r="AK334" i="3"/>
  <c r="AK341" i="3"/>
  <c r="AK335" i="3"/>
  <c r="AK326" i="3"/>
  <c r="AK318" i="3"/>
  <c r="AK311" i="3"/>
  <c r="AK331" i="3"/>
  <c r="AK330" i="3"/>
  <c r="AK309" i="3"/>
  <c r="AK307" i="3"/>
  <c r="AK292" i="3"/>
  <c r="AK284" i="3"/>
  <c r="AK342" i="3"/>
  <c r="AK299" i="3"/>
  <c r="AK291" i="3"/>
  <c r="AK283" i="3"/>
  <c r="AK313" i="3"/>
  <c r="AK303" i="3"/>
  <c r="AK298" i="3"/>
  <c r="AK290" i="3"/>
  <c r="AK327" i="3"/>
  <c r="AK319" i="3"/>
  <c r="AK297" i="3"/>
  <c r="AK289" i="3"/>
  <c r="AK321" i="3"/>
  <c r="AK310" i="3"/>
  <c r="AK304" i="3"/>
  <c r="AK352" i="3"/>
  <c r="AK317" i="3"/>
  <c r="AK287" i="3"/>
  <c r="AK285" i="3"/>
  <c r="AK301" i="3"/>
  <c r="AK293" i="3"/>
  <c r="AK305" i="3"/>
  <c r="AK315" i="3"/>
  <c r="AK302" i="3"/>
  <c r="AK296" i="3"/>
  <c r="AK294" i="3"/>
  <c r="AK288" i="3"/>
  <c r="AK286" i="3"/>
  <c r="AK295" i="3"/>
  <c r="AK282" i="3"/>
  <c r="I18" i="5"/>
  <c r="C79" i="9" s="1"/>
  <c r="R187" i="3"/>
  <c r="AP181" i="3"/>
  <c r="AP174" i="3"/>
  <c r="AP179" i="3"/>
  <c r="AP135" i="3"/>
  <c r="AP155" i="3"/>
  <c r="AP159" i="3"/>
  <c r="AP139" i="3"/>
  <c r="AP161" i="3"/>
  <c r="AP173" i="3"/>
  <c r="AP167" i="3"/>
  <c r="AP166" i="3"/>
  <c r="AP153" i="3"/>
  <c r="AP162" i="3"/>
  <c r="AP163" i="3"/>
  <c r="AP165" i="3"/>
  <c r="AP170" i="3"/>
  <c r="AP157" i="3"/>
  <c r="AP137" i="3"/>
  <c r="AP175" i="3"/>
  <c r="AP171" i="3"/>
  <c r="AP145" i="3"/>
  <c r="AP180" i="3"/>
  <c r="AP103" i="3"/>
  <c r="AP107" i="3"/>
  <c r="AP169" i="3"/>
  <c r="AP172" i="3"/>
  <c r="AP99" i="3"/>
  <c r="AP168" i="3"/>
  <c r="AP133" i="3"/>
  <c r="AP144" i="3"/>
  <c r="AP146" i="3"/>
  <c r="AP116" i="3"/>
  <c r="AP150" i="3"/>
  <c r="AP131" i="3"/>
  <c r="AP120" i="3"/>
  <c r="AP141" i="3"/>
  <c r="AP182" i="3"/>
  <c r="AP128" i="3"/>
  <c r="AP122" i="3"/>
  <c r="AP156" i="3"/>
  <c r="AP102" i="3"/>
  <c r="AP160" i="3"/>
  <c r="AP154" i="3"/>
  <c r="AP152" i="3"/>
  <c r="AP149" i="3"/>
  <c r="AP115" i="3"/>
  <c r="AP104" i="3"/>
  <c r="AP140" i="3"/>
  <c r="AP106" i="3"/>
  <c r="AP119" i="3"/>
  <c r="AP117" i="3"/>
  <c r="AP151" i="3"/>
  <c r="AP143" i="3"/>
  <c r="AP126" i="3"/>
  <c r="AP148" i="3"/>
  <c r="AP176" i="3"/>
  <c r="AP109" i="3"/>
  <c r="AP164" i="3"/>
  <c r="AP112" i="3"/>
  <c r="AP114" i="3"/>
  <c r="AP123" i="3"/>
  <c r="AP124" i="3"/>
  <c r="AP110" i="3"/>
  <c r="AP113" i="3"/>
  <c r="AP130" i="3"/>
  <c r="AP111" i="3"/>
  <c r="AP177" i="3"/>
  <c r="AP147" i="3"/>
  <c r="AP105" i="3"/>
  <c r="AP132" i="3"/>
  <c r="AP129" i="3"/>
  <c r="AP158" i="3"/>
  <c r="AP101" i="3"/>
  <c r="AP125" i="3"/>
  <c r="AP142" i="3"/>
  <c r="AP138" i="3"/>
  <c r="AP98" i="3"/>
  <c r="AP136" i="3"/>
  <c r="AP118" i="3"/>
  <c r="AP134" i="3"/>
  <c r="AP108" i="3"/>
  <c r="AP100" i="3"/>
  <c r="AP178" i="3"/>
  <c r="AP127" i="3"/>
  <c r="AP121" i="3"/>
  <c r="AD267" i="3"/>
  <c r="AD274" i="3"/>
  <c r="AD273" i="3"/>
  <c r="AD256" i="3"/>
  <c r="AD248" i="3"/>
  <c r="AD271" i="3"/>
  <c r="AD266" i="3"/>
  <c r="AD265" i="3"/>
  <c r="AD264" i="3"/>
  <c r="AD263" i="3"/>
  <c r="AD262" i="3"/>
  <c r="AD254" i="3"/>
  <c r="AD268" i="3"/>
  <c r="AD261" i="3"/>
  <c r="AD272" i="3"/>
  <c r="AD260" i="3"/>
  <c r="AD252" i="3"/>
  <c r="AD244" i="3"/>
  <c r="AD270" i="3"/>
  <c r="AD251" i="3"/>
  <c r="AD249" i="3"/>
  <c r="AD255" i="3"/>
  <c r="AD253" i="3"/>
  <c r="AD245" i="3"/>
  <c r="AD242" i="3"/>
  <c r="AD238" i="3"/>
  <c r="AD230" i="3"/>
  <c r="AD222" i="3"/>
  <c r="AD214" i="3"/>
  <c r="AD206" i="3"/>
  <c r="AD243" i="3"/>
  <c r="AD237" i="3"/>
  <c r="AD229" i="3"/>
  <c r="AD221" i="3"/>
  <c r="AD213" i="3"/>
  <c r="AD236" i="3"/>
  <c r="AD228" i="3"/>
  <c r="AD250" i="3"/>
  <c r="AD259" i="3"/>
  <c r="AD235" i="3"/>
  <c r="AD227" i="3"/>
  <c r="AD219" i="3"/>
  <c r="AD257" i="3"/>
  <c r="AD234" i="3"/>
  <c r="AD233" i="3"/>
  <c r="AD225" i="3"/>
  <c r="AD217" i="3"/>
  <c r="AD247" i="3"/>
  <c r="AD241" i="3"/>
  <c r="AD269" i="3"/>
  <c r="AD240" i="3"/>
  <c r="AD232" i="3"/>
  <c r="AD224" i="3"/>
  <c r="AD239" i="3"/>
  <c r="AD218" i="3"/>
  <c r="AD215" i="3"/>
  <c r="AD201" i="3"/>
  <c r="AD193" i="3"/>
  <c r="AD200" i="3"/>
  <c r="AD192" i="3"/>
  <c r="AD210" i="3"/>
  <c r="AD207" i="3"/>
  <c r="AD246" i="3"/>
  <c r="AD198" i="3"/>
  <c r="AD258" i="3"/>
  <c r="AD208" i="3"/>
  <c r="AD226" i="3"/>
  <c r="AD211" i="3"/>
  <c r="AD216" i="3"/>
  <c r="AD205" i="3"/>
  <c r="AD204" i="3"/>
  <c r="AD209" i="3"/>
  <c r="AD212" i="3"/>
  <c r="AD199" i="3"/>
  <c r="AD195" i="3"/>
  <c r="AD231" i="3"/>
  <c r="AD194" i="3"/>
  <c r="AD202" i="3"/>
  <c r="AD223" i="3"/>
  <c r="AD203" i="3"/>
  <c r="AD190" i="3"/>
  <c r="AD197" i="3"/>
  <c r="AD196" i="3"/>
  <c r="AD191" i="3"/>
  <c r="AD220" i="3"/>
  <c r="AN366" i="3"/>
  <c r="AN365" i="3"/>
  <c r="AN364" i="3"/>
  <c r="AN363" i="3"/>
  <c r="AN362" i="3"/>
  <c r="AN361" i="3"/>
  <c r="AN360" i="3"/>
  <c r="AN359" i="3"/>
  <c r="AN357" i="3"/>
  <c r="AN354" i="3"/>
  <c r="AN346" i="3"/>
  <c r="AN338" i="3"/>
  <c r="AN330" i="3"/>
  <c r="AN358" i="3"/>
  <c r="AN353" i="3"/>
  <c r="AN345" i="3"/>
  <c r="AN337" i="3"/>
  <c r="AN329" i="3"/>
  <c r="AN352" i="3"/>
  <c r="AN344" i="3"/>
  <c r="AN351" i="3"/>
  <c r="AN350" i="3"/>
  <c r="AN342" i="3"/>
  <c r="AN355" i="3"/>
  <c r="AN347" i="3"/>
  <c r="AN343" i="3"/>
  <c r="AN324" i="3"/>
  <c r="AN316" i="3"/>
  <c r="AN308" i="3"/>
  <c r="AN300" i="3"/>
  <c r="AN332" i="3"/>
  <c r="AN339" i="3"/>
  <c r="AN349" i="3"/>
  <c r="AN322" i="3"/>
  <c r="AN314" i="3"/>
  <c r="AN306" i="3"/>
  <c r="AN336" i="3"/>
  <c r="AN333" i="3"/>
  <c r="AN348" i="3"/>
  <c r="AN321" i="3"/>
  <c r="AN313" i="3"/>
  <c r="AN356" i="3"/>
  <c r="AN320" i="3"/>
  <c r="AN341" i="3"/>
  <c r="AN340" i="3"/>
  <c r="AN309" i="3"/>
  <c r="AN331" i="3"/>
  <c r="AN303" i="3"/>
  <c r="AN298" i="3"/>
  <c r="AN290" i="3"/>
  <c r="AN282" i="3"/>
  <c r="AN297" i="3"/>
  <c r="AN289" i="3"/>
  <c r="AN327" i="3"/>
  <c r="AN319" i="3"/>
  <c r="AN328" i="3"/>
  <c r="AN296" i="3"/>
  <c r="AN288" i="3"/>
  <c r="AN312" i="3"/>
  <c r="AN310" i="3"/>
  <c r="AN304" i="3"/>
  <c r="AN301" i="3"/>
  <c r="AN315" i="3"/>
  <c r="AN295" i="3"/>
  <c r="AN326" i="3"/>
  <c r="AN325" i="3"/>
  <c r="AN323" i="3"/>
  <c r="AN294" i="3"/>
  <c r="AN286" i="3"/>
  <c r="AN317" i="3"/>
  <c r="AN293" i="3"/>
  <c r="AN335" i="3"/>
  <c r="AN311" i="3"/>
  <c r="AN302" i="3"/>
  <c r="AN334" i="3"/>
  <c r="AN305" i="3"/>
  <c r="AN292" i="3"/>
  <c r="AN291" i="3"/>
  <c r="AN284" i="3"/>
  <c r="AN283" i="3"/>
  <c r="AN318" i="3"/>
  <c r="AN307" i="3"/>
  <c r="AN287" i="3"/>
  <c r="AN285" i="3"/>
  <c r="AN299" i="3"/>
  <c r="G85" i="7"/>
  <c r="F89" i="6"/>
  <c r="G85" i="8"/>
  <c r="M279" i="3"/>
  <c r="AG179" i="3"/>
  <c r="AG174" i="3"/>
  <c r="AG175" i="3"/>
  <c r="AG170" i="3"/>
  <c r="AG176" i="3"/>
  <c r="AG148" i="3"/>
  <c r="AG135" i="3"/>
  <c r="AG166" i="3"/>
  <c r="AG142" i="3"/>
  <c r="AG139" i="3"/>
  <c r="AG168" i="3"/>
  <c r="AG150" i="3"/>
  <c r="AG136" i="3"/>
  <c r="AG130" i="3"/>
  <c r="AG126" i="3"/>
  <c r="AG122" i="3"/>
  <c r="AG118" i="3"/>
  <c r="AG140" i="3"/>
  <c r="AG156" i="3"/>
  <c r="AG152" i="3"/>
  <c r="AG137" i="3"/>
  <c r="AG164" i="3"/>
  <c r="AG132" i="3"/>
  <c r="AG128" i="3"/>
  <c r="AG124" i="3"/>
  <c r="AG120" i="3"/>
  <c r="AG116" i="3"/>
  <c r="AG112" i="3"/>
  <c r="AG162" i="3"/>
  <c r="AG108" i="3"/>
  <c r="AG104" i="3"/>
  <c r="AG98" i="3"/>
  <c r="AG144" i="3"/>
  <c r="AG107" i="3"/>
  <c r="AG160" i="3"/>
  <c r="AG100" i="3"/>
  <c r="AG117" i="3"/>
  <c r="AG106" i="3"/>
  <c r="AG102" i="3"/>
  <c r="AG129" i="3"/>
  <c r="AG110" i="3"/>
  <c r="AG99" i="3"/>
  <c r="AG105" i="3"/>
  <c r="AG111" i="3"/>
  <c r="AG114" i="3"/>
  <c r="AG113" i="3"/>
  <c r="AG178" i="3"/>
  <c r="AG109" i="3"/>
  <c r="AG151" i="3"/>
  <c r="AG141" i="3"/>
  <c r="AG119" i="3"/>
  <c r="AG134" i="3"/>
  <c r="AG167" i="3"/>
  <c r="AG103" i="3"/>
  <c r="AG158" i="3"/>
  <c r="AG131" i="3"/>
  <c r="AG101" i="3"/>
  <c r="AG177" i="3"/>
  <c r="AG165" i="3"/>
  <c r="AG121" i="3"/>
  <c r="AG171" i="3"/>
  <c r="AG155" i="3"/>
  <c r="AG180" i="3"/>
  <c r="AG125" i="3"/>
  <c r="AG133" i="3"/>
  <c r="AG149" i="3"/>
  <c r="AG169" i="3"/>
  <c r="AG138" i="3"/>
  <c r="AG159" i="3"/>
  <c r="AG153" i="3"/>
  <c r="AG115" i="3"/>
  <c r="AG143" i="3"/>
  <c r="AG147" i="3"/>
  <c r="AG123" i="3"/>
  <c r="AG181" i="3"/>
  <c r="AG172" i="3"/>
  <c r="AG154" i="3"/>
  <c r="AG127" i="3"/>
  <c r="AG161" i="3"/>
  <c r="AG182" i="3"/>
  <c r="AG157" i="3"/>
  <c r="AG146" i="3"/>
  <c r="AG163" i="3"/>
  <c r="AG145" i="3"/>
  <c r="AG173" i="3"/>
  <c r="AD366" i="3"/>
  <c r="AD365" i="3"/>
  <c r="AD364" i="3"/>
  <c r="AD351" i="3"/>
  <c r="AD343" i="3"/>
  <c r="AD335" i="3"/>
  <c r="AD350" i="3"/>
  <c r="AD342" i="3"/>
  <c r="AD334" i="3"/>
  <c r="AD360" i="3"/>
  <c r="AD349" i="3"/>
  <c r="AD341" i="3"/>
  <c r="AD356" i="3"/>
  <c r="AD363" i="3"/>
  <c r="AD362" i="3"/>
  <c r="AD355" i="3"/>
  <c r="AD347" i="3"/>
  <c r="AD339" i="3"/>
  <c r="AD359" i="3"/>
  <c r="AD352" i="3"/>
  <c r="AD344" i="3"/>
  <c r="AD330" i="3"/>
  <c r="AD321" i="3"/>
  <c r="AD313" i="3"/>
  <c r="AD305" i="3"/>
  <c r="AD340" i="3"/>
  <c r="AD357" i="3"/>
  <c r="AD331" i="3"/>
  <c r="AD327" i="3"/>
  <c r="AD319" i="3"/>
  <c r="AD311" i="3"/>
  <c r="AD303" i="3"/>
  <c r="AD353" i="3"/>
  <c r="AD337" i="3"/>
  <c r="AD326" i="3"/>
  <c r="AD318" i="3"/>
  <c r="AD310" i="3"/>
  <c r="AD358" i="3"/>
  <c r="AD354" i="3"/>
  <c r="AD348" i="3"/>
  <c r="AD332" i="3"/>
  <c r="AD328" i="3"/>
  <c r="AD325" i="3"/>
  <c r="AD317" i="3"/>
  <c r="AD333" i="3"/>
  <c r="AD329" i="3"/>
  <c r="AD361" i="3"/>
  <c r="AD312" i="3"/>
  <c r="AD346" i="3"/>
  <c r="AD338" i="3"/>
  <c r="AD295" i="3"/>
  <c r="AD287" i="3"/>
  <c r="AD314" i="3"/>
  <c r="AD309" i="3"/>
  <c r="AD302" i="3"/>
  <c r="AD294" i="3"/>
  <c r="AD286" i="3"/>
  <c r="AD336" i="3"/>
  <c r="AD307" i="3"/>
  <c r="AD293" i="3"/>
  <c r="AD285" i="3"/>
  <c r="AD345" i="3"/>
  <c r="AD316" i="3"/>
  <c r="AD292" i="3"/>
  <c r="AD300" i="3"/>
  <c r="AD299" i="3"/>
  <c r="AD291" i="3"/>
  <c r="AD283" i="3"/>
  <c r="AD320" i="3"/>
  <c r="AD298" i="3"/>
  <c r="AD290" i="3"/>
  <c r="AD323" i="3"/>
  <c r="AD315" i="3"/>
  <c r="AD308" i="3"/>
  <c r="AD306" i="3"/>
  <c r="AD301" i="3"/>
  <c r="AD297" i="3"/>
  <c r="AD282" i="3"/>
  <c r="AD296" i="3"/>
  <c r="AD289" i="3"/>
  <c r="AD324" i="3"/>
  <c r="AD322" i="3"/>
  <c r="AD288" i="3"/>
  <c r="AD284" i="3"/>
  <c r="AD304" i="3"/>
  <c r="AE179" i="3"/>
  <c r="AE157" i="3"/>
  <c r="AE153" i="3"/>
  <c r="AE169" i="3"/>
  <c r="AE161" i="3"/>
  <c r="AE165" i="3"/>
  <c r="AE137" i="3"/>
  <c r="AE106" i="3"/>
  <c r="AE120" i="3"/>
  <c r="AE138" i="3"/>
  <c r="AE174" i="3"/>
  <c r="AE128" i="3"/>
  <c r="AE100" i="3"/>
  <c r="AE110" i="3"/>
  <c r="AE140" i="3"/>
  <c r="AE164" i="3"/>
  <c r="AE148" i="3"/>
  <c r="AE116" i="3"/>
  <c r="AE136" i="3"/>
  <c r="AE168" i="3"/>
  <c r="AE102" i="3"/>
  <c r="AE126" i="3"/>
  <c r="AE170" i="3"/>
  <c r="AE130" i="3"/>
  <c r="AE132" i="3"/>
  <c r="AE166" i="3"/>
  <c r="AE162" i="3"/>
  <c r="AE114" i="3"/>
  <c r="AE112" i="3"/>
  <c r="AE158" i="3"/>
  <c r="AE175" i="3"/>
  <c r="AE145" i="3"/>
  <c r="AE144" i="3"/>
  <c r="AE150" i="3"/>
  <c r="AE154" i="3"/>
  <c r="AE98" i="3"/>
  <c r="AE108" i="3"/>
  <c r="AE122" i="3"/>
  <c r="AE118" i="3"/>
  <c r="AE104" i="3"/>
  <c r="AE172" i="3"/>
  <c r="AE152" i="3"/>
  <c r="AE124" i="3"/>
  <c r="AE160" i="3"/>
  <c r="AE142" i="3"/>
  <c r="AE156" i="3"/>
  <c r="AE127" i="3"/>
  <c r="AE167" i="3"/>
  <c r="AE151" i="3"/>
  <c r="AE117" i="3"/>
  <c r="AE111" i="3"/>
  <c r="AE107" i="3"/>
  <c r="AE163" i="3"/>
  <c r="AE182" i="3"/>
  <c r="AE113" i="3"/>
  <c r="AE125" i="3"/>
  <c r="AE115" i="3"/>
  <c r="AE177" i="3"/>
  <c r="AE101" i="3"/>
  <c r="AE121" i="3"/>
  <c r="AE159" i="3"/>
  <c r="AE134" i="3"/>
  <c r="AE143" i="3"/>
  <c r="AE141" i="3"/>
  <c r="AE103" i="3"/>
  <c r="AE131" i="3"/>
  <c r="AE178" i="3"/>
  <c r="AE180" i="3"/>
  <c r="AE181" i="3"/>
  <c r="AE176" i="3"/>
  <c r="AE171" i="3"/>
  <c r="AE135" i="3"/>
  <c r="AE146" i="3"/>
  <c r="AE109" i="3"/>
  <c r="AE129" i="3"/>
  <c r="AE119" i="3"/>
  <c r="AE139" i="3"/>
  <c r="AE149" i="3"/>
  <c r="AE123" i="3"/>
  <c r="AE133" i="3"/>
  <c r="AE147" i="3"/>
  <c r="AE105" i="3"/>
  <c r="AE155" i="3"/>
  <c r="AE99" i="3"/>
  <c r="AE173" i="3"/>
  <c r="AK51" i="3"/>
  <c r="AK79" i="3"/>
  <c r="AK71" i="3"/>
  <c r="AK15" i="3"/>
  <c r="AK35" i="3"/>
  <c r="AK59" i="3"/>
  <c r="AK11" i="3"/>
  <c r="AK31" i="3"/>
  <c r="AK7" i="3"/>
  <c r="AK27" i="3"/>
  <c r="AK19" i="3"/>
  <c r="AK55" i="3"/>
  <c r="AK23" i="3"/>
  <c r="AK43" i="3"/>
  <c r="AK22" i="3"/>
  <c r="AK63" i="3"/>
  <c r="AK30" i="3"/>
  <c r="AK85" i="3"/>
  <c r="AK73" i="3"/>
  <c r="AK49" i="3"/>
  <c r="AK41" i="3"/>
  <c r="AK20" i="3"/>
  <c r="AK6" i="3"/>
  <c r="AK12" i="3"/>
  <c r="AK75" i="3"/>
  <c r="AK67" i="3"/>
  <c r="AK10" i="3"/>
  <c r="AK53" i="3"/>
  <c r="AK40" i="3"/>
  <c r="AK26" i="3"/>
  <c r="AK24" i="3"/>
  <c r="AK83" i="3"/>
  <c r="AK65" i="3"/>
  <c r="AK69" i="3"/>
  <c r="AK89" i="3"/>
  <c r="AK61" i="3"/>
  <c r="AK88" i="3"/>
  <c r="AK39" i="3"/>
  <c r="AK77" i="3"/>
  <c r="AK81" i="3"/>
  <c r="AK18" i="3"/>
  <c r="AK8" i="3"/>
  <c r="AK87" i="3"/>
  <c r="AK16" i="3"/>
  <c r="AK45" i="3"/>
  <c r="AK57" i="3"/>
  <c r="AK47" i="3"/>
  <c r="AK28" i="3"/>
  <c r="AK14" i="3"/>
  <c r="AK32" i="3"/>
  <c r="AK36" i="3"/>
  <c r="AK34" i="3"/>
  <c r="AK50" i="3"/>
  <c r="AK33" i="3"/>
  <c r="AK37" i="3"/>
  <c r="AK17" i="3"/>
  <c r="AK58" i="3"/>
  <c r="AK5" i="3"/>
  <c r="AK80" i="3"/>
  <c r="AK38" i="3"/>
  <c r="AK54" i="3"/>
  <c r="AK48" i="3"/>
  <c r="AK84" i="3"/>
  <c r="AK42" i="3"/>
  <c r="AK64" i="3"/>
  <c r="AK52" i="3"/>
  <c r="AK29" i="3"/>
  <c r="AK66" i="3"/>
  <c r="AK13" i="3"/>
  <c r="AK21" i="3"/>
  <c r="AK72" i="3"/>
  <c r="AK46" i="3"/>
  <c r="AK78" i="3"/>
  <c r="AK82" i="3"/>
  <c r="AK62" i="3"/>
  <c r="AK76" i="3"/>
  <c r="AK74" i="3"/>
  <c r="AK9" i="3"/>
  <c r="AK68" i="3"/>
  <c r="AK70" i="3"/>
  <c r="AK56" i="3"/>
  <c r="AK44" i="3"/>
  <c r="AK60" i="3"/>
  <c r="AK86" i="3"/>
  <c r="AK25" i="3"/>
  <c r="L279" i="3"/>
  <c r="AO168" i="3"/>
  <c r="AO140" i="3"/>
  <c r="AO137" i="3"/>
  <c r="AO164" i="3"/>
  <c r="AO148" i="3"/>
  <c r="AO119" i="3"/>
  <c r="AO99" i="3"/>
  <c r="AO127" i="3"/>
  <c r="AO135" i="3"/>
  <c r="AO139" i="3"/>
  <c r="AO103" i="3"/>
  <c r="AO136" i="3"/>
  <c r="AO123" i="3"/>
  <c r="AO131" i="3"/>
  <c r="AO117" i="3"/>
  <c r="AO153" i="3"/>
  <c r="AO98" i="3"/>
  <c r="AO157" i="3"/>
  <c r="AO145" i="3"/>
  <c r="AO181" i="3"/>
  <c r="AO107" i="3"/>
  <c r="AO156" i="3"/>
  <c r="AO160" i="3"/>
  <c r="AO176" i="3"/>
  <c r="AO175" i="3"/>
  <c r="AO144" i="3"/>
  <c r="AO152" i="3"/>
  <c r="AO115" i="3"/>
  <c r="AO165" i="3"/>
  <c r="AO113" i="3"/>
  <c r="AO141" i="3"/>
  <c r="AO143" i="3"/>
  <c r="AO109" i="3"/>
  <c r="AO147" i="3"/>
  <c r="AO133" i="3"/>
  <c r="AO108" i="3"/>
  <c r="AO172" i="3"/>
  <c r="AO132" i="3"/>
  <c r="AO142" i="3"/>
  <c r="AO182" i="3"/>
  <c r="AO124" i="3"/>
  <c r="AO166" i="3"/>
  <c r="AO121" i="3"/>
  <c r="AO125" i="3"/>
  <c r="AO128" i="3"/>
  <c r="AO154" i="3"/>
  <c r="AO161" i="3"/>
  <c r="AO174" i="3"/>
  <c r="AO167" i="3"/>
  <c r="AO163" i="3"/>
  <c r="AO146" i="3"/>
  <c r="AO159" i="3"/>
  <c r="AO151" i="3"/>
  <c r="AO116" i="3"/>
  <c r="AO155" i="3"/>
  <c r="AO110" i="3"/>
  <c r="AO173" i="3"/>
  <c r="AO158" i="3"/>
  <c r="AO178" i="3"/>
  <c r="AO179" i="3"/>
  <c r="AO180" i="3"/>
  <c r="AO149" i="3"/>
  <c r="AO138" i="3"/>
  <c r="AO112" i="3"/>
  <c r="AO122" i="3"/>
  <c r="AO150" i="3"/>
  <c r="AO162" i="3"/>
  <c r="AO130" i="3"/>
  <c r="AO177" i="3"/>
  <c r="AO106" i="3"/>
  <c r="AO170" i="3"/>
  <c r="AO129" i="3"/>
  <c r="AO101" i="3"/>
  <c r="AO169" i="3"/>
  <c r="AO171" i="3"/>
  <c r="AO105" i="3"/>
  <c r="AO100" i="3"/>
  <c r="AO102" i="3"/>
  <c r="AO118" i="3"/>
  <c r="AO114" i="3"/>
  <c r="AO111" i="3"/>
  <c r="AO120" i="3"/>
  <c r="AO126" i="3"/>
  <c r="AO104" i="3"/>
  <c r="AO134" i="3"/>
  <c r="AJ79" i="3"/>
  <c r="AJ67" i="3"/>
  <c r="AJ75" i="3"/>
  <c r="AJ63" i="3"/>
  <c r="AJ83" i="3"/>
  <c r="AJ59" i="3"/>
  <c r="AJ55" i="3"/>
  <c r="AJ43" i="3"/>
  <c r="AJ71" i="3"/>
  <c r="AJ48" i="3"/>
  <c r="AJ12" i="3"/>
  <c r="AJ81" i="3"/>
  <c r="AJ80" i="3"/>
  <c r="AJ44" i="3"/>
  <c r="AJ65" i="3"/>
  <c r="AJ57" i="3"/>
  <c r="AJ73" i="3"/>
  <c r="AJ16" i="3"/>
  <c r="AJ8" i="3"/>
  <c r="AJ32" i="3"/>
  <c r="AJ68" i="3"/>
  <c r="AJ85" i="3"/>
  <c r="AJ52" i="3"/>
  <c r="AJ61" i="3"/>
  <c r="AJ47" i="3"/>
  <c r="AJ40" i="3"/>
  <c r="AJ20" i="3"/>
  <c r="AJ28" i="3"/>
  <c r="AJ87" i="3"/>
  <c r="AJ38" i="3"/>
  <c r="AJ45" i="3"/>
  <c r="AJ24" i="3"/>
  <c r="AJ51" i="3"/>
  <c r="AJ49" i="3"/>
  <c r="AJ69" i="3"/>
  <c r="AJ77" i="3"/>
  <c r="AJ53" i="3"/>
  <c r="AJ84" i="3"/>
  <c r="AJ64" i="3"/>
  <c r="AJ27" i="3"/>
  <c r="AJ33" i="3"/>
  <c r="AJ36" i="3"/>
  <c r="AJ23" i="3"/>
  <c r="AJ15" i="3"/>
  <c r="AJ13" i="3"/>
  <c r="AJ17" i="3"/>
  <c r="AJ34" i="3"/>
  <c r="AJ78" i="3"/>
  <c r="AJ9" i="3"/>
  <c r="AJ42" i="3"/>
  <c r="AJ19" i="3"/>
  <c r="AJ39" i="3"/>
  <c r="AJ10" i="3"/>
  <c r="AJ25" i="3"/>
  <c r="AJ35" i="3"/>
  <c r="AJ11" i="3"/>
  <c r="AJ37" i="3"/>
  <c r="AJ41" i="3"/>
  <c r="AJ89" i="3"/>
  <c r="AJ76" i="3"/>
  <c r="AJ56" i="3"/>
  <c r="AJ72" i="3"/>
  <c r="AJ31" i="3"/>
  <c r="AJ58" i="3"/>
  <c r="AJ60" i="3"/>
  <c r="AJ22" i="3"/>
  <c r="AJ54" i="3"/>
  <c r="AJ6" i="3"/>
  <c r="AJ18" i="3"/>
  <c r="AJ29" i="3"/>
  <c r="AJ66" i="3"/>
  <c r="AJ88" i="3"/>
  <c r="AJ86" i="3"/>
  <c r="AJ21" i="3"/>
  <c r="AJ30" i="3"/>
  <c r="AJ7" i="3"/>
  <c r="AJ74" i="3"/>
  <c r="AJ46" i="3"/>
  <c r="AJ62" i="3"/>
  <c r="AJ14" i="3"/>
  <c r="AJ82" i="3"/>
  <c r="AJ26" i="3"/>
  <c r="AJ50" i="3"/>
  <c r="AJ5" i="3"/>
  <c r="AJ70" i="3"/>
  <c r="G84" i="8"/>
  <c r="G84" i="7"/>
  <c r="F88" i="6"/>
  <c r="AA166" i="3"/>
  <c r="AA162" i="3"/>
  <c r="AA170" i="3"/>
  <c r="AA115" i="3"/>
  <c r="AA171" i="3"/>
  <c r="AA176" i="3"/>
  <c r="AA179" i="3"/>
  <c r="AA119" i="3"/>
  <c r="AA155" i="3"/>
  <c r="AA105" i="3"/>
  <c r="AA103" i="3"/>
  <c r="AA157" i="3"/>
  <c r="AA142" i="3"/>
  <c r="AA137" i="3"/>
  <c r="AA163" i="3"/>
  <c r="AA145" i="3"/>
  <c r="AA107" i="3"/>
  <c r="AA165" i="3"/>
  <c r="AA169" i="3"/>
  <c r="AA131" i="3"/>
  <c r="AA159" i="3"/>
  <c r="AA99" i="3"/>
  <c r="AA123" i="3"/>
  <c r="AA150" i="3"/>
  <c r="AA127" i="3"/>
  <c r="AA135" i="3"/>
  <c r="AA161" i="3"/>
  <c r="AA153" i="3"/>
  <c r="AA167" i="3"/>
  <c r="AA149" i="3"/>
  <c r="AA120" i="3"/>
  <c r="AA128" i="3"/>
  <c r="AA100" i="3"/>
  <c r="AA114" i="3"/>
  <c r="AA140" i="3"/>
  <c r="AA173" i="3"/>
  <c r="AA126" i="3"/>
  <c r="AA113" i="3"/>
  <c r="AA147" i="3"/>
  <c r="AA133" i="3"/>
  <c r="AA124" i="3"/>
  <c r="AA154" i="3"/>
  <c r="AA151" i="3"/>
  <c r="AA132" i="3"/>
  <c r="AA175" i="3"/>
  <c r="AA102" i="3"/>
  <c r="AA101" i="3"/>
  <c r="AA156" i="3"/>
  <c r="AA116" i="3"/>
  <c r="AA138" i="3"/>
  <c r="AA130" i="3"/>
  <c r="AA143" i="3"/>
  <c r="AA111" i="3"/>
  <c r="AA117" i="3"/>
  <c r="AA125" i="3"/>
  <c r="AA108" i="3"/>
  <c r="AA110" i="3"/>
  <c r="AA168" i="3"/>
  <c r="AA109" i="3"/>
  <c r="AA182" i="3"/>
  <c r="AA118" i="3"/>
  <c r="AA98" i="3"/>
  <c r="AA152" i="3"/>
  <c r="AA180" i="3"/>
  <c r="AA158" i="3"/>
  <c r="AA141" i="3"/>
  <c r="AA122" i="3"/>
  <c r="AA106" i="3"/>
  <c r="AA134" i="3"/>
  <c r="AA144" i="3"/>
  <c r="AA112" i="3"/>
  <c r="AA172" i="3"/>
  <c r="AA177" i="3"/>
  <c r="AA129" i="3"/>
  <c r="AA178" i="3"/>
  <c r="AA146" i="3"/>
  <c r="AA139" i="3"/>
  <c r="AA160" i="3"/>
  <c r="AA148" i="3"/>
  <c r="AA121" i="3"/>
  <c r="AA174" i="3"/>
  <c r="AA181" i="3"/>
  <c r="AA136" i="3"/>
  <c r="AA104" i="3"/>
  <c r="AA164" i="3"/>
  <c r="G74" i="8"/>
  <c r="G74" i="7"/>
  <c r="F78" i="6"/>
  <c r="AK169" i="3"/>
  <c r="AK181" i="3"/>
  <c r="AK179" i="3"/>
  <c r="AK136" i="3"/>
  <c r="AK161" i="3"/>
  <c r="AK165" i="3"/>
  <c r="AK128" i="3"/>
  <c r="AK116" i="3"/>
  <c r="AK106" i="3"/>
  <c r="AK112" i="3"/>
  <c r="AK108" i="3"/>
  <c r="AK124" i="3"/>
  <c r="AK110" i="3"/>
  <c r="AK102" i="3"/>
  <c r="AK157" i="3"/>
  <c r="AK99" i="3"/>
  <c r="AK142" i="3"/>
  <c r="AK126" i="3"/>
  <c r="AK122" i="3"/>
  <c r="AK138" i="3"/>
  <c r="AK118" i="3"/>
  <c r="AK152" i="3"/>
  <c r="AK104" i="3"/>
  <c r="AK140" i="3"/>
  <c r="AK130" i="3"/>
  <c r="AK156" i="3"/>
  <c r="AK98" i="3"/>
  <c r="AK160" i="3"/>
  <c r="AK150" i="3"/>
  <c r="AK137" i="3"/>
  <c r="AK176" i="3"/>
  <c r="AK168" i="3"/>
  <c r="AK148" i="3"/>
  <c r="AK153" i="3"/>
  <c r="AK164" i="3"/>
  <c r="AK120" i="3"/>
  <c r="AK144" i="3"/>
  <c r="AK100" i="3"/>
  <c r="AK182" i="3"/>
  <c r="AK132" i="3"/>
  <c r="AK114" i="3"/>
  <c r="AK174" i="3"/>
  <c r="AK171" i="3"/>
  <c r="AK121" i="3"/>
  <c r="AK177" i="3"/>
  <c r="AK111" i="3"/>
  <c r="AK166" i="3"/>
  <c r="AK141" i="3"/>
  <c r="AK117" i="3"/>
  <c r="AK103" i="3"/>
  <c r="AK178" i="3"/>
  <c r="AK101" i="3"/>
  <c r="AK172" i="3"/>
  <c r="AK107" i="3"/>
  <c r="AK180" i="3"/>
  <c r="AK131" i="3"/>
  <c r="AK133" i="3"/>
  <c r="AK154" i="3"/>
  <c r="AK123" i="3"/>
  <c r="AK151" i="3"/>
  <c r="AK113" i="3"/>
  <c r="AK173" i="3"/>
  <c r="AK146" i="3"/>
  <c r="AK119" i="3"/>
  <c r="AK125" i="3"/>
  <c r="AK147" i="3"/>
  <c r="AK145" i="3"/>
  <c r="AK149" i="3"/>
  <c r="AK155" i="3"/>
  <c r="AK134" i="3"/>
  <c r="AK115" i="3"/>
  <c r="AK163" i="3"/>
  <c r="AK135" i="3"/>
  <c r="AK159" i="3"/>
  <c r="AK162" i="3"/>
  <c r="AK105" i="3"/>
  <c r="AK175" i="3"/>
  <c r="AK167" i="3"/>
  <c r="AK143" i="3"/>
  <c r="AK109" i="3"/>
  <c r="AK127" i="3"/>
  <c r="AK129" i="3"/>
  <c r="AK170" i="3"/>
  <c r="AK158" i="3"/>
  <c r="AK139" i="3"/>
  <c r="I9" i="5"/>
  <c r="C70" i="9" s="1"/>
  <c r="I187" i="3"/>
  <c r="F75" i="6"/>
  <c r="G71" i="8"/>
  <c r="G71" i="7"/>
  <c r="H279" i="3"/>
  <c r="F74" i="6"/>
  <c r="G70" i="8"/>
  <c r="G70" i="7"/>
  <c r="AA364" i="3"/>
  <c r="AA363" i="3"/>
  <c r="AA362" i="3"/>
  <c r="AA360" i="3"/>
  <c r="AA353" i="3"/>
  <c r="AA345" i="3"/>
  <c r="AA337" i="3"/>
  <c r="AA329" i="3"/>
  <c r="AA359" i="3"/>
  <c r="AA352" i="3"/>
  <c r="AA344" i="3"/>
  <c r="AA336" i="3"/>
  <c r="AA366" i="3"/>
  <c r="AA351" i="3"/>
  <c r="AA343" i="3"/>
  <c r="AA350" i="3"/>
  <c r="AA342" i="3"/>
  <c r="AA365" i="3"/>
  <c r="AA361" i="3"/>
  <c r="AA338" i="3"/>
  <c r="AA322" i="3"/>
  <c r="AA341" i="3"/>
  <c r="AA334" i="3"/>
  <c r="AA330" i="3"/>
  <c r="AA321" i="3"/>
  <c r="AA313" i="3"/>
  <c r="AA305" i="3"/>
  <c r="AA340" i="3"/>
  <c r="AA320" i="3"/>
  <c r="AA357" i="3"/>
  <c r="AA335" i="3"/>
  <c r="AA331" i="3"/>
  <c r="AA327" i="3"/>
  <c r="AA319" i="3"/>
  <c r="AA311" i="3"/>
  <c r="AA303" i="3"/>
  <c r="AA349" i="3"/>
  <c r="AA358" i="3"/>
  <c r="AA354" i="3"/>
  <c r="AA332" i="3"/>
  <c r="AA325" i="3"/>
  <c r="AA317" i="3"/>
  <c r="AA347" i="3"/>
  <c r="AA346" i="3"/>
  <c r="AA333" i="3"/>
  <c r="AA323" i="3"/>
  <c r="AA310" i="3"/>
  <c r="AA308" i="3"/>
  <c r="AA304" i="3"/>
  <c r="AA301" i="3"/>
  <c r="AA297" i="3"/>
  <c r="AA289" i="3"/>
  <c r="AA324" i="3"/>
  <c r="AA296" i="3"/>
  <c r="AA288" i="3"/>
  <c r="AA295" i="3"/>
  <c r="AA287" i="3"/>
  <c r="AA314" i="3"/>
  <c r="AA302" i="3"/>
  <c r="AA339" i="3"/>
  <c r="AA328" i="3"/>
  <c r="AA309" i="3"/>
  <c r="AA294" i="3"/>
  <c r="AA286" i="3"/>
  <c r="AA348" i="3"/>
  <c r="AA316" i="3"/>
  <c r="AA326" i="3"/>
  <c r="AA300" i="3"/>
  <c r="AA299" i="3"/>
  <c r="AA306" i="3"/>
  <c r="AA292" i="3"/>
  <c r="AA282" i="3"/>
  <c r="AA355" i="3"/>
  <c r="AA293" i="3"/>
  <c r="AA291" i="3"/>
  <c r="AA290" i="3"/>
  <c r="AA285" i="3"/>
  <c r="AA356" i="3"/>
  <c r="AA284" i="3"/>
  <c r="AA298" i="3"/>
  <c r="AA283" i="3"/>
  <c r="AA307" i="3"/>
  <c r="AA318" i="3"/>
  <c r="AA315" i="3"/>
  <c r="AA312" i="3"/>
  <c r="G80" i="8"/>
  <c r="F84" i="6"/>
  <c r="G80" i="7"/>
  <c r="AQ179" i="3"/>
  <c r="AQ166" i="3"/>
  <c r="AQ170" i="3"/>
  <c r="AQ142" i="3"/>
  <c r="AQ101" i="3"/>
  <c r="AQ135" i="3"/>
  <c r="AQ167" i="3"/>
  <c r="AQ143" i="3"/>
  <c r="AQ106" i="3"/>
  <c r="AQ115" i="3"/>
  <c r="AQ161" i="3"/>
  <c r="AQ171" i="3"/>
  <c r="AQ118" i="3"/>
  <c r="AQ155" i="3"/>
  <c r="AQ163" i="3"/>
  <c r="AQ180" i="3"/>
  <c r="AQ103" i="3"/>
  <c r="AQ159" i="3"/>
  <c r="AQ130" i="3"/>
  <c r="AQ153" i="3"/>
  <c r="AQ165" i="3"/>
  <c r="AQ139" i="3"/>
  <c r="AQ123" i="3"/>
  <c r="AQ102" i="3"/>
  <c r="AQ122" i="3"/>
  <c r="AQ107" i="3"/>
  <c r="AQ119" i="3"/>
  <c r="AQ157" i="3"/>
  <c r="AQ126" i="3"/>
  <c r="AQ172" i="3"/>
  <c r="AQ145" i="3"/>
  <c r="AQ150" i="3"/>
  <c r="AQ173" i="3"/>
  <c r="AQ99" i="3"/>
  <c r="AQ114" i="3"/>
  <c r="AQ110" i="3"/>
  <c r="AQ131" i="3"/>
  <c r="AQ127" i="3"/>
  <c r="AQ169" i="3"/>
  <c r="AQ144" i="3"/>
  <c r="AQ116" i="3"/>
  <c r="AQ141" i="3"/>
  <c r="AQ178" i="3"/>
  <c r="AQ108" i="3"/>
  <c r="AQ154" i="3"/>
  <c r="AQ120" i="3"/>
  <c r="AQ109" i="3"/>
  <c r="AQ151" i="3"/>
  <c r="AQ152" i="3"/>
  <c r="AQ134" i="3"/>
  <c r="AQ100" i="3"/>
  <c r="AQ158" i="3"/>
  <c r="AQ146" i="3"/>
  <c r="AQ160" i="3"/>
  <c r="AQ140" i="3"/>
  <c r="AQ136" i="3"/>
  <c r="AQ133" i="3"/>
  <c r="AQ182" i="3"/>
  <c r="AQ117" i="3"/>
  <c r="AQ147" i="3"/>
  <c r="AQ104" i="3"/>
  <c r="AQ177" i="3"/>
  <c r="AQ149" i="3"/>
  <c r="AQ129" i="3"/>
  <c r="AQ148" i="3"/>
  <c r="AQ175" i="3"/>
  <c r="AQ156" i="3"/>
  <c r="AQ98" i="3"/>
  <c r="AQ128" i="3"/>
  <c r="AQ111" i="3"/>
  <c r="AQ105" i="3"/>
  <c r="AQ181" i="3"/>
  <c r="AQ176" i="3"/>
  <c r="AQ138" i="3"/>
  <c r="AQ174" i="3"/>
  <c r="AQ137" i="3"/>
  <c r="AQ125" i="3"/>
  <c r="AQ112" i="3"/>
  <c r="AQ113" i="3"/>
  <c r="AQ168" i="3"/>
  <c r="AQ162" i="3"/>
  <c r="AQ124" i="3"/>
  <c r="AQ121" i="3"/>
  <c r="AQ132" i="3"/>
  <c r="AQ164" i="3"/>
  <c r="H84" i="10"/>
  <c r="B87" i="10" s="1"/>
  <c r="AM365" i="3"/>
  <c r="AM358" i="3"/>
  <c r="AM357" i="3"/>
  <c r="AM366" i="3"/>
  <c r="AM364" i="3"/>
  <c r="AM356" i="3"/>
  <c r="AM362" i="3"/>
  <c r="AM355" i="3"/>
  <c r="AM347" i="3"/>
  <c r="AM339" i="3"/>
  <c r="AM331" i="3"/>
  <c r="AM354" i="3"/>
  <c r="AM346" i="3"/>
  <c r="AM338" i="3"/>
  <c r="AM353" i="3"/>
  <c r="AM345" i="3"/>
  <c r="AM363" i="3"/>
  <c r="AM352" i="3"/>
  <c r="AM344" i="3"/>
  <c r="AM361" i="3"/>
  <c r="AM359" i="3"/>
  <c r="AM360" i="3"/>
  <c r="AM350" i="3"/>
  <c r="AM340" i="3"/>
  <c r="AM343" i="3"/>
  <c r="AM324" i="3"/>
  <c r="AM332" i="3"/>
  <c r="AM329" i="3"/>
  <c r="AM323" i="3"/>
  <c r="AM315" i="3"/>
  <c r="AM307" i="3"/>
  <c r="AM349" i="3"/>
  <c r="AM322" i="3"/>
  <c r="AM336" i="3"/>
  <c r="AM333" i="3"/>
  <c r="AM348" i="3"/>
  <c r="AM342" i="3"/>
  <c r="AM321" i="3"/>
  <c r="AM313" i="3"/>
  <c r="AM305" i="3"/>
  <c r="AM330" i="3"/>
  <c r="AM327" i="3"/>
  <c r="AM319" i="3"/>
  <c r="AM311" i="3"/>
  <c r="AM328" i="3"/>
  <c r="AM325" i="3"/>
  <c r="AM317" i="3"/>
  <c r="AM351" i="3"/>
  <c r="AM334" i="3"/>
  <c r="AM299" i="3"/>
  <c r="AM291" i="3"/>
  <c r="AM283" i="3"/>
  <c r="AM341" i="3"/>
  <c r="AM303" i="3"/>
  <c r="AM316" i="3"/>
  <c r="AM300" i="3"/>
  <c r="AM298" i="3"/>
  <c r="AM290" i="3"/>
  <c r="AM282" i="3"/>
  <c r="AM297" i="3"/>
  <c r="AM289" i="3"/>
  <c r="AM320" i="3"/>
  <c r="AM337" i="3"/>
  <c r="AM306" i="3"/>
  <c r="AM296" i="3"/>
  <c r="AM288" i="3"/>
  <c r="AM312" i="3"/>
  <c r="AM310" i="3"/>
  <c r="AM304" i="3"/>
  <c r="AM301" i="3"/>
  <c r="AM318" i="3"/>
  <c r="AM335" i="3"/>
  <c r="AM314" i="3"/>
  <c r="AM302" i="3"/>
  <c r="AM292" i="3"/>
  <c r="AM293" i="3"/>
  <c r="AM284" i="3"/>
  <c r="AM308" i="3"/>
  <c r="AM309" i="3"/>
  <c r="AM295" i="3"/>
  <c r="AM286" i="3"/>
  <c r="AM294" i="3"/>
  <c r="AM326" i="3"/>
  <c r="AM287" i="3"/>
  <c r="AM285" i="3"/>
  <c r="AC171" i="3"/>
  <c r="AC167" i="3"/>
  <c r="AC176" i="3"/>
  <c r="AC181" i="3"/>
  <c r="AC163" i="3"/>
  <c r="AC104" i="3"/>
  <c r="AC98" i="3"/>
  <c r="AC118" i="3"/>
  <c r="AC130" i="3"/>
  <c r="AC114" i="3"/>
  <c r="AC106" i="3"/>
  <c r="AC140" i="3"/>
  <c r="AC108" i="3"/>
  <c r="AC112" i="3"/>
  <c r="AC102" i="3"/>
  <c r="AC110" i="3"/>
  <c r="AC122" i="3"/>
  <c r="AC142" i="3"/>
  <c r="AC100" i="3"/>
  <c r="AC164" i="3"/>
  <c r="AC99" i="3"/>
  <c r="AC155" i="3"/>
  <c r="AC135" i="3"/>
  <c r="AC148" i="3"/>
  <c r="AC152" i="3"/>
  <c r="AC126" i="3"/>
  <c r="AC175" i="3"/>
  <c r="AC116" i="3"/>
  <c r="AC128" i="3"/>
  <c r="AC156" i="3"/>
  <c r="AC179" i="3"/>
  <c r="AC151" i="3"/>
  <c r="AC136" i="3"/>
  <c r="AC139" i="3"/>
  <c r="AC168" i="3"/>
  <c r="AC120" i="3"/>
  <c r="AC144" i="3"/>
  <c r="AC124" i="3"/>
  <c r="AC160" i="3"/>
  <c r="AC177" i="3"/>
  <c r="AC159" i="3"/>
  <c r="AC132" i="3"/>
  <c r="AC182" i="3"/>
  <c r="AC170" i="3"/>
  <c r="AC111" i="3"/>
  <c r="AC172" i="3"/>
  <c r="AC133" i="3"/>
  <c r="AC158" i="3"/>
  <c r="AC123" i="3"/>
  <c r="AC119" i="3"/>
  <c r="AC103" i="3"/>
  <c r="AC127" i="3"/>
  <c r="AC169" i="3"/>
  <c r="AC165" i="3"/>
  <c r="AC138" i="3"/>
  <c r="AC105" i="3"/>
  <c r="AC141" i="3"/>
  <c r="AC147" i="3"/>
  <c r="AC129" i="3"/>
  <c r="AC145" i="3"/>
  <c r="AC180" i="3"/>
  <c r="AC137" i="3"/>
  <c r="AC161" i="3"/>
  <c r="AC149" i="3"/>
  <c r="AC121" i="3"/>
  <c r="AC125" i="3"/>
  <c r="AC117" i="3"/>
  <c r="AC101" i="3"/>
  <c r="AC166" i="3"/>
  <c r="AC146" i="3"/>
  <c r="AC157" i="3"/>
  <c r="AC153" i="3"/>
  <c r="AC150" i="3"/>
  <c r="AC109" i="3"/>
  <c r="AC107" i="3"/>
  <c r="AC178" i="3"/>
  <c r="AC173" i="3"/>
  <c r="AC162" i="3"/>
  <c r="AC131" i="3"/>
  <c r="AC113" i="3"/>
  <c r="AC154" i="3"/>
  <c r="AC134" i="3"/>
  <c r="AC115" i="3"/>
  <c r="AC143" i="3"/>
  <c r="AC174" i="3"/>
  <c r="AJ136" i="3"/>
  <c r="AJ140" i="3"/>
  <c r="AJ148" i="3"/>
  <c r="AJ128" i="3"/>
  <c r="AJ116" i="3"/>
  <c r="AJ144" i="3"/>
  <c r="AJ100" i="3"/>
  <c r="AJ164" i="3"/>
  <c r="AJ120" i="3"/>
  <c r="AJ132" i="3"/>
  <c r="AJ124" i="3"/>
  <c r="AJ102" i="3"/>
  <c r="AJ112" i="3"/>
  <c r="AJ160" i="3"/>
  <c r="AJ158" i="3"/>
  <c r="AJ168" i="3"/>
  <c r="AJ129" i="3"/>
  <c r="AJ108" i="3"/>
  <c r="AJ106" i="3"/>
  <c r="AJ99" i="3"/>
  <c r="AJ176" i="3"/>
  <c r="AJ110" i="3"/>
  <c r="AJ162" i="3"/>
  <c r="AJ126" i="3"/>
  <c r="AJ105" i="3"/>
  <c r="AJ137" i="3"/>
  <c r="AJ135" i="3"/>
  <c r="AJ104" i="3"/>
  <c r="AJ154" i="3"/>
  <c r="AJ150" i="3"/>
  <c r="AJ179" i="3"/>
  <c r="AJ107" i="3"/>
  <c r="AJ109" i="3"/>
  <c r="AJ152" i="3"/>
  <c r="AJ180" i="3"/>
  <c r="AJ138" i="3"/>
  <c r="AJ156" i="3"/>
  <c r="AJ118" i="3"/>
  <c r="AJ170" i="3"/>
  <c r="AJ122" i="3"/>
  <c r="AJ130" i="3"/>
  <c r="AJ166" i="3"/>
  <c r="AJ117" i="3"/>
  <c r="AJ142" i="3"/>
  <c r="AJ101" i="3"/>
  <c r="AJ182" i="3"/>
  <c r="AJ114" i="3"/>
  <c r="AJ115" i="3"/>
  <c r="AJ157" i="3"/>
  <c r="AJ141" i="3"/>
  <c r="AJ177" i="3"/>
  <c r="AJ111" i="3"/>
  <c r="AJ165" i="3"/>
  <c r="AJ151" i="3"/>
  <c r="AJ134" i="3"/>
  <c r="AJ153" i="3"/>
  <c r="AJ174" i="3"/>
  <c r="AJ169" i="3"/>
  <c r="AJ155" i="3"/>
  <c r="AJ159" i="3"/>
  <c r="AJ103" i="3"/>
  <c r="AJ163" i="3"/>
  <c r="AJ133" i="3"/>
  <c r="AJ146" i="3"/>
  <c r="AJ172" i="3"/>
  <c r="AJ119" i="3"/>
  <c r="AJ121" i="3"/>
  <c r="AJ98" i="3"/>
  <c r="AJ161" i="3"/>
  <c r="AJ143" i="3"/>
  <c r="AJ139" i="3"/>
  <c r="AJ171" i="3"/>
  <c r="AJ125" i="3"/>
  <c r="AJ147" i="3"/>
  <c r="AJ167" i="3"/>
  <c r="AJ178" i="3"/>
  <c r="AJ149" i="3"/>
  <c r="AJ127" i="3"/>
  <c r="AJ113" i="3"/>
  <c r="AJ173" i="3"/>
  <c r="AJ145" i="3"/>
  <c r="AJ181" i="3"/>
  <c r="AJ175" i="3"/>
  <c r="AJ131" i="3"/>
  <c r="AJ123" i="3"/>
  <c r="I279" i="3"/>
  <c r="AL365" i="3"/>
  <c r="AL366" i="3"/>
  <c r="AL364" i="3"/>
  <c r="AL363" i="3"/>
  <c r="AL362" i="3"/>
  <c r="AL361" i="3"/>
  <c r="AL360" i="3"/>
  <c r="AL357" i="3"/>
  <c r="AL355" i="3"/>
  <c r="AL347" i="3"/>
  <c r="AL339" i="3"/>
  <c r="AL331" i="3"/>
  <c r="AL354" i="3"/>
  <c r="AL346" i="3"/>
  <c r="AL338" i="3"/>
  <c r="AL330" i="3"/>
  <c r="AL358" i="3"/>
  <c r="AL353" i="3"/>
  <c r="AL345" i="3"/>
  <c r="AL352" i="3"/>
  <c r="AL351" i="3"/>
  <c r="AL343" i="3"/>
  <c r="AL335" i="3"/>
  <c r="AL356" i="3"/>
  <c r="AL348" i="3"/>
  <c r="AL328" i="3"/>
  <c r="AL325" i="3"/>
  <c r="AL317" i="3"/>
  <c r="AL309" i="3"/>
  <c r="AL301" i="3"/>
  <c r="AL350" i="3"/>
  <c r="AL340" i="3"/>
  <c r="AL344" i="3"/>
  <c r="AL332" i="3"/>
  <c r="AL329" i="3"/>
  <c r="AL323" i="3"/>
  <c r="AL315" i="3"/>
  <c r="AL307" i="3"/>
  <c r="AL349" i="3"/>
  <c r="AL322" i="3"/>
  <c r="AL314" i="3"/>
  <c r="AL306" i="3"/>
  <c r="AL336" i="3"/>
  <c r="AL333" i="3"/>
  <c r="AL342" i="3"/>
  <c r="AL321" i="3"/>
  <c r="AL334" i="3"/>
  <c r="AL337" i="3"/>
  <c r="AL359" i="3"/>
  <c r="AL305" i="3"/>
  <c r="AL299" i="3"/>
  <c r="AL291" i="3"/>
  <c r="AL283" i="3"/>
  <c r="AL341" i="3"/>
  <c r="AL313" i="3"/>
  <c r="AL303" i="3"/>
  <c r="AL316" i="3"/>
  <c r="AL300" i="3"/>
  <c r="AL298" i="3"/>
  <c r="AL290" i="3"/>
  <c r="AL282" i="3"/>
  <c r="AL327" i="3"/>
  <c r="AL319" i="3"/>
  <c r="AL297" i="3"/>
  <c r="AL289" i="3"/>
  <c r="AL320" i="3"/>
  <c r="AL296" i="3"/>
  <c r="AL308" i="3"/>
  <c r="AL295" i="3"/>
  <c r="AL287" i="3"/>
  <c r="AL326" i="3"/>
  <c r="AL294" i="3"/>
  <c r="AL318" i="3"/>
  <c r="AL324" i="3"/>
  <c r="AL311" i="3"/>
  <c r="AL293" i="3"/>
  <c r="AL285" i="3"/>
  <c r="AL292" i="3"/>
  <c r="AL304" i="3"/>
  <c r="AL284" i="3"/>
  <c r="AL312" i="3"/>
  <c r="AL302" i="3"/>
  <c r="AL310" i="3"/>
  <c r="AL288" i="3"/>
  <c r="AL286" i="3"/>
  <c r="AF168" i="3"/>
  <c r="AF164" i="3"/>
  <c r="AF181" i="3"/>
  <c r="AF148" i="3"/>
  <c r="AF135" i="3"/>
  <c r="AF157" i="3"/>
  <c r="AF153" i="3"/>
  <c r="AF140" i="3"/>
  <c r="AF144" i="3"/>
  <c r="AF156" i="3"/>
  <c r="AF177" i="3"/>
  <c r="AF160" i="3"/>
  <c r="AF152" i="3"/>
  <c r="AF137" i="3"/>
  <c r="AF99" i="3"/>
  <c r="AF126" i="3"/>
  <c r="AF167" i="3"/>
  <c r="AF171" i="3"/>
  <c r="AF128" i="3"/>
  <c r="AF105" i="3"/>
  <c r="AF115" i="3"/>
  <c r="AF102" i="3"/>
  <c r="AF130" i="3"/>
  <c r="AF108" i="3"/>
  <c r="AF132" i="3"/>
  <c r="AF159" i="3"/>
  <c r="AF120" i="3"/>
  <c r="AF112" i="3"/>
  <c r="AF98" i="3"/>
  <c r="AF103" i="3"/>
  <c r="AF139" i="3"/>
  <c r="AF114" i="3"/>
  <c r="AF109" i="3"/>
  <c r="AF147" i="3"/>
  <c r="AF107" i="3"/>
  <c r="AF142" i="3"/>
  <c r="AF101" i="3"/>
  <c r="AF110" i="3"/>
  <c r="AF173" i="3"/>
  <c r="AF116" i="3"/>
  <c r="AF161" i="3"/>
  <c r="AF169" i="3"/>
  <c r="AF122" i="3"/>
  <c r="AF138" i="3"/>
  <c r="AF106" i="3"/>
  <c r="AF145" i="3"/>
  <c r="AF155" i="3"/>
  <c r="AF136" i="3"/>
  <c r="AF176" i="3"/>
  <c r="AF104" i="3"/>
  <c r="AF118" i="3"/>
  <c r="AF163" i="3"/>
  <c r="AF180" i="3"/>
  <c r="AF172" i="3"/>
  <c r="AF149" i="3"/>
  <c r="AF179" i="3"/>
  <c r="AF175" i="3"/>
  <c r="AF100" i="3"/>
  <c r="AF165" i="3"/>
  <c r="AF111" i="3"/>
  <c r="AF124" i="3"/>
  <c r="AF154" i="3"/>
  <c r="AF174" i="3"/>
  <c r="AF125" i="3"/>
  <c r="AF146" i="3"/>
  <c r="AF143" i="3"/>
  <c r="AF117" i="3"/>
  <c r="AF182" i="3"/>
  <c r="AF133" i="3"/>
  <c r="AF113" i="3"/>
  <c r="AF121" i="3"/>
  <c r="AF170" i="3"/>
  <c r="AF123" i="3"/>
  <c r="AF119" i="3"/>
  <c r="AF158" i="3"/>
  <c r="AF162" i="3"/>
  <c r="AF141" i="3"/>
  <c r="AF150" i="3"/>
  <c r="AF129" i="3"/>
  <c r="AF131" i="3"/>
  <c r="AF178" i="3"/>
  <c r="AF166" i="3"/>
  <c r="AF151" i="3"/>
  <c r="AF127" i="3"/>
  <c r="AF134" i="3"/>
  <c r="AB81" i="3"/>
  <c r="AB69" i="3"/>
  <c r="AB77" i="3"/>
  <c r="AB65" i="3"/>
  <c r="AB57" i="3"/>
  <c r="AB85" i="3"/>
  <c r="AB61" i="3"/>
  <c r="AB53" i="3"/>
  <c r="AB73" i="3"/>
  <c r="AB45" i="3"/>
  <c r="AB42" i="3"/>
  <c r="AB67" i="3"/>
  <c r="AB62" i="3"/>
  <c r="AB44" i="3"/>
  <c r="AB78" i="3"/>
  <c r="AB34" i="3"/>
  <c r="AB83" i="3"/>
  <c r="AB10" i="3"/>
  <c r="AB82" i="3"/>
  <c r="AB18" i="3"/>
  <c r="AB87" i="3"/>
  <c r="AB6" i="3"/>
  <c r="AB41" i="3"/>
  <c r="AB22" i="3"/>
  <c r="AB47" i="3"/>
  <c r="AB50" i="3"/>
  <c r="AB26" i="3"/>
  <c r="AB30" i="3"/>
  <c r="AB71" i="3"/>
  <c r="AB59" i="3"/>
  <c r="AB86" i="3"/>
  <c r="AB14" i="3"/>
  <c r="AB63" i="3"/>
  <c r="AB43" i="3"/>
  <c r="AB40" i="3"/>
  <c r="AB66" i="3"/>
  <c r="AB55" i="3"/>
  <c r="AB75" i="3"/>
  <c r="AB38" i="3"/>
  <c r="AB79" i="3"/>
  <c r="AB58" i="3"/>
  <c r="AB49" i="3"/>
  <c r="AB46" i="3"/>
  <c r="AB74" i="3"/>
  <c r="AB36" i="3"/>
  <c r="AB51" i="3"/>
  <c r="AB88" i="3"/>
  <c r="AB70" i="3"/>
  <c r="AB48" i="3"/>
  <c r="AB60" i="3"/>
  <c r="AB39" i="3"/>
  <c r="AB54" i="3"/>
  <c r="AB89" i="3"/>
  <c r="AB76" i="3"/>
  <c r="AB80" i="3"/>
  <c r="AB25" i="3"/>
  <c r="AB23" i="3"/>
  <c r="AB52" i="3"/>
  <c r="AB64" i="3"/>
  <c r="AB84" i="3"/>
  <c r="AB72" i="3"/>
  <c r="AB13" i="3"/>
  <c r="AB11" i="3"/>
  <c r="AB8" i="3"/>
  <c r="AB9" i="3"/>
  <c r="AB20" i="3"/>
  <c r="AB29" i="3"/>
  <c r="AB24" i="3"/>
  <c r="AB33" i="3"/>
  <c r="AB12" i="3"/>
  <c r="AB7" i="3"/>
  <c r="AB37" i="3"/>
  <c r="AB68" i="3"/>
  <c r="AB28" i="3"/>
  <c r="AB35" i="3"/>
  <c r="AB21" i="3"/>
  <c r="AB32" i="3"/>
  <c r="AB56" i="3"/>
  <c r="AB16" i="3"/>
  <c r="AB31" i="3"/>
  <c r="AB27" i="3"/>
  <c r="AB17" i="3"/>
  <c r="AB15" i="3"/>
  <c r="AB5" i="3"/>
  <c r="AB19" i="3"/>
  <c r="E113" i="1"/>
  <c r="V113" i="1" s="1"/>
  <c r="E109" i="1"/>
  <c r="F83" i="6"/>
  <c r="G79" i="7"/>
  <c r="G79" i="8"/>
  <c r="G72" i="8"/>
  <c r="F76" i="6"/>
  <c r="G72" i="7"/>
  <c r="AD179" i="3"/>
  <c r="AD176" i="3"/>
  <c r="AD142" i="3"/>
  <c r="AD98" i="3"/>
  <c r="AD122" i="3"/>
  <c r="AD166" i="3"/>
  <c r="AD181" i="3"/>
  <c r="AD126" i="3"/>
  <c r="AD102" i="3"/>
  <c r="AD158" i="3"/>
  <c r="AD172" i="3"/>
  <c r="AD148" i="3"/>
  <c r="AD169" i="3"/>
  <c r="AD110" i="3"/>
  <c r="AD170" i="3"/>
  <c r="AD150" i="3"/>
  <c r="AD160" i="3"/>
  <c r="AD173" i="3"/>
  <c r="AD162" i="3"/>
  <c r="AD106" i="3"/>
  <c r="AD164" i="3"/>
  <c r="AD118" i="3"/>
  <c r="AD161" i="3"/>
  <c r="AD168" i="3"/>
  <c r="AD144" i="3"/>
  <c r="AD136" i="3"/>
  <c r="AD177" i="3"/>
  <c r="AD114" i="3"/>
  <c r="AD153" i="3"/>
  <c r="AD146" i="3"/>
  <c r="AD154" i="3"/>
  <c r="AD140" i="3"/>
  <c r="AD156" i="3"/>
  <c r="AD165" i="3"/>
  <c r="AD130" i="3"/>
  <c r="AD174" i="3"/>
  <c r="AD152" i="3"/>
  <c r="AD157" i="3"/>
  <c r="AD104" i="3"/>
  <c r="AD138" i="3"/>
  <c r="AD124" i="3"/>
  <c r="AD111" i="3"/>
  <c r="AD131" i="3"/>
  <c r="AD123" i="3"/>
  <c r="AD163" i="3"/>
  <c r="AD180" i="3"/>
  <c r="AD119" i="3"/>
  <c r="AD151" i="3"/>
  <c r="AD115" i="3"/>
  <c r="AD121" i="3"/>
  <c r="AD125" i="3"/>
  <c r="AD107" i="3"/>
  <c r="AD167" i="3"/>
  <c r="AD113" i="3"/>
  <c r="AD141" i="3"/>
  <c r="AD105" i="3"/>
  <c r="AD139" i="3"/>
  <c r="AD171" i="3"/>
  <c r="AD127" i="3"/>
  <c r="AD101" i="3"/>
  <c r="AD182" i="3"/>
  <c r="AD100" i="3"/>
  <c r="AD117" i="3"/>
  <c r="AD109" i="3"/>
  <c r="AD178" i="3"/>
  <c r="AD134" i="3"/>
  <c r="AD175" i="3"/>
  <c r="AD99" i="3"/>
  <c r="AD135" i="3"/>
  <c r="AD159" i="3"/>
  <c r="AD120" i="3"/>
  <c r="AD108" i="3"/>
  <c r="AD128" i="3"/>
  <c r="AD132" i="3"/>
  <c r="AD137" i="3"/>
  <c r="AD149" i="3"/>
  <c r="AD129" i="3"/>
  <c r="AD103" i="3"/>
  <c r="AD133" i="3"/>
  <c r="AD145" i="3"/>
  <c r="AD112" i="3"/>
  <c r="AD143" i="3"/>
  <c r="AD147" i="3"/>
  <c r="AD155" i="3"/>
  <c r="AD116" i="3"/>
  <c r="AM176" i="3"/>
  <c r="AM181" i="3"/>
  <c r="AM167" i="3"/>
  <c r="AM174" i="3"/>
  <c r="AM163" i="3"/>
  <c r="AM155" i="3"/>
  <c r="AM159" i="3"/>
  <c r="AM104" i="3"/>
  <c r="AM98" i="3"/>
  <c r="AM106" i="3"/>
  <c r="AM132" i="3"/>
  <c r="AM139" i="3"/>
  <c r="AM168" i="3"/>
  <c r="AM166" i="3"/>
  <c r="AM160" i="3"/>
  <c r="AM123" i="3"/>
  <c r="AM128" i="3"/>
  <c r="AM150" i="3"/>
  <c r="AM120" i="3"/>
  <c r="AM108" i="3"/>
  <c r="AM126" i="3"/>
  <c r="AM116" i="3"/>
  <c r="AM164" i="3"/>
  <c r="AM112" i="3"/>
  <c r="AM136" i="3"/>
  <c r="AM171" i="3"/>
  <c r="AM118" i="3"/>
  <c r="AM124" i="3"/>
  <c r="AM131" i="3"/>
  <c r="AM122" i="3"/>
  <c r="AM170" i="3"/>
  <c r="AM152" i="3"/>
  <c r="AM100" i="3"/>
  <c r="AM142" i="3"/>
  <c r="AM177" i="3"/>
  <c r="AM114" i="3"/>
  <c r="AM144" i="3"/>
  <c r="AM102" i="3"/>
  <c r="AM119" i="3"/>
  <c r="AM140" i="3"/>
  <c r="AM172" i="3"/>
  <c r="AM127" i="3"/>
  <c r="AM130" i="3"/>
  <c r="AM156" i="3"/>
  <c r="AM135" i="3"/>
  <c r="AM162" i="3"/>
  <c r="AM148" i="3"/>
  <c r="AM110" i="3"/>
  <c r="AM99" i="3"/>
  <c r="AM161" i="3"/>
  <c r="AM149" i="3"/>
  <c r="AM125" i="3"/>
  <c r="AM146" i="3"/>
  <c r="AM103" i="3"/>
  <c r="AM179" i="3"/>
  <c r="AM169" i="3"/>
  <c r="AM115" i="3"/>
  <c r="AM137" i="3"/>
  <c r="AM113" i="3"/>
  <c r="AM175" i="3"/>
  <c r="AM182" i="3"/>
  <c r="AM117" i="3"/>
  <c r="AM151" i="3"/>
  <c r="AM173" i="3"/>
  <c r="AM165" i="3"/>
  <c r="AM107" i="3"/>
  <c r="AM133" i="3"/>
  <c r="AM105" i="3"/>
  <c r="AM129" i="3"/>
  <c r="AM121" i="3"/>
  <c r="AM153" i="3"/>
  <c r="AM141" i="3"/>
  <c r="AM154" i="3"/>
  <c r="AM138" i="3"/>
  <c r="AM134" i="3"/>
  <c r="AM143" i="3"/>
  <c r="AM180" i="3"/>
  <c r="AM147" i="3"/>
  <c r="AM101" i="3"/>
  <c r="AM157" i="3"/>
  <c r="AM145" i="3"/>
  <c r="AM111" i="3"/>
  <c r="AM109" i="3"/>
  <c r="AM158" i="3"/>
  <c r="AM178" i="3"/>
  <c r="AK271" i="3"/>
  <c r="AK269" i="3"/>
  <c r="AK274" i="3"/>
  <c r="AK260" i="3"/>
  <c r="AK252" i="3"/>
  <c r="AK259" i="3"/>
  <c r="AK251" i="3"/>
  <c r="AK243" i="3"/>
  <c r="AK272" i="3"/>
  <c r="AK257" i="3"/>
  <c r="AK249" i="3"/>
  <c r="AK270" i="3"/>
  <c r="AK273" i="3"/>
  <c r="AK263" i="3"/>
  <c r="AK262" i="3"/>
  <c r="AK267" i="3"/>
  <c r="AK266" i="3"/>
  <c r="AK265" i="3"/>
  <c r="AK264" i="3"/>
  <c r="AK248" i="3"/>
  <c r="AK246" i="3"/>
  <c r="AK235" i="3"/>
  <c r="AK227" i="3"/>
  <c r="AK219" i="3"/>
  <c r="AK211" i="3"/>
  <c r="AK250" i="3"/>
  <c r="AK254" i="3"/>
  <c r="AK234" i="3"/>
  <c r="AK226" i="3"/>
  <c r="AK218" i="3"/>
  <c r="AK210" i="3"/>
  <c r="AK258" i="3"/>
  <c r="AK244" i="3"/>
  <c r="AK268" i="3"/>
  <c r="AK241" i="3"/>
  <c r="AK261" i="3"/>
  <c r="AK240" i="3"/>
  <c r="AK256" i="3"/>
  <c r="AK247" i="3"/>
  <c r="AK242" i="3"/>
  <c r="AK255" i="3"/>
  <c r="AK253" i="3"/>
  <c r="AK237" i="3"/>
  <c r="AK229" i="3"/>
  <c r="AK221" i="3"/>
  <c r="AK214" i="3"/>
  <c r="AK208" i="3"/>
  <c r="AK197" i="3"/>
  <c r="AK196" i="3"/>
  <c r="AK225" i="3"/>
  <c r="AK216" i="3"/>
  <c r="AK203" i="3"/>
  <c r="AK195" i="3"/>
  <c r="AK245" i="3"/>
  <c r="AK236" i="3"/>
  <c r="AK224" i="3"/>
  <c r="AK209" i="3"/>
  <c r="AK204" i="3"/>
  <c r="AK205" i="3"/>
  <c r="AK202" i="3"/>
  <c r="AK194" i="3"/>
  <c r="AK228" i="3"/>
  <c r="AK223" i="3"/>
  <c r="AK232" i="3"/>
  <c r="AK220" i="3"/>
  <c r="AK206" i="3"/>
  <c r="AK201" i="3"/>
  <c r="AK193" i="3"/>
  <c r="AK238" i="3"/>
  <c r="AK231" i="3"/>
  <c r="AK230" i="3"/>
  <c r="AK222" i="3"/>
  <c r="AK215" i="3"/>
  <c r="AK200" i="3"/>
  <c r="AK207" i="3"/>
  <c r="AK217" i="3"/>
  <c r="AK198" i="3"/>
  <c r="AK190" i="3"/>
  <c r="AK192" i="3"/>
  <c r="AK213" i="3"/>
  <c r="AK191" i="3"/>
  <c r="AK199" i="3"/>
  <c r="AK233" i="3"/>
  <c r="AK239" i="3"/>
  <c r="AK212" i="3"/>
  <c r="AH181" i="3"/>
  <c r="AH157" i="3"/>
  <c r="AH153" i="3"/>
  <c r="AH175" i="3"/>
  <c r="AH148" i="3"/>
  <c r="AH101" i="3"/>
  <c r="AH141" i="3"/>
  <c r="AH151" i="3"/>
  <c r="AH171" i="3"/>
  <c r="AH163" i="3"/>
  <c r="AH161" i="3"/>
  <c r="AH180" i="3"/>
  <c r="AH165" i="3"/>
  <c r="AH136" i="3"/>
  <c r="AH135" i="3"/>
  <c r="AH155" i="3"/>
  <c r="AH169" i="3"/>
  <c r="AH140" i="3"/>
  <c r="AH182" i="3"/>
  <c r="AH159" i="3"/>
  <c r="AH152" i="3"/>
  <c r="AH156" i="3"/>
  <c r="AH179" i="3"/>
  <c r="AH113" i="3"/>
  <c r="AH168" i="3"/>
  <c r="AH160" i="3"/>
  <c r="AH174" i="3"/>
  <c r="AH167" i="3"/>
  <c r="AH144" i="3"/>
  <c r="AH164" i="3"/>
  <c r="AH138" i="3"/>
  <c r="AH121" i="3"/>
  <c r="AH129" i="3"/>
  <c r="AH123" i="3"/>
  <c r="AH128" i="3"/>
  <c r="AH176" i="3"/>
  <c r="AH126" i="3"/>
  <c r="AH147" i="3"/>
  <c r="AH149" i="3"/>
  <c r="AH170" i="3"/>
  <c r="AH102" i="3"/>
  <c r="AH146" i="3"/>
  <c r="AH116" i="3"/>
  <c r="AH130" i="3"/>
  <c r="AH117" i="3"/>
  <c r="AH112" i="3"/>
  <c r="AH98" i="3"/>
  <c r="AH158" i="3"/>
  <c r="AH127" i="3"/>
  <c r="AH172" i="3"/>
  <c r="AH114" i="3"/>
  <c r="AH111" i="3"/>
  <c r="AH107" i="3"/>
  <c r="AH145" i="3"/>
  <c r="AH110" i="3"/>
  <c r="AH142" i="3"/>
  <c r="AH131" i="3"/>
  <c r="AH173" i="3"/>
  <c r="AH139" i="3"/>
  <c r="AH100" i="3"/>
  <c r="AH122" i="3"/>
  <c r="AH178" i="3"/>
  <c r="AH105" i="3"/>
  <c r="AH120" i="3"/>
  <c r="AH119" i="3"/>
  <c r="AH104" i="3"/>
  <c r="AH103" i="3"/>
  <c r="AH108" i="3"/>
  <c r="AH132" i="3"/>
  <c r="AH162" i="3"/>
  <c r="AH124" i="3"/>
  <c r="AH106" i="3"/>
  <c r="AH143" i="3"/>
  <c r="AH118" i="3"/>
  <c r="AH166" i="3"/>
  <c r="AH133" i="3"/>
  <c r="AH134" i="3"/>
  <c r="AH109" i="3"/>
  <c r="AH125" i="3"/>
  <c r="AH154" i="3"/>
  <c r="AH115" i="3"/>
  <c r="AH177" i="3"/>
  <c r="AH150" i="3"/>
  <c r="AH137" i="3"/>
  <c r="AH99" i="3"/>
  <c r="AA46" i="3"/>
  <c r="AA70" i="3"/>
  <c r="AA82" i="3"/>
  <c r="AA86" i="3"/>
  <c r="AA62" i="3"/>
  <c r="AA36" i="3"/>
  <c r="AA66" i="3"/>
  <c r="AA58" i="3"/>
  <c r="AA78" i="3"/>
  <c r="AA88" i="3"/>
  <c r="AA74" i="3"/>
  <c r="AA50" i="3"/>
  <c r="AA35" i="3"/>
  <c r="AA26" i="3"/>
  <c r="AA24" i="3"/>
  <c r="AA42" i="3"/>
  <c r="AA33" i="3"/>
  <c r="AA64" i="3"/>
  <c r="AA83" i="3"/>
  <c r="AA56" i="3"/>
  <c r="AA19" i="3"/>
  <c r="AA10" i="3"/>
  <c r="AA87" i="3"/>
  <c r="AA8" i="3"/>
  <c r="AA38" i="3"/>
  <c r="AA32" i="3"/>
  <c r="AA7" i="3"/>
  <c r="AA25" i="3"/>
  <c r="AA71" i="3"/>
  <c r="AA17" i="3"/>
  <c r="AA39" i="3"/>
  <c r="AA57" i="3"/>
  <c r="AA60" i="3"/>
  <c r="AA20" i="3"/>
  <c r="AA77" i="3"/>
  <c r="AA18" i="3"/>
  <c r="AA22" i="3"/>
  <c r="AA69" i="3"/>
  <c r="AA61" i="3"/>
  <c r="AA68" i="3"/>
  <c r="AA54" i="3"/>
  <c r="AA80" i="3"/>
  <c r="AA29" i="3"/>
  <c r="AA67" i="3"/>
  <c r="AA48" i="3"/>
  <c r="AA81" i="3"/>
  <c r="AA5" i="3"/>
  <c r="AA45" i="3"/>
  <c r="AA65" i="3"/>
  <c r="AA13" i="3"/>
  <c r="AA30" i="3"/>
  <c r="AA85" i="3"/>
  <c r="AA15" i="3"/>
  <c r="AA52" i="3"/>
  <c r="AA9" i="3"/>
  <c r="AA55" i="3"/>
  <c r="AA84" i="3"/>
  <c r="AA21" i="3"/>
  <c r="AA14" i="3"/>
  <c r="AA31" i="3"/>
  <c r="AA73" i="3"/>
  <c r="AA53" i="3"/>
  <c r="AA89" i="3"/>
  <c r="AA51" i="3"/>
  <c r="AA79" i="3"/>
  <c r="AA41" i="3"/>
  <c r="AA47" i="3"/>
  <c r="AA63" i="3"/>
  <c r="AA76" i="3"/>
  <c r="AA43" i="3"/>
  <c r="AA34" i="3"/>
  <c r="AA23" i="3"/>
  <c r="AA6" i="3"/>
  <c r="AA28" i="3"/>
  <c r="AA75" i="3"/>
  <c r="AA16" i="3"/>
  <c r="AA12" i="3"/>
  <c r="AA49" i="3"/>
  <c r="AA40" i="3"/>
  <c r="AA27" i="3"/>
  <c r="AA72" i="3"/>
  <c r="AA59" i="3"/>
  <c r="AA44" i="3"/>
  <c r="AA11" i="3"/>
  <c r="AA37" i="3"/>
  <c r="AC273" i="3"/>
  <c r="AC256" i="3"/>
  <c r="AC248" i="3"/>
  <c r="AC255" i="3"/>
  <c r="AC247" i="3"/>
  <c r="AC271" i="3"/>
  <c r="AC267" i="3"/>
  <c r="AC266" i="3"/>
  <c r="AC265" i="3"/>
  <c r="AC264" i="3"/>
  <c r="AC263" i="3"/>
  <c r="AC262" i="3"/>
  <c r="AC274" i="3"/>
  <c r="AC268" i="3"/>
  <c r="AC261" i="3"/>
  <c r="AC253" i="3"/>
  <c r="AC245" i="3"/>
  <c r="AC272" i="3"/>
  <c r="AC258" i="3"/>
  <c r="AC269" i="3"/>
  <c r="AC240" i="3"/>
  <c r="AC251" i="3"/>
  <c r="AC249" i="3"/>
  <c r="AC242" i="3"/>
  <c r="AC239" i="3"/>
  <c r="AC231" i="3"/>
  <c r="AC223" i="3"/>
  <c r="AC215" i="3"/>
  <c r="AC207" i="3"/>
  <c r="AC260" i="3"/>
  <c r="AC238" i="3"/>
  <c r="AC230" i="3"/>
  <c r="AC222" i="3"/>
  <c r="AC214" i="3"/>
  <c r="AC206" i="3"/>
  <c r="AC252" i="3"/>
  <c r="AC246" i="3"/>
  <c r="AC254" i="3"/>
  <c r="AC270" i="3"/>
  <c r="AC250" i="3"/>
  <c r="AC233" i="3"/>
  <c r="AC225" i="3"/>
  <c r="AC241" i="3"/>
  <c r="AC212" i="3"/>
  <c r="AC218" i="3"/>
  <c r="AC201" i="3"/>
  <c r="AC259" i="3"/>
  <c r="AC237" i="3"/>
  <c r="AC213" i="3"/>
  <c r="AC234" i="3"/>
  <c r="AC229" i="3"/>
  <c r="AC200" i="3"/>
  <c r="AC192" i="3"/>
  <c r="AC221" i="3"/>
  <c r="AC210" i="3"/>
  <c r="AC217" i="3"/>
  <c r="AC199" i="3"/>
  <c r="AC191" i="3"/>
  <c r="AC235" i="3"/>
  <c r="AC198" i="3"/>
  <c r="AC190" i="3"/>
  <c r="AC236" i="3"/>
  <c r="AC208" i="3"/>
  <c r="AC197" i="3"/>
  <c r="AC243" i="3"/>
  <c r="AC227" i="3"/>
  <c r="AC226" i="3"/>
  <c r="AC224" i="3"/>
  <c r="AC211" i="3"/>
  <c r="AC244" i="3"/>
  <c r="AC228" i="3"/>
  <c r="AC216" i="3"/>
  <c r="AC196" i="3"/>
  <c r="AC220" i="3"/>
  <c r="AC203" i="3"/>
  <c r="AC202" i="3"/>
  <c r="AC195" i="3"/>
  <c r="AC194" i="3"/>
  <c r="AC219" i="3"/>
  <c r="AC232" i="3"/>
  <c r="AC205" i="3"/>
  <c r="AC193" i="3"/>
  <c r="AC204" i="3"/>
  <c r="AC257" i="3"/>
  <c r="AC209" i="3"/>
  <c r="AC363" i="3"/>
  <c r="AC362" i="3"/>
  <c r="AC361" i="3"/>
  <c r="AC359" i="3"/>
  <c r="AC352" i="3"/>
  <c r="AC344" i="3"/>
  <c r="AC336" i="3"/>
  <c r="AC328" i="3"/>
  <c r="AC366" i="3"/>
  <c r="AC351" i="3"/>
  <c r="AC343" i="3"/>
  <c r="AC350" i="3"/>
  <c r="AC342" i="3"/>
  <c r="AC360" i="3"/>
  <c r="AC349" i="3"/>
  <c r="AC341" i="3"/>
  <c r="AC357" i="3"/>
  <c r="AC334" i="3"/>
  <c r="AC330" i="3"/>
  <c r="AC321" i="3"/>
  <c r="AC340" i="3"/>
  <c r="AC320" i="3"/>
  <c r="AC312" i="3"/>
  <c r="AC304" i="3"/>
  <c r="AC335" i="3"/>
  <c r="AC331" i="3"/>
  <c r="AC327" i="3"/>
  <c r="AC319" i="3"/>
  <c r="AC353" i="3"/>
  <c r="AC339" i="3"/>
  <c r="AC337" i="3"/>
  <c r="AC326" i="3"/>
  <c r="AC318" i="3"/>
  <c r="AC310" i="3"/>
  <c r="AC302" i="3"/>
  <c r="AC356" i="3"/>
  <c r="AC355" i="3"/>
  <c r="AC324" i="3"/>
  <c r="AC316" i="3"/>
  <c r="AC364" i="3"/>
  <c r="AC338" i="3"/>
  <c r="AC322" i="3"/>
  <c r="AC308" i="3"/>
  <c r="AC306" i="3"/>
  <c r="AC346" i="3"/>
  <c r="AC332" i="3"/>
  <c r="AC296" i="3"/>
  <c r="AC288" i="3"/>
  <c r="AC365" i="3"/>
  <c r="AC354" i="3"/>
  <c r="AC295" i="3"/>
  <c r="AC287" i="3"/>
  <c r="AC311" i="3"/>
  <c r="AC358" i="3"/>
  <c r="AC314" i="3"/>
  <c r="AC309" i="3"/>
  <c r="AC294" i="3"/>
  <c r="AC286" i="3"/>
  <c r="AC347" i="3"/>
  <c r="AC307" i="3"/>
  <c r="AC305" i="3"/>
  <c r="AC293" i="3"/>
  <c r="AC285" i="3"/>
  <c r="AC345" i="3"/>
  <c r="AC333" i="3"/>
  <c r="AC313" i="3"/>
  <c r="AC329" i="3"/>
  <c r="AC325" i="3"/>
  <c r="AC323" i="3"/>
  <c r="AC315" i="3"/>
  <c r="AC300" i="3"/>
  <c r="AC299" i="3"/>
  <c r="AC282" i="3"/>
  <c r="AC292" i="3"/>
  <c r="AC290" i="3"/>
  <c r="AC317" i="3"/>
  <c r="AC291" i="3"/>
  <c r="AC301" i="3"/>
  <c r="AC289" i="3"/>
  <c r="AC297" i="3"/>
  <c r="AC284" i="3"/>
  <c r="AC348" i="3"/>
  <c r="AC303" i="3"/>
  <c r="AC298" i="3"/>
  <c r="AC283" i="3"/>
  <c r="G77" i="8"/>
  <c r="G77" i="7"/>
  <c r="F81" i="6"/>
  <c r="W14" i="3" l="1"/>
  <c r="V14" i="3"/>
  <c r="V21" i="3"/>
  <c r="W21" i="3"/>
  <c r="W153" i="3"/>
  <c r="V153" i="3"/>
  <c r="W30" i="3"/>
  <c r="V30" i="3"/>
  <c r="AM270" i="3"/>
  <c r="AM268" i="3"/>
  <c r="AM274" i="3"/>
  <c r="AM259" i="3"/>
  <c r="AM251" i="3"/>
  <c r="AM272" i="3"/>
  <c r="AM269" i="3"/>
  <c r="AM258" i="3"/>
  <c r="AM250" i="3"/>
  <c r="AM242" i="3"/>
  <c r="AM256" i="3"/>
  <c r="AM248" i="3"/>
  <c r="AM267" i="3"/>
  <c r="AM266" i="3"/>
  <c r="AM265" i="3"/>
  <c r="AM264" i="3"/>
  <c r="AM263" i="3"/>
  <c r="AM261" i="3"/>
  <c r="AM271" i="3"/>
  <c r="AM246" i="3"/>
  <c r="AM254" i="3"/>
  <c r="AM252" i="3"/>
  <c r="AM234" i="3"/>
  <c r="AM226" i="3"/>
  <c r="AM218" i="3"/>
  <c r="AM210" i="3"/>
  <c r="AM260" i="3"/>
  <c r="AM244" i="3"/>
  <c r="AM233" i="3"/>
  <c r="AM225" i="3"/>
  <c r="AM217" i="3"/>
  <c r="AM209" i="3"/>
  <c r="AM273" i="3"/>
  <c r="AM262" i="3"/>
  <c r="AM257" i="3"/>
  <c r="AM241" i="3"/>
  <c r="AM247" i="3"/>
  <c r="AM239" i="3"/>
  <c r="AM249" i="3"/>
  <c r="AM255" i="3"/>
  <c r="AM243" i="3"/>
  <c r="AM236" i="3"/>
  <c r="AM228" i="3"/>
  <c r="AM220" i="3"/>
  <c r="AM229" i="3"/>
  <c r="AM221" i="3"/>
  <c r="AM196" i="3"/>
  <c r="AM240" i="3"/>
  <c r="AM235" i="3"/>
  <c r="AM216" i="3"/>
  <c r="W216" i="3" s="1"/>
  <c r="AM203" i="3"/>
  <c r="W203" i="3" s="1"/>
  <c r="AM195" i="3"/>
  <c r="AM224" i="3"/>
  <c r="AM211" i="3"/>
  <c r="AM204" i="3"/>
  <c r="AM245" i="3"/>
  <c r="AM205" i="3"/>
  <c r="AM202" i="3"/>
  <c r="AM194" i="3"/>
  <c r="AM227" i="3"/>
  <c r="AM223" i="3"/>
  <c r="AM206" i="3"/>
  <c r="AM201" i="3"/>
  <c r="AM193" i="3"/>
  <c r="AM232" i="3"/>
  <c r="AM230" i="3"/>
  <c r="AM222" i="3"/>
  <c r="AM253" i="3"/>
  <c r="AM238" i="3"/>
  <c r="AM231" i="3"/>
  <c r="AM219" i="3"/>
  <c r="AM215" i="3"/>
  <c r="AM200" i="3"/>
  <c r="AM192" i="3"/>
  <c r="AM212" i="3"/>
  <c r="AM207" i="3"/>
  <c r="AM199" i="3"/>
  <c r="AM237" i="3"/>
  <c r="AM214" i="3"/>
  <c r="AM208" i="3"/>
  <c r="AM190" i="3"/>
  <c r="AM197" i="3"/>
  <c r="W197" i="3" s="1"/>
  <c r="AM191" i="3"/>
  <c r="W191" i="3" s="1"/>
  <c r="AM213" i="3"/>
  <c r="AM198" i="3"/>
  <c r="AG273" i="3"/>
  <c r="AG271" i="3"/>
  <c r="AG265" i="3"/>
  <c r="AG264" i="3"/>
  <c r="AG263" i="3"/>
  <c r="AG262" i="3"/>
  <c r="AG254" i="3"/>
  <c r="AG246" i="3"/>
  <c r="AG267" i="3"/>
  <c r="AG266" i="3"/>
  <c r="AG268" i="3"/>
  <c r="W268" i="3" s="1"/>
  <c r="AG261" i="3"/>
  <c r="W261" i="3" s="1"/>
  <c r="AG253" i="3"/>
  <c r="W253" i="3" s="1"/>
  <c r="AG245" i="3"/>
  <c r="W245" i="3" s="1"/>
  <c r="AG274" i="3"/>
  <c r="AG272" i="3"/>
  <c r="AG260" i="3"/>
  <c r="AG269" i="3"/>
  <c r="AG259" i="3"/>
  <c r="AG251" i="3"/>
  <c r="AG256" i="3"/>
  <c r="AG255" i="3"/>
  <c r="AG237" i="3"/>
  <c r="AG229" i="3"/>
  <c r="AG221" i="3"/>
  <c r="AG213" i="3"/>
  <c r="AG205" i="3"/>
  <c r="AG243" i="3"/>
  <c r="AG252" i="3"/>
  <c r="W252" i="3" s="1"/>
  <c r="AG236" i="3"/>
  <c r="W236" i="3" s="1"/>
  <c r="AG228" i="3"/>
  <c r="AG220" i="3"/>
  <c r="AG212" i="3"/>
  <c r="AG204" i="3"/>
  <c r="AG250" i="3"/>
  <c r="AG248" i="3"/>
  <c r="AG258" i="3"/>
  <c r="AG270" i="3"/>
  <c r="AG244" i="3"/>
  <c r="AG257" i="3"/>
  <c r="AG241" i="3"/>
  <c r="AG249" i="3"/>
  <c r="AG247" i="3"/>
  <c r="AG242" i="3"/>
  <c r="AG239" i="3"/>
  <c r="AG231" i="3"/>
  <c r="AG223" i="3"/>
  <c r="AG210" i="3"/>
  <c r="AG234" i="3"/>
  <c r="AG207" i="3"/>
  <c r="AG199" i="3"/>
  <c r="AG217" i="3"/>
  <c r="AG198" i="3"/>
  <c r="AG190" i="3"/>
  <c r="AG240" i="3"/>
  <c r="AG235" i="3"/>
  <c r="AG214" i="3"/>
  <c r="AG208" i="3"/>
  <c r="AG197" i="3"/>
  <c r="AG211" i="3"/>
  <c r="W211" i="3" s="1"/>
  <c r="AG226" i="3"/>
  <c r="W226" i="3" s="1"/>
  <c r="AG225" i="3"/>
  <c r="W225" i="3" s="1"/>
  <c r="AG196" i="3"/>
  <c r="AG227" i="3"/>
  <c r="AG216" i="3"/>
  <c r="AG224" i="3"/>
  <c r="AG203" i="3"/>
  <c r="AG195" i="3"/>
  <c r="AG209" i="3"/>
  <c r="AG238" i="3"/>
  <c r="AG232" i="3"/>
  <c r="AG230" i="3"/>
  <c r="AG222" i="3"/>
  <c r="AG219" i="3"/>
  <c r="AG202" i="3"/>
  <c r="W202" i="3" s="1"/>
  <c r="AG215" i="3"/>
  <c r="AG206" i="3"/>
  <c r="W206" i="3" s="1"/>
  <c r="AG218" i="3"/>
  <c r="W218" i="3" s="1"/>
  <c r="AG200" i="3"/>
  <c r="AG193" i="3"/>
  <c r="AG201" i="3"/>
  <c r="AG192" i="3"/>
  <c r="AG233" i="3"/>
  <c r="AG194" i="3"/>
  <c r="AG191" i="3"/>
  <c r="W40" i="3"/>
  <c r="V40" i="3"/>
  <c r="V5" i="3"/>
  <c r="W5" i="3"/>
  <c r="W49" i="3"/>
  <c r="V49" i="3"/>
  <c r="W53" i="3"/>
  <c r="V53" i="3"/>
  <c r="V81" i="3"/>
  <c r="W81" i="3"/>
  <c r="V17" i="3"/>
  <c r="W17" i="3"/>
  <c r="W26" i="3"/>
  <c r="V26" i="3"/>
  <c r="W121" i="3"/>
  <c r="V121" i="3"/>
  <c r="V180" i="3"/>
  <c r="W180" i="3"/>
  <c r="W156" i="3"/>
  <c r="V156" i="3"/>
  <c r="W128" i="3"/>
  <c r="V128" i="3"/>
  <c r="W145" i="3"/>
  <c r="V145" i="3"/>
  <c r="AE274" i="3"/>
  <c r="AE272" i="3"/>
  <c r="AE255" i="3"/>
  <c r="AE247" i="3"/>
  <c r="AE271" i="3"/>
  <c r="W271" i="3" s="1"/>
  <c r="AE266" i="3"/>
  <c r="AE265" i="3"/>
  <c r="W265" i="3" s="1"/>
  <c r="AE264" i="3"/>
  <c r="W264" i="3" s="1"/>
  <c r="AE263" i="3"/>
  <c r="W263" i="3" s="1"/>
  <c r="AE262" i="3"/>
  <c r="W262" i="3" s="1"/>
  <c r="AE254" i="3"/>
  <c r="AE246" i="3"/>
  <c r="AE267" i="3"/>
  <c r="AE268" i="3"/>
  <c r="AE261" i="3"/>
  <c r="AE260" i="3"/>
  <c r="AE252" i="3"/>
  <c r="AE244" i="3"/>
  <c r="AE270" i="3"/>
  <c r="AE257" i="3"/>
  <c r="AE253" i="3"/>
  <c r="AE245" i="3"/>
  <c r="AE242" i="3"/>
  <c r="W242" i="3" s="1"/>
  <c r="AE239" i="3"/>
  <c r="W239" i="3" s="1"/>
  <c r="AE238" i="3"/>
  <c r="W238" i="3" s="1"/>
  <c r="AE230" i="3"/>
  <c r="W230" i="3" s="1"/>
  <c r="AE222" i="3"/>
  <c r="AE214" i="3"/>
  <c r="AE206" i="3"/>
  <c r="AE243" i="3"/>
  <c r="AE237" i="3"/>
  <c r="AE229" i="3"/>
  <c r="AE221" i="3"/>
  <c r="AE213" i="3"/>
  <c r="AE205" i="3"/>
  <c r="AE273" i="3"/>
  <c r="AE250" i="3"/>
  <c r="AE248" i="3"/>
  <c r="AE259" i="3"/>
  <c r="W259" i="3" s="1"/>
  <c r="AE258" i="3"/>
  <c r="W258" i="3" s="1"/>
  <c r="AE241" i="3"/>
  <c r="W241" i="3" s="1"/>
  <c r="AE269" i="3"/>
  <c r="W269" i="3" s="1"/>
  <c r="AE256" i="3"/>
  <c r="AE240" i="3"/>
  <c r="AE232" i="3"/>
  <c r="AE224" i="3"/>
  <c r="AE251" i="3"/>
  <c r="AE249" i="3"/>
  <c r="AE200" i="3"/>
  <c r="W200" i="3" s="1"/>
  <c r="AE234" i="3"/>
  <c r="AE210" i="3"/>
  <c r="AE207" i="3"/>
  <c r="W207" i="3" s="1"/>
  <c r="AE199" i="3"/>
  <c r="AE191" i="3"/>
  <c r="AE217" i="3"/>
  <c r="W217" i="3" s="1"/>
  <c r="AE235" i="3"/>
  <c r="W235" i="3" s="1"/>
  <c r="AE198" i="3"/>
  <c r="W198" i="3" s="1"/>
  <c r="AE190" i="3"/>
  <c r="W190" i="3" s="1"/>
  <c r="AE208" i="3"/>
  <c r="AE197" i="3"/>
  <c r="AE236" i="3"/>
  <c r="AE226" i="3"/>
  <c r="AE211" i="3"/>
  <c r="AE227" i="3"/>
  <c r="AE225" i="3"/>
  <c r="AE216" i="3"/>
  <c r="AE196" i="3"/>
  <c r="AE228" i="3"/>
  <c r="AE204" i="3"/>
  <c r="AE223" i="3"/>
  <c r="AE220" i="3"/>
  <c r="W220" i="3" s="1"/>
  <c r="AE203" i="3"/>
  <c r="AE195" i="3"/>
  <c r="AE231" i="3"/>
  <c r="W231" i="3" s="1"/>
  <c r="AE219" i="3"/>
  <c r="AE233" i="3"/>
  <c r="AE218" i="3"/>
  <c r="AE215" i="3"/>
  <c r="AE201" i="3"/>
  <c r="AE194" i="3"/>
  <c r="AE202" i="3"/>
  <c r="AE193" i="3"/>
  <c r="AE209" i="3"/>
  <c r="W209" i="3" s="1"/>
  <c r="AE192" i="3"/>
  <c r="AE212" i="3"/>
  <c r="V285" i="3"/>
  <c r="V331" i="3"/>
  <c r="V333" i="3"/>
  <c r="V175" i="3"/>
  <c r="W175" i="3"/>
  <c r="AJ272" i="3"/>
  <c r="W272" i="3" s="1"/>
  <c r="AJ264" i="3"/>
  <c r="AJ271" i="3"/>
  <c r="AJ268" i="3"/>
  <c r="AJ261" i="3"/>
  <c r="AJ253" i="3"/>
  <c r="AJ245" i="3"/>
  <c r="AJ274" i="3"/>
  <c r="AJ260" i="3"/>
  <c r="AJ269" i="3"/>
  <c r="AJ259" i="3"/>
  <c r="AJ257" i="3"/>
  <c r="AJ249" i="3"/>
  <c r="AJ273" i="3"/>
  <c r="AJ263" i="3"/>
  <c r="AJ262" i="3"/>
  <c r="AJ243" i="3"/>
  <c r="AJ248" i="3"/>
  <c r="AJ252" i="3"/>
  <c r="AJ246" i="3"/>
  <c r="AJ235" i="3"/>
  <c r="AJ227" i="3"/>
  <c r="AJ219" i="3"/>
  <c r="AJ211" i="3"/>
  <c r="AJ250" i="3"/>
  <c r="AJ254" i="3"/>
  <c r="AJ234" i="3"/>
  <c r="AJ226" i="3"/>
  <c r="AJ218" i="3"/>
  <c r="AJ210" i="3"/>
  <c r="AJ270" i="3"/>
  <c r="AJ258" i="3"/>
  <c r="AJ233" i="3"/>
  <c r="AJ267" i="3"/>
  <c r="W267" i="3" s="1"/>
  <c r="AJ241" i="3"/>
  <c r="AJ265" i="3"/>
  <c r="AJ240" i="3"/>
  <c r="AJ232" i="3"/>
  <c r="AJ224" i="3"/>
  <c r="AJ216" i="3"/>
  <c r="AJ239" i="3"/>
  <c r="AJ238" i="3"/>
  <c r="AJ230" i="3"/>
  <c r="AJ222" i="3"/>
  <c r="AJ255" i="3"/>
  <c r="AJ237" i="3"/>
  <c r="AJ229" i="3"/>
  <c r="AJ221" i="3"/>
  <c r="AJ242" i="3"/>
  <c r="AJ217" i="3"/>
  <c r="AJ198" i="3"/>
  <c r="AJ190" i="3"/>
  <c r="AJ266" i="3"/>
  <c r="AJ214" i="3"/>
  <c r="AJ208" i="3"/>
  <c r="AJ197" i="3"/>
  <c r="AJ225" i="3"/>
  <c r="AJ203" i="3"/>
  <c r="AJ195" i="3"/>
  <c r="AJ256" i="3"/>
  <c r="AJ236" i="3"/>
  <c r="AJ209" i="3"/>
  <c r="AJ204" i="3"/>
  <c r="AJ247" i="3"/>
  <c r="AJ205" i="3"/>
  <c r="AJ202" i="3"/>
  <c r="AJ228" i="3"/>
  <c r="W228" i="3" s="1"/>
  <c r="AJ223" i="3"/>
  <c r="AJ244" i="3"/>
  <c r="AJ220" i="3"/>
  <c r="AJ206" i="3"/>
  <c r="AJ201" i="3"/>
  <c r="AJ231" i="3"/>
  <c r="AJ215" i="3"/>
  <c r="AJ212" i="3"/>
  <c r="AJ213" i="3"/>
  <c r="AJ193" i="3"/>
  <c r="AJ251" i="3"/>
  <c r="AJ192" i="3"/>
  <c r="AJ207" i="3"/>
  <c r="AJ196" i="3"/>
  <c r="AJ194" i="3"/>
  <c r="AJ199" i="3"/>
  <c r="W199" i="3" s="1"/>
  <c r="AJ200" i="3"/>
  <c r="AJ191" i="3"/>
  <c r="W32" i="3"/>
  <c r="V32" i="3"/>
  <c r="V159" i="3"/>
  <c r="W159" i="3"/>
  <c r="W12" i="3"/>
  <c r="V12" i="3"/>
  <c r="V73" i="3"/>
  <c r="W73" i="3"/>
  <c r="W48" i="3"/>
  <c r="V48" i="3"/>
  <c r="W71" i="3"/>
  <c r="V71" i="3"/>
  <c r="W35" i="3"/>
  <c r="V35" i="3"/>
  <c r="AF274" i="3"/>
  <c r="AF266" i="3"/>
  <c r="AF273" i="3"/>
  <c r="W273" i="3" s="1"/>
  <c r="AF255" i="3"/>
  <c r="AF247" i="3"/>
  <c r="AF271" i="3"/>
  <c r="AF265" i="3"/>
  <c r="AF264" i="3"/>
  <c r="AF263" i="3"/>
  <c r="AF262" i="3"/>
  <c r="AF267" i="3"/>
  <c r="AF268" i="3"/>
  <c r="AF261" i="3"/>
  <c r="AF253" i="3"/>
  <c r="AF272" i="3"/>
  <c r="AF260" i="3"/>
  <c r="AF269" i="3"/>
  <c r="AF259" i="3"/>
  <c r="AF251" i="3"/>
  <c r="W251" i="3" s="1"/>
  <c r="AF243" i="3"/>
  <c r="AF270" i="3"/>
  <c r="W270" i="3" s="1"/>
  <c r="AF237" i="3"/>
  <c r="W237" i="3" s="1"/>
  <c r="AF229" i="3"/>
  <c r="AF221" i="3"/>
  <c r="W221" i="3" s="1"/>
  <c r="AF213" i="3"/>
  <c r="AF205" i="3"/>
  <c r="AF252" i="3"/>
  <c r="AF246" i="3"/>
  <c r="AF236" i="3"/>
  <c r="AF228" i="3"/>
  <c r="AF220" i="3"/>
  <c r="AF212" i="3"/>
  <c r="AF250" i="3"/>
  <c r="AF248" i="3"/>
  <c r="AF254" i="3"/>
  <c r="AF235" i="3"/>
  <c r="AF227" i="3"/>
  <c r="W227" i="3" s="1"/>
  <c r="AF258" i="3"/>
  <c r="AF244" i="3"/>
  <c r="W244" i="3" s="1"/>
  <c r="AF234" i="3"/>
  <c r="W234" i="3" s="1"/>
  <c r="AF226" i="3"/>
  <c r="AF218" i="3"/>
  <c r="AF233" i="3"/>
  <c r="AF256" i="3"/>
  <c r="AF240" i="3"/>
  <c r="AF232" i="3"/>
  <c r="AF224" i="3"/>
  <c r="AF216" i="3"/>
  <c r="AF249" i="3"/>
  <c r="AF245" i="3"/>
  <c r="AF242" i="3"/>
  <c r="AF239" i="3"/>
  <c r="AF231" i="3"/>
  <c r="AF223" i="3"/>
  <c r="AF200" i="3"/>
  <c r="AF192" i="3"/>
  <c r="W192" i="3" s="1"/>
  <c r="AF210" i="3"/>
  <c r="AF207" i="3"/>
  <c r="AF199" i="3"/>
  <c r="AF191" i="3"/>
  <c r="AF217" i="3"/>
  <c r="AF214" i="3"/>
  <c r="AF208" i="3"/>
  <c r="AF197" i="3"/>
  <c r="AF211" i="3"/>
  <c r="AF225" i="3"/>
  <c r="AF204" i="3"/>
  <c r="AF203" i="3"/>
  <c r="AF257" i="3"/>
  <c r="W257" i="3" s="1"/>
  <c r="AF209" i="3"/>
  <c r="AF215" i="3"/>
  <c r="W215" i="3" s="1"/>
  <c r="AF194" i="3"/>
  <c r="W194" i="3" s="1"/>
  <c r="AF241" i="3"/>
  <c r="AF202" i="3"/>
  <c r="AF198" i="3"/>
  <c r="AF238" i="3"/>
  <c r="AF230" i="3"/>
  <c r="AF219" i="3"/>
  <c r="AF193" i="3"/>
  <c r="AF206" i="3"/>
  <c r="AF190" i="3"/>
  <c r="AF201" i="3"/>
  <c r="AF196" i="3"/>
  <c r="W196" i="3" s="1"/>
  <c r="AF195" i="3"/>
  <c r="AF222" i="3"/>
  <c r="W222" i="3" s="1"/>
  <c r="W148" i="3"/>
  <c r="V148" i="3"/>
  <c r="W152" i="3"/>
  <c r="V152" i="3"/>
  <c r="W101" i="3"/>
  <c r="V101" i="3"/>
  <c r="W120" i="3"/>
  <c r="V120" i="3"/>
  <c r="W163" i="3"/>
  <c r="V163" i="3"/>
  <c r="V304" i="3"/>
  <c r="V335" i="3"/>
  <c r="V320" i="3"/>
  <c r="V77" i="3"/>
  <c r="W77" i="3"/>
  <c r="W111" i="3"/>
  <c r="V111" i="3"/>
  <c r="W16" i="3"/>
  <c r="V16" i="3"/>
  <c r="W31" i="3"/>
  <c r="V31" i="3"/>
  <c r="W67" i="3"/>
  <c r="V67" i="3"/>
  <c r="V25" i="3"/>
  <c r="W25" i="3"/>
  <c r="W50" i="3"/>
  <c r="V50" i="3"/>
  <c r="W160" i="3"/>
  <c r="V160" i="3"/>
  <c r="W98" i="3"/>
  <c r="V98" i="3"/>
  <c r="W102" i="3"/>
  <c r="V102" i="3"/>
  <c r="W149" i="3"/>
  <c r="V149" i="3"/>
  <c r="W137" i="3"/>
  <c r="V137" i="3"/>
  <c r="W250" i="3"/>
  <c r="W223" i="3"/>
  <c r="W266" i="3"/>
  <c r="V283" i="3"/>
  <c r="W74" i="3"/>
  <c r="V74" i="3"/>
  <c r="W204" i="3"/>
  <c r="W182" i="3"/>
  <c r="V182" i="3"/>
  <c r="W254" i="3"/>
  <c r="W311" i="3"/>
  <c r="W84" i="3"/>
  <c r="V84" i="3"/>
  <c r="W109" i="3"/>
  <c r="V109" i="3"/>
  <c r="AI272" i="3"/>
  <c r="AI270" i="3"/>
  <c r="AI267" i="3"/>
  <c r="AI266" i="3"/>
  <c r="AI265" i="3"/>
  <c r="AI268" i="3"/>
  <c r="AI261" i="3"/>
  <c r="AI253" i="3"/>
  <c r="AI274" i="3"/>
  <c r="W274" i="3" s="1"/>
  <c r="AI260" i="3"/>
  <c r="W260" i="3" s="1"/>
  <c r="AI252" i="3"/>
  <c r="AI244" i="3"/>
  <c r="AI269" i="3"/>
  <c r="AI259" i="3"/>
  <c r="AI258" i="3"/>
  <c r="AI250" i="3"/>
  <c r="AI255" i="3"/>
  <c r="AI273" i="3"/>
  <c r="AI243" i="3"/>
  <c r="AI236" i="3"/>
  <c r="AI228" i="3"/>
  <c r="AI220" i="3"/>
  <c r="AI212" i="3"/>
  <c r="AI204" i="3"/>
  <c r="AI248" i="3"/>
  <c r="W248" i="3" s="1"/>
  <c r="AI246" i="3"/>
  <c r="W246" i="3" s="1"/>
  <c r="AI235" i="3"/>
  <c r="AI227" i="3"/>
  <c r="AI219" i="3"/>
  <c r="W219" i="3" s="1"/>
  <c r="AI211" i="3"/>
  <c r="AI262" i="3"/>
  <c r="AI254" i="3"/>
  <c r="AI263" i="3"/>
  <c r="AI257" i="3"/>
  <c r="AI264" i="3"/>
  <c r="AI241" i="3"/>
  <c r="AI256" i="3"/>
  <c r="AI249" i="3"/>
  <c r="AI247" i="3"/>
  <c r="AI271" i="3"/>
  <c r="AI251" i="3"/>
  <c r="AI245" i="3"/>
  <c r="AI242" i="3"/>
  <c r="AI238" i="3"/>
  <c r="AI230" i="3"/>
  <c r="AI222" i="3"/>
  <c r="AI237" i="3"/>
  <c r="AI234" i="3"/>
  <c r="AI213" i="3"/>
  <c r="W213" i="3" s="1"/>
  <c r="AI229" i="3"/>
  <c r="AI217" i="3"/>
  <c r="AI198" i="3"/>
  <c r="AI221" i="3"/>
  <c r="AI240" i="3"/>
  <c r="AI214" i="3"/>
  <c r="W214" i="3" s="1"/>
  <c r="AI208" i="3"/>
  <c r="AI197" i="3"/>
  <c r="AI196" i="3"/>
  <c r="AI226" i="3"/>
  <c r="AI225" i="3"/>
  <c r="AI216" i="3"/>
  <c r="AI224" i="3"/>
  <c r="AI203" i="3"/>
  <c r="AI195" i="3"/>
  <c r="AI209" i="3"/>
  <c r="AI205" i="3"/>
  <c r="AI202" i="3"/>
  <c r="AI194" i="3"/>
  <c r="AI232" i="3"/>
  <c r="W232" i="3" s="1"/>
  <c r="AI223" i="3"/>
  <c r="AI206" i="3"/>
  <c r="AI201" i="3"/>
  <c r="AI233" i="3"/>
  <c r="W233" i="3" s="1"/>
  <c r="AI239" i="3"/>
  <c r="AI207" i="3"/>
  <c r="AI231" i="3"/>
  <c r="AI193" i="3"/>
  <c r="W193" i="3" s="1"/>
  <c r="AI190" i="3"/>
  <c r="AI210" i="3"/>
  <c r="AI192" i="3"/>
  <c r="AI191" i="3"/>
  <c r="AI218" i="3"/>
  <c r="AI215" i="3"/>
  <c r="AI200" i="3"/>
  <c r="AI199" i="3"/>
  <c r="W23" i="3"/>
  <c r="V23" i="3"/>
  <c r="W55" i="3"/>
  <c r="V55" i="3"/>
  <c r="W68" i="3"/>
  <c r="V68" i="3"/>
  <c r="W8" i="3"/>
  <c r="V8" i="3"/>
  <c r="W58" i="3"/>
  <c r="V58" i="3"/>
  <c r="W129" i="3"/>
  <c r="V129" i="3"/>
  <c r="W168" i="3"/>
  <c r="V168" i="3"/>
  <c r="W154" i="3"/>
  <c r="V154" i="3"/>
  <c r="W135" i="3"/>
  <c r="V135" i="3"/>
  <c r="W105" i="3"/>
  <c r="V105" i="3"/>
  <c r="W332" i="3"/>
  <c r="W327" i="3"/>
  <c r="W139" i="3"/>
  <c r="V139" i="3"/>
  <c r="W28" i="3"/>
  <c r="V28" i="3"/>
  <c r="W132" i="3"/>
  <c r="V132" i="3"/>
  <c r="V339" i="3"/>
  <c r="W54" i="3"/>
  <c r="V54" i="3"/>
  <c r="W161" i="3"/>
  <c r="V161" i="3"/>
  <c r="W34" i="3"/>
  <c r="V34" i="3"/>
  <c r="V9" i="3"/>
  <c r="W9" i="3"/>
  <c r="V61" i="3"/>
  <c r="W61" i="3"/>
  <c r="W87" i="3"/>
  <c r="V87" i="3"/>
  <c r="W66" i="3"/>
  <c r="V66" i="3"/>
  <c r="W177" i="3"/>
  <c r="V177" i="3"/>
  <c r="V110" i="3"/>
  <c r="W110" i="3"/>
  <c r="W124" i="3"/>
  <c r="V124" i="3"/>
  <c r="W127" i="3"/>
  <c r="V127" i="3"/>
  <c r="V155" i="3"/>
  <c r="W155" i="3"/>
  <c r="W224" i="3"/>
  <c r="W229" i="3"/>
  <c r="W240" i="3"/>
  <c r="W178" i="3"/>
  <c r="V178" i="3"/>
  <c r="W43" i="3"/>
  <c r="V43" i="3"/>
  <c r="W52" i="3"/>
  <c r="V52" i="3"/>
  <c r="V69" i="3"/>
  <c r="W69" i="3"/>
  <c r="V10" i="3"/>
  <c r="W10" i="3"/>
  <c r="W36" i="3"/>
  <c r="V36" i="3"/>
  <c r="I4" i="5"/>
  <c r="C65" i="9" s="1"/>
  <c r="D187" i="3"/>
  <c r="W172" i="3"/>
  <c r="V172" i="3"/>
  <c r="W108" i="3"/>
  <c r="V108" i="3"/>
  <c r="W133" i="3"/>
  <c r="V133" i="3"/>
  <c r="W150" i="3"/>
  <c r="V150" i="3"/>
  <c r="W119" i="3"/>
  <c r="V119" i="3"/>
  <c r="AO269" i="3"/>
  <c r="AO273" i="3"/>
  <c r="AO272" i="3"/>
  <c r="AO258" i="3"/>
  <c r="AO250" i="3"/>
  <c r="AO257" i="3"/>
  <c r="AO249" i="3"/>
  <c r="AO241" i="3"/>
  <c r="AO270" i="3"/>
  <c r="AO255" i="3"/>
  <c r="W255" i="3" s="1"/>
  <c r="AO247" i="3"/>
  <c r="AO271" i="3"/>
  <c r="AO268" i="3"/>
  <c r="AO260" i="3"/>
  <c r="AO274" i="3"/>
  <c r="AO254" i="3"/>
  <c r="AO252" i="3"/>
  <c r="AO244" i="3"/>
  <c r="AO233" i="3"/>
  <c r="AO225" i="3"/>
  <c r="AO217" i="3"/>
  <c r="AO209" i="3"/>
  <c r="AO262" i="3"/>
  <c r="AO240" i="3"/>
  <c r="AO232" i="3"/>
  <c r="AO224" i="3"/>
  <c r="AO216" i="3"/>
  <c r="AO208" i="3"/>
  <c r="AO263" i="3"/>
  <c r="AO267" i="3"/>
  <c r="AO264" i="3"/>
  <c r="AO259" i="3"/>
  <c r="AO265" i="3"/>
  <c r="AO261" i="3"/>
  <c r="AO256" i="3"/>
  <c r="AO266" i="3"/>
  <c r="AO245" i="3"/>
  <c r="AO242" i="3"/>
  <c r="AO243" i="3"/>
  <c r="AO246" i="3"/>
  <c r="AO235" i="3"/>
  <c r="AO227" i="3"/>
  <c r="AO219" i="3"/>
  <c r="AO248" i="3"/>
  <c r="AO203" i="3"/>
  <c r="AO195" i="3"/>
  <c r="AO211" i="3"/>
  <c r="AO204" i="3"/>
  <c r="AO205" i="3"/>
  <c r="AO202" i="3"/>
  <c r="AO194" i="3"/>
  <c r="AO226" i="3"/>
  <c r="AO236" i="3"/>
  <c r="AO223" i="3"/>
  <c r="AO206" i="3"/>
  <c r="AO201" i="3"/>
  <c r="AO193" i="3"/>
  <c r="AO230" i="3"/>
  <c r="AO228" i="3"/>
  <c r="AO222" i="3"/>
  <c r="AO215" i="3"/>
  <c r="AO200" i="3"/>
  <c r="AO192" i="3"/>
  <c r="AO253" i="3"/>
  <c r="AO238" i="3"/>
  <c r="AO231" i="3"/>
  <c r="AO220" i="3"/>
  <c r="AO212" i="3"/>
  <c r="AO207" i="3"/>
  <c r="AO199" i="3"/>
  <c r="AO191" i="3"/>
  <c r="AO218" i="3"/>
  <c r="AO213" i="3"/>
  <c r="AO251" i="3"/>
  <c r="AO198" i="3"/>
  <c r="AO239" i="3"/>
  <c r="AO214" i="3"/>
  <c r="AO221" i="3"/>
  <c r="AO190" i="3"/>
  <c r="AO237" i="3"/>
  <c r="AO197" i="3"/>
  <c r="AO229" i="3"/>
  <c r="AO210" i="3"/>
  <c r="AO196" i="3"/>
  <c r="AO234" i="3"/>
  <c r="W249" i="3"/>
  <c r="V282" i="3"/>
  <c r="V363" i="3"/>
  <c r="V321" i="3"/>
  <c r="W75" i="3"/>
  <c r="V75" i="3"/>
  <c r="W362" i="3"/>
  <c r="W6" i="3"/>
  <c r="V6" i="3"/>
  <c r="W78" i="3"/>
  <c r="V78" i="3"/>
  <c r="V151" i="3"/>
  <c r="W151" i="3"/>
  <c r="W37" i="3"/>
  <c r="V37" i="3"/>
  <c r="W15" i="3"/>
  <c r="V15" i="3"/>
  <c r="W22" i="3"/>
  <c r="V22" i="3"/>
  <c r="W19" i="3"/>
  <c r="V19" i="3"/>
  <c r="V112" i="3"/>
  <c r="W112" i="3"/>
  <c r="W125" i="3"/>
  <c r="V125" i="3"/>
  <c r="V147" i="3"/>
  <c r="W147" i="3"/>
  <c r="W123" i="3"/>
  <c r="V123" i="3"/>
  <c r="V179" i="3"/>
  <c r="W179" i="3"/>
  <c r="W247" i="3"/>
  <c r="W243" i="3"/>
  <c r="W142" i="3"/>
  <c r="V142" i="3"/>
  <c r="W38" i="3"/>
  <c r="V38" i="3"/>
  <c r="W103" i="3"/>
  <c r="V103" i="3"/>
  <c r="W345" i="3"/>
  <c r="W76" i="3"/>
  <c r="V76" i="3"/>
  <c r="W62" i="3"/>
  <c r="V62" i="3"/>
  <c r="W11" i="3"/>
  <c r="V11" i="3"/>
  <c r="W63" i="3"/>
  <c r="V63" i="3"/>
  <c r="V85" i="3"/>
  <c r="W85" i="3"/>
  <c r="W18" i="3"/>
  <c r="V18" i="3"/>
  <c r="W56" i="3"/>
  <c r="V56" i="3"/>
  <c r="W86" i="3"/>
  <c r="V86" i="3"/>
  <c r="AF366" i="3"/>
  <c r="AF365" i="3"/>
  <c r="AF364" i="3"/>
  <c r="AF363" i="3"/>
  <c r="AF350" i="3"/>
  <c r="AF342" i="3"/>
  <c r="AF334" i="3"/>
  <c r="AF360" i="3"/>
  <c r="AF349" i="3"/>
  <c r="AF341" i="3"/>
  <c r="AF333" i="3"/>
  <c r="AF356" i="3"/>
  <c r="AF348" i="3"/>
  <c r="V348" i="3" s="1"/>
  <c r="AF340" i="3"/>
  <c r="AF357" i="3"/>
  <c r="AF355" i="3"/>
  <c r="V355" i="3" s="1"/>
  <c r="AF362" i="3"/>
  <c r="AF358" i="3"/>
  <c r="V358" i="3" s="1"/>
  <c r="AF354" i="3"/>
  <c r="AF346" i="3"/>
  <c r="AF338" i="3"/>
  <c r="AF351" i="3"/>
  <c r="AF343" i="3"/>
  <c r="AF320" i="3"/>
  <c r="AF312" i="3"/>
  <c r="AF304" i="3"/>
  <c r="AF359" i="3"/>
  <c r="AF352" i="3"/>
  <c r="AF331" i="3"/>
  <c r="AF327" i="3"/>
  <c r="AF353" i="3"/>
  <c r="AF337" i="3"/>
  <c r="AF335" i="3"/>
  <c r="W335" i="3" s="1"/>
  <c r="AF326" i="3"/>
  <c r="W326" i="3" s="1"/>
  <c r="AF318" i="3"/>
  <c r="AF310" i="3"/>
  <c r="AF302" i="3"/>
  <c r="AF339" i="3"/>
  <c r="AF332" i="3"/>
  <c r="AF328" i="3"/>
  <c r="AF325" i="3"/>
  <c r="AF317" i="3"/>
  <c r="AF309" i="3"/>
  <c r="AF345" i="3"/>
  <c r="AF344" i="3"/>
  <c r="AF347" i="3"/>
  <c r="AF324" i="3"/>
  <c r="V324" i="3" s="1"/>
  <c r="AF336" i="3"/>
  <c r="AF361" i="3"/>
  <c r="W361" i="3" s="1"/>
  <c r="AF314" i="3"/>
  <c r="AF294" i="3"/>
  <c r="AF286" i="3"/>
  <c r="AF311" i="3"/>
  <c r="AF330" i="3"/>
  <c r="AF307" i="3"/>
  <c r="AF293" i="3"/>
  <c r="AF285" i="3"/>
  <c r="AF305" i="3"/>
  <c r="AF316" i="3"/>
  <c r="AF292" i="3"/>
  <c r="AF284" i="3"/>
  <c r="AF313" i="3"/>
  <c r="AF303" i="3"/>
  <c r="AF300" i="3"/>
  <c r="AF299" i="3"/>
  <c r="AF319" i="3"/>
  <c r="AF298" i="3"/>
  <c r="AF290" i="3"/>
  <c r="AF282" i="3"/>
  <c r="AF323" i="3"/>
  <c r="AF321" i="3"/>
  <c r="AF315" i="3"/>
  <c r="AF308" i="3"/>
  <c r="AF306" i="3"/>
  <c r="AF301" i="3"/>
  <c r="AF297" i="3"/>
  <c r="AF322" i="3"/>
  <c r="AF296" i="3"/>
  <c r="AF291" i="3"/>
  <c r="AF289" i="3"/>
  <c r="V289" i="3" s="1"/>
  <c r="AF288" i="3"/>
  <c r="W288" i="3" s="1"/>
  <c r="AF287" i="3"/>
  <c r="V287" i="3" s="1"/>
  <c r="AF329" i="3"/>
  <c r="AF295" i="3"/>
  <c r="AF283" i="3"/>
  <c r="W144" i="3"/>
  <c r="V144" i="3"/>
  <c r="W117" i="3"/>
  <c r="V117" i="3"/>
  <c r="W113" i="3"/>
  <c r="V113" i="3"/>
  <c r="W99" i="3"/>
  <c r="V99" i="3"/>
  <c r="V176" i="3"/>
  <c r="W176" i="3"/>
  <c r="W208" i="3"/>
  <c r="W256" i="3"/>
  <c r="W360" i="3"/>
  <c r="W7" i="3"/>
  <c r="V7" i="3"/>
  <c r="W167" i="3"/>
  <c r="V167" i="3"/>
  <c r="W88" i="3"/>
  <c r="V88" i="3"/>
  <c r="AJ366" i="3"/>
  <c r="AJ365" i="3"/>
  <c r="AJ364" i="3"/>
  <c r="AJ363" i="3"/>
  <c r="AJ362" i="3"/>
  <c r="AJ361" i="3"/>
  <c r="AJ360" i="3"/>
  <c r="AJ356" i="3"/>
  <c r="AJ348" i="3"/>
  <c r="AJ340" i="3"/>
  <c r="AJ332" i="3"/>
  <c r="AJ357" i="3"/>
  <c r="AJ355" i="3"/>
  <c r="AJ347" i="3"/>
  <c r="AJ339" i="3"/>
  <c r="AJ331" i="3"/>
  <c r="AJ358" i="3"/>
  <c r="AJ354" i="3"/>
  <c r="AJ346" i="3"/>
  <c r="AJ353" i="3"/>
  <c r="AJ352" i="3"/>
  <c r="V352" i="3" s="1"/>
  <c r="AJ344" i="3"/>
  <c r="AJ336" i="3"/>
  <c r="AJ349" i="3"/>
  <c r="AJ341" i="3"/>
  <c r="AJ335" i="3"/>
  <c r="AJ326" i="3"/>
  <c r="AJ318" i="3"/>
  <c r="AJ310" i="3"/>
  <c r="AJ302" i="3"/>
  <c r="AJ337" i="3"/>
  <c r="AJ328" i="3"/>
  <c r="AJ350" i="3"/>
  <c r="AJ343" i="3"/>
  <c r="AJ345" i="3"/>
  <c r="AJ324" i="3"/>
  <c r="AJ316" i="3"/>
  <c r="AJ308" i="3"/>
  <c r="AJ300" i="3"/>
  <c r="AJ329" i="3"/>
  <c r="AJ323" i="3"/>
  <c r="AJ315" i="3"/>
  <c r="AJ307" i="3"/>
  <c r="AJ322" i="3"/>
  <c r="AJ351" i="3"/>
  <c r="AJ359" i="3"/>
  <c r="AJ314" i="3"/>
  <c r="AJ334" i="3"/>
  <c r="AJ305" i="3"/>
  <c r="AJ330" i="3"/>
  <c r="AJ309" i="3"/>
  <c r="W309" i="3" s="1"/>
  <c r="AJ292" i="3"/>
  <c r="AJ284" i="3"/>
  <c r="W284" i="3" s="1"/>
  <c r="AJ342" i="3"/>
  <c r="AJ299" i="3"/>
  <c r="AJ291" i="3"/>
  <c r="AJ283" i="3"/>
  <c r="AJ313" i="3"/>
  <c r="AJ303" i="3"/>
  <c r="AJ333" i="3"/>
  <c r="AJ298" i="3"/>
  <c r="AJ290" i="3"/>
  <c r="AJ282" i="3"/>
  <c r="AJ327" i="3"/>
  <c r="AJ320" i="3"/>
  <c r="AJ319" i="3"/>
  <c r="AJ306" i="3"/>
  <c r="AJ297" i="3"/>
  <c r="AJ312" i="3"/>
  <c r="AJ301" i="3"/>
  <c r="V301" i="3" s="1"/>
  <c r="AJ296" i="3"/>
  <c r="AJ288" i="3"/>
  <c r="AJ295" i="3"/>
  <c r="AJ338" i="3"/>
  <c r="AJ317" i="3"/>
  <c r="AJ294" i="3"/>
  <c r="AJ287" i="3"/>
  <c r="AJ285" i="3"/>
  <c r="AJ293" i="3"/>
  <c r="AJ325" i="3"/>
  <c r="AJ304" i="3"/>
  <c r="AJ321" i="3"/>
  <c r="AJ311" i="3"/>
  <c r="AJ289" i="3"/>
  <c r="AJ286" i="3"/>
  <c r="W212" i="3"/>
  <c r="W44" i="3"/>
  <c r="V44" i="3"/>
  <c r="W164" i="3"/>
  <c r="V164" i="3"/>
  <c r="W171" i="3"/>
  <c r="V171" i="3"/>
  <c r="V59" i="3"/>
  <c r="W59" i="3"/>
  <c r="W41" i="3"/>
  <c r="V41" i="3"/>
  <c r="V13" i="3"/>
  <c r="W13" i="3"/>
  <c r="W20" i="3"/>
  <c r="V20" i="3"/>
  <c r="W64" i="3"/>
  <c r="V64" i="3"/>
  <c r="W70" i="3"/>
  <c r="V70" i="3"/>
  <c r="AE362" i="3"/>
  <c r="V362" i="3" s="1"/>
  <c r="AE361" i="3"/>
  <c r="V361" i="3" s="1"/>
  <c r="AE360" i="3"/>
  <c r="V360" i="3" s="1"/>
  <c r="AE351" i="3"/>
  <c r="V351" i="3" s="1"/>
  <c r="AE343" i="3"/>
  <c r="V343" i="3" s="1"/>
  <c r="AE335" i="3"/>
  <c r="AE366" i="3"/>
  <c r="V366" i="3" s="1"/>
  <c r="AE350" i="3"/>
  <c r="W350" i="3" s="1"/>
  <c r="AE342" i="3"/>
  <c r="W342" i="3" s="1"/>
  <c r="AE349" i="3"/>
  <c r="W349" i="3" s="1"/>
  <c r="AE341" i="3"/>
  <c r="V341" i="3" s="1"/>
  <c r="AE356" i="3"/>
  <c r="W356" i="3" s="1"/>
  <c r="AE348" i="3"/>
  <c r="W348" i="3" s="1"/>
  <c r="AE340" i="3"/>
  <c r="V340" i="3" s="1"/>
  <c r="AE357" i="3"/>
  <c r="V357" i="3" s="1"/>
  <c r="AE363" i="3"/>
  <c r="W363" i="3" s="1"/>
  <c r="AE358" i="3"/>
  <c r="AE334" i="3"/>
  <c r="V334" i="3" s="1"/>
  <c r="AE359" i="3"/>
  <c r="W359" i="3" s="1"/>
  <c r="AE352" i="3"/>
  <c r="AE331" i="3"/>
  <c r="W331" i="3" s="1"/>
  <c r="AE327" i="3"/>
  <c r="AE319" i="3"/>
  <c r="W319" i="3" s="1"/>
  <c r="AE311" i="3"/>
  <c r="V311" i="3" s="1"/>
  <c r="AE303" i="3"/>
  <c r="V303" i="3" s="1"/>
  <c r="AE353" i="3"/>
  <c r="V353" i="3" s="1"/>
  <c r="AE337" i="3"/>
  <c r="W337" i="3" s="1"/>
  <c r="AE326" i="3"/>
  <c r="V326" i="3" s="1"/>
  <c r="AE318" i="3"/>
  <c r="V318" i="3" s="1"/>
  <c r="AE339" i="3"/>
  <c r="W339" i="3" s="1"/>
  <c r="AE354" i="3"/>
  <c r="V354" i="3" s="1"/>
  <c r="AE332" i="3"/>
  <c r="V332" i="3" s="1"/>
  <c r="AE328" i="3"/>
  <c r="W328" i="3" s="1"/>
  <c r="AE325" i="3"/>
  <c r="W325" i="3" s="1"/>
  <c r="AE317" i="3"/>
  <c r="W317" i="3" s="1"/>
  <c r="AE309" i="3"/>
  <c r="V309" i="3" s="1"/>
  <c r="AE365" i="3"/>
  <c r="W365" i="3" s="1"/>
  <c r="AE346" i="3"/>
  <c r="W346" i="3" s="1"/>
  <c r="AE345" i="3"/>
  <c r="V345" i="3" s="1"/>
  <c r="AE344" i="3"/>
  <c r="W344" i="3" s="1"/>
  <c r="AE333" i="3"/>
  <c r="W333" i="3" s="1"/>
  <c r="AE329" i="3"/>
  <c r="W329" i="3" s="1"/>
  <c r="AE323" i="3"/>
  <c r="AE315" i="3"/>
  <c r="W315" i="3" s="1"/>
  <c r="AE330" i="3"/>
  <c r="V330" i="3" s="1"/>
  <c r="AE321" i="3"/>
  <c r="AE338" i="3"/>
  <c r="W338" i="3" s="1"/>
  <c r="AE324" i="3"/>
  <c r="W324" i="3" s="1"/>
  <c r="AE322" i="3"/>
  <c r="W322" i="3" s="1"/>
  <c r="AE295" i="3"/>
  <c r="W295" i="3" s="1"/>
  <c r="AE287" i="3"/>
  <c r="W287" i="3" s="1"/>
  <c r="AE314" i="3"/>
  <c r="W314" i="3" s="1"/>
  <c r="AE302" i="3"/>
  <c r="V302" i="3" s="1"/>
  <c r="AE294" i="3"/>
  <c r="W294" i="3" s="1"/>
  <c r="AE286" i="3"/>
  <c r="V286" i="3" s="1"/>
  <c r="AE347" i="3"/>
  <c r="V347" i="3" s="1"/>
  <c r="AE336" i="3"/>
  <c r="W336" i="3" s="1"/>
  <c r="AE307" i="3"/>
  <c r="V307" i="3" s="1"/>
  <c r="AE293" i="3"/>
  <c r="W293" i="3" s="1"/>
  <c r="AE305" i="3"/>
  <c r="V305" i="3" s="1"/>
  <c r="AE316" i="3"/>
  <c r="V316" i="3" s="1"/>
  <c r="AE292" i="3"/>
  <c r="W292" i="3" s="1"/>
  <c r="AE284" i="3"/>
  <c r="AE364" i="3"/>
  <c r="AE355" i="3"/>
  <c r="AE310" i="3"/>
  <c r="V310" i="3" s="1"/>
  <c r="AE308" i="3"/>
  <c r="V308" i="3" s="1"/>
  <c r="AE306" i="3"/>
  <c r="V306" i="3" s="1"/>
  <c r="AE301" i="3"/>
  <c r="W301" i="3" s="1"/>
  <c r="AE312" i="3"/>
  <c r="W312" i="3" s="1"/>
  <c r="AE313" i="3"/>
  <c r="W313" i="3" s="1"/>
  <c r="AE300" i="3"/>
  <c r="W300" i="3" s="1"/>
  <c r="AE299" i="3"/>
  <c r="W299" i="3" s="1"/>
  <c r="AE296" i="3"/>
  <c r="W296" i="3" s="1"/>
  <c r="AE290" i="3"/>
  <c r="W290" i="3" s="1"/>
  <c r="AE320" i="3"/>
  <c r="W320" i="3" s="1"/>
  <c r="AE291" i="3"/>
  <c r="V291" i="3" s="1"/>
  <c r="AE289" i="3"/>
  <c r="W289" i="3" s="1"/>
  <c r="AE285" i="3"/>
  <c r="W285" i="3" s="1"/>
  <c r="AE288" i="3"/>
  <c r="V288" i="3" s="1"/>
  <c r="AE304" i="3"/>
  <c r="AE297" i="3"/>
  <c r="W297" i="3" s="1"/>
  <c r="AE283" i="3"/>
  <c r="W283" i="3" s="1"/>
  <c r="AE298" i="3"/>
  <c r="AE282" i="3"/>
  <c r="W282" i="3" s="1"/>
  <c r="W104" i="3"/>
  <c r="V104" i="3"/>
  <c r="V106" i="3"/>
  <c r="W106" i="3"/>
  <c r="V143" i="3"/>
  <c r="W143" i="3"/>
  <c r="W173" i="3"/>
  <c r="V173" i="3"/>
  <c r="W131" i="3"/>
  <c r="V131" i="3"/>
  <c r="W115" i="3"/>
  <c r="V115" i="3"/>
  <c r="V325" i="3"/>
  <c r="V364" i="3"/>
  <c r="B85" i="10"/>
  <c r="K85" i="10" s="1"/>
  <c r="W201" i="3"/>
  <c r="W146" i="3"/>
  <c r="V146" i="3"/>
  <c r="W205" i="3"/>
  <c r="W82" i="3"/>
  <c r="V82" i="3"/>
  <c r="W72" i="3"/>
  <c r="V72" i="3"/>
  <c r="W79" i="3"/>
  <c r="V79" i="3"/>
  <c r="V65" i="3"/>
  <c r="W65" i="3"/>
  <c r="W60" i="3"/>
  <c r="V60" i="3"/>
  <c r="V33" i="3"/>
  <c r="W33" i="3"/>
  <c r="W46" i="3"/>
  <c r="V46" i="3"/>
  <c r="W136" i="3"/>
  <c r="V136" i="3"/>
  <c r="V122" i="3"/>
  <c r="W122" i="3"/>
  <c r="V130" i="3"/>
  <c r="W130" i="3"/>
  <c r="V140" i="3"/>
  <c r="V95" i="3" s="1"/>
  <c r="W140" i="3"/>
  <c r="W95" i="3" s="1"/>
  <c r="W169" i="3"/>
  <c r="V169" i="3"/>
  <c r="W170" i="3"/>
  <c r="V170" i="3"/>
  <c r="W195" i="3"/>
  <c r="V29" i="3"/>
  <c r="W29" i="3"/>
  <c r="V118" i="3"/>
  <c r="W118" i="3"/>
  <c r="W80" i="3"/>
  <c r="V80" i="3"/>
  <c r="W47" i="3"/>
  <c r="W2" i="3" s="1"/>
  <c r="V47" i="3"/>
  <c r="V126" i="3"/>
  <c r="W126" i="3"/>
  <c r="W27" i="3"/>
  <c r="V27" i="3"/>
  <c r="V51" i="3"/>
  <c r="W51" i="3"/>
  <c r="V45" i="3"/>
  <c r="W45" i="3"/>
  <c r="V57" i="3"/>
  <c r="W57" i="3"/>
  <c r="W42" i="3"/>
  <c r="V42" i="3"/>
  <c r="W181" i="3"/>
  <c r="V181" i="3"/>
  <c r="W141" i="3"/>
  <c r="V141" i="3"/>
  <c r="W138" i="3"/>
  <c r="V138" i="3"/>
  <c r="V114" i="3"/>
  <c r="W114" i="3"/>
  <c r="W165" i="3"/>
  <c r="V165" i="3"/>
  <c r="W162" i="3"/>
  <c r="V162" i="3"/>
  <c r="AI360" i="3"/>
  <c r="AI359" i="3"/>
  <c r="V359" i="3" s="1"/>
  <c r="AI358" i="3"/>
  <c r="AI364" i="3"/>
  <c r="W364" i="3" s="1"/>
  <c r="AI366" i="3"/>
  <c r="W366" i="3" s="1"/>
  <c r="AI349" i="3"/>
  <c r="AI341" i="3"/>
  <c r="AI333" i="3"/>
  <c r="AI356" i="3"/>
  <c r="AI348" i="3"/>
  <c r="AI340" i="3"/>
  <c r="W340" i="3" s="1"/>
  <c r="AI357" i="3"/>
  <c r="AI355" i="3"/>
  <c r="AI347" i="3"/>
  <c r="AI363" i="3"/>
  <c r="AI362" i="3"/>
  <c r="AI354" i="3"/>
  <c r="AI346" i="3"/>
  <c r="AI335" i="3"/>
  <c r="AI326" i="3"/>
  <c r="AI353" i="3"/>
  <c r="AI337" i="3"/>
  <c r="AI339" i="3"/>
  <c r="AI328" i="3"/>
  <c r="AI325" i="3"/>
  <c r="AI317" i="3"/>
  <c r="AI309" i="3"/>
  <c r="AI301" i="3"/>
  <c r="AI350" i="3"/>
  <c r="AI344" i="3"/>
  <c r="AI343" i="3"/>
  <c r="AI332" i="3"/>
  <c r="AI345" i="3"/>
  <c r="AI324" i="3"/>
  <c r="AI365" i="3"/>
  <c r="AI329" i="3"/>
  <c r="AI323" i="3"/>
  <c r="V323" i="3" s="1"/>
  <c r="AI315" i="3"/>
  <c r="AI307" i="3"/>
  <c r="AI342" i="3"/>
  <c r="AI330" i="3"/>
  <c r="W330" i="3" s="1"/>
  <c r="AI321" i="3"/>
  <c r="AI313" i="3"/>
  <c r="AI361" i="3"/>
  <c r="AI352" i="3"/>
  <c r="W352" i="3" s="1"/>
  <c r="AI331" i="3"/>
  <c r="AI327" i="3"/>
  <c r="V327" i="3" s="1"/>
  <c r="AI319" i="3"/>
  <c r="AI351" i="3"/>
  <c r="AI334" i="3"/>
  <c r="W334" i="3" s="1"/>
  <c r="AI311" i="3"/>
  <c r="AI302" i="3"/>
  <c r="W302" i="3" s="1"/>
  <c r="AI293" i="3"/>
  <c r="V293" i="3" s="1"/>
  <c r="AI285" i="3"/>
  <c r="AI305" i="3"/>
  <c r="AI336" i="3"/>
  <c r="AI292" i="3"/>
  <c r="V292" i="3" s="1"/>
  <c r="AI284" i="3"/>
  <c r="AI316" i="3"/>
  <c r="W316" i="3" s="1"/>
  <c r="AI300" i="3"/>
  <c r="AI299" i="3"/>
  <c r="AI291" i="3"/>
  <c r="AI303" i="3"/>
  <c r="AI298" i="3"/>
  <c r="V298" i="3" s="1"/>
  <c r="AI290" i="3"/>
  <c r="AI322" i="3"/>
  <c r="AI304" i="3"/>
  <c r="W304" i="3" s="1"/>
  <c r="AI338" i="3"/>
  <c r="V338" i="3" s="1"/>
  <c r="AI318" i="3"/>
  <c r="W318" i="3" s="1"/>
  <c r="AI294" i="3"/>
  <c r="AI288" i="3"/>
  <c r="AI320" i="3"/>
  <c r="AI306" i="3"/>
  <c r="AI287" i="3"/>
  <c r="AI297" i="3"/>
  <c r="V297" i="3" s="1"/>
  <c r="AI308" i="3"/>
  <c r="AI283" i="3"/>
  <c r="AI286" i="3"/>
  <c r="AI282" i="3"/>
  <c r="AI310" i="3"/>
  <c r="W310" i="3" s="1"/>
  <c r="AI295" i="3"/>
  <c r="AI289" i="3"/>
  <c r="AI314" i="3"/>
  <c r="AI312" i="3"/>
  <c r="V312" i="3" s="1"/>
  <c r="AI296" i="3"/>
  <c r="W210" i="3"/>
  <c r="V315" i="3"/>
  <c r="W341" i="3"/>
  <c r="W343" i="3"/>
  <c r="V317" i="3"/>
  <c r="W157" i="3"/>
  <c r="V157" i="3"/>
  <c r="W83" i="3"/>
  <c r="V83" i="3"/>
  <c r="W134" i="3"/>
  <c r="V134" i="3"/>
  <c r="V89" i="3"/>
  <c r="W89" i="3"/>
  <c r="W39" i="3"/>
  <c r="V39" i="3"/>
  <c r="W24" i="3"/>
  <c r="V24" i="3"/>
  <c r="W174" i="3"/>
  <c r="V174" i="3"/>
  <c r="W158" i="3"/>
  <c r="V158" i="3"/>
  <c r="V116" i="3"/>
  <c r="W116" i="3"/>
  <c r="W100" i="3"/>
  <c r="V100" i="3"/>
  <c r="W107" i="3"/>
  <c r="V107" i="3"/>
  <c r="W166" i="3"/>
  <c r="V166" i="3"/>
  <c r="V356" i="3"/>
  <c r="W321" i="3"/>
  <c r="W306" i="3"/>
  <c r="W351" i="3"/>
  <c r="W187" i="3" l="1"/>
  <c r="W279" i="3"/>
  <c r="V344" i="3"/>
  <c r="V365" i="3"/>
  <c r="V294" i="3"/>
  <c r="V346" i="3"/>
  <c r="V337" i="3"/>
  <c r="W355" i="3"/>
  <c r="W358" i="3"/>
  <c r="V349" i="3"/>
  <c r="W347" i="3"/>
  <c r="V342" i="3"/>
  <c r="W323" i="3"/>
  <c r="Y95" i="3"/>
  <c r="U9" i="1" s="1"/>
  <c r="W307" i="3"/>
  <c r="V350" i="3"/>
  <c r="W286" i="3"/>
  <c r="W305" i="3"/>
  <c r="W353" i="3"/>
  <c r="W298" i="3"/>
  <c r="V319" i="3"/>
  <c r="V336" i="3"/>
  <c r="V279" i="3" s="1"/>
  <c r="Y279" i="3" s="1"/>
  <c r="U15" i="1" s="1"/>
  <c r="V328" i="3"/>
  <c r="W303" i="3"/>
  <c r="V322" i="3"/>
  <c r="W354" i="3"/>
  <c r="W308" i="3"/>
  <c r="V296" i="3"/>
  <c r="V284" i="3"/>
  <c r="V314" i="3"/>
  <c r="W291" i="3"/>
  <c r="V329" i="3"/>
  <c r="AA274" i="3"/>
  <c r="V274" i="3" s="1"/>
  <c r="AA270" i="3"/>
  <c r="V270" i="3" s="1"/>
  <c r="AA257" i="3"/>
  <c r="V257" i="3" s="1"/>
  <c r="AA249" i="3"/>
  <c r="V249" i="3" s="1"/>
  <c r="AA273" i="3"/>
  <c r="V273" i="3" s="1"/>
  <c r="AA256" i="3"/>
  <c r="V256" i="3" s="1"/>
  <c r="AA248" i="3"/>
  <c r="V248" i="3" s="1"/>
  <c r="AA271" i="3"/>
  <c r="V271" i="3" s="1"/>
  <c r="AA267" i="3"/>
  <c r="V267" i="3" s="1"/>
  <c r="AA266" i="3"/>
  <c r="V266" i="3" s="1"/>
  <c r="AA265" i="3"/>
  <c r="V265" i="3" s="1"/>
  <c r="AA264" i="3"/>
  <c r="V264" i="3" s="1"/>
  <c r="AA263" i="3"/>
  <c r="V263" i="3" s="1"/>
  <c r="AA262" i="3"/>
  <c r="V262" i="3" s="1"/>
  <c r="AA254" i="3"/>
  <c r="V254" i="3" s="1"/>
  <c r="AA246" i="3"/>
  <c r="V246" i="3" s="1"/>
  <c r="AA268" i="3"/>
  <c r="V268" i="3" s="1"/>
  <c r="AA269" i="3"/>
  <c r="V269" i="3" s="1"/>
  <c r="AA259" i="3"/>
  <c r="V259" i="3" s="1"/>
  <c r="AA247" i="3"/>
  <c r="V247" i="3" s="1"/>
  <c r="AA241" i="3"/>
  <c r="V241" i="3" s="1"/>
  <c r="AA255" i="3"/>
  <c r="V255" i="3" s="1"/>
  <c r="AA253" i="3"/>
  <c r="V253" i="3" s="1"/>
  <c r="AA245" i="3"/>
  <c r="V245" i="3" s="1"/>
  <c r="AA240" i="3"/>
  <c r="V240" i="3" s="1"/>
  <c r="AA232" i="3"/>
  <c r="V232" i="3" s="1"/>
  <c r="AA224" i="3"/>
  <c r="V224" i="3" s="1"/>
  <c r="AA216" i="3"/>
  <c r="V216" i="3" s="1"/>
  <c r="AA208" i="3"/>
  <c r="V208" i="3" s="1"/>
  <c r="AA251" i="3"/>
  <c r="V251" i="3" s="1"/>
  <c r="AA242" i="3"/>
  <c r="V242" i="3" s="1"/>
  <c r="AA239" i="3"/>
  <c r="V239" i="3" s="1"/>
  <c r="AA231" i="3"/>
  <c r="V231" i="3" s="1"/>
  <c r="AA223" i="3"/>
  <c r="V223" i="3" s="1"/>
  <c r="AA215" i="3"/>
  <c r="V215" i="3" s="1"/>
  <c r="AA207" i="3"/>
  <c r="V207" i="3" s="1"/>
  <c r="AA260" i="3"/>
  <c r="V260" i="3" s="1"/>
  <c r="AA252" i="3"/>
  <c r="V252" i="3" s="1"/>
  <c r="AA243" i="3"/>
  <c r="V243" i="3" s="1"/>
  <c r="AA261" i="3"/>
  <c r="V261" i="3" s="1"/>
  <c r="AA250" i="3"/>
  <c r="V250" i="3" s="1"/>
  <c r="AA272" i="3"/>
  <c r="V272" i="3" s="1"/>
  <c r="AA234" i="3"/>
  <c r="V234" i="3" s="1"/>
  <c r="AA226" i="3"/>
  <c r="V226" i="3" s="1"/>
  <c r="AA218" i="3"/>
  <c r="V218" i="3" s="1"/>
  <c r="AA233" i="3"/>
  <c r="V233" i="3" s="1"/>
  <c r="AA219" i="3"/>
  <c r="V219" i="3" s="1"/>
  <c r="AA209" i="3"/>
  <c r="V209" i="3" s="1"/>
  <c r="AA206" i="3"/>
  <c r="V206" i="3" s="1"/>
  <c r="AA202" i="3"/>
  <c r="V202" i="3" s="1"/>
  <c r="AA212" i="3"/>
  <c r="V212" i="3" s="1"/>
  <c r="AA237" i="3"/>
  <c r="V237" i="3" s="1"/>
  <c r="AA201" i="3"/>
  <c r="V201" i="3" s="1"/>
  <c r="AA193" i="3"/>
  <c r="V193" i="3" s="1"/>
  <c r="AA229" i="3"/>
  <c r="V229" i="3" s="1"/>
  <c r="AA213" i="3"/>
  <c r="V213" i="3" s="1"/>
  <c r="AA200" i="3"/>
  <c r="V200" i="3" s="1"/>
  <c r="AA192" i="3"/>
  <c r="V192" i="3" s="1"/>
  <c r="AA221" i="3"/>
  <c r="V221" i="3" s="1"/>
  <c r="AA210" i="3"/>
  <c r="V210" i="3" s="1"/>
  <c r="AA235" i="3"/>
  <c r="V235" i="3" s="1"/>
  <c r="AA217" i="3"/>
  <c r="V217" i="3" s="1"/>
  <c r="AA214" i="3"/>
  <c r="V214" i="3" s="1"/>
  <c r="AA199" i="3"/>
  <c r="V199" i="3" s="1"/>
  <c r="AA191" i="3"/>
  <c r="V191" i="3" s="1"/>
  <c r="AA258" i="3"/>
  <c r="V258" i="3" s="1"/>
  <c r="AA198" i="3"/>
  <c r="V198" i="3" s="1"/>
  <c r="AA190" i="3"/>
  <c r="V190" i="3" s="1"/>
  <c r="AA236" i="3"/>
  <c r="V236" i="3" s="1"/>
  <c r="AA225" i="3"/>
  <c r="V225" i="3" s="1"/>
  <c r="AA197" i="3"/>
  <c r="V197" i="3" s="1"/>
  <c r="AA238" i="3"/>
  <c r="V238" i="3" s="1"/>
  <c r="AA230" i="3"/>
  <c r="V230" i="3" s="1"/>
  <c r="AA222" i="3"/>
  <c r="V222" i="3" s="1"/>
  <c r="AA203" i="3"/>
  <c r="V203" i="3" s="1"/>
  <c r="AA211" i="3"/>
  <c r="V211" i="3" s="1"/>
  <c r="AA195" i="3"/>
  <c r="V195" i="3" s="1"/>
  <c r="AA194" i="3"/>
  <c r="V194" i="3" s="1"/>
  <c r="AA244" i="3"/>
  <c r="V244" i="3" s="1"/>
  <c r="AA228" i="3"/>
  <c r="V228" i="3" s="1"/>
  <c r="AA205" i="3"/>
  <c r="V205" i="3" s="1"/>
  <c r="AA204" i="3"/>
  <c r="V204" i="3" s="1"/>
  <c r="AA227" i="3"/>
  <c r="V227" i="3" s="1"/>
  <c r="AA220" i="3"/>
  <c r="V220" i="3" s="1"/>
  <c r="AA196" i="3"/>
  <c r="V196" i="3" s="1"/>
  <c r="V290" i="3"/>
  <c r="V300" i="3"/>
  <c r="W357" i="3"/>
  <c r="V313" i="3"/>
  <c r="V2" i="3"/>
  <c r="Y2" i="3" s="1"/>
  <c r="U6" i="1" s="1"/>
  <c r="V299" i="3"/>
  <c r="V295" i="3"/>
  <c r="B89" i="10" l="1"/>
  <c r="K89" i="10" s="1"/>
  <c r="G85" i="10"/>
  <c r="M2" i="5"/>
  <c r="K133" i="1"/>
  <c r="H126" i="10"/>
  <c r="G88" i="8"/>
  <c r="H129" i="8"/>
  <c r="H133" i="6"/>
  <c r="B91" i="8"/>
  <c r="K91" i="8" s="1"/>
  <c r="B95" i="6"/>
  <c r="K95" i="6" s="1"/>
  <c r="K2" i="5"/>
  <c r="G92" i="6"/>
  <c r="K102" i="1"/>
  <c r="V187" i="3"/>
  <c r="Y187" i="3" s="1"/>
  <c r="U12" i="1" s="1"/>
  <c r="B91" i="7"/>
  <c r="K91" i="7" s="1"/>
  <c r="G88" i="7"/>
  <c r="J2" i="5"/>
  <c r="H129" i="7"/>
  <c r="K94" i="1"/>
  <c r="G83" i="9" l="1"/>
  <c r="H123" i="9"/>
  <c r="L2" i="5"/>
  <c r="B87" i="9"/>
  <c r="K87" i="9" s="1"/>
  <c r="K110" i="1"/>
  <c r="K10" i="5"/>
  <c r="P102" i="1"/>
  <c r="O102" i="1"/>
  <c r="N102" i="1"/>
  <c r="M102" i="1"/>
  <c r="L102" i="1"/>
  <c r="K103" i="1"/>
  <c r="K104" i="1" s="1"/>
  <c r="J102" i="1"/>
  <c r="I102" i="1"/>
  <c r="H102" i="1"/>
  <c r="G102" i="1"/>
  <c r="F102" i="1"/>
  <c r="S102" i="1"/>
  <c r="Q102" i="1"/>
  <c r="T102" i="1"/>
  <c r="E102" i="1"/>
  <c r="R102" i="1"/>
  <c r="M10" i="5"/>
  <c r="N133" i="1"/>
  <c r="M133" i="1"/>
  <c r="L133" i="1"/>
  <c r="J133" i="1"/>
  <c r="I133" i="1"/>
  <c r="H133" i="1"/>
  <c r="G133" i="1"/>
  <c r="F133" i="1"/>
  <c r="E133" i="1"/>
  <c r="D133" i="1"/>
  <c r="Q133" i="1"/>
  <c r="O133" i="1"/>
  <c r="P133" i="1"/>
  <c r="R133" i="1"/>
  <c r="S133" i="1"/>
  <c r="K134" i="1"/>
  <c r="K135" i="1" s="1"/>
  <c r="J10" i="5"/>
  <c r="H94" i="1"/>
  <c r="G94" i="1"/>
  <c r="F94" i="1"/>
  <c r="E94" i="1"/>
  <c r="T94" i="1"/>
  <c r="S94" i="1"/>
  <c r="R94" i="1"/>
  <c r="Q94" i="1"/>
  <c r="P94" i="1"/>
  <c r="O94" i="1"/>
  <c r="N94" i="1"/>
  <c r="K95" i="1"/>
  <c r="K96" i="1" s="1"/>
  <c r="I94" i="1"/>
  <c r="L94" i="1"/>
  <c r="M94" i="1"/>
  <c r="J94" i="1"/>
  <c r="M5" i="5" l="1"/>
  <c r="F134" i="1"/>
  <c r="F135" i="1" s="1"/>
  <c r="K8" i="5"/>
  <c r="I103" i="1"/>
  <c r="I104" i="1" s="1"/>
  <c r="K6" i="5"/>
  <c r="G103" i="1"/>
  <c r="G104" i="1" s="1"/>
  <c r="M4" i="5"/>
  <c r="E134" i="1"/>
  <c r="E135" i="1" s="1"/>
  <c r="M6" i="5"/>
  <c r="G134" i="1"/>
  <c r="G135" i="1" s="1"/>
  <c r="K11" i="5"/>
  <c r="L103" i="1"/>
  <c r="L104" i="1" s="1"/>
  <c r="K12" i="5"/>
  <c r="M103" i="1"/>
  <c r="M104" i="1" s="1"/>
  <c r="K9" i="5"/>
  <c r="J103" i="1"/>
  <c r="J104" i="1" s="1"/>
  <c r="J7" i="5"/>
  <c r="H95" i="1"/>
  <c r="H96" i="1" s="1"/>
  <c r="M12" i="5"/>
  <c r="M134" i="1"/>
  <c r="M135" i="1" s="1"/>
  <c r="K13" i="5"/>
  <c r="N103" i="1"/>
  <c r="N104" i="1" s="1"/>
  <c r="J16" i="5"/>
  <c r="Q95" i="1"/>
  <c r="Q96" i="1" s="1"/>
  <c r="M9" i="5"/>
  <c r="J134" i="1"/>
  <c r="J135" i="1" s="1"/>
  <c r="M13" i="5"/>
  <c r="N134" i="1"/>
  <c r="N135" i="1" s="1"/>
  <c r="K14" i="5"/>
  <c r="O103" i="1"/>
  <c r="O104" i="1" s="1"/>
  <c r="K7" i="5"/>
  <c r="H103" i="1"/>
  <c r="H104" i="1" s="1"/>
  <c r="K15" i="5"/>
  <c r="P103" i="1"/>
  <c r="P104" i="1" s="1"/>
  <c r="J17" i="5"/>
  <c r="R95" i="1"/>
  <c r="R96" i="1" s="1"/>
  <c r="J4" i="5"/>
  <c r="E95" i="1"/>
  <c r="K17" i="5"/>
  <c r="R103" i="1"/>
  <c r="R104" i="1" s="1"/>
  <c r="J18" i="5"/>
  <c r="S95" i="1"/>
  <c r="S96" i="1" s="1"/>
  <c r="M8" i="5"/>
  <c r="I134" i="1"/>
  <c r="I135" i="1" s="1"/>
  <c r="J6" i="5"/>
  <c r="G95" i="1"/>
  <c r="G96" i="1" s="1"/>
  <c r="J9" i="5"/>
  <c r="J95" i="1"/>
  <c r="J96" i="1" s="1"/>
  <c r="J11" i="5"/>
  <c r="L95" i="1"/>
  <c r="L96" i="1" s="1"/>
  <c r="M17" i="5"/>
  <c r="R134" i="1"/>
  <c r="R135" i="1" s="1"/>
  <c r="K4" i="5"/>
  <c r="E103" i="1"/>
  <c r="L10" i="5"/>
  <c r="E110" i="1"/>
  <c r="D110" i="1"/>
  <c r="S110" i="1"/>
  <c r="R110" i="1"/>
  <c r="Q110" i="1"/>
  <c r="P110" i="1"/>
  <c r="O110" i="1"/>
  <c r="N110" i="1"/>
  <c r="M110" i="1"/>
  <c r="L110" i="1"/>
  <c r="H110" i="1"/>
  <c r="J110" i="1"/>
  <c r="I110" i="1"/>
  <c r="G110" i="1"/>
  <c r="F110" i="1"/>
  <c r="K111" i="1"/>
  <c r="K112" i="1" s="1"/>
  <c r="M7" i="5"/>
  <c r="H134" i="1"/>
  <c r="H135" i="1" s="1"/>
  <c r="K16" i="5"/>
  <c r="Q103" i="1"/>
  <c r="Q104" i="1" s="1"/>
  <c r="J19" i="5"/>
  <c r="T95" i="1"/>
  <c r="T96" i="1" s="1"/>
  <c r="J5" i="5"/>
  <c r="F95" i="1"/>
  <c r="F96" i="1" s="1"/>
  <c r="M11" i="5"/>
  <c r="L134" i="1"/>
  <c r="L135" i="1" s="1"/>
  <c r="J12" i="5"/>
  <c r="M95" i="1"/>
  <c r="M96" i="1" s="1"/>
  <c r="M18" i="5"/>
  <c r="S134" i="1"/>
  <c r="S135" i="1" s="1"/>
  <c r="J8" i="5"/>
  <c r="I95" i="1"/>
  <c r="I96" i="1" s="1"/>
  <c r="K18" i="5"/>
  <c r="S103" i="1"/>
  <c r="S104" i="1" s="1"/>
  <c r="M15" i="5"/>
  <c r="P134" i="1"/>
  <c r="P135" i="1" s="1"/>
  <c r="K19" i="5"/>
  <c r="T103" i="1"/>
  <c r="T104" i="1" s="1"/>
  <c r="J13" i="5"/>
  <c r="N95" i="1"/>
  <c r="N96" i="1" s="1"/>
  <c r="M14" i="5"/>
  <c r="O134" i="1"/>
  <c r="O135" i="1" s="1"/>
  <c r="J14" i="5"/>
  <c r="O95" i="1"/>
  <c r="O96" i="1" s="1"/>
  <c r="M16" i="5"/>
  <c r="Q134" i="1"/>
  <c r="Q135" i="1" s="1"/>
  <c r="J15" i="5"/>
  <c r="P95" i="1"/>
  <c r="P96" i="1" s="1"/>
  <c r="M3" i="5"/>
  <c r="D134" i="1"/>
  <c r="K5" i="5"/>
  <c r="F103" i="1"/>
  <c r="F104" i="1" s="1"/>
  <c r="L13" i="5" l="1"/>
  <c r="N111" i="1"/>
  <c r="N112" i="1" s="1"/>
  <c r="L14" i="5"/>
  <c r="O111" i="1"/>
  <c r="O112" i="1" s="1"/>
  <c r="L17" i="5"/>
  <c r="R111" i="1"/>
  <c r="R112" i="1" s="1"/>
  <c r="L18" i="5"/>
  <c r="S111" i="1"/>
  <c r="S112" i="1" s="1"/>
  <c r="L15" i="5"/>
  <c r="P111" i="1"/>
  <c r="P112" i="1" s="1"/>
  <c r="L5" i="5"/>
  <c r="F111" i="1"/>
  <c r="F112" i="1" s="1"/>
  <c r="E104" i="1"/>
  <c r="V104" i="1" s="1"/>
  <c r="X9" i="1" s="1"/>
  <c r="V103" i="1"/>
  <c r="E96" i="1"/>
  <c r="V96" i="1" s="1"/>
  <c r="X6" i="1" s="1"/>
  <c r="V95" i="1"/>
  <c r="L6" i="5"/>
  <c r="G111" i="1"/>
  <c r="G112" i="1" s="1"/>
  <c r="L3" i="5"/>
  <c r="D111" i="1"/>
  <c r="L8" i="5"/>
  <c r="I111" i="1"/>
  <c r="I112" i="1" s="1"/>
  <c r="L12" i="5"/>
  <c r="M111" i="1"/>
  <c r="M112" i="1" s="1"/>
  <c r="L9" i="5"/>
  <c r="J111" i="1"/>
  <c r="J112" i="1" s="1"/>
  <c r="L4" i="5"/>
  <c r="E111" i="1"/>
  <c r="E112" i="1" s="1"/>
  <c r="L7" i="5"/>
  <c r="H111" i="1"/>
  <c r="H112" i="1" s="1"/>
  <c r="L16" i="5"/>
  <c r="Q111" i="1"/>
  <c r="Q112" i="1" s="1"/>
  <c r="D135" i="1"/>
  <c r="V135" i="1" s="1"/>
  <c r="X15" i="1" s="1"/>
  <c r="V134" i="1"/>
  <c r="L11" i="5"/>
  <c r="L111" i="1"/>
  <c r="L112" i="1" s="1"/>
  <c r="W9" i="1" l="1"/>
  <c r="V9" i="1"/>
  <c r="W6" i="1"/>
  <c r="V6" i="1"/>
  <c r="D112" i="1"/>
  <c r="V112" i="1" s="1"/>
  <c r="X12" i="1" s="1"/>
  <c r="V111" i="1"/>
  <c r="V15" i="1"/>
  <c r="W15" i="1"/>
  <c r="W12" i="1" l="1"/>
  <c r="V12" i="1"/>
</calcChain>
</file>

<file path=xl/sharedStrings.xml><?xml version="1.0" encoding="utf-8"?>
<sst xmlns="http://schemas.openxmlformats.org/spreadsheetml/2006/main" count="1579" uniqueCount="525">
  <si>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</si>
  <si>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</si>
  <si>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</si>
  <si>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</si>
  <si>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</si>
  <si>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</si>
  <si>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</si>
  <si>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</si>
  <si>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</si>
  <si>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</si>
  <si>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</si>
  <si>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</si>
  <si>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</si>
  <si>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</si>
  <si>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</si>
  <si>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</si>
  <si>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</si>
  <si>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</si>
  <si>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</si>
  <si>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</si>
  <si>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</si>
  <si>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</si>
  <si>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</si>
  <si>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</si>
  <si>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</si>
  <si>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</si>
  <si>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</si>
  <si>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</si>
  <si>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</si>
  <si>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</si>
  <si>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</si>
  <si>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</si>
  <si>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</si>
  <si>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</si>
  <si>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</si>
  <si>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</si>
  <si>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</si>
  <si>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</si>
  <si>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</si>
  <si>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</si>
  <si>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</si>
  <si>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</si>
  <si>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</si>
  <si>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</si>
  <si>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</si>
  <si>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</si>
  <si>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</si>
  <si>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</si>
  <si>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</si>
  <si>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</si>
  <si>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</si>
  <si>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</si>
  <si>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</si>
  <si>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</si>
  <si>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</si>
  <si>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</si>
  <si>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</si>
  <si>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</si>
  <si>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</si>
  <si>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</si>
  <si>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</si>
  <si>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</si>
  <si>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</si>
  <si>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</si>
  <si>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</si>
  <si>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</si>
  <si>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</si>
  <si>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</si>
  <si>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</si>
  <si>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</si>
  <si>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</si>
  <si>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</si>
  <si>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</si>
  <si>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</si>
  <si>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</si>
  <si>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</si>
  <si>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</si>
  <si>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</si>
  <si>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</si>
  <si>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</si>
  <si>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</si>
  <si>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</si>
  <si>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</si>
  <si>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</si>
  <si>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</si>
  <si>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</si>
  <si>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</si>
  <si>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</si>
  <si>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</si>
  <si>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</si>
  <si>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</si>
  <si>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</si>
  <si>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</si>
  <si>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</si>
  <si>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</si>
  <si>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</si>
  <si>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</si>
  <si>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</si>
  <si>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</si>
  <si>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</si>
  <si>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</si>
  <si>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</si>
  <si>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</si>
  <si>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</si>
  <si>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</si>
  <si>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</si>
  <si>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</si>
  <si>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</si>
  <si>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</si>
  <si>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</si>
  <si>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</si>
  <si>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</si>
  <si>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</si>
  <si>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</si>
  <si>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</si>
  <si>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</si>
  <si>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</si>
  <si>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</si>
  <si>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</si>
  <si>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</si>
  <si>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</si>
  <si>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</si>
  <si>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</si>
  <si>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</si>
  <si>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</si>
  <si>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</si>
  <si>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</si>
  <si>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</si>
  <si>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</si>
  <si>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</si>
  <si>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</si>
  <si>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</si>
  <si>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</si>
  <si>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</si>
  <si>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</si>
  <si>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</si>
  <si>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</si>
  <si>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</si>
  <si>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</si>
  <si>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</si>
  <si>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</si>
  <si>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</si>
  <si>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</si>
  <si>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</si>
  <si>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</si>
  <si>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</si>
  <si>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</si>
  <si>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</si>
  <si>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</si>
  <si>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</si>
  <si>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</si>
  <si>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</si>
  <si>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</si>
  <si>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</si>
  <si>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</si>
  <si>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</si>
  <si>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</si>
  <si>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</si>
  <si>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</si>
  <si>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</si>
  <si>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</si>
  <si>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</si>
  <si>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</si>
  <si>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</si>
  <si>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</si>
  <si>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</si>
  <si>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</si>
  <si>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</si>
  <si>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</si>
  <si>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</si>
  <si>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</si>
  <si>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</si>
  <si>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</si>
  <si>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</si>
  <si>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</si>
  <si>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</si>
  <si>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</si>
  <si>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</si>
  <si>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</si>
  <si>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</si>
  <si>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</si>
  <si>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</si>
  <si>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</si>
  <si>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</si>
  <si>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</si>
  <si>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</si>
  <si>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</si>
  <si>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</si>
  <si>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</si>
  <si>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</si>
  <si>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</si>
  <si>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</si>
  <si>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</si>
  <si>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</si>
  <si>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</si>
  <si>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</si>
  <si>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</si>
  <si>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</si>
  <si>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</si>
  <si>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</si>
  <si>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</si>
  <si>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</si>
  <si>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</si>
  <si>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</si>
  <si>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</si>
  <si>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</si>
  <si>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</si>
  <si>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</si>
  <si>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</si>
  <si>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</si>
  <si>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</si>
  <si>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</si>
  <si>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</si>
  <si>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</si>
  <si>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</si>
  <si>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</si>
  <si>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</si>
  <si>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</si>
  <si>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</si>
  <si>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</si>
  <si>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</si>
  <si>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</si>
  <si>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</si>
  <si>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</si>
  <si>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</si>
  <si>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</si>
  <si>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</si>
  <si>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</si>
  <si>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</si>
  <si>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</si>
  <si>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</si>
  <si>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</si>
  <si>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</si>
  <si>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</si>
  <si>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</si>
  <si>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</si>
  <si>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</si>
  <si>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</si>
  <si>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</si>
  <si>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</si>
  <si>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</si>
  <si>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</si>
  <si>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</si>
  <si>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</si>
  <si>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</si>
  <si>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</si>
  <si>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</si>
  <si>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</si>
  <si>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</si>
  <si>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</si>
  <si>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</si>
  <si>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</si>
  <si>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</si>
  <si>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</si>
  <si>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</si>
  <si>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</si>
  <si>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</si>
  <si>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</si>
  <si>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</si>
  <si>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</si>
  <si>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</si>
  <si>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</si>
  <si>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</si>
  <si>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</si>
  <si>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</si>
  <si>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</si>
  <si>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</si>
  <si>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</si>
  <si>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</si>
  <si>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</si>
  <si>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</si>
  <si>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</si>
  <si>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</si>
  <si>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</si>
  <si>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</si>
  <si>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</si>
  <si>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</si>
  <si>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</si>
  <si>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</si>
  <si>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</si>
  <si>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</si>
  <si>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</si>
  <si>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</si>
  <si>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</si>
  <si>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</si>
  <si>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</si>
  <si>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</si>
  <si>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</si>
  <si>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</si>
  <si>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</si>
  <si>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</si>
  <si>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</si>
  <si>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</si>
  <si>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</si>
  <si>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</si>
  <si>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</si>
  <si>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</si>
  <si>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</si>
  <si>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</si>
  <si>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</si>
  <si>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</si>
  <si>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</si>
  <si>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</si>
  <si>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</si>
  <si>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</si>
  <si>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</si>
  <si>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</si>
  <si>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</si>
  <si>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</si>
  <si>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</si>
  <si>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</si>
  <si>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</si>
  <si>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</si>
  <si>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</si>
  <si>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</si>
  <si>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</si>
  <si>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</si>
  <si>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</si>
  <si>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</si>
  <si>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</si>
  <si>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</si>
  <si>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</si>
  <si>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</si>
  <si>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</si>
  <si>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</si>
  <si>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</si>
  <si>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</si>
  <si>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</si>
  <si>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</si>
  <si>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</si>
  <si>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</si>
  <si>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</si>
  <si>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</si>
  <si>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</si>
  <si>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</si>
  <si>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</si>
  <si>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</si>
  <si>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</si>
  <si>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</si>
  <si>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</si>
  <si>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</si>
  <si>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</si>
  <si>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</si>
  <si>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</si>
  <si>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</si>
  <si>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</si>
  <si>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</si>
  <si>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</si>
  <si>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</si>
  <si>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</si>
  <si>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</si>
  <si>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</si>
  <si>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</si>
  <si>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</si>
  <si>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</si>
  <si>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</si>
  <si>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</si>
  <si>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</si>
  <si>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RT_Data.141.r</t>
  </si>
  <si>
    <t>Model 831</t>
  </si>
  <si>
    <t>Firmware Version</t>
  </si>
  <si>
    <t>2.403</t>
  </si>
  <si>
    <t>User</t>
  </si>
  <si>
    <t>Location</t>
  </si>
  <si>
    <t>Job Description</t>
  </si>
  <si>
    <t>Note</t>
  </si>
  <si>
    <t>Measurement Description</t>
  </si>
  <si>
    <t>RT60</t>
  </si>
  <si>
    <t>Start</t>
  </si>
  <si>
    <t>Stop</t>
  </si>
  <si>
    <t>Duration</t>
  </si>
  <si>
    <t>00:01:41.400000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</si>
  <si>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</si>
  <si>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</si>
  <si>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</si>
  <si>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</si>
  <si>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</si>
  <si>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</si>
  <si>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</si>
  <si>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</si>
  <si>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</si>
  <si>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</si>
  <si>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</si>
  <si>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</si>
  <si>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</si>
  <si>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</si>
  <si>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</si>
  <si>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</si>
  <si>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</si>
  <si>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</si>
  <si>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</si>
  <si>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</si>
  <si>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</si>
  <si>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</si>
  <si>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</si>
  <si>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</si>
  <si>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</si>
  <si>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</si>
  <si>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</si>
  <si>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</si>
  <si>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</si>
  <si>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</si>
  <si>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</si>
  <si>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</si>
  <si>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</si>
  <si>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</si>
  <si>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</si>
  <si>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</si>
  <si>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</si>
  <si>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</si>
  <si>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</si>
  <si>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</si>
  <si>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</si>
  <si>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</si>
  <si>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</si>
  <si>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</si>
  <si>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</si>
  <si>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</si>
  <si>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</si>
  <si>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</si>
  <si>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</si>
  <si>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</si>
  <si>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</si>
  <si>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</si>
  <si>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</si>
  <si>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</si>
  <si>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</si>
  <si>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</si>
  <si>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</si>
  <si>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</si>
  <si>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</si>
  <si>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</si>
  <si>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</si>
  <si>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</si>
  <si>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</si>
  <si>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</si>
  <si>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</si>
  <si>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</si>
  <si>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</si>
  <si>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</si>
  <si>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</si>
  <si>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</si>
  <si>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</si>
  <si>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</si>
  <si>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</si>
  <si>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</si>
  <si>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</si>
  <si>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</si>
  <si>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</si>
  <si>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</si>
  <si>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</si>
  <si>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</si>
  <si>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</si>
  <si>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</si>
  <si>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</si>
  <si>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</si>
  <si>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</si>
  <si>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</si>
  <si>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</si>
  <si>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</si>
  <si>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</si>
  <si>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</si>
  <si>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</si>
  <si>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</si>
  <si>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</si>
  <si>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</si>
  <si>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</si>
  <si>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</si>
  <si>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</si>
  <si>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</si>
  <si>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</si>
  <si>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</si>
  <si>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</si>
  <si>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</si>
  <si>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</si>
  <si>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</si>
  <si>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</si>
  <si>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</si>
  <si>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</si>
  <si>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</si>
  <si>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</si>
  <si>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</si>
  <si>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</si>
  <si>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</si>
  <si>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</si>
  <si>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</si>
  <si>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</si>
  <si>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</si>
  <si>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</si>
  <si>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</si>
  <si>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</si>
  <si>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</si>
  <si>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</si>
  <si>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</si>
  <si>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</si>
  <si>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</si>
  <si>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</si>
  <si>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</si>
  <si>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</si>
  <si>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</si>
  <si>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</si>
  <si>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</si>
  <si>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</si>
  <si>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</si>
  <si>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</si>
  <si>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</si>
  <si>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</si>
  <si>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</si>
  <si>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</si>
  <si>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</si>
  <si>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</si>
  <si>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</si>
  <si>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</si>
  <si>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</si>
  <si>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</si>
  <si>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Bed 3</t>
  </si>
  <si>
    <t>1st Floor Bed 2</t>
  </si>
  <si>
    <t>1.3.1</t>
  </si>
  <si>
    <t>9x9.8</t>
  </si>
  <si>
    <t>finished, unfurnished</t>
  </si>
  <si>
    <t>finished unfurnished</t>
  </si>
  <si>
    <t>Carpet</t>
  </si>
  <si>
    <t>gyp</t>
  </si>
  <si>
    <t>LVT</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</si>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</sst>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yyyy\-mm\-dd\ hh:mm:ss"/>
    <numFmt numFmtId="170" formatCode="[$-409]mmmm\ dd\,\ yyyy;@"/>
    <numFmt numFmtId="171" formatCode="mmm\ yyyy"/>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70"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1" fontId="27" fillId="0" borderId="65" xfId="1" applyNumberFormat="1" applyBorder="1" applyAlignment="1">
      <alignment horizontal="center" vertical="center"/>
    </xf>
    <xf numFmtId="0" fontId="30" fillId="0" borderId="65" xfId="1" applyFont="1" applyBorder="1" applyAlignment="1">
      <alignment horizontal="right"/>
    </xf>
    <xf numFmtId="171"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70"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0" fontId="32" fillId="0" borderId="83" xfId="0" applyFont="1" applyBorder="1" applyAlignment="1">
      <alignment horizontal="center" vertical="top"/>
    </xf>
    <xf numFmtId="169" fontId="0" fillId="0" borderId="0" xfId="0" applyNumberFormat="1" applyBorder="1"/>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27" fillId="0" borderId="77" xfId="1" applyBorder="1" applyAlignment="1">
      <alignment horizontal="center" vertical="center"/>
    </xf>
    <xf numFmtId="0" fontId="0" fillId="0" borderId="66" xfId="0" applyBorder="1"/>
    <xf numFmtId="0" fontId="14" fillId="0" borderId="27" xfId="1" applyFont="1" applyAlignment="1">
      <alignment horizontal="left" wrapText="1"/>
    </xf>
    <xf numFmtId="0" fontId="27" fillId="0" borderId="27" xfId="1"/>
    <xf numFmtId="0" fontId="14" fillId="0" borderId="68" xfId="1" applyFont="1" applyBorder="1" applyAlignment="1">
      <alignment horizontal="left" wrapText="1" indent="1"/>
    </xf>
    <xf numFmtId="0" fontId="28" fillId="0" borderId="72" xfId="1" applyFont="1" applyBorder="1" applyAlignment="1">
      <alignment horizontal="center" textRotation="90" wrapText="1"/>
    </xf>
    <xf numFmtId="0" fontId="0" fillId="0" borderId="71" xfId="0" applyBorder="1"/>
    <xf numFmtId="170"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vertical="center"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27" xfId="1" applyFont="1" applyAlignment="1">
      <alignment horizontal="left" vertical="top" wrapText="1"/>
    </xf>
    <xf numFmtId="0" fontId="14" fillId="0" borderId="77" xfId="1" applyFont="1" applyBorder="1" applyAlignment="1">
      <alignment horizontal="center" vertical="center"/>
    </xf>
    <xf numFmtId="0" fontId="14" fillId="0" borderId="27" xfId="1" applyFont="1" applyAlignment="1">
      <alignment wrapText="1"/>
    </xf>
    <xf numFmtId="0" fontId="0" fillId="0" borderId="82" xfId="0" applyBorder="1"/>
    <xf numFmtId="0" fontId="27" fillId="0" borderId="65" xfId="1" applyBorder="1" applyAlignment="1">
      <alignment horizontal="center" vertical="center"/>
    </xf>
    <xf numFmtId="0" fontId="1" fillId="0" borderId="13" xfId="0" applyFont="1" applyBorder="1" applyAlignment="1">
      <alignment horizontal="center" vertical="center"/>
    </xf>
    <xf numFmtId="0" fontId="1" fillId="0" borderId="13" xfId="0" quotePrefix="1" applyFont="1" applyBorder="1" applyAlignment="1">
      <alignment horizontal="center" vertical="center"/>
    </xf>
    <xf numFmtId="0" fontId="1" fillId="0" borderId="29" xfId="0" applyFont="1" applyBorder="1" applyAlignment="1">
      <alignment horizontal="left" wrapText="1"/>
    </xf>
    <xf numFmtId="0" fontId="3" fillId="0" borderId="30" xfId="0" applyFont="1" applyBorder="1" applyAlignment="1">
      <alignment horizontal="center" textRotation="90" wrapText="1"/>
    </xf>
    <xf numFmtId="0" fontId="0" fillId="0" borderId="31" xfId="0" applyBorder="1"/>
    <xf numFmtId="0" fontId="1" fillId="0" borderId="27" xfId="0" applyFont="1" applyAlignment="1">
      <alignment horizontal="left" vertical="top"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xf>
    <xf numFmtId="0" fontId="1" fillId="0" borderId="27" xfId="0" applyFont="1" applyAlignment="1">
      <alignment horizontal="left" vertical="center" wrapText="1"/>
    </xf>
    <xf numFmtId="0" fontId="1" fillId="0" borderId="27" xfId="0" applyFont="1" applyAlignment="1">
      <alignment wrapText="1"/>
    </xf>
    <xf numFmtId="165" fontId="14" fillId="0" borderId="65" xfId="2" applyNumberFormat="1" applyFont="1" applyBorder="1" applyAlignment="1">
      <alignment horizontal="center" vertical="center" wrapText="1"/>
    </xf>
    <xf numFmtId="0" fontId="14" fillId="0" borderId="77" xfId="2" quotePrefix="1"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28" fillId="0" borderId="72" xfId="2" applyFont="1" applyBorder="1" applyAlignment="1">
      <alignment horizontal="center" textRotation="90" wrapText="1"/>
    </xf>
    <xf numFmtId="0" fontId="14" fillId="0" borderId="27" xfId="2" applyFont="1" applyAlignment="1">
      <alignment horizontal="left" vertical="center" wrapText="1"/>
    </xf>
    <xf numFmtId="0" fontId="14" fillId="0" borderId="27" xfId="2" applyFont="1"/>
    <xf numFmtId="0" fontId="14" fillId="0" borderId="68" xfId="2" applyFont="1" applyBorder="1" applyAlignment="1">
      <alignment horizontal="left" wrapText="1" indent="1"/>
    </xf>
    <xf numFmtId="0" fontId="14" fillId="0" borderId="77" xfId="2" applyFont="1" applyBorder="1" applyAlignment="1">
      <alignment horizontal="center" vertical="center"/>
    </xf>
    <xf numFmtId="0" fontId="14" fillId="0" borderId="27" xfId="2" applyFont="1" applyAlignment="1">
      <alignment horizontal="left" wrapText="1"/>
    </xf>
    <xf numFmtId="0" fontId="14" fillId="0" borderId="65" xfId="2" applyFont="1" applyBorder="1" applyAlignment="1">
      <alignment horizontal="center" vertical="center"/>
    </xf>
    <xf numFmtId="170"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14" fillId="0" borderId="27" xfId="2" applyFont="1" applyAlignment="1">
      <alignment horizontal="left" vertical="top" wrapText="1"/>
    </xf>
    <xf numFmtId="0" fontId="31" fillId="0" borderId="80" xfId="2" applyFont="1" applyBorder="1" applyAlignment="1">
      <alignment horizontal="center" vertical="center"/>
    </xf>
    <xf numFmtId="165" fontId="1" fillId="0" borderId="10" xfId="0" applyNumberFormat="1" applyFont="1" applyBorder="1" applyAlignment="1">
      <alignment horizontal="center" vertical="center" wrapText="1"/>
    </xf>
    <xf numFmtId="165" fontId="3" fillId="0" borderId="14" xfId="0" applyNumberFormat="1" applyFont="1" applyBorder="1" applyAlignment="1">
      <alignment horizontal="center" textRotation="90" wrapText="1"/>
    </xf>
    <xf numFmtId="0" fontId="0" fillId="0" borderId="32" xfId="0" applyBorder="1"/>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96.1</c:v>
                </c:pt>
                <c:pt idx="1">
                  <c:v>96</c:v>
                </c:pt>
                <c:pt idx="2">
                  <c:v>92.9</c:v>
                </c:pt>
                <c:pt idx="3">
                  <c:v>88.8</c:v>
                </c:pt>
                <c:pt idx="4">
                  <c:v>87.8</c:v>
                </c:pt>
                <c:pt idx="5">
                  <c:v>88.4</c:v>
                </c:pt>
                <c:pt idx="6">
                  <c:v>88.4</c:v>
                </c:pt>
                <c:pt idx="7">
                  <c:v>84.2</c:v>
                </c:pt>
                <c:pt idx="8">
                  <c:v>82.1</c:v>
                </c:pt>
                <c:pt idx="9">
                  <c:v>84.2</c:v>
                </c:pt>
                <c:pt idx="10">
                  <c:v>82.2</c:v>
                </c:pt>
                <c:pt idx="11">
                  <c:v>82.8</c:v>
                </c:pt>
                <c:pt idx="12">
                  <c:v>80.099999999999994</c:v>
                </c:pt>
                <c:pt idx="13">
                  <c:v>78.599999999999994</c:v>
                </c:pt>
                <c:pt idx="14">
                  <c:v>81</c:v>
                </c:pt>
                <c:pt idx="15">
                  <c:v>82.5</c:v>
                </c:pt>
                <c:pt idx="16">
                  <c:v>83.3</c:v>
                </c:pt>
                <c:pt idx="17">
                  <c:v>82.7</c:v>
                </c:pt>
              </c:numCache>
            </c:numRef>
          </c:val>
          <c:smooth val="0"/>
          <c:extLst>
            <c:ext xmlns:c16="http://schemas.microsoft.com/office/drawing/2014/chart" uri="{C3380CC4-5D6E-409C-BE32-E72D297353CC}">
              <c16:uniqueId val="{00000000-A164-439A-A7C1-ADE354682F7F}"/>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76.2</c:v>
                </c:pt>
                <c:pt idx="1">
                  <c:v>78.599999999999994</c:v>
                </c:pt>
                <c:pt idx="2">
                  <c:v>67.900000000000006</c:v>
                </c:pt>
                <c:pt idx="3">
                  <c:v>61.6</c:v>
                </c:pt>
                <c:pt idx="4">
                  <c:v>60.2</c:v>
                </c:pt>
                <c:pt idx="5">
                  <c:v>52.3</c:v>
                </c:pt>
                <c:pt idx="6">
                  <c:v>50.3</c:v>
                </c:pt>
                <c:pt idx="7">
                  <c:v>45.2</c:v>
                </c:pt>
                <c:pt idx="8">
                  <c:v>44.6</c:v>
                </c:pt>
                <c:pt idx="9">
                  <c:v>44.7</c:v>
                </c:pt>
                <c:pt idx="10">
                  <c:v>41.4</c:v>
                </c:pt>
                <c:pt idx="11">
                  <c:v>34.299999999999997</c:v>
                </c:pt>
                <c:pt idx="12">
                  <c:v>33.6</c:v>
                </c:pt>
                <c:pt idx="13">
                  <c:v>31.1</c:v>
                </c:pt>
                <c:pt idx="14">
                  <c:v>27.3</c:v>
                </c:pt>
                <c:pt idx="15">
                  <c:v>30.6</c:v>
                </c:pt>
                <c:pt idx="16">
                  <c:v>29.5</c:v>
                </c:pt>
                <c:pt idx="17">
                  <c:v>23.7</c:v>
                </c:pt>
              </c:numCache>
            </c:numRef>
          </c:val>
          <c:smooth val="0"/>
          <c:extLst>
            <c:ext xmlns:c16="http://schemas.microsoft.com/office/drawing/2014/chart" uri="{C3380CC4-5D6E-409C-BE32-E72D297353CC}">
              <c16:uniqueId val="{00000001-A164-439A-A7C1-ADE354682F7F}"/>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31.9</c:v>
                </c:pt>
                <c:pt idx="1">
                  <c:v>33.200000000000003</c:v>
                </c:pt>
                <c:pt idx="2">
                  <c:v>35.200000000000003</c:v>
                </c:pt>
                <c:pt idx="3">
                  <c:v>36.9</c:v>
                </c:pt>
                <c:pt idx="4">
                  <c:v>30.5</c:v>
                </c:pt>
                <c:pt idx="5">
                  <c:v>27.9</c:v>
                </c:pt>
                <c:pt idx="6">
                  <c:v>23</c:v>
                </c:pt>
                <c:pt idx="7">
                  <c:v>21.1</c:v>
                </c:pt>
                <c:pt idx="8">
                  <c:v>20.7</c:v>
                </c:pt>
                <c:pt idx="9">
                  <c:v>19.8</c:v>
                </c:pt>
                <c:pt idx="10">
                  <c:v>18.600000000000001</c:v>
                </c:pt>
                <c:pt idx="11">
                  <c:v>16.2</c:v>
                </c:pt>
                <c:pt idx="12">
                  <c:v>14.8</c:v>
                </c:pt>
                <c:pt idx="13">
                  <c:v>11</c:v>
                </c:pt>
                <c:pt idx="14">
                  <c:v>9</c:v>
                </c:pt>
                <c:pt idx="15">
                  <c:v>8.4</c:v>
                </c:pt>
                <c:pt idx="16">
                  <c:v>11.2</c:v>
                </c:pt>
                <c:pt idx="17">
                  <c:v>9.8000000000000007</c:v>
                </c:pt>
              </c:numCache>
            </c:numRef>
          </c:val>
          <c:smooth val="0"/>
          <c:extLst>
            <c:ext xmlns:c16="http://schemas.microsoft.com/office/drawing/2014/chart" uri="{C3380CC4-5D6E-409C-BE32-E72D297353CC}">
              <c16:uniqueId val="{00000002-A164-439A-A7C1-ADE354682F7F}"/>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50.5</c:v>
                </c:pt>
                <c:pt idx="1">
                  <c:v>53</c:v>
                </c:pt>
                <c:pt idx="2">
                  <c:v>45.3</c:v>
                </c:pt>
                <c:pt idx="3">
                  <c:v>49.1</c:v>
                </c:pt>
                <c:pt idx="4">
                  <c:v>45.9</c:v>
                </c:pt>
                <c:pt idx="5">
                  <c:v>48.2</c:v>
                </c:pt>
                <c:pt idx="6">
                  <c:v>40.5</c:v>
                </c:pt>
                <c:pt idx="7">
                  <c:v>36.1</c:v>
                </c:pt>
                <c:pt idx="8">
                  <c:v>31.1</c:v>
                </c:pt>
                <c:pt idx="9">
                  <c:v>28.2</c:v>
                </c:pt>
                <c:pt idx="10">
                  <c:v>25.4</c:v>
                </c:pt>
                <c:pt idx="11">
                  <c:v>24.1</c:v>
                </c:pt>
                <c:pt idx="12">
                  <c:v>22.5</c:v>
                </c:pt>
                <c:pt idx="13">
                  <c:v>21.3</c:v>
                </c:pt>
                <c:pt idx="14">
                  <c:v>16.7</c:v>
                </c:pt>
                <c:pt idx="15">
                  <c:v>14.5</c:v>
                </c:pt>
              </c:numCache>
            </c:numRef>
          </c:val>
          <c:smooth val="0"/>
          <c:extLst>
            <c:ext xmlns:c16="http://schemas.microsoft.com/office/drawing/2014/chart" uri="{C3380CC4-5D6E-409C-BE32-E72D297353CC}">
              <c16:uniqueId val="{00000000-4112-4D38-A47F-2ADCF303BD94}"/>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51.7</c:v>
                </c:pt>
                <c:pt idx="1">
                  <c:v>52.9</c:v>
                </c:pt>
                <c:pt idx="2">
                  <c:v>44.4</c:v>
                </c:pt>
                <c:pt idx="3">
                  <c:v>41</c:v>
                </c:pt>
                <c:pt idx="4">
                  <c:v>44.3</c:v>
                </c:pt>
                <c:pt idx="5">
                  <c:v>44.9</c:v>
                </c:pt>
                <c:pt idx="6">
                  <c:v>40.200000000000003</c:v>
                </c:pt>
                <c:pt idx="7">
                  <c:v>36.9</c:v>
                </c:pt>
                <c:pt idx="8">
                  <c:v>31.8</c:v>
                </c:pt>
                <c:pt idx="9">
                  <c:v>28</c:v>
                </c:pt>
                <c:pt idx="10">
                  <c:v>24.1</c:v>
                </c:pt>
                <c:pt idx="11">
                  <c:v>22.7</c:v>
                </c:pt>
                <c:pt idx="12">
                  <c:v>20.7</c:v>
                </c:pt>
                <c:pt idx="13">
                  <c:v>17.899999999999999</c:v>
                </c:pt>
                <c:pt idx="14">
                  <c:v>13.6</c:v>
                </c:pt>
                <c:pt idx="15">
                  <c:v>11.9</c:v>
                </c:pt>
              </c:numCache>
            </c:numRef>
          </c:val>
          <c:smooth val="0"/>
          <c:extLst>
            <c:ext xmlns:c16="http://schemas.microsoft.com/office/drawing/2014/chart" uri="{C3380CC4-5D6E-409C-BE32-E72D297353CC}">
              <c16:uniqueId val="{00000001-4112-4D38-A47F-2ADCF303BD94}"/>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50.7</c:v>
                </c:pt>
                <c:pt idx="1">
                  <c:v>52.8</c:v>
                </c:pt>
                <c:pt idx="2">
                  <c:v>44.8</c:v>
                </c:pt>
                <c:pt idx="3">
                  <c:v>46.8</c:v>
                </c:pt>
                <c:pt idx="4">
                  <c:v>47.6</c:v>
                </c:pt>
                <c:pt idx="5">
                  <c:v>50.3</c:v>
                </c:pt>
                <c:pt idx="6">
                  <c:v>39.9</c:v>
                </c:pt>
                <c:pt idx="7">
                  <c:v>35.6</c:v>
                </c:pt>
                <c:pt idx="8">
                  <c:v>31.4</c:v>
                </c:pt>
                <c:pt idx="9">
                  <c:v>29</c:v>
                </c:pt>
                <c:pt idx="10">
                  <c:v>25.6</c:v>
                </c:pt>
                <c:pt idx="11">
                  <c:v>24.2</c:v>
                </c:pt>
                <c:pt idx="12">
                  <c:v>21.1</c:v>
                </c:pt>
                <c:pt idx="13">
                  <c:v>17.899999999999999</c:v>
                </c:pt>
                <c:pt idx="14">
                  <c:v>14.2</c:v>
                </c:pt>
                <c:pt idx="15">
                  <c:v>12</c:v>
                </c:pt>
              </c:numCache>
            </c:numRef>
          </c:val>
          <c:smooth val="0"/>
          <c:extLst>
            <c:ext xmlns:c16="http://schemas.microsoft.com/office/drawing/2014/chart" uri="{C3380CC4-5D6E-409C-BE32-E72D297353CC}">
              <c16:uniqueId val="{00000002-4112-4D38-A47F-2ADCF303BD94}"/>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47.6</c:v>
                </c:pt>
                <c:pt idx="1">
                  <c:v>54</c:v>
                </c:pt>
                <c:pt idx="2">
                  <c:v>49.8</c:v>
                </c:pt>
                <c:pt idx="3">
                  <c:v>43.6</c:v>
                </c:pt>
                <c:pt idx="4">
                  <c:v>50</c:v>
                </c:pt>
                <c:pt idx="5">
                  <c:v>49.1</c:v>
                </c:pt>
                <c:pt idx="6">
                  <c:v>43.2</c:v>
                </c:pt>
                <c:pt idx="7">
                  <c:v>36.299999999999997</c:v>
                </c:pt>
                <c:pt idx="8">
                  <c:v>30</c:v>
                </c:pt>
                <c:pt idx="9">
                  <c:v>27.5</c:v>
                </c:pt>
                <c:pt idx="10">
                  <c:v>23</c:v>
                </c:pt>
                <c:pt idx="11">
                  <c:v>23.5</c:v>
                </c:pt>
                <c:pt idx="12">
                  <c:v>21.7</c:v>
                </c:pt>
                <c:pt idx="13">
                  <c:v>19.399999999999999</c:v>
                </c:pt>
                <c:pt idx="14">
                  <c:v>14.1</c:v>
                </c:pt>
                <c:pt idx="15">
                  <c:v>13.1</c:v>
                </c:pt>
              </c:numCache>
            </c:numRef>
          </c:val>
          <c:smooth val="0"/>
          <c:extLst>
            <c:ext xmlns:c16="http://schemas.microsoft.com/office/drawing/2014/chart" uri="{C3380CC4-5D6E-409C-BE32-E72D297353CC}">
              <c16:uniqueId val="{00000003-4112-4D38-A47F-2ADCF303BD94}"/>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42.8</c:v>
                </c:pt>
                <c:pt idx="1">
                  <c:v>49.4</c:v>
                </c:pt>
                <c:pt idx="2">
                  <c:v>41</c:v>
                </c:pt>
                <c:pt idx="3">
                  <c:v>40.6</c:v>
                </c:pt>
                <c:pt idx="4">
                  <c:v>41.3</c:v>
                </c:pt>
                <c:pt idx="5">
                  <c:v>44.1</c:v>
                </c:pt>
                <c:pt idx="6">
                  <c:v>37.4</c:v>
                </c:pt>
                <c:pt idx="7">
                  <c:v>31.9</c:v>
                </c:pt>
                <c:pt idx="8">
                  <c:v>27.7</c:v>
                </c:pt>
                <c:pt idx="9">
                  <c:v>23.2</c:v>
                </c:pt>
                <c:pt idx="10">
                  <c:v>20.8</c:v>
                </c:pt>
                <c:pt idx="11">
                  <c:v>19.899999999999999</c:v>
                </c:pt>
                <c:pt idx="12">
                  <c:v>16.5</c:v>
                </c:pt>
                <c:pt idx="13">
                  <c:v>12.7</c:v>
                </c:pt>
                <c:pt idx="14">
                  <c:v>9.6</c:v>
                </c:pt>
                <c:pt idx="15">
                  <c:v>8.6</c:v>
                </c:pt>
              </c:numCache>
            </c:numRef>
          </c:val>
          <c:smooth val="0"/>
          <c:extLst>
            <c:ext xmlns:c16="http://schemas.microsoft.com/office/drawing/2014/chart" uri="{C3380CC4-5D6E-409C-BE32-E72D297353CC}">
              <c16:uniqueId val="{00000004-4112-4D38-A47F-2ADCF303BD94}"/>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55.6</c:v>
                </c:pt>
                <c:pt idx="1">
                  <c:v>61.5</c:v>
                </c:pt>
                <c:pt idx="2">
                  <c:v>55.9</c:v>
                </c:pt>
                <c:pt idx="3">
                  <c:v>57.4</c:v>
                </c:pt>
                <c:pt idx="4">
                  <c:v>72.099999999999994</c:v>
                </c:pt>
                <c:pt idx="5">
                  <c:v>73.8</c:v>
                </c:pt>
                <c:pt idx="6">
                  <c:v>74.3</c:v>
                </c:pt>
                <c:pt idx="7">
                  <c:v>74.099999999999994</c:v>
                </c:pt>
                <c:pt idx="8">
                  <c:v>70.7</c:v>
                </c:pt>
                <c:pt idx="9">
                  <c:v>72.2</c:v>
                </c:pt>
                <c:pt idx="10">
                  <c:v>70.2</c:v>
                </c:pt>
                <c:pt idx="11">
                  <c:v>71.2</c:v>
                </c:pt>
                <c:pt idx="12">
                  <c:v>69.3</c:v>
                </c:pt>
                <c:pt idx="13">
                  <c:v>68.3</c:v>
                </c:pt>
                <c:pt idx="14">
                  <c:v>63.1</c:v>
                </c:pt>
                <c:pt idx="15">
                  <c:v>58.4</c:v>
                </c:pt>
              </c:numCache>
            </c:numRef>
          </c:val>
          <c:smooth val="0"/>
          <c:extLst>
            <c:ext xmlns:c16="http://schemas.microsoft.com/office/drawing/2014/chart" uri="{C3380CC4-5D6E-409C-BE32-E72D297353CC}">
              <c16:uniqueId val="{00000005-4112-4D38-A47F-2ADCF303BD94}"/>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t>None</a:t>
                </a: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t>None</a:t>
                </a:r>
                <a:endParaRPr lang="en-US"/>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19.899999999999999</c:v>
                </c:pt>
                <c:pt idx="1">
                  <c:v>17.399999999999999</c:v>
                </c:pt>
                <c:pt idx="2">
                  <c:v>25</c:v>
                </c:pt>
                <c:pt idx="3">
                  <c:v>27.2</c:v>
                </c:pt>
                <c:pt idx="4">
                  <c:v>27.6</c:v>
                </c:pt>
                <c:pt idx="5">
                  <c:v>36.1</c:v>
                </c:pt>
                <c:pt idx="6">
                  <c:v>38.1</c:v>
                </c:pt>
                <c:pt idx="7">
                  <c:v>39</c:v>
                </c:pt>
                <c:pt idx="8">
                  <c:v>37.5</c:v>
                </c:pt>
                <c:pt idx="9">
                  <c:v>39.5</c:v>
                </c:pt>
                <c:pt idx="10">
                  <c:v>40.799999999999997</c:v>
                </c:pt>
                <c:pt idx="11">
                  <c:v>48.5</c:v>
                </c:pt>
                <c:pt idx="12">
                  <c:v>46.5</c:v>
                </c:pt>
                <c:pt idx="13">
                  <c:v>47.5</c:v>
                </c:pt>
                <c:pt idx="14">
                  <c:v>53.7</c:v>
                </c:pt>
                <c:pt idx="15">
                  <c:v>51.9</c:v>
                </c:pt>
                <c:pt idx="16">
                  <c:v>53.8</c:v>
                </c:pt>
                <c:pt idx="17">
                  <c:v>59</c:v>
                </c:pt>
              </c:numCache>
            </c:numRef>
          </c:val>
          <c:smooth val="0"/>
          <c:extLst>
            <c:ext xmlns:c16="http://schemas.microsoft.com/office/drawing/2014/chart" uri="{C3380CC4-5D6E-409C-BE32-E72D297353CC}">
              <c16:uniqueId val="{00000000-B0CD-497E-AE3F-B375D4435F63}"/>
            </c:ext>
          </c:extLst>
        </c:ser>
        <c:ser>
          <c:idx val="1"/>
          <c:order val="1"/>
          <c:tx>
            <c:strRef>
              <c:f>Transpose!$K$2</c:f>
              <c:strCache>
                <c:ptCount val="1"/>
                <c:pt idx="0">
                  <c:v>NIC 40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24</c:v>
                </c:pt>
                <c:pt idx="2">
                  <c:v>27</c:v>
                </c:pt>
                <c:pt idx="3">
                  <c:v>30</c:v>
                </c:pt>
                <c:pt idx="4">
                  <c:v>33</c:v>
                </c:pt>
                <c:pt idx="5">
                  <c:v>36</c:v>
                </c:pt>
                <c:pt idx="6">
                  <c:v>39</c:v>
                </c:pt>
                <c:pt idx="7">
                  <c:v>40</c:v>
                </c:pt>
                <c:pt idx="8">
                  <c:v>41</c:v>
                </c:pt>
                <c:pt idx="9">
                  <c:v>42</c:v>
                </c:pt>
                <c:pt idx="10">
                  <c:v>43</c:v>
                </c:pt>
                <c:pt idx="11">
                  <c:v>44</c:v>
                </c:pt>
                <c:pt idx="12">
                  <c:v>44</c:v>
                </c:pt>
                <c:pt idx="13">
                  <c:v>44</c:v>
                </c:pt>
                <c:pt idx="14">
                  <c:v>44</c:v>
                </c:pt>
                <c:pt idx="15">
                  <c:v>44</c:v>
                </c:pt>
                <c:pt idx="16">
                  <c:v>44</c:v>
                </c:pt>
              </c:numCache>
            </c:numRef>
          </c:val>
          <c:smooth val="0"/>
          <c:extLst>
            <c:ext xmlns:c16="http://schemas.microsoft.com/office/drawing/2014/chart" uri="{C3380CC4-5D6E-409C-BE32-E72D297353CC}">
              <c16:uniqueId val="{00000001-B0CD-497E-AE3F-B375D4435F63}"/>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18.899999999999999</c:v>
                </c:pt>
                <c:pt idx="1">
                  <c:v>17.3</c:v>
                </c:pt>
                <c:pt idx="2">
                  <c:v>23.6</c:v>
                </c:pt>
                <c:pt idx="3">
                  <c:v>27</c:v>
                </c:pt>
                <c:pt idx="4">
                  <c:v>30.2</c:v>
                </c:pt>
                <c:pt idx="5">
                  <c:v>37</c:v>
                </c:pt>
                <c:pt idx="6">
                  <c:v>39.5</c:v>
                </c:pt>
                <c:pt idx="7">
                  <c:v>40.700000000000003</c:v>
                </c:pt>
                <c:pt idx="8">
                  <c:v>38.799999999999997</c:v>
                </c:pt>
                <c:pt idx="9">
                  <c:v>40.6</c:v>
                </c:pt>
                <c:pt idx="10">
                  <c:v>42.2</c:v>
                </c:pt>
                <c:pt idx="11">
                  <c:v>50.4</c:v>
                </c:pt>
                <c:pt idx="12">
                  <c:v>48.6</c:v>
                </c:pt>
                <c:pt idx="13">
                  <c:v>49.4</c:v>
                </c:pt>
                <c:pt idx="14">
                  <c:v>55.2</c:v>
                </c:pt>
                <c:pt idx="15">
                  <c:v>52.9</c:v>
                </c:pt>
                <c:pt idx="16">
                  <c:v>55.1</c:v>
                </c:pt>
                <c:pt idx="17">
                  <c:v>60.1</c:v>
                </c:pt>
              </c:numCache>
            </c:numRef>
          </c:val>
          <c:smooth val="0"/>
          <c:extLst>
            <c:ext xmlns:c16="http://schemas.microsoft.com/office/drawing/2014/chart" uri="{C3380CC4-5D6E-409C-BE32-E72D297353CC}">
              <c16:uniqueId val="{00000000-DCD6-4491-98BC-25A3ABD7AD5C}"/>
            </c:ext>
          </c:extLst>
        </c:ser>
        <c:ser>
          <c:idx val="1"/>
          <c:order val="1"/>
          <c:tx>
            <c:strRef>
              <c:f>Transpose!$J$2</c:f>
              <c:strCache>
                <c:ptCount val="1"/>
                <c:pt idx="0">
                  <c:v>ASTC 41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25</c:v>
                </c:pt>
                <c:pt idx="2">
                  <c:v>28</c:v>
                </c:pt>
                <c:pt idx="3">
                  <c:v>31</c:v>
                </c:pt>
                <c:pt idx="4">
                  <c:v>34</c:v>
                </c:pt>
                <c:pt idx="5">
                  <c:v>37</c:v>
                </c:pt>
                <c:pt idx="6">
                  <c:v>40</c:v>
                </c:pt>
                <c:pt idx="7">
                  <c:v>41</c:v>
                </c:pt>
                <c:pt idx="8">
                  <c:v>42</c:v>
                </c:pt>
                <c:pt idx="9">
                  <c:v>43</c:v>
                </c:pt>
                <c:pt idx="10">
                  <c:v>44</c:v>
                </c:pt>
                <c:pt idx="11">
                  <c:v>45</c:v>
                </c:pt>
                <c:pt idx="12">
                  <c:v>45</c:v>
                </c:pt>
                <c:pt idx="13">
                  <c:v>45</c:v>
                </c:pt>
                <c:pt idx="14">
                  <c:v>45</c:v>
                </c:pt>
                <c:pt idx="15">
                  <c:v>45</c:v>
                </c:pt>
                <c:pt idx="16">
                  <c:v>45</c:v>
                </c:pt>
              </c:numCache>
            </c:numRef>
          </c:val>
          <c:smooth val="0"/>
          <c:extLst>
            <c:ext xmlns:c16="http://schemas.microsoft.com/office/drawing/2014/chart" uri="{C3380CC4-5D6E-409C-BE32-E72D297353CC}">
              <c16:uniqueId val="{00000001-DCD6-4491-98BC-25A3ABD7AD5C}"/>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19.899999999999999</c:v>
                </c:pt>
                <c:pt idx="1">
                  <c:v>17.399999999999999</c:v>
                </c:pt>
                <c:pt idx="2">
                  <c:v>25</c:v>
                </c:pt>
                <c:pt idx="3">
                  <c:v>27.2</c:v>
                </c:pt>
                <c:pt idx="4">
                  <c:v>27.6</c:v>
                </c:pt>
                <c:pt idx="5">
                  <c:v>36.1</c:v>
                </c:pt>
                <c:pt idx="6">
                  <c:v>38.1</c:v>
                </c:pt>
                <c:pt idx="7">
                  <c:v>39</c:v>
                </c:pt>
                <c:pt idx="8">
                  <c:v>37.5</c:v>
                </c:pt>
                <c:pt idx="9">
                  <c:v>39.5</c:v>
                </c:pt>
                <c:pt idx="10">
                  <c:v>40.799999999999997</c:v>
                </c:pt>
                <c:pt idx="11">
                  <c:v>48.5</c:v>
                </c:pt>
                <c:pt idx="12">
                  <c:v>46.5</c:v>
                </c:pt>
                <c:pt idx="13">
                  <c:v>47.5</c:v>
                </c:pt>
                <c:pt idx="14">
                  <c:v>53.7</c:v>
                </c:pt>
                <c:pt idx="15">
                  <c:v>51.9</c:v>
                </c:pt>
                <c:pt idx="16">
                  <c:v>53.8</c:v>
                </c:pt>
                <c:pt idx="17">
                  <c:v>59</c:v>
                </c:pt>
              </c:numCache>
            </c:numRef>
          </c:val>
          <c:smooth val="0"/>
          <c:extLst>
            <c:ext xmlns:c16="http://schemas.microsoft.com/office/drawing/2014/chart" uri="{C3380CC4-5D6E-409C-BE32-E72D297353CC}">
              <c16:uniqueId val="{00000000-CCF2-42CD-814C-991D96B4FEBA}"/>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24</c:v>
                </c:pt>
                <c:pt idx="2">
                  <c:v>27</c:v>
                </c:pt>
                <c:pt idx="3">
                  <c:v>30</c:v>
                </c:pt>
                <c:pt idx="4">
                  <c:v>33</c:v>
                </c:pt>
                <c:pt idx="5">
                  <c:v>36</c:v>
                </c:pt>
                <c:pt idx="6">
                  <c:v>39</c:v>
                </c:pt>
                <c:pt idx="7">
                  <c:v>40</c:v>
                </c:pt>
                <c:pt idx="8">
                  <c:v>41</c:v>
                </c:pt>
                <c:pt idx="9">
                  <c:v>42</c:v>
                </c:pt>
                <c:pt idx="10">
                  <c:v>43</c:v>
                </c:pt>
                <c:pt idx="11">
                  <c:v>44</c:v>
                </c:pt>
                <c:pt idx="12">
                  <c:v>44</c:v>
                </c:pt>
                <c:pt idx="13">
                  <c:v>44</c:v>
                </c:pt>
                <c:pt idx="14">
                  <c:v>44</c:v>
                </c:pt>
                <c:pt idx="15">
                  <c:v>44</c:v>
                </c:pt>
                <c:pt idx="16">
                  <c:v>44</c:v>
                </c:pt>
              </c:numCache>
            </c:numRef>
          </c:val>
          <c:smooth val="0"/>
          <c:extLst>
            <c:ext xmlns:c16="http://schemas.microsoft.com/office/drawing/2014/chart" uri="{C3380CC4-5D6E-409C-BE32-E72D297353CC}">
              <c16:uniqueId val="{00000001-CCF2-42CD-814C-991D96B4FEBA}"/>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[1]Transpose!$I$2</c:f>
              <c:strCache>
                <c:ptCount val="1"/>
                <c:pt idx="0">
                  <c:v>Absorption Normalized Impact Sound Pressure Level, ANISPL (dB)</c:v>
                </c:pt>
              </c:strCache>
            </c:strRef>
          </c:tx>
          <c:spPr>
            <a:ln w="22225">
              <a:solidFill>
                <a:schemeClr val="tx1"/>
              </a:solidFill>
              <a:prstDash val="dash"/>
            </a:ln>
          </c:spPr>
          <c:marker>
            <c:symbol val="square"/>
            <c:size val="6"/>
            <c:spPr>
              <a:solidFill>
                <a:schemeClr val="tx1"/>
              </a:solidFill>
              <a:ln>
                <a:prstDash val="solid"/>
              </a:ln>
            </c:spPr>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[1]Transpose!$I$3:$I$20</c:f>
              <c:numCache>
                <c:formatCode>General</c:formatCode>
                <c:ptCount val="18"/>
                <c:pt idx="0">
                  <c:v>54</c:v>
                </c:pt>
                <c:pt idx="1">
                  <c:v>57</c:v>
                </c:pt>
                <c:pt idx="2">
                  <c:v>58</c:v>
                </c:pt>
                <c:pt idx="3">
                  <c:v>61</c:v>
                </c:pt>
                <c:pt idx="4">
                  <c:v>60</c:v>
                </c:pt>
                <c:pt idx="5">
                  <c:v>58</c:v>
                </c:pt>
                <c:pt idx="6">
                  <c:v>56</c:v>
                </c:pt>
                <c:pt idx="7">
                  <c:v>55</c:v>
                </c:pt>
                <c:pt idx="8">
                  <c:v>52</c:v>
                </c:pt>
                <c:pt idx="9">
                  <c:v>49</c:v>
                </c:pt>
                <c:pt idx="10">
                  <c:v>44</c:v>
                </c:pt>
                <c:pt idx="11">
                  <c:v>40</c:v>
                </c:pt>
                <c:pt idx="12">
                  <c:v>38</c:v>
                </c:pt>
                <c:pt idx="13">
                  <c:v>34</c:v>
                </c:pt>
                <c:pt idx="14">
                  <c:v>31</c:v>
                </c:pt>
                <c:pt idx="15">
                  <c:v>26</c:v>
                </c:pt>
                <c:pt idx="16">
                  <c:v>20</c:v>
                </c:pt>
                <c:pt idx="17">
                  <c:v>17</c:v>
                </c:pt>
              </c:numCache>
            </c:numRef>
          </c:val>
          <c:smooth val="0"/>
          <c:extLst>
            <c:ext xmlns:c16="http://schemas.microsoft.com/office/drawing/2014/chart" uri="{C3380CC4-5D6E-409C-BE32-E72D297353CC}">
              <c16:uniqueId val="{00000000-97BE-4D2C-AA26-A682B6FDC919}"/>
            </c:ext>
          </c:extLst>
        </c:ser>
        <c:ser>
          <c:idx val="1"/>
          <c:order val="1"/>
          <c:tx>
            <c:strRef>
              <c:f>[1]Transpose!$L$2</c:f>
              <c:strCache>
                <c:ptCount val="1"/>
                <c:pt idx="0">
                  <c:v>AIIC 58 Contour</c:v>
                </c:pt>
              </c:strCache>
            </c:strRef>
          </c:tx>
          <c:spPr>
            <a:ln w="19050">
              <a:solidFill>
                <a:srgbClr val="FF0000"/>
              </a:solidFill>
              <a:prstDash val="solid"/>
            </a:ln>
          </c:spPr>
          <c:marker>
            <c:symbol val="none"/>
          </c:marker>
          <c:cat>
            <c:numRef>
              <c:f>[1]Transpose!$A$3:$A$20</c:f>
              <c:numCache>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[1]Transpose!$L$3:$L$20</c:f>
              <c:numCache>
                <c:formatCode>General</c:formatCode>
                <c:ptCount val="18"/>
                <c:pt idx="0">
                  <c:v>54</c:v>
                </c:pt>
                <c:pt idx="1">
                  <c:v>54</c:v>
                </c:pt>
                <c:pt idx="2">
                  <c:v>54</c:v>
                </c:pt>
                <c:pt idx="3">
                  <c:v>54</c:v>
                </c:pt>
                <c:pt idx="4">
                  <c:v>54</c:v>
                </c:pt>
                <c:pt idx="5">
                  <c:v>54</c:v>
                </c:pt>
                <c:pt idx="6">
                  <c:v>53</c:v>
                </c:pt>
                <c:pt idx="7">
                  <c:v>52</c:v>
                </c:pt>
                <c:pt idx="8">
                  <c:v>51</c:v>
                </c:pt>
                <c:pt idx="9">
                  <c:v>50</c:v>
                </c:pt>
                <c:pt idx="10">
                  <c:v>49</c:v>
                </c:pt>
                <c:pt idx="11">
                  <c:v>46</c:v>
                </c:pt>
                <c:pt idx="12">
                  <c:v>43</c:v>
                </c:pt>
                <c:pt idx="13">
                  <c:v>40</c:v>
                </c:pt>
                <c:pt idx="14">
                  <c:v>37</c:v>
                </c:pt>
                <c:pt idx="15">
                  <c:v>34</c:v>
                </c:pt>
              </c:numCache>
            </c:numRef>
          </c:val>
          <c:smooth val="0"/>
          <c:extLst>
            <c:ext xmlns:c16="http://schemas.microsoft.com/office/drawing/2014/chart" uri="{C3380CC4-5D6E-409C-BE32-E72D297353CC}">
              <c16:uniqueId val="{00000001-97BE-4D2C-AA26-A682B6FDC919}"/>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50.303478623719343</c:v>
                </c:pt>
                <c:pt idx="1">
                  <c:v>53.15911712738896</c:v>
                </c:pt>
                <c:pt idx="2">
                  <c:v>46.381902236310694</c:v>
                </c:pt>
                <c:pt idx="3">
                  <c:v>45.594662411431926</c:v>
                </c:pt>
                <c:pt idx="4">
                  <c:v>47.381377203180605</c:v>
                </c:pt>
                <c:pt idx="5">
                  <c:v>48.496357412366905</c:v>
                </c:pt>
                <c:pt idx="6">
                  <c:v>41.102419555384444</c:v>
                </c:pt>
                <c:pt idx="7">
                  <c:v>36.115339102528473</c:v>
                </c:pt>
                <c:pt idx="8">
                  <c:v>30.711670454381533</c:v>
                </c:pt>
                <c:pt idx="9">
                  <c:v>27.532618758958861</c:v>
                </c:pt>
                <c:pt idx="10">
                  <c:v>23.407446115332693</c:v>
                </c:pt>
                <c:pt idx="11">
                  <c:v>22.806918523037631</c:v>
                </c:pt>
                <c:pt idx="12">
                  <c:v>20.523624415055444</c:v>
                </c:pt>
                <c:pt idx="13">
                  <c:v>18.676952281953533</c:v>
                </c:pt>
                <c:pt idx="14">
                  <c:v>13.517755335526067</c:v>
                </c:pt>
                <c:pt idx="15">
                  <c:v>11.006949541539491</c:v>
                </c:pt>
                <c:pt idx="16">
                  <c:v>13.513902568776414</c:v>
                </c:pt>
                <c:pt idx="17">
                  <c:v>11.286326600302958</c:v>
                </c:pt>
              </c:numCache>
            </c:numRef>
          </c:val>
          <c:smooth val="0"/>
          <c:extLst>
            <c:ext xmlns:c16="http://schemas.microsoft.com/office/drawing/2014/chart" uri="{C3380CC4-5D6E-409C-BE32-E72D297353CC}">
              <c16:uniqueId val="{00000000-4DB8-4C38-B272-15991F8765E0}"/>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43</c:v>
                </c:pt>
                <c:pt idx="1">
                  <c:v>43</c:v>
                </c:pt>
                <c:pt idx="2">
                  <c:v>43</c:v>
                </c:pt>
                <c:pt idx="3">
                  <c:v>43</c:v>
                </c:pt>
                <c:pt idx="4">
                  <c:v>43</c:v>
                </c:pt>
                <c:pt idx="5">
                  <c:v>43</c:v>
                </c:pt>
                <c:pt idx="6">
                  <c:v>42</c:v>
                </c:pt>
                <c:pt idx="7">
                  <c:v>41</c:v>
                </c:pt>
                <c:pt idx="8">
                  <c:v>40</c:v>
                </c:pt>
                <c:pt idx="9">
                  <c:v>39</c:v>
                </c:pt>
                <c:pt idx="10">
                  <c:v>38</c:v>
                </c:pt>
                <c:pt idx="11">
                  <c:v>35</c:v>
                </c:pt>
                <c:pt idx="12">
                  <c:v>32</c:v>
                </c:pt>
                <c:pt idx="13">
                  <c:v>29</c:v>
                </c:pt>
                <c:pt idx="14">
                  <c:v>26</c:v>
                </c:pt>
                <c:pt idx="15">
                  <c:v>23</c:v>
                </c:pt>
              </c:numCache>
            </c:numRef>
          </c:val>
          <c:smooth val="0"/>
          <c:extLst>
            <c:ext xmlns:c16="http://schemas.microsoft.com/office/drawing/2014/chart" uri="{C3380CC4-5D6E-409C-BE32-E72D297353CC}">
              <c16:uniqueId val="{00000001-4DB8-4C38-B272-15991F8765E0}"/>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M Data"/>
      <sheetName val="dynamic calculation"/>
      <sheetName val="Old Report"/>
      <sheetName val="Transpose"/>
      <sheetName val="ASTC Report"/>
      <sheetName val="NIC Report"/>
      <sheetName val="AIIC Report"/>
      <sheetName val="ISR Report"/>
      <sheetName val="ASTC Test Form"/>
      <sheetName val="AIIC Test Form"/>
      <sheetName val="ASTC Source"/>
      <sheetName val="ASTC Receive"/>
      <sheetName val="BNL"/>
      <sheetName val="RT"/>
      <sheetName val="AIIC POS 1"/>
      <sheetName val="AIIC POS 2"/>
      <sheetName val="AIIC POS 3"/>
      <sheetName val="AIIC POS 4"/>
      <sheetName val="AIIC Source"/>
      <sheetName val="AIIC CARPET"/>
    </sheetNames>
    <sheetDataSet>
      <sheetData sheetId="0"/>
      <sheetData sheetId="1"/>
      <sheetData sheetId="2"/>
      <sheetData sheetId="3">
        <row r="2">
          <cell r="I2" t="str">
            <v>Absorption Normalized Impact Sound Pressure Level, ANISPL (dB)</v>
          </cell>
          <cell r="L2" t="str">
            <v>AIIC 58 Contour</v>
          </cell>
        </row>
        <row r="3">
          <cell r="A3">
            <v>100</v>
          </cell>
          <cell r="I3">
            <v>54</v>
          </cell>
          <cell r="L3">
            <v>54</v>
          </cell>
        </row>
        <row r="4">
          <cell r="A4">
            <v>125</v>
          </cell>
          <cell r="I4">
            <v>57</v>
          </cell>
          <cell r="L4">
            <v>54</v>
          </cell>
        </row>
        <row r="5">
          <cell r="A5">
            <v>160</v>
          </cell>
          <cell r="I5">
            <v>58</v>
          </cell>
          <cell r="L5">
            <v>54</v>
          </cell>
        </row>
        <row r="6">
          <cell r="A6">
            <v>200</v>
          </cell>
          <cell r="I6">
            <v>61</v>
          </cell>
          <cell r="L6">
            <v>54</v>
          </cell>
        </row>
        <row r="7">
          <cell r="A7">
            <v>250</v>
          </cell>
          <cell r="I7">
            <v>60</v>
          </cell>
          <cell r="L7">
            <v>54</v>
          </cell>
        </row>
        <row r="8">
          <cell r="A8">
            <v>315</v>
          </cell>
          <cell r="I8">
            <v>58</v>
          </cell>
          <cell r="L8">
            <v>54</v>
          </cell>
        </row>
        <row r="9">
          <cell r="A9">
            <v>400</v>
          </cell>
          <cell r="I9">
            <v>56</v>
          </cell>
          <cell r="L9">
            <v>53</v>
          </cell>
        </row>
        <row r="10">
          <cell r="A10">
            <v>500</v>
          </cell>
          <cell r="I10">
            <v>55</v>
          </cell>
          <cell r="L10">
            <v>52</v>
          </cell>
        </row>
        <row r="11">
          <cell r="A11">
            <v>630</v>
          </cell>
          <cell r="I11">
            <v>52</v>
          </cell>
          <cell r="L11">
            <v>51</v>
          </cell>
        </row>
        <row r="12">
          <cell r="A12">
            <v>800</v>
          </cell>
          <cell r="I12">
            <v>49</v>
          </cell>
          <cell r="L12">
            <v>50</v>
          </cell>
        </row>
        <row r="13">
          <cell r="A13">
            <v>1000</v>
          </cell>
          <cell r="I13">
            <v>44</v>
          </cell>
          <cell r="L13">
            <v>49</v>
          </cell>
        </row>
        <row r="14">
          <cell r="A14">
            <v>1250</v>
          </cell>
          <cell r="I14">
            <v>40</v>
          </cell>
          <cell r="L14">
            <v>46</v>
          </cell>
        </row>
        <row r="15">
          <cell r="A15">
            <v>1600</v>
          </cell>
          <cell r="I15">
            <v>38</v>
          </cell>
          <cell r="L15">
            <v>43</v>
          </cell>
        </row>
        <row r="16">
          <cell r="A16">
            <v>2000</v>
          </cell>
          <cell r="I16">
            <v>34</v>
          </cell>
          <cell r="L16">
            <v>40</v>
          </cell>
        </row>
        <row r="17">
          <cell r="A17">
            <v>2500</v>
          </cell>
          <cell r="I17">
            <v>31</v>
          </cell>
          <cell r="L17">
            <v>37</v>
          </cell>
        </row>
        <row r="18">
          <cell r="A18">
            <v>3150</v>
          </cell>
          <cell r="I18">
            <v>26</v>
          </cell>
          <cell r="L18">
            <v>34</v>
          </cell>
        </row>
        <row r="19">
          <cell r="A19">
            <v>4000</v>
          </cell>
          <cell r="I19">
            <v>20</v>
          </cell>
        </row>
        <row r="20">
          <cell r="A20">
            <v>5000</v>
          </cell>
          <cell r="I20">
            <v>17</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tabSelected="1" workbookViewId="0">
      <selection activeCell="C8" sqref="C8"/>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Report_1.3.1_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41</v>
      </c>
      <c r="V6" s="18" t="str">
        <f ca="1">IF(OR(V95&gt;8,V96&gt;32),"Too high", "Guess")</f>
        <v>Guess</v>
      </c>
      <c r="W6" s="11">
        <f ca="1">V95</f>
        <v>8</v>
      </c>
      <c r="X6" s="11">
        <f ca="1">V96</f>
        <v>28</v>
      </c>
      <c r="Y6" s="11"/>
    </row>
    <row r="7" spans="1:39" ht="14.25" customHeight="1" x14ac:dyDescent="0.2">
      <c r="A7" s="19"/>
      <c r="B7" s="5" t="s">
        <v>12</v>
      </c>
      <c r="C7" s="14">
        <f>room_properties!E2</f>
        <v>45397</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Bed 3</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Bed 2</v>
      </c>
      <c r="D9" s="7"/>
      <c r="E9" s="7"/>
      <c r="F9" s="8"/>
      <c r="G9" s="20"/>
      <c r="H9" s="364"/>
      <c r="I9" s="364"/>
      <c r="J9" s="364"/>
      <c r="K9" s="364"/>
      <c r="L9" s="364"/>
      <c r="M9" s="364"/>
      <c r="N9" s="364"/>
      <c r="O9" s="364"/>
      <c r="P9" s="364"/>
      <c r="Q9" s="364"/>
      <c r="R9" s="364"/>
      <c r="S9" s="20"/>
      <c r="T9" s="20"/>
      <c r="U9" s="17">
        <f ca="1">'dynamic calculation'!Y95</f>
        <v>40</v>
      </c>
      <c r="V9" s="24" t="str">
        <f ca="1">IF(OR(V103&gt;8,V104&gt;32),"Too high", "Guess")</f>
        <v>Guess</v>
      </c>
      <c r="W9" s="25">
        <f ca="1">V103</f>
        <v>7</v>
      </c>
      <c r="X9" s="13">
        <f ca="1">V104</f>
        <v>28</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1.3.1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f ca="1">'dynamic calculation'!Y187</f>
        <v>69</v>
      </c>
      <c r="V12" s="18" t="str">
        <f ca="1">IF(OR(V111&gt;8,V112&gt;32),"Too high", "Guess")</f>
        <v>Too high</v>
      </c>
      <c r="W12" s="27">
        <f ca="1">V111</f>
        <v>9</v>
      </c>
      <c r="X12" s="27">
        <f ca="1">V112</f>
        <v>27</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69</v>
      </c>
      <c r="V15" s="18" t="str">
        <f ca="1">IF(OR(V134&gt;8,V135&gt;32),"Too high", "Guess")</f>
        <v>Too high</v>
      </c>
      <c r="W15" s="32">
        <f ca="1">V134</f>
        <v>10</v>
      </c>
      <c r="X15" s="13">
        <f ca="1">V135</f>
        <v>32</v>
      </c>
      <c r="Y15" s="13"/>
    </row>
    <row r="16" spans="1:39" ht="15" customHeight="1" outlineLevel="1" x14ac:dyDescent="0.25">
      <c r="A16" s="19"/>
      <c r="B16" s="5" t="s">
        <v>31</v>
      </c>
      <c r="C16" s="33">
        <f>room_properties!G2</f>
        <v>796</v>
      </c>
      <c r="D16" s="34">
        <f>ROUND(C16,-1)</f>
        <v>800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1413</v>
      </c>
      <c r="D17" s="34">
        <f>ROUND(C17,-1)</f>
        <v>1410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88.2</v>
      </c>
      <c r="D18" s="34">
        <f>ROUND(C18,0)</f>
        <v>88</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9x9.8</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Bed 3</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Carpet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Bed 2</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96.1</v>
      </c>
      <c r="E76" s="72">
        <f>'ASTC Source'!P9</f>
        <v>96</v>
      </c>
      <c r="F76" s="72">
        <f>'ASTC Source'!Q9</f>
        <v>92.9</v>
      </c>
      <c r="G76" s="72">
        <f>'ASTC Source'!R9</f>
        <v>88.8</v>
      </c>
      <c r="H76" s="72">
        <f>'ASTC Source'!S9</f>
        <v>87.8</v>
      </c>
      <c r="I76" s="72">
        <f>'ASTC Source'!T9</f>
        <v>88.4</v>
      </c>
      <c r="J76" s="72">
        <f>'ASTC Source'!U9</f>
        <v>88.4</v>
      </c>
      <c r="K76" s="72">
        <f>'ASTC Source'!V9</f>
        <v>84.2</v>
      </c>
      <c r="L76" s="72">
        <f>'ASTC Source'!W9</f>
        <v>82.1</v>
      </c>
      <c r="M76" s="72">
        <f>'ASTC Source'!X9</f>
        <v>84.2</v>
      </c>
      <c r="N76" s="72">
        <f>'ASTC Source'!Y9</f>
        <v>82.2</v>
      </c>
      <c r="O76" s="72">
        <f>'ASTC Source'!Z9</f>
        <v>82.8</v>
      </c>
      <c r="P76" s="72">
        <f>'ASTC Source'!AA9</f>
        <v>80.099999999999994</v>
      </c>
      <c r="Q76" s="72">
        <f>'ASTC Source'!AB9</f>
        <v>78.599999999999994</v>
      </c>
      <c r="R76" s="72">
        <f>'ASTC Source'!AC9</f>
        <v>81</v>
      </c>
      <c r="S76" s="72">
        <f>'ASTC Source'!AD9</f>
        <v>82.5</v>
      </c>
      <c r="T76" s="72">
        <f>'ASTC Source'!AE9</f>
        <v>83.3</v>
      </c>
      <c r="U76" s="72">
        <f>'ASTC Source'!AF9</f>
        <v>82.7</v>
      </c>
    </row>
    <row r="77" spans="1:39" ht="12.75" customHeight="1" outlineLevel="1" x14ac:dyDescent="0.2">
      <c r="A77" s="45"/>
      <c r="B77" s="70" t="s">
        <v>100</v>
      </c>
      <c r="C77" s="71" t="s">
        <v>101</v>
      </c>
      <c r="D77" s="72">
        <f>'ASTC Receive'!O9</f>
        <v>76.2</v>
      </c>
      <c r="E77" s="72">
        <f>'ASTC Receive'!P9</f>
        <v>78.599999999999994</v>
      </c>
      <c r="F77" s="72">
        <f>'ASTC Receive'!Q9</f>
        <v>67.900000000000006</v>
      </c>
      <c r="G77" s="72">
        <f>'ASTC Receive'!R9</f>
        <v>61.6</v>
      </c>
      <c r="H77" s="72">
        <f>'ASTC Receive'!S9</f>
        <v>60.2</v>
      </c>
      <c r="I77" s="72">
        <f>'ASTC Receive'!T9</f>
        <v>52.3</v>
      </c>
      <c r="J77" s="72">
        <f>'ASTC Receive'!U9</f>
        <v>50.3</v>
      </c>
      <c r="K77" s="72">
        <f>'ASTC Receive'!V9</f>
        <v>45.2</v>
      </c>
      <c r="L77" s="72">
        <f>'ASTC Receive'!W9</f>
        <v>44.6</v>
      </c>
      <c r="M77" s="72">
        <f>'ASTC Receive'!X9</f>
        <v>44.7</v>
      </c>
      <c r="N77" s="72">
        <f>'ASTC Receive'!Y9</f>
        <v>41.4</v>
      </c>
      <c r="O77" s="72">
        <f>'ASTC Receive'!Z9</f>
        <v>34.299999999999997</v>
      </c>
      <c r="P77" s="72">
        <f>'ASTC Receive'!AA9</f>
        <v>33.6</v>
      </c>
      <c r="Q77" s="72">
        <f>'ASTC Receive'!AB9</f>
        <v>31.1</v>
      </c>
      <c r="R77" s="72">
        <f>'ASTC Receive'!AC9</f>
        <v>27.3</v>
      </c>
      <c r="S77" s="72">
        <f>'ASTC Receive'!AD9</f>
        <v>30.6</v>
      </c>
      <c r="T77" s="72">
        <f>'ASTC Receive'!AE9</f>
        <v>29.5</v>
      </c>
      <c r="U77" s="72">
        <f>'ASTC Receive'!AF9</f>
        <v>23.7</v>
      </c>
    </row>
    <row r="78" spans="1:39" ht="12.75" customHeight="1" outlineLevel="1" x14ac:dyDescent="0.2">
      <c r="A78" s="45"/>
      <c r="B78" s="70" t="s">
        <v>102</v>
      </c>
      <c r="C78" s="71" t="s">
        <v>103</v>
      </c>
      <c r="D78" s="72">
        <f>BNL!O9</f>
        <v>31.9</v>
      </c>
      <c r="E78" s="72">
        <f>BNL!P9</f>
        <v>33.200000000000003</v>
      </c>
      <c r="F78" s="72">
        <f>BNL!Q9</f>
        <v>35.200000000000003</v>
      </c>
      <c r="G78" s="72">
        <f>BNL!R9</f>
        <v>36.9</v>
      </c>
      <c r="H78" s="72">
        <f>BNL!S9</f>
        <v>30.5</v>
      </c>
      <c r="I78" s="72">
        <f>BNL!T9</f>
        <v>27.9</v>
      </c>
      <c r="J78" s="72">
        <f>BNL!U9</f>
        <v>23</v>
      </c>
      <c r="K78" s="72">
        <f>BNL!V9</f>
        <v>21.1</v>
      </c>
      <c r="L78" s="72">
        <f>BNL!W9</f>
        <v>20.7</v>
      </c>
      <c r="M78" s="72">
        <f>BNL!X9</f>
        <v>19.8</v>
      </c>
      <c r="N78" s="72">
        <f>BNL!Y9</f>
        <v>18.600000000000001</v>
      </c>
      <c r="O78" s="72">
        <f>BNL!Z9</f>
        <v>16.2</v>
      </c>
      <c r="P78" s="72">
        <f>BNL!AA9</f>
        <v>14.8</v>
      </c>
      <c r="Q78" s="72">
        <f>BNL!AB9</f>
        <v>11</v>
      </c>
      <c r="R78" s="72">
        <f>BNL!AC9</f>
        <v>9</v>
      </c>
      <c r="S78" s="72">
        <f>BNL!AD9</f>
        <v>8.4</v>
      </c>
      <c r="T78" s="72">
        <f>BNL!AE9</f>
        <v>11.2</v>
      </c>
      <c r="U78" s="72">
        <f>BNL!AF9</f>
        <v>9.8000000000000007</v>
      </c>
    </row>
    <row r="79" spans="1:39" ht="14.25" customHeight="1" outlineLevel="1" x14ac:dyDescent="0.2">
      <c r="B79" s="70" t="s">
        <v>104</v>
      </c>
      <c r="C79" s="73" t="s">
        <v>105</v>
      </c>
      <c r="D79" s="31">
        <f t="array" ref="D79:U79">TRANSPOSE(RT!L26:L43)/1000</f>
        <v>0.62954920000000003</v>
      </c>
      <c r="E79" s="31">
        <v>0.76912809999999998</v>
      </c>
      <c r="F79" s="31">
        <v>0.57374230000000004</v>
      </c>
      <c r="G79" s="31">
        <v>0.74754639999999994</v>
      </c>
      <c r="H79" s="31">
        <v>1.440744</v>
      </c>
      <c r="I79" s="31">
        <v>0.97023820000000005</v>
      </c>
      <c r="J79" s="31">
        <v>1.075135</v>
      </c>
      <c r="K79" s="31">
        <v>1.16195</v>
      </c>
      <c r="L79" s="31">
        <v>1.0568140000000001</v>
      </c>
      <c r="M79" s="31">
        <v>1.004006</v>
      </c>
      <c r="N79" s="31">
        <v>1.077871</v>
      </c>
      <c r="O79" s="31">
        <v>1.213311</v>
      </c>
      <c r="P79" s="31">
        <v>1.2647280000000001</v>
      </c>
      <c r="Q79" s="31">
        <v>1.225298</v>
      </c>
      <c r="R79" s="31">
        <v>1.101289</v>
      </c>
      <c r="S79" s="31">
        <v>0.99831840000000005</v>
      </c>
      <c r="T79" s="31">
        <v>1.0507270000000002</v>
      </c>
      <c r="U79" s="31">
        <v>1.009765</v>
      </c>
      <c r="V79" s="74">
        <f t="array" ref="V79:AM79">TRANSPOSE(RT!L26:L43)</f>
        <v>629.54920000000004</v>
      </c>
      <c r="W79" s="74">
        <v>769.12810000000002</v>
      </c>
      <c r="X79" s="74">
        <v>573.7423</v>
      </c>
      <c r="Y79" s="74">
        <v>747.54639999999995</v>
      </c>
      <c r="Z79" s="74">
        <v>1440.7439999999999</v>
      </c>
      <c r="AA79" s="74">
        <v>970.23820000000001</v>
      </c>
      <c r="AB79" s="74">
        <v>1075.135</v>
      </c>
      <c r="AC79" s="74">
        <v>1161.95</v>
      </c>
      <c r="AD79" s="74">
        <v>1056.8140000000001</v>
      </c>
      <c r="AE79" s="74">
        <v>1004.006</v>
      </c>
      <c r="AF79" s="74">
        <v>1077.8710000000001</v>
      </c>
      <c r="AG79" s="74">
        <v>1213.3109999999999</v>
      </c>
      <c r="AH79" s="74">
        <v>1264.7280000000001</v>
      </c>
      <c r="AI79" s="74">
        <v>1225.298</v>
      </c>
      <c r="AJ79" s="74">
        <v>1101.289</v>
      </c>
      <c r="AK79" s="74">
        <v>998.3184</v>
      </c>
      <c r="AL79" s="74">
        <v>1050.7270000000001</v>
      </c>
      <c r="AM79" s="74">
        <v>1009.765</v>
      </c>
    </row>
    <row r="80" spans="1:39" ht="14.25" customHeight="1" x14ac:dyDescent="0.2">
      <c r="B80" s="1"/>
      <c r="D80" s="31">
        <f t="array" ref="D80:U80">TRANSPOSE(RT!L26:L43)</f>
        <v>629.54920000000004</v>
      </c>
      <c r="E80" s="31">
        <v>769.12810000000002</v>
      </c>
      <c r="F80" s="31">
        <v>573.7423</v>
      </c>
      <c r="G80" s="31">
        <v>747.54639999999995</v>
      </c>
      <c r="H80" s="31">
        <v>1440.7439999999999</v>
      </c>
      <c r="I80" s="31">
        <v>970.23820000000001</v>
      </c>
      <c r="J80" s="31">
        <v>1075.135</v>
      </c>
      <c r="K80" s="31">
        <v>1161.95</v>
      </c>
      <c r="L80" s="31">
        <v>1056.8140000000001</v>
      </c>
      <c r="M80" s="31">
        <v>1004.006</v>
      </c>
      <c r="N80" s="31">
        <v>1077.8710000000001</v>
      </c>
      <c r="O80" s="31">
        <v>1213.3109999999999</v>
      </c>
      <c r="P80" s="31">
        <v>1264.7280000000001</v>
      </c>
      <c r="Q80" s="31">
        <v>1225.298</v>
      </c>
      <c r="R80" s="31">
        <v>1101.289</v>
      </c>
      <c r="S80" s="31">
        <v>998.3184</v>
      </c>
      <c r="T80" s="31">
        <v>1050.7270000000001</v>
      </c>
      <c r="U80" s="31">
        <v>1009.765</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50.5</v>
      </c>
      <c r="E82" s="72">
        <f>'AIIC POS 1'!P9</f>
        <v>53</v>
      </c>
      <c r="F82" s="72">
        <f>'AIIC POS 1'!Q9</f>
        <v>45.3</v>
      </c>
      <c r="G82" s="72">
        <f>'AIIC POS 1'!R9</f>
        <v>49.1</v>
      </c>
      <c r="H82" s="72">
        <f>'AIIC POS 1'!S9</f>
        <v>45.9</v>
      </c>
      <c r="I82" s="72">
        <f>'AIIC POS 1'!T9</f>
        <v>48.2</v>
      </c>
      <c r="J82" s="72">
        <f>'AIIC POS 1'!U9</f>
        <v>40.5</v>
      </c>
      <c r="K82" s="72">
        <f>'AIIC POS 1'!V9</f>
        <v>36.1</v>
      </c>
      <c r="L82" s="72">
        <f>'AIIC POS 1'!W9</f>
        <v>31.1</v>
      </c>
      <c r="M82" s="72">
        <f>'AIIC POS 1'!X9</f>
        <v>28.2</v>
      </c>
      <c r="N82" s="72">
        <f>'AIIC POS 1'!Y9</f>
        <v>25.4</v>
      </c>
      <c r="O82" s="72">
        <f>'AIIC POS 1'!Z9</f>
        <v>24.1</v>
      </c>
      <c r="P82" s="72">
        <f>'AIIC POS 1'!AA9</f>
        <v>22.5</v>
      </c>
      <c r="Q82" s="72">
        <f>'AIIC POS 1'!AB9</f>
        <v>21.3</v>
      </c>
      <c r="R82" s="72">
        <f>'AIIC POS 1'!AC9</f>
        <v>16.7</v>
      </c>
      <c r="S82" s="72">
        <f>'AIIC POS 1'!AD9</f>
        <v>14.5</v>
      </c>
      <c r="T82" s="72">
        <f>'AIIC POS 1'!AE9</f>
        <v>18.600000000000001</v>
      </c>
      <c r="U82" s="72">
        <f>'AIIC POS 1'!AF9</f>
        <v>16</v>
      </c>
      <c r="X82" s="19"/>
      <c r="Y82" s="19"/>
    </row>
    <row r="83" spans="1:25" ht="12.75" customHeight="1" outlineLevel="1" x14ac:dyDescent="0.25">
      <c r="B83" s="76" t="s">
        <v>109</v>
      </c>
      <c r="C83" s="71" t="s">
        <v>110</v>
      </c>
      <c r="D83" s="72">
        <f>'AIIC POS 2'!O9</f>
        <v>51.7</v>
      </c>
      <c r="E83" s="72">
        <f>'AIIC POS 2'!P9</f>
        <v>52.9</v>
      </c>
      <c r="F83" s="72">
        <f>'AIIC POS 2'!Q9</f>
        <v>44.4</v>
      </c>
      <c r="G83" s="72">
        <f>'AIIC POS 2'!R9</f>
        <v>41</v>
      </c>
      <c r="H83" s="72">
        <f>'AIIC POS 2'!S9</f>
        <v>44.3</v>
      </c>
      <c r="I83" s="72">
        <f>'AIIC POS 2'!T9</f>
        <v>44.9</v>
      </c>
      <c r="J83" s="72">
        <f>'AIIC POS 2'!U9</f>
        <v>40.200000000000003</v>
      </c>
      <c r="K83" s="72">
        <f>'AIIC POS 2'!V9</f>
        <v>36.9</v>
      </c>
      <c r="L83" s="72">
        <f>'AIIC POS 2'!W9</f>
        <v>31.8</v>
      </c>
      <c r="M83" s="72">
        <f>'AIIC POS 2'!X9</f>
        <v>28</v>
      </c>
      <c r="N83" s="72">
        <f>'AIIC POS 2'!Y9</f>
        <v>24.1</v>
      </c>
      <c r="O83" s="72">
        <f>'AIIC POS 2'!Z9</f>
        <v>22.7</v>
      </c>
      <c r="P83" s="72">
        <f>'AIIC POS 2'!AA9</f>
        <v>20.7</v>
      </c>
      <c r="Q83" s="72">
        <f>'AIIC POS 2'!AB9</f>
        <v>17.899999999999999</v>
      </c>
      <c r="R83" s="72">
        <f>'AIIC POS 2'!AC9</f>
        <v>13.6</v>
      </c>
      <c r="S83" s="72">
        <f>'AIIC POS 2'!AD9</f>
        <v>11.9</v>
      </c>
      <c r="T83" s="72">
        <f>'AIIC POS 2'!AE9</f>
        <v>13.7</v>
      </c>
      <c r="U83" s="72">
        <f>'AIIC POS 2'!AF9</f>
        <v>12</v>
      </c>
      <c r="X83" s="77"/>
      <c r="Y83" s="78"/>
    </row>
    <row r="84" spans="1:25" ht="15" customHeight="1" outlineLevel="1" x14ac:dyDescent="0.25">
      <c r="B84" s="76" t="s">
        <v>111</v>
      </c>
      <c r="C84" s="71" t="s">
        <v>112</v>
      </c>
      <c r="D84" s="72">
        <f>'AIIC POS 3'!O9</f>
        <v>50.7</v>
      </c>
      <c r="E84" s="72">
        <f>'AIIC POS 3'!P9</f>
        <v>52.8</v>
      </c>
      <c r="F84" s="72">
        <f>'AIIC POS 3'!Q9</f>
        <v>44.8</v>
      </c>
      <c r="G84" s="72">
        <f>'AIIC POS 3'!R9</f>
        <v>46.8</v>
      </c>
      <c r="H84" s="72">
        <f>'AIIC POS 3'!S9</f>
        <v>47.6</v>
      </c>
      <c r="I84" s="72">
        <f>'AIIC POS 3'!T9</f>
        <v>50.3</v>
      </c>
      <c r="J84" s="72">
        <f>'AIIC POS 3'!U9</f>
        <v>39.9</v>
      </c>
      <c r="K84" s="72">
        <f>'AIIC POS 3'!V9</f>
        <v>35.6</v>
      </c>
      <c r="L84" s="72">
        <f>'AIIC POS 3'!W9</f>
        <v>31.4</v>
      </c>
      <c r="M84" s="72">
        <f>'AIIC POS 3'!X9</f>
        <v>29</v>
      </c>
      <c r="N84" s="72">
        <f>'AIIC POS 3'!Y9</f>
        <v>25.6</v>
      </c>
      <c r="O84" s="72">
        <f>'AIIC POS 3'!Z9</f>
        <v>24.2</v>
      </c>
      <c r="P84" s="72">
        <f>'AIIC POS 3'!AA9</f>
        <v>21.1</v>
      </c>
      <c r="Q84" s="72">
        <f>'AIIC POS 3'!AB9</f>
        <v>17.899999999999999</v>
      </c>
      <c r="R84" s="72">
        <f>'AIIC POS 3'!AC9</f>
        <v>14.2</v>
      </c>
      <c r="S84" s="72">
        <f>'AIIC POS 3'!AD9</f>
        <v>12</v>
      </c>
      <c r="T84" s="72">
        <f>'AIIC POS 3'!AE9</f>
        <v>14.7</v>
      </c>
      <c r="U84" s="72">
        <f>'AIIC POS 3'!AF9</f>
        <v>11.8</v>
      </c>
      <c r="W84" s="79"/>
      <c r="X84" s="77"/>
      <c r="Y84" s="35"/>
    </row>
    <row r="85" spans="1:25" ht="15" customHeight="1" outlineLevel="1" x14ac:dyDescent="0.2">
      <c r="B85" s="76" t="s">
        <v>113</v>
      </c>
      <c r="C85" s="71" t="s">
        <v>114</v>
      </c>
      <c r="D85" s="72">
        <f>'AIIC POS 4'!O9</f>
        <v>47.6</v>
      </c>
      <c r="E85" s="72">
        <f>'AIIC POS 4'!P9</f>
        <v>54</v>
      </c>
      <c r="F85" s="72">
        <f>'AIIC POS 4'!Q9</f>
        <v>49.8</v>
      </c>
      <c r="G85" s="72">
        <f>'AIIC POS 4'!R9</f>
        <v>43.6</v>
      </c>
      <c r="H85" s="72">
        <f>'AIIC POS 4'!S9</f>
        <v>50</v>
      </c>
      <c r="I85" s="72">
        <f>'AIIC POS 4'!T9</f>
        <v>49.1</v>
      </c>
      <c r="J85" s="72">
        <f>'AIIC POS 4'!U9</f>
        <v>43.2</v>
      </c>
      <c r="K85" s="72">
        <f>'AIIC POS 4'!V9</f>
        <v>36.299999999999997</v>
      </c>
      <c r="L85" s="72">
        <f>'AIIC POS 4'!W9</f>
        <v>30</v>
      </c>
      <c r="M85" s="72">
        <f>'AIIC POS 4'!X9</f>
        <v>27.5</v>
      </c>
      <c r="N85" s="72">
        <f>'AIIC POS 4'!Y9</f>
        <v>23</v>
      </c>
      <c r="O85" s="72">
        <f>'AIIC POS 4'!Z9</f>
        <v>23.5</v>
      </c>
      <c r="P85" s="72">
        <f>'AIIC POS 4'!AA9</f>
        <v>21.7</v>
      </c>
      <c r="Q85" s="72">
        <f>'AIIC POS 4'!AB9</f>
        <v>19.399999999999999</v>
      </c>
      <c r="R85" s="72">
        <f>'AIIC POS 4'!AC9</f>
        <v>14.1</v>
      </c>
      <c r="S85" s="72">
        <f>'AIIC POS 4'!AD9</f>
        <v>13.1</v>
      </c>
      <c r="T85" s="72">
        <f>'AIIC POS 4'!AE9</f>
        <v>12.3</v>
      </c>
      <c r="U85" s="72">
        <f>'AIIC POS 4'!AF9</f>
        <v>11.6</v>
      </c>
    </row>
    <row r="86" spans="1:25" ht="15" customHeight="1" outlineLevel="1" x14ac:dyDescent="0.2">
      <c r="B86" s="76" t="s">
        <v>115</v>
      </c>
      <c r="C86" s="80"/>
      <c r="D86" s="81">
        <f t="shared" ref="D86:U86" si="0">10*LOG((10^(D82/10)+10^(D83/10)+10^(D84/10)+10^(D85/10))/4)</f>
        <v>50.365754370023794</v>
      </c>
      <c r="E86" s="81">
        <f t="shared" si="0"/>
        <v>53.202737538312526</v>
      </c>
      <c r="F86" s="81">
        <f t="shared" si="0"/>
        <v>46.700729324543254</v>
      </c>
      <c r="G86" s="81">
        <f t="shared" si="0"/>
        <v>46.144858948983</v>
      </c>
      <c r="H86" s="81">
        <f t="shared" si="0"/>
        <v>47.469529075707484</v>
      </c>
      <c r="I86" s="81">
        <f t="shared" si="0"/>
        <v>48.534050572451179</v>
      </c>
      <c r="J86" s="81">
        <f t="shared" si="0"/>
        <v>41.169131330555686</v>
      </c>
      <c r="K86" s="81">
        <f t="shared" si="0"/>
        <v>36.250078931517272</v>
      </c>
      <c r="L86" s="81">
        <f t="shared" si="0"/>
        <v>31.124537650529124</v>
      </c>
      <c r="M86" s="81">
        <f t="shared" si="0"/>
        <v>28.209105267756421</v>
      </c>
      <c r="N86" s="81">
        <f t="shared" si="0"/>
        <v>24.647803390561887</v>
      </c>
      <c r="O86" s="81">
        <f t="shared" si="0"/>
        <v>23.664916940599507</v>
      </c>
      <c r="P86" s="81">
        <f t="shared" si="0"/>
        <v>21.553766485417935</v>
      </c>
      <c r="Q86" s="81">
        <f t="shared" si="0"/>
        <v>19.361512363549675</v>
      </c>
      <c r="R86" s="81">
        <f t="shared" si="0"/>
        <v>14.831907184911406</v>
      </c>
      <c r="S86" s="81">
        <f t="shared" si="0"/>
        <v>13.006949541539491</v>
      </c>
      <c r="T86" s="81">
        <f t="shared" si="0"/>
        <v>15.513902568776414</v>
      </c>
      <c r="U86" s="81">
        <f t="shared" si="0"/>
        <v>13.286326600302958</v>
      </c>
    </row>
    <row r="87" spans="1:25" ht="15" customHeight="1" outlineLevel="1" x14ac:dyDescent="0.2">
      <c r="B87" s="76" t="s">
        <v>116</v>
      </c>
      <c r="C87" s="71" t="s">
        <v>117</v>
      </c>
      <c r="D87" s="72">
        <f>'AIIC CARPET'!O9</f>
        <v>42.8</v>
      </c>
      <c r="E87" s="72">
        <f>'AIIC CARPET'!P9</f>
        <v>49.4</v>
      </c>
      <c r="F87" s="72">
        <f>'AIIC CARPET'!Q9</f>
        <v>41</v>
      </c>
      <c r="G87" s="72">
        <f>'AIIC CARPET'!R9</f>
        <v>40.6</v>
      </c>
      <c r="H87" s="72">
        <f>'AIIC CARPET'!S9</f>
        <v>41.3</v>
      </c>
      <c r="I87" s="72">
        <f>'AIIC CARPET'!T9</f>
        <v>44.1</v>
      </c>
      <c r="J87" s="72">
        <f>'AIIC CARPET'!U9</f>
        <v>37.4</v>
      </c>
      <c r="K87" s="72">
        <f>'AIIC CARPET'!V9</f>
        <v>31.9</v>
      </c>
      <c r="L87" s="72">
        <f>'AIIC CARPET'!W9</f>
        <v>27.7</v>
      </c>
      <c r="M87" s="72">
        <f>'AIIC CARPET'!X9</f>
        <v>23.2</v>
      </c>
      <c r="N87" s="72">
        <f>'AIIC CARPET'!Y9</f>
        <v>20.8</v>
      </c>
      <c r="O87" s="72">
        <f>'AIIC CARPET'!Z9</f>
        <v>19.899999999999999</v>
      </c>
      <c r="P87" s="72">
        <f>'AIIC CARPET'!AA9</f>
        <v>16.5</v>
      </c>
      <c r="Q87" s="72">
        <f>'AIIC CARPET'!AB9</f>
        <v>12.7</v>
      </c>
      <c r="R87" s="72">
        <f>'AIIC CARPET'!AC9</f>
        <v>9.6</v>
      </c>
      <c r="S87" s="72">
        <f>'AIIC CARPET'!AD9</f>
        <v>8.6</v>
      </c>
      <c r="T87" s="72">
        <f>'AIIC CARPET'!AE9</f>
        <v>11.5</v>
      </c>
      <c r="U87" s="72">
        <f>'AIIC CARPET'!AF9</f>
        <v>10.199999999999999</v>
      </c>
    </row>
    <row r="88" spans="1:25" ht="15" customHeight="1" outlineLevel="1" x14ac:dyDescent="0.2">
      <c r="B88" s="76" t="s">
        <v>118</v>
      </c>
      <c r="C88" s="71" t="s">
        <v>119</v>
      </c>
      <c r="D88" s="72">
        <f>'AIIC Source'!O9</f>
        <v>55.6</v>
      </c>
      <c r="E88" s="72">
        <f>'AIIC Source'!P9</f>
        <v>61.5</v>
      </c>
      <c r="F88" s="72">
        <f>'AIIC Source'!Q9</f>
        <v>55.9</v>
      </c>
      <c r="G88" s="72">
        <f>'AIIC Source'!R9</f>
        <v>57.4</v>
      </c>
      <c r="H88" s="72">
        <f>'AIIC Source'!S9</f>
        <v>72.099999999999994</v>
      </c>
      <c r="I88" s="72">
        <f>'AIIC Source'!T9</f>
        <v>73.8</v>
      </c>
      <c r="J88" s="72">
        <f>'AIIC Source'!U9</f>
        <v>74.3</v>
      </c>
      <c r="K88" s="72">
        <f>'AIIC Source'!V9</f>
        <v>74.099999999999994</v>
      </c>
      <c r="L88" s="72">
        <f>'AIIC Source'!W9</f>
        <v>70.7</v>
      </c>
      <c r="M88" s="72">
        <f>'AIIC Source'!X9</f>
        <v>72.2</v>
      </c>
      <c r="N88" s="72">
        <f>'AIIC Source'!Y9</f>
        <v>70.2</v>
      </c>
      <c r="O88" s="72">
        <f>'AIIC Source'!Z9</f>
        <v>71.2</v>
      </c>
      <c r="P88" s="72">
        <f>'AIIC Source'!AA9</f>
        <v>69.3</v>
      </c>
      <c r="Q88" s="72">
        <f>'AIIC Source'!AB9</f>
        <v>68.3</v>
      </c>
      <c r="R88" s="72">
        <f>'AIIC Source'!AC9</f>
        <v>63.1</v>
      </c>
      <c r="S88" s="72">
        <f>'AIIC Source'!AD9</f>
        <v>58.4</v>
      </c>
      <c r="T88" s="72">
        <f>'AIIC Source'!AE9</f>
        <v>56.5</v>
      </c>
      <c r="U88" s="72">
        <f>'AIIC Source'!AF9</f>
        <v>55.2</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109.97869586682026</v>
      </c>
      <c r="E91" s="84">
        <f t="shared" si="1"/>
        <v>90.020114984747025</v>
      </c>
      <c r="F91" s="84">
        <f t="shared" si="1"/>
        <v>120.67612933541767</v>
      </c>
      <c r="G91" s="84">
        <f t="shared" si="1"/>
        <v>92.618999971105495</v>
      </c>
      <c r="H91" s="84">
        <f t="shared" si="1"/>
        <v>48.056420849227905</v>
      </c>
      <c r="I91" s="84">
        <f t="shared" si="1"/>
        <v>71.360826650610136</v>
      </c>
      <c r="J91" s="84">
        <f t="shared" si="1"/>
        <v>64.398424383914588</v>
      </c>
      <c r="K91" s="84">
        <f t="shared" si="1"/>
        <v>59.586901329661352</v>
      </c>
      <c r="L91" s="84">
        <f t="shared" si="1"/>
        <v>65.51483988667826</v>
      </c>
      <c r="M91" s="84">
        <f t="shared" si="1"/>
        <v>68.960743262490482</v>
      </c>
      <c r="N91" s="84">
        <f t="shared" si="1"/>
        <v>64.234959471031331</v>
      </c>
      <c r="O91" s="84">
        <f t="shared" si="1"/>
        <v>57.064511901730064</v>
      </c>
      <c r="P91" s="84">
        <f t="shared" si="1"/>
        <v>54.744577490179708</v>
      </c>
      <c r="Q91" s="84">
        <f t="shared" si="1"/>
        <v>56.506253988825584</v>
      </c>
      <c r="R91" s="84">
        <f t="shared" si="1"/>
        <v>62.869056169633957</v>
      </c>
      <c r="S91" s="84">
        <f t="shared" si="1"/>
        <v>69.353625055894</v>
      </c>
      <c r="T91" s="84">
        <f t="shared" si="1"/>
        <v>65.89437598919605</v>
      </c>
      <c r="U91" s="84">
        <f t="shared" si="1"/>
        <v>68.567438958569582</v>
      </c>
    </row>
    <row r="92" spans="1:25" ht="12.75" customHeight="1" outlineLevel="1" x14ac:dyDescent="0.2">
      <c r="A92" s="371"/>
      <c r="B92" s="82" t="s">
        <v>123</v>
      </c>
      <c r="C92" s="83"/>
      <c r="D92" s="85">
        <f t="shared" ref="D92:U92" si="2">IF(D77-D78&lt;5,D77-2,IF(D77-D78&lt;10,10*LOG(10^(D77/10)-10^(D78/10)),D77))</f>
        <v>76.2</v>
      </c>
      <c r="E92" s="85">
        <f t="shared" si="2"/>
        <v>78.599999999999994</v>
      </c>
      <c r="F92" s="85">
        <f t="shared" si="2"/>
        <v>67.900000000000006</v>
      </c>
      <c r="G92" s="85">
        <f t="shared" si="2"/>
        <v>61.6</v>
      </c>
      <c r="H92" s="85">
        <f t="shared" si="2"/>
        <v>60.2</v>
      </c>
      <c r="I92" s="85">
        <f t="shared" si="2"/>
        <v>52.3</v>
      </c>
      <c r="J92" s="85">
        <f t="shared" si="2"/>
        <v>50.3</v>
      </c>
      <c r="K92" s="85">
        <f t="shared" si="2"/>
        <v>45.2</v>
      </c>
      <c r="L92" s="85">
        <f t="shared" si="2"/>
        <v>44.6</v>
      </c>
      <c r="M92" s="85">
        <f t="shared" si="2"/>
        <v>44.7</v>
      </c>
      <c r="N92" s="85">
        <f t="shared" si="2"/>
        <v>41.4</v>
      </c>
      <c r="O92" s="85">
        <f t="shared" si="2"/>
        <v>34.299999999999997</v>
      </c>
      <c r="P92" s="85">
        <f t="shared" si="2"/>
        <v>33.6</v>
      </c>
      <c r="Q92" s="85">
        <f t="shared" si="2"/>
        <v>31.1</v>
      </c>
      <c r="R92" s="85">
        <f t="shared" si="2"/>
        <v>27.3</v>
      </c>
      <c r="S92" s="85">
        <f t="shared" si="2"/>
        <v>30.6</v>
      </c>
      <c r="T92" s="85">
        <f t="shared" si="2"/>
        <v>29.5</v>
      </c>
      <c r="U92" s="85">
        <f t="shared" si="2"/>
        <v>23.7</v>
      </c>
    </row>
    <row r="93" spans="1:25" ht="12.75" customHeight="1" outlineLevel="1" x14ac:dyDescent="0.2">
      <c r="A93" s="371"/>
      <c r="B93" s="82" t="s">
        <v>124</v>
      </c>
      <c r="C93" s="83"/>
      <c r="D93" s="86">
        <f t="shared" ref="D93:U93" si="3">ROUND(D76-D92+10*LOG($C$18/D91),1)</f>
        <v>18.899999999999999</v>
      </c>
      <c r="E93" s="86">
        <f t="shared" si="3"/>
        <v>17.3</v>
      </c>
      <c r="F93" s="86">
        <f t="shared" si="3"/>
        <v>23.6</v>
      </c>
      <c r="G93" s="86">
        <f t="shared" si="3"/>
        <v>27</v>
      </c>
      <c r="H93" s="86">
        <f t="shared" si="3"/>
        <v>30.2</v>
      </c>
      <c r="I93" s="86">
        <f t="shared" si="3"/>
        <v>37</v>
      </c>
      <c r="J93" s="86">
        <f t="shared" si="3"/>
        <v>39.5</v>
      </c>
      <c r="K93" s="86">
        <f t="shared" si="3"/>
        <v>40.700000000000003</v>
      </c>
      <c r="L93" s="86">
        <f t="shared" si="3"/>
        <v>38.799999999999997</v>
      </c>
      <c r="M93" s="86">
        <f t="shared" si="3"/>
        <v>40.6</v>
      </c>
      <c r="N93" s="86">
        <f t="shared" si="3"/>
        <v>42.2</v>
      </c>
      <c r="O93" s="86">
        <f t="shared" si="3"/>
        <v>50.4</v>
      </c>
      <c r="P93" s="86">
        <f t="shared" si="3"/>
        <v>48.6</v>
      </c>
      <c r="Q93" s="86">
        <f t="shared" si="3"/>
        <v>49.4</v>
      </c>
      <c r="R93" s="86">
        <f t="shared" si="3"/>
        <v>55.2</v>
      </c>
      <c r="S93" s="86">
        <f t="shared" si="3"/>
        <v>52.9</v>
      </c>
      <c r="T93" s="86">
        <f t="shared" si="3"/>
        <v>55.1</v>
      </c>
      <c r="U93" s="86">
        <f t="shared" si="3"/>
        <v>60.1</v>
      </c>
    </row>
    <row r="94" spans="1:25" ht="12.75" customHeight="1" outlineLevel="1" x14ac:dyDescent="0.2">
      <c r="A94" s="371"/>
      <c r="B94" s="82" t="s">
        <v>125</v>
      </c>
      <c r="C94" s="83"/>
      <c r="D94" s="87"/>
      <c r="E94" s="86">
        <f ca="1">$K$94-16</f>
        <v>25</v>
      </c>
      <c r="F94" s="86">
        <f ca="1">$K$94-13</f>
        <v>28</v>
      </c>
      <c r="G94" s="86">
        <f ca="1">$K$94-10</f>
        <v>31</v>
      </c>
      <c r="H94" s="86">
        <f ca="1">$K$94-7</f>
        <v>34</v>
      </c>
      <c r="I94" s="86">
        <f ca="1">$K$94-4</f>
        <v>37</v>
      </c>
      <c r="J94" s="86">
        <f ca="1">$K$94-1</f>
        <v>40</v>
      </c>
      <c r="K94" s="86">
        <f ca="1">U6</f>
        <v>41</v>
      </c>
      <c r="L94" s="86">
        <f ca="1">$K$94+1</f>
        <v>42</v>
      </c>
      <c r="M94" s="86">
        <f ca="1">$K$94+2</f>
        <v>43</v>
      </c>
      <c r="N94" s="86">
        <f ca="1">$K$94+3</f>
        <v>44</v>
      </c>
      <c r="O94" s="86">
        <f t="shared" ref="O94:T94" ca="1" si="4">$K$94+4</f>
        <v>45</v>
      </c>
      <c r="P94" s="86">
        <f t="shared" ca="1" si="4"/>
        <v>45</v>
      </c>
      <c r="Q94" s="86">
        <f t="shared" ca="1" si="4"/>
        <v>45</v>
      </c>
      <c r="R94" s="86">
        <f t="shared" ca="1" si="4"/>
        <v>45</v>
      </c>
      <c r="S94" s="86">
        <f t="shared" ca="1" si="4"/>
        <v>45</v>
      </c>
      <c r="T94" s="86">
        <f t="shared" ca="1" si="4"/>
        <v>45</v>
      </c>
      <c r="U94" s="86"/>
    </row>
    <row r="95" spans="1:25" ht="12.75" customHeight="1" outlineLevel="1" x14ac:dyDescent="0.2">
      <c r="A95" s="371"/>
      <c r="B95" s="88" t="s">
        <v>126</v>
      </c>
      <c r="C95" s="83"/>
      <c r="D95" s="89"/>
      <c r="E95" s="90">
        <f t="shared" ref="E95:T95" ca="1" si="5">ROUND(+E94-E93,)</f>
        <v>8</v>
      </c>
      <c r="F95" s="90">
        <f t="shared" ca="1" si="5"/>
        <v>4</v>
      </c>
      <c r="G95" s="90">
        <f t="shared" ca="1" si="5"/>
        <v>4</v>
      </c>
      <c r="H95" s="90">
        <f t="shared" ca="1" si="5"/>
        <v>4</v>
      </c>
      <c r="I95" s="90">
        <f t="shared" ca="1" si="5"/>
        <v>0</v>
      </c>
      <c r="J95" s="90">
        <f t="shared" ca="1" si="5"/>
        <v>1</v>
      </c>
      <c r="K95" s="90">
        <f t="shared" ca="1" si="5"/>
        <v>0</v>
      </c>
      <c r="L95" s="90">
        <f t="shared" ca="1" si="5"/>
        <v>3</v>
      </c>
      <c r="M95" s="90">
        <f t="shared" ca="1" si="5"/>
        <v>2</v>
      </c>
      <c r="N95" s="90">
        <f t="shared" ca="1" si="5"/>
        <v>2</v>
      </c>
      <c r="O95" s="90">
        <f t="shared" ca="1" si="5"/>
        <v>-5</v>
      </c>
      <c r="P95" s="90">
        <f t="shared" ca="1" si="5"/>
        <v>-4</v>
      </c>
      <c r="Q95" s="90">
        <f t="shared" ca="1" si="5"/>
        <v>-4</v>
      </c>
      <c r="R95" s="90">
        <f t="shared" ca="1" si="5"/>
        <v>-10</v>
      </c>
      <c r="S95" s="90">
        <f t="shared" ca="1" si="5"/>
        <v>-8</v>
      </c>
      <c r="T95" s="90">
        <f t="shared" ca="1" si="5"/>
        <v>-10</v>
      </c>
      <c r="U95" s="90"/>
      <c r="V95" s="91">
        <f ca="1">MAX(E95:T95)</f>
        <v>8</v>
      </c>
      <c r="W95" s="13" t="s">
        <v>127</v>
      </c>
    </row>
    <row r="96" spans="1:25" ht="12.75" customHeight="1" outlineLevel="1" x14ac:dyDescent="0.2">
      <c r="A96" s="371"/>
      <c r="B96" s="88" t="s">
        <v>128</v>
      </c>
      <c r="C96" s="83"/>
      <c r="D96" s="89"/>
      <c r="E96" s="86">
        <f t="shared" ref="E96:T96" ca="1" si="6">IF(E95&lt;0,0,E95)</f>
        <v>8</v>
      </c>
      <c r="F96" s="86">
        <f t="shared" ca="1" si="6"/>
        <v>4</v>
      </c>
      <c r="G96" s="86">
        <f t="shared" ca="1" si="6"/>
        <v>4</v>
      </c>
      <c r="H96" s="86">
        <f t="shared" ca="1" si="6"/>
        <v>4</v>
      </c>
      <c r="I96" s="86">
        <f t="shared" ca="1" si="6"/>
        <v>0</v>
      </c>
      <c r="J96" s="86">
        <f t="shared" ca="1" si="6"/>
        <v>1</v>
      </c>
      <c r="K96" s="86">
        <f t="shared" ca="1" si="6"/>
        <v>0</v>
      </c>
      <c r="L96" s="86">
        <f t="shared" ca="1" si="6"/>
        <v>3</v>
      </c>
      <c r="M96" s="86">
        <f t="shared" ca="1" si="6"/>
        <v>2</v>
      </c>
      <c r="N96" s="86">
        <f t="shared" ca="1" si="6"/>
        <v>2</v>
      </c>
      <c r="O96" s="86">
        <f t="shared" ca="1" si="6"/>
        <v>0</v>
      </c>
      <c r="P96" s="86">
        <f t="shared" ca="1" si="6"/>
        <v>0</v>
      </c>
      <c r="Q96" s="86">
        <f t="shared" ca="1" si="6"/>
        <v>0</v>
      </c>
      <c r="R96" s="86">
        <f t="shared" ca="1" si="6"/>
        <v>0</v>
      </c>
      <c r="S96" s="86">
        <f t="shared" ca="1" si="6"/>
        <v>0</v>
      </c>
      <c r="T96" s="86">
        <f t="shared" ca="1" si="6"/>
        <v>0</v>
      </c>
      <c r="U96" s="86"/>
      <c r="V96" s="92">
        <f ca="1">SUM(E96:T96)</f>
        <v>28</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pass</v>
      </c>
      <c r="P97" s="94" t="str">
        <f t="shared" si="7"/>
        <v>pass</v>
      </c>
      <c r="Q97" s="94" t="str">
        <f t="shared" si="7"/>
        <v>pass</v>
      </c>
      <c r="R97" s="94" t="str">
        <f t="shared" si="7"/>
        <v>pass</v>
      </c>
      <c r="S97" s="94" t="str">
        <f t="shared" si="7"/>
        <v>pass</v>
      </c>
      <c r="T97" s="94" t="str">
        <f t="shared" si="7"/>
        <v>pass</v>
      </c>
      <c r="U97" s="94" t="str">
        <f t="shared" si="7"/>
        <v>pass</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76.2</v>
      </c>
      <c r="E100" s="85">
        <f t="shared" si="9"/>
        <v>78.599999999999994</v>
      </c>
      <c r="F100" s="85">
        <f t="shared" si="9"/>
        <v>67.900000000000006</v>
      </c>
      <c r="G100" s="85">
        <f t="shared" si="9"/>
        <v>61.6</v>
      </c>
      <c r="H100" s="85">
        <f t="shared" si="9"/>
        <v>60.2</v>
      </c>
      <c r="I100" s="85">
        <f t="shared" si="9"/>
        <v>52.3</v>
      </c>
      <c r="J100" s="85">
        <f t="shared" si="9"/>
        <v>50.3</v>
      </c>
      <c r="K100" s="85">
        <f t="shared" si="9"/>
        <v>45.2</v>
      </c>
      <c r="L100" s="85">
        <f t="shared" si="9"/>
        <v>44.6</v>
      </c>
      <c r="M100" s="85">
        <f t="shared" si="9"/>
        <v>44.7</v>
      </c>
      <c r="N100" s="85">
        <f t="shared" si="9"/>
        <v>41.4</v>
      </c>
      <c r="O100" s="85">
        <f t="shared" si="9"/>
        <v>34.299999999999997</v>
      </c>
      <c r="P100" s="85">
        <f t="shared" si="9"/>
        <v>33.6</v>
      </c>
      <c r="Q100" s="85">
        <f t="shared" si="9"/>
        <v>31.1</v>
      </c>
      <c r="R100" s="85">
        <f t="shared" si="9"/>
        <v>27.3</v>
      </c>
      <c r="S100" s="85">
        <f t="shared" si="9"/>
        <v>30.6</v>
      </c>
      <c r="T100" s="85">
        <f t="shared" si="9"/>
        <v>29.5</v>
      </c>
      <c r="U100" s="85">
        <f t="shared" si="9"/>
        <v>23.7</v>
      </c>
      <c r="W100" s="13"/>
    </row>
    <row r="101" spans="1:23" ht="12.75" customHeight="1" outlineLevel="1" x14ac:dyDescent="0.2">
      <c r="A101" s="366"/>
      <c r="B101" s="82" t="s">
        <v>134</v>
      </c>
      <c r="C101" s="83"/>
      <c r="D101" s="85">
        <f t="shared" ref="D101:U101" si="10">ROUND(D76-D100,1)</f>
        <v>19.899999999999999</v>
      </c>
      <c r="E101" s="85">
        <f t="shared" si="10"/>
        <v>17.399999999999999</v>
      </c>
      <c r="F101" s="85">
        <f t="shared" si="10"/>
        <v>25</v>
      </c>
      <c r="G101" s="85">
        <f t="shared" si="10"/>
        <v>27.2</v>
      </c>
      <c r="H101" s="85">
        <f t="shared" si="10"/>
        <v>27.6</v>
      </c>
      <c r="I101" s="85">
        <f t="shared" si="10"/>
        <v>36.1</v>
      </c>
      <c r="J101" s="85">
        <f t="shared" si="10"/>
        <v>38.1</v>
      </c>
      <c r="K101" s="85">
        <f t="shared" si="10"/>
        <v>39</v>
      </c>
      <c r="L101" s="85">
        <f t="shared" si="10"/>
        <v>37.5</v>
      </c>
      <c r="M101" s="85">
        <f t="shared" si="10"/>
        <v>39.5</v>
      </c>
      <c r="N101" s="85">
        <f t="shared" si="10"/>
        <v>40.799999999999997</v>
      </c>
      <c r="O101" s="85">
        <f t="shared" si="10"/>
        <v>48.5</v>
      </c>
      <c r="P101" s="85">
        <f t="shared" si="10"/>
        <v>46.5</v>
      </c>
      <c r="Q101" s="85">
        <f t="shared" si="10"/>
        <v>47.5</v>
      </c>
      <c r="R101" s="85">
        <f t="shared" si="10"/>
        <v>53.7</v>
      </c>
      <c r="S101" s="85">
        <f t="shared" si="10"/>
        <v>51.9</v>
      </c>
      <c r="T101" s="85">
        <f t="shared" si="10"/>
        <v>53.8</v>
      </c>
      <c r="U101" s="85">
        <f t="shared" si="10"/>
        <v>59</v>
      </c>
      <c r="W101" s="13"/>
    </row>
    <row r="102" spans="1:23" ht="12.75" customHeight="1" outlineLevel="1" x14ac:dyDescent="0.2">
      <c r="A102" s="366"/>
      <c r="B102" s="82" t="s">
        <v>135</v>
      </c>
      <c r="C102" s="83"/>
      <c r="D102" s="87"/>
      <c r="E102" s="86">
        <f ca="1">$K$102-16</f>
        <v>24</v>
      </c>
      <c r="F102" s="86">
        <f ca="1">$K$102-13</f>
        <v>27</v>
      </c>
      <c r="G102" s="86">
        <f ca="1">$K$102-10</f>
        <v>30</v>
      </c>
      <c r="H102" s="86">
        <f ca="1">$K$102-7</f>
        <v>33</v>
      </c>
      <c r="I102" s="86">
        <f ca="1">$K$102-4</f>
        <v>36</v>
      </c>
      <c r="J102" s="86">
        <f ca="1">$K$102-1</f>
        <v>39</v>
      </c>
      <c r="K102" s="86">
        <f ca="1">U9</f>
        <v>40</v>
      </c>
      <c r="L102" s="86">
        <f ca="1">$K$102+1</f>
        <v>41</v>
      </c>
      <c r="M102" s="86">
        <f ca="1">$K$102+2</f>
        <v>42</v>
      </c>
      <c r="N102" s="86">
        <f ca="1">$K$102+3</f>
        <v>43</v>
      </c>
      <c r="O102" s="86">
        <f t="shared" ref="O102:T102" ca="1" si="11">$K$102+4</f>
        <v>44</v>
      </c>
      <c r="P102" s="86">
        <f t="shared" ca="1" si="11"/>
        <v>44</v>
      </c>
      <c r="Q102" s="86">
        <f t="shared" ca="1" si="11"/>
        <v>44</v>
      </c>
      <c r="R102" s="86">
        <f t="shared" ca="1" si="11"/>
        <v>44</v>
      </c>
      <c r="S102" s="86">
        <f t="shared" ca="1" si="11"/>
        <v>44</v>
      </c>
      <c r="T102" s="86">
        <f t="shared" ca="1" si="11"/>
        <v>44</v>
      </c>
      <c r="U102" s="86"/>
      <c r="W102" s="13"/>
    </row>
    <row r="103" spans="1:23" ht="12.75" customHeight="1" outlineLevel="1" x14ac:dyDescent="0.2">
      <c r="A103" s="366"/>
      <c r="B103" s="88" t="s">
        <v>126</v>
      </c>
      <c r="C103" s="83"/>
      <c r="D103" s="89"/>
      <c r="E103" s="85">
        <f t="shared" ref="E103:T103" ca="1" si="12">ROUND(+E102-E101,)</f>
        <v>7</v>
      </c>
      <c r="F103" s="85">
        <f t="shared" ca="1" si="12"/>
        <v>2</v>
      </c>
      <c r="G103" s="85">
        <f t="shared" ca="1" si="12"/>
        <v>3</v>
      </c>
      <c r="H103" s="85">
        <f t="shared" ca="1" si="12"/>
        <v>5</v>
      </c>
      <c r="I103" s="85">
        <f t="shared" ca="1" si="12"/>
        <v>0</v>
      </c>
      <c r="J103" s="85">
        <f t="shared" ca="1" si="12"/>
        <v>1</v>
      </c>
      <c r="K103" s="85">
        <f t="shared" ca="1" si="12"/>
        <v>1</v>
      </c>
      <c r="L103" s="85">
        <f t="shared" ca="1" si="12"/>
        <v>4</v>
      </c>
      <c r="M103" s="85">
        <f t="shared" ca="1" si="12"/>
        <v>3</v>
      </c>
      <c r="N103" s="85">
        <f t="shared" ca="1" si="12"/>
        <v>2</v>
      </c>
      <c r="O103" s="85">
        <f t="shared" ca="1" si="12"/>
        <v>-5</v>
      </c>
      <c r="P103" s="85">
        <f t="shared" ca="1" si="12"/>
        <v>-3</v>
      </c>
      <c r="Q103" s="85">
        <f t="shared" ca="1" si="12"/>
        <v>-4</v>
      </c>
      <c r="R103" s="85">
        <f t="shared" ca="1" si="12"/>
        <v>-10</v>
      </c>
      <c r="S103" s="85">
        <f t="shared" ca="1" si="12"/>
        <v>-8</v>
      </c>
      <c r="T103" s="85">
        <f t="shared" ca="1" si="12"/>
        <v>-10</v>
      </c>
      <c r="U103" s="96"/>
      <c r="V103" s="97">
        <f ca="1">MAX(E103:T103)</f>
        <v>7</v>
      </c>
      <c r="W103" s="13" t="s">
        <v>127</v>
      </c>
    </row>
    <row r="104" spans="1:23" ht="12.75" customHeight="1" outlineLevel="1" x14ac:dyDescent="0.2">
      <c r="A104" s="367"/>
      <c r="B104" s="88" t="s">
        <v>128</v>
      </c>
      <c r="C104" s="83"/>
      <c r="D104" s="89"/>
      <c r="E104" s="86">
        <f t="shared" ref="E104:T104" ca="1" si="13">IF(E103&lt;0,0,E103)</f>
        <v>7</v>
      </c>
      <c r="F104" s="86">
        <f t="shared" ca="1" si="13"/>
        <v>2</v>
      </c>
      <c r="G104" s="85">
        <f t="shared" ca="1" si="13"/>
        <v>3</v>
      </c>
      <c r="H104" s="86">
        <f t="shared" ca="1" si="13"/>
        <v>5</v>
      </c>
      <c r="I104" s="86">
        <f t="shared" ca="1" si="13"/>
        <v>0</v>
      </c>
      <c r="J104" s="85">
        <f t="shared" ca="1" si="13"/>
        <v>1</v>
      </c>
      <c r="K104" s="85">
        <f t="shared" ca="1" si="13"/>
        <v>1</v>
      </c>
      <c r="L104" s="85">
        <f t="shared" ca="1" si="13"/>
        <v>4</v>
      </c>
      <c r="M104" s="85">
        <f t="shared" ca="1" si="13"/>
        <v>3</v>
      </c>
      <c r="N104" s="85">
        <f t="shared" ca="1" si="13"/>
        <v>2</v>
      </c>
      <c r="O104" s="85">
        <f t="shared" ca="1" si="13"/>
        <v>0</v>
      </c>
      <c r="P104" s="85">
        <f t="shared" ca="1" si="13"/>
        <v>0</v>
      </c>
      <c r="Q104" s="85">
        <f t="shared" ca="1" si="13"/>
        <v>0</v>
      </c>
      <c r="R104" s="85">
        <f t="shared" ca="1" si="13"/>
        <v>0</v>
      </c>
      <c r="S104" s="85">
        <f t="shared" ca="1" si="13"/>
        <v>0</v>
      </c>
      <c r="T104" s="86">
        <f t="shared" ca="1" si="13"/>
        <v>0</v>
      </c>
      <c r="U104" s="96"/>
      <c r="V104" s="92">
        <f ca="1">SUM(E104:T104)</f>
        <v>28</v>
      </c>
      <c r="W104" s="13" t="s">
        <v>129</v>
      </c>
    </row>
    <row r="105" spans="1:23" ht="12.75" customHeight="1" x14ac:dyDescent="0.2">
      <c r="B105" s="1"/>
      <c r="D105" s="31">
        <f t="shared" ref="D105:U105" si="14">D93-D101</f>
        <v>-1</v>
      </c>
      <c r="E105" s="31">
        <f t="shared" si="14"/>
        <v>-9.9999999999997868E-2</v>
      </c>
      <c r="F105" s="31">
        <f t="shared" si="14"/>
        <v>-1.3999999999999986</v>
      </c>
      <c r="G105" s="31">
        <f t="shared" si="14"/>
        <v>-0.19999999999999929</v>
      </c>
      <c r="H105" s="31">
        <f t="shared" si="14"/>
        <v>2.5999999999999979</v>
      </c>
      <c r="I105" s="31">
        <f t="shared" si="14"/>
        <v>0.89999999999999858</v>
      </c>
      <c r="J105" s="31">
        <f t="shared" si="14"/>
        <v>1.3999999999999986</v>
      </c>
      <c r="K105" s="31">
        <f t="shared" si="14"/>
        <v>1.7000000000000028</v>
      </c>
      <c r="L105" s="31">
        <f t="shared" si="14"/>
        <v>1.2999999999999972</v>
      </c>
      <c r="M105" s="31">
        <f t="shared" si="14"/>
        <v>1.1000000000000014</v>
      </c>
      <c r="N105" s="31">
        <f t="shared" si="14"/>
        <v>1.4000000000000057</v>
      </c>
      <c r="O105" s="31">
        <f t="shared" si="14"/>
        <v>1.8999999999999986</v>
      </c>
      <c r="P105" s="31">
        <f t="shared" si="14"/>
        <v>2.1000000000000014</v>
      </c>
      <c r="Q105" s="31">
        <f t="shared" si="14"/>
        <v>1.8999999999999986</v>
      </c>
      <c r="R105" s="31">
        <f t="shared" si="14"/>
        <v>1.5</v>
      </c>
      <c r="S105" s="31">
        <f t="shared" si="14"/>
        <v>1</v>
      </c>
      <c r="T105" s="31">
        <f t="shared" si="14"/>
        <v>1.3000000000000043</v>
      </c>
      <c r="U105" s="31">
        <f t="shared" si="14"/>
        <v>1.1000000000000014</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109.97869586682026</v>
      </c>
      <c r="E107" s="84">
        <f t="shared" si="15"/>
        <v>90.020114984747025</v>
      </c>
      <c r="F107" s="84">
        <f t="shared" si="15"/>
        <v>120.67612933541767</v>
      </c>
      <c r="G107" s="84">
        <f t="shared" si="15"/>
        <v>92.618999971105495</v>
      </c>
      <c r="H107" s="84">
        <f t="shared" si="15"/>
        <v>48.056420849227905</v>
      </c>
      <c r="I107" s="84">
        <f t="shared" si="15"/>
        <v>71.360826650610136</v>
      </c>
      <c r="J107" s="84">
        <f t="shared" si="15"/>
        <v>64.398424383914588</v>
      </c>
      <c r="K107" s="84">
        <f t="shared" si="15"/>
        <v>59.586901329661352</v>
      </c>
      <c r="L107" s="84">
        <f t="shared" si="15"/>
        <v>65.51483988667826</v>
      </c>
      <c r="M107" s="84">
        <f t="shared" si="15"/>
        <v>68.960743262490482</v>
      </c>
      <c r="N107" s="84">
        <f t="shared" si="15"/>
        <v>64.234959471031331</v>
      </c>
      <c r="O107" s="84">
        <f t="shared" si="15"/>
        <v>57.064511901730064</v>
      </c>
      <c r="P107" s="84">
        <f t="shared" si="15"/>
        <v>54.744577490179708</v>
      </c>
      <c r="Q107" s="84">
        <f t="shared" si="15"/>
        <v>56.506253988825584</v>
      </c>
      <c r="R107" s="84">
        <f t="shared" si="15"/>
        <v>62.869056169633957</v>
      </c>
      <c r="S107" s="84">
        <f t="shared" si="15"/>
        <v>69.353625055894</v>
      </c>
      <c r="T107" s="84">
        <f t="shared" si="15"/>
        <v>65.89437598919605</v>
      </c>
      <c r="U107" s="84">
        <f t="shared" si="15"/>
        <v>68.567438958569582</v>
      </c>
      <c r="W107" s="13"/>
    </row>
    <row r="108" spans="1:23" ht="12.75" customHeight="1" outlineLevel="1" x14ac:dyDescent="0.2">
      <c r="A108" s="366"/>
      <c r="B108" s="82" t="s">
        <v>138</v>
      </c>
      <c r="C108" s="83"/>
      <c r="D108" s="85">
        <f t="shared" ref="D108:U108" si="16">IF(D86-D78&lt;5,D86-2,10*LOG(10^(D86/10)-10^(D78/10)))</f>
        <v>50.303478623719343</v>
      </c>
      <c r="E108" s="85">
        <f t="shared" si="16"/>
        <v>53.15911712738896</v>
      </c>
      <c r="F108" s="85">
        <f t="shared" si="16"/>
        <v>46.381902236310694</v>
      </c>
      <c r="G108" s="85">
        <f t="shared" si="16"/>
        <v>45.594662411431926</v>
      </c>
      <c r="H108" s="85">
        <f t="shared" si="16"/>
        <v>47.381377203180605</v>
      </c>
      <c r="I108" s="85">
        <f t="shared" si="16"/>
        <v>48.496357412366905</v>
      </c>
      <c r="J108" s="85">
        <f t="shared" si="16"/>
        <v>41.102419555384444</v>
      </c>
      <c r="K108" s="85">
        <f t="shared" si="16"/>
        <v>36.115339102528473</v>
      </c>
      <c r="L108" s="85">
        <f t="shared" si="16"/>
        <v>30.711670454381533</v>
      </c>
      <c r="M108" s="85">
        <f t="shared" si="16"/>
        <v>27.532618758958861</v>
      </c>
      <c r="N108" s="85">
        <f t="shared" si="16"/>
        <v>23.407446115332693</v>
      </c>
      <c r="O108" s="85">
        <f t="shared" si="16"/>
        <v>22.806918523037631</v>
      </c>
      <c r="P108" s="85">
        <f t="shared" si="16"/>
        <v>20.523624415055444</v>
      </c>
      <c r="Q108" s="85">
        <f t="shared" si="16"/>
        <v>18.676952281953533</v>
      </c>
      <c r="R108" s="85">
        <f t="shared" si="16"/>
        <v>13.517755335526067</v>
      </c>
      <c r="S108" s="85">
        <f t="shared" si="16"/>
        <v>11.006949541539491</v>
      </c>
      <c r="T108" s="85">
        <f t="shared" si="16"/>
        <v>13.513902568776414</v>
      </c>
      <c r="U108" s="85">
        <f t="shared" si="16"/>
        <v>11.286326600302958</v>
      </c>
      <c r="W108" s="13"/>
    </row>
    <row r="109" spans="1:23" ht="12.75" customHeight="1" outlineLevel="1" x14ac:dyDescent="0.2">
      <c r="A109" s="366"/>
      <c r="B109" s="82" t="s">
        <v>139</v>
      </c>
      <c r="C109" s="83"/>
      <c r="D109" s="86">
        <f t="shared" ref="D109:U109" si="17">ROUND(D108-10*LOG(108/D107),0)</f>
        <v>50</v>
      </c>
      <c r="E109" s="86">
        <f t="shared" si="17"/>
        <v>52</v>
      </c>
      <c r="F109" s="86">
        <f t="shared" si="17"/>
        <v>47</v>
      </c>
      <c r="G109" s="86">
        <f t="shared" si="17"/>
        <v>45</v>
      </c>
      <c r="H109" s="86">
        <f t="shared" si="17"/>
        <v>44</v>
      </c>
      <c r="I109" s="86">
        <f t="shared" si="17"/>
        <v>47</v>
      </c>
      <c r="J109" s="86">
        <f t="shared" si="17"/>
        <v>39</v>
      </c>
      <c r="K109" s="86">
        <f t="shared" si="17"/>
        <v>34</v>
      </c>
      <c r="L109" s="86">
        <f t="shared" si="17"/>
        <v>29</v>
      </c>
      <c r="M109" s="86">
        <f t="shared" si="17"/>
        <v>26</v>
      </c>
      <c r="N109" s="86">
        <f t="shared" si="17"/>
        <v>21</v>
      </c>
      <c r="O109" s="86">
        <f t="shared" si="17"/>
        <v>20</v>
      </c>
      <c r="P109" s="86">
        <f t="shared" si="17"/>
        <v>18</v>
      </c>
      <c r="Q109" s="86">
        <f t="shared" si="17"/>
        <v>16</v>
      </c>
      <c r="R109" s="86">
        <f t="shared" si="17"/>
        <v>11</v>
      </c>
      <c r="S109" s="86">
        <f t="shared" si="17"/>
        <v>9</v>
      </c>
      <c r="T109" s="86">
        <f t="shared" si="17"/>
        <v>11</v>
      </c>
      <c r="U109" s="86">
        <f t="shared" si="17"/>
        <v>9</v>
      </c>
      <c r="W109" s="13"/>
    </row>
    <row r="110" spans="1:23" ht="12.75" customHeight="1" outlineLevel="1" x14ac:dyDescent="0.2">
      <c r="A110" s="366"/>
      <c r="B110" s="82" t="s">
        <v>140</v>
      </c>
      <c r="C110" s="83"/>
      <c r="D110" s="86">
        <f t="shared" ref="D110:I110" ca="1" si="18">+$K$110+2</f>
        <v>43</v>
      </c>
      <c r="E110" s="86">
        <f t="shared" ca="1" si="18"/>
        <v>43</v>
      </c>
      <c r="F110" s="86">
        <f t="shared" ca="1" si="18"/>
        <v>43</v>
      </c>
      <c r="G110" s="86">
        <f t="shared" ca="1" si="18"/>
        <v>43</v>
      </c>
      <c r="H110" s="86">
        <f t="shared" ca="1" si="18"/>
        <v>43</v>
      </c>
      <c r="I110" s="86">
        <f t="shared" ca="1" si="18"/>
        <v>43</v>
      </c>
      <c r="J110" s="86">
        <f ca="1">+$K$110+1</f>
        <v>42</v>
      </c>
      <c r="K110" s="86">
        <f ca="1">110-U12</f>
        <v>41</v>
      </c>
      <c r="L110" s="86">
        <f ca="1">+K110-1</f>
        <v>40</v>
      </c>
      <c r="M110" s="86">
        <f ca="1">+K110-2</f>
        <v>39</v>
      </c>
      <c r="N110" s="86">
        <f ca="1">+K110-3</f>
        <v>38</v>
      </c>
      <c r="O110" s="86">
        <f ca="1">+K110-6</f>
        <v>35</v>
      </c>
      <c r="P110" s="86">
        <f ca="1">+K110-9</f>
        <v>32</v>
      </c>
      <c r="Q110" s="86">
        <f ca="1">+K110-12</f>
        <v>29</v>
      </c>
      <c r="R110" s="86">
        <f ca="1">+K110-15</f>
        <v>26</v>
      </c>
      <c r="S110" s="86">
        <f ca="1">+K110-18</f>
        <v>23</v>
      </c>
      <c r="T110" s="99"/>
      <c r="U110" s="99"/>
      <c r="W110" s="13"/>
    </row>
    <row r="111" spans="1:23" ht="12.75" customHeight="1" outlineLevel="1" x14ac:dyDescent="0.2">
      <c r="A111" s="366"/>
      <c r="B111" s="88" t="s">
        <v>126</v>
      </c>
      <c r="C111" s="83"/>
      <c r="D111" s="86">
        <f t="shared" ref="D111:S111" ca="1" si="19">+D109-D110</f>
        <v>7</v>
      </c>
      <c r="E111" s="86">
        <f t="shared" ca="1" si="19"/>
        <v>9</v>
      </c>
      <c r="F111" s="86">
        <f t="shared" ca="1" si="19"/>
        <v>4</v>
      </c>
      <c r="G111" s="86">
        <f t="shared" ca="1" si="19"/>
        <v>2</v>
      </c>
      <c r="H111" s="86">
        <f t="shared" ca="1" si="19"/>
        <v>1</v>
      </c>
      <c r="I111" s="86">
        <f t="shared" ca="1" si="19"/>
        <v>4</v>
      </c>
      <c r="J111" s="86">
        <f t="shared" ca="1" si="19"/>
        <v>-3</v>
      </c>
      <c r="K111" s="86">
        <f t="shared" ca="1" si="19"/>
        <v>-7</v>
      </c>
      <c r="L111" s="86">
        <f t="shared" ca="1" si="19"/>
        <v>-11</v>
      </c>
      <c r="M111" s="86">
        <f t="shared" ca="1" si="19"/>
        <v>-13</v>
      </c>
      <c r="N111" s="86">
        <f t="shared" ca="1" si="19"/>
        <v>-17</v>
      </c>
      <c r="O111" s="86">
        <f t="shared" ca="1" si="19"/>
        <v>-15</v>
      </c>
      <c r="P111" s="86">
        <f t="shared" ca="1" si="19"/>
        <v>-14</v>
      </c>
      <c r="Q111" s="86">
        <f t="shared" ca="1" si="19"/>
        <v>-13</v>
      </c>
      <c r="R111" s="86">
        <f t="shared" ca="1" si="19"/>
        <v>-15</v>
      </c>
      <c r="S111" s="86">
        <f t="shared" ca="1" si="19"/>
        <v>-14</v>
      </c>
      <c r="T111" s="100"/>
      <c r="U111" s="101"/>
      <c r="V111" s="102">
        <f ca="1">MAX(D111:S111)</f>
        <v>9</v>
      </c>
      <c r="W111" s="13" t="s">
        <v>141</v>
      </c>
    </row>
    <row r="112" spans="1:23" ht="12.75" customHeight="1" outlineLevel="1" x14ac:dyDescent="0.2">
      <c r="A112" s="366"/>
      <c r="B112" s="88" t="s">
        <v>128</v>
      </c>
      <c r="C112" s="83"/>
      <c r="D112" s="86">
        <f t="shared" ref="D112:S112" ca="1" si="20">IF(D111&lt;0,0,D111)</f>
        <v>7</v>
      </c>
      <c r="E112" s="86">
        <f t="shared" ca="1" si="20"/>
        <v>9</v>
      </c>
      <c r="F112" s="86">
        <f t="shared" ca="1" si="20"/>
        <v>4</v>
      </c>
      <c r="G112" s="86">
        <f t="shared" ca="1" si="20"/>
        <v>2</v>
      </c>
      <c r="H112" s="86">
        <f t="shared" ca="1" si="20"/>
        <v>1</v>
      </c>
      <c r="I112" s="86">
        <f t="shared" ca="1" si="20"/>
        <v>4</v>
      </c>
      <c r="J112" s="86">
        <f t="shared" ca="1" si="20"/>
        <v>0</v>
      </c>
      <c r="K112" s="86">
        <f t="shared" ca="1" si="20"/>
        <v>0</v>
      </c>
      <c r="L112" s="86">
        <f t="shared" ca="1" si="20"/>
        <v>0</v>
      </c>
      <c r="M112" s="86">
        <f t="shared" ca="1" si="20"/>
        <v>0</v>
      </c>
      <c r="N112" s="86">
        <f t="shared" ca="1" si="20"/>
        <v>0</v>
      </c>
      <c r="O112" s="86">
        <f t="shared" ca="1" si="20"/>
        <v>0</v>
      </c>
      <c r="P112" s="86">
        <f t="shared" ca="1" si="20"/>
        <v>0</v>
      </c>
      <c r="Q112" s="86">
        <f t="shared" ca="1" si="20"/>
        <v>0</v>
      </c>
      <c r="R112" s="86">
        <f t="shared" ca="1" si="20"/>
        <v>0</v>
      </c>
      <c r="S112" s="86">
        <f t="shared" ca="1" si="20"/>
        <v>0</v>
      </c>
      <c r="T112" s="99"/>
      <c r="U112" s="101"/>
      <c r="V112" s="103">
        <f ca="1">SUM(D112:S112)</f>
        <v>27</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pass</v>
      </c>
      <c r="H114" s="94" t="str">
        <f t="shared" si="22"/>
        <v>pass</v>
      </c>
      <c r="I114" s="94" t="str">
        <f t="shared" si="22"/>
        <v>pass</v>
      </c>
      <c r="J114" s="94" t="str">
        <f t="shared" si="22"/>
        <v>pass</v>
      </c>
      <c r="K114" s="94" t="str">
        <f t="shared" si="22"/>
        <v>pass</v>
      </c>
      <c r="L114" s="94" t="str">
        <f t="shared" si="22"/>
        <v>pass</v>
      </c>
      <c r="M114" s="94" t="str">
        <f t="shared" si="22"/>
        <v>pass</v>
      </c>
      <c r="N114" s="94" t="str">
        <f t="shared" si="22"/>
        <v>pass</v>
      </c>
      <c r="O114" s="94" t="str">
        <f t="shared" si="22"/>
        <v>pass</v>
      </c>
      <c r="P114" s="94" t="str">
        <f t="shared" si="22"/>
        <v>pass</v>
      </c>
      <c r="Q114" s="94" t="str">
        <f t="shared" si="22"/>
        <v>pass</v>
      </c>
      <c r="R114" s="94" t="str">
        <f t="shared" si="22"/>
        <v>pass</v>
      </c>
      <c r="S114" s="94" t="str">
        <f t="shared" si="22"/>
        <v>fail</v>
      </c>
      <c r="T114" s="94" t="str">
        <f t="shared" si="22"/>
        <v>fail</v>
      </c>
      <c r="U114" s="94" t="str">
        <f t="shared" si="22"/>
        <v>fail</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50.303478623719343</v>
      </c>
      <c r="E116" s="85">
        <f t="shared" si="23"/>
        <v>53.15911712738896</v>
      </c>
      <c r="F116" s="85">
        <f t="shared" si="23"/>
        <v>46.381902236310694</v>
      </c>
      <c r="G116" s="85">
        <f t="shared" si="23"/>
        <v>45.594662411431926</v>
      </c>
      <c r="H116" s="85">
        <f t="shared" si="23"/>
        <v>47.381377203180605</v>
      </c>
      <c r="I116" s="85">
        <f t="shared" si="23"/>
        <v>48.496357412366905</v>
      </c>
      <c r="J116" s="85">
        <f t="shared" si="23"/>
        <v>41.102419555384444</v>
      </c>
      <c r="K116" s="85">
        <f t="shared" si="23"/>
        <v>36.115339102528473</v>
      </c>
      <c r="L116" s="85">
        <f t="shared" si="23"/>
        <v>30.711670454381533</v>
      </c>
      <c r="M116" s="85">
        <f t="shared" si="23"/>
        <v>27.532618758958861</v>
      </c>
      <c r="N116" s="85">
        <f t="shared" si="23"/>
        <v>23.407446115332693</v>
      </c>
      <c r="O116" s="85">
        <f t="shared" si="23"/>
        <v>22.806918523037631</v>
      </c>
      <c r="P116" s="85">
        <f t="shared" si="23"/>
        <v>20.523624415055444</v>
      </c>
      <c r="Q116" s="85">
        <f t="shared" si="23"/>
        <v>18.676952281953533</v>
      </c>
      <c r="R116" s="85">
        <f t="shared" si="23"/>
        <v>13.517755335526067</v>
      </c>
      <c r="S116" s="85">
        <f t="shared" si="23"/>
        <v>11.006949541539491</v>
      </c>
      <c r="T116" s="105"/>
      <c r="U116" s="105"/>
    </row>
    <row r="117" spans="1:23" ht="12.75" customHeight="1" outlineLevel="1" x14ac:dyDescent="0.2">
      <c r="A117" s="366"/>
      <c r="B117" s="82" t="s">
        <v>116</v>
      </c>
      <c r="C117" s="83"/>
      <c r="D117" s="85">
        <f t="shared" ref="D117:S117" si="24">D87</f>
        <v>42.8</v>
      </c>
      <c r="E117" s="85">
        <f t="shared" si="24"/>
        <v>49.4</v>
      </c>
      <c r="F117" s="85">
        <f t="shared" si="24"/>
        <v>41</v>
      </c>
      <c r="G117" s="85">
        <f t="shared" si="24"/>
        <v>40.6</v>
      </c>
      <c r="H117" s="85">
        <f t="shared" si="24"/>
        <v>41.3</v>
      </c>
      <c r="I117" s="85">
        <f t="shared" si="24"/>
        <v>44.1</v>
      </c>
      <c r="J117" s="85">
        <f t="shared" si="24"/>
        <v>37.4</v>
      </c>
      <c r="K117" s="85">
        <f t="shared" si="24"/>
        <v>31.9</v>
      </c>
      <c r="L117" s="85">
        <f t="shared" si="24"/>
        <v>27.7</v>
      </c>
      <c r="M117" s="85">
        <f t="shared" si="24"/>
        <v>23.2</v>
      </c>
      <c r="N117" s="85">
        <f t="shared" si="24"/>
        <v>20.8</v>
      </c>
      <c r="O117" s="85">
        <f t="shared" si="24"/>
        <v>19.899999999999999</v>
      </c>
      <c r="P117" s="85">
        <f t="shared" si="24"/>
        <v>16.5</v>
      </c>
      <c r="Q117" s="85">
        <f t="shared" si="24"/>
        <v>12.7</v>
      </c>
      <c r="R117" s="85">
        <f t="shared" si="24"/>
        <v>9.6</v>
      </c>
      <c r="S117" s="85">
        <f t="shared" si="24"/>
        <v>8.6</v>
      </c>
      <c r="T117" s="106"/>
      <c r="U117" s="106"/>
    </row>
    <row r="118" spans="1:23" ht="12.75" customHeight="1" outlineLevel="1" x14ac:dyDescent="0.2">
      <c r="A118" s="366"/>
      <c r="B118" s="82" t="s">
        <v>144</v>
      </c>
      <c r="C118" s="83"/>
      <c r="D118" s="85">
        <f t="shared" ref="D118:S118" si="25">IF(D117-D78&lt;5,D117-2,10*LOG(10^(D117/10)-10^(D78/10)))</f>
        <v>42.43181728263329</v>
      </c>
      <c r="E118" s="85">
        <f t="shared" si="25"/>
        <v>49.294550108408657</v>
      </c>
      <c r="F118" s="85">
        <f t="shared" si="25"/>
        <v>39.674516955228938</v>
      </c>
      <c r="G118" s="85">
        <f t="shared" si="25"/>
        <v>38.6</v>
      </c>
      <c r="H118" s="85">
        <f t="shared" si="25"/>
        <v>40.922857948049099</v>
      </c>
      <c r="I118" s="85">
        <f t="shared" si="25"/>
        <v>43.99455010840866</v>
      </c>
      <c r="J118" s="85">
        <f t="shared" si="25"/>
        <v>37.239383414065074</v>
      </c>
      <c r="K118" s="85">
        <f t="shared" si="25"/>
        <v>31.522857948049094</v>
      </c>
      <c r="L118" s="85">
        <f t="shared" si="25"/>
        <v>26.733471046737961</v>
      </c>
      <c r="M118" s="85">
        <f t="shared" si="25"/>
        <v>21.2</v>
      </c>
      <c r="N118" s="85">
        <f t="shared" si="25"/>
        <v>18.8</v>
      </c>
      <c r="O118" s="85">
        <f t="shared" si="25"/>
        <v>17.899999999999999</v>
      </c>
      <c r="P118" s="85">
        <f t="shared" si="25"/>
        <v>14.5</v>
      </c>
      <c r="Q118" s="85">
        <f t="shared" si="25"/>
        <v>10.7</v>
      </c>
      <c r="R118" s="85">
        <f t="shared" si="25"/>
        <v>7.6</v>
      </c>
      <c r="S118" s="85">
        <f t="shared" si="25"/>
        <v>6.6</v>
      </c>
      <c r="T118" s="106"/>
      <c r="U118" s="106"/>
    </row>
    <row r="119" spans="1:23" ht="12.75" customHeight="1" outlineLevel="1" x14ac:dyDescent="0.2">
      <c r="A119" s="366"/>
      <c r="B119" s="107" t="s">
        <v>145</v>
      </c>
      <c r="C119" s="83"/>
      <c r="D119" s="81">
        <f t="shared" ref="D119:S119" si="26">+D116-D118</f>
        <v>7.8716613410860532</v>
      </c>
      <c r="E119" s="81">
        <f t="shared" si="26"/>
        <v>3.8645670189803027</v>
      </c>
      <c r="F119" s="81">
        <f t="shared" si="26"/>
        <v>6.7073852810817556</v>
      </c>
      <c r="G119" s="81">
        <f t="shared" si="26"/>
        <v>6.9946624114319249</v>
      </c>
      <c r="H119" s="81">
        <f t="shared" si="26"/>
        <v>6.458519255131506</v>
      </c>
      <c r="I119" s="81">
        <f t="shared" si="26"/>
        <v>4.5018073039582447</v>
      </c>
      <c r="J119" s="81">
        <f t="shared" si="26"/>
        <v>3.8630361413193697</v>
      </c>
      <c r="K119" s="81">
        <f t="shared" si="26"/>
        <v>4.5924811544793798</v>
      </c>
      <c r="L119" s="81">
        <f t="shared" si="26"/>
        <v>3.9781994076435723</v>
      </c>
      <c r="M119" s="81">
        <f t="shared" si="26"/>
        <v>6.3326187589588621</v>
      </c>
      <c r="N119" s="81">
        <f t="shared" si="26"/>
        <v>4.6074461153326922</v>
      </c>
      <c r="O119" s="81">
        <f t="shared" si="26"/>
        <v>4.906918523037632</v>
      </c>
      <c r="P119" s="81">
        <f t="shared" si="26"/>
        <v>6.0236244150554441</v>
      </c>
      <c r="Q119" s="81">
        <f t="shared" si="26"/>
        <v>7.9769522819535332</v>
      </c>
      <c r="R119" s="81">
        <f t="shared" si="26"/>
        <v>5.917755335526067</v>
      </c>
      <c r="S119" s="81">
        <f t="shared" si="26"/>
        <v>4.4069495415394915</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fail</v>
      </c>
      <c r="I120" s="94" t="str">
        <f t="shared" si="27"/>
        <v>fail</v>
      </c>
      <c r="J120" s="94" t="str">
        <f t="shared" si="27"/>
        <v>fail</v>
      </c>
      <c r="K120" s="94" t="str">
        <f t="shared" si="27"/>
        <v>fail</v>
      </c>
      <c r="L120" s="94" t="str">
        <f t="shared" si="27"/>
        <v>fail</v>
      </c>
      <c r="M120" s="94" t="str">
        <f t="shared" si="27"/>
        <v>fail</v>
      </c>
      <c r="N120" s="94" t="str">
        <f t="shared" si="27"/>
        <v>fail</v>
      </c>
      <c r="O120" s="94" t="str">
        <f t="shared" si="27"/>
        <v>fail</v>
      </c>
      <c r="P120" s="94" t="str">
        <f t="shared" si="27"/>
        <v>fail</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10.899999999999999</v>
      </c>
      <c r="E121" s="85">
        <f t="shared" si="28"/>
        <v>16.199999999999996</v>
      </c>
      <c r="F121" s="85">
        <f t="shared" si="28"/>
        <v>5.7999999999999972</v>
      </c>
      <c r="G121" s="85">
        <f t="shared" si="28"/>
        <v>3.7000000000000028</v>
      </c>
      <c r="H121" s="85">
        <f t="shared" si="28"/>
        <v>10.799999999999997</v>
      </c>
      <c r="I121" s="85">
        <f t="shared" si="28"/>
        <v>16.200000000000003</v>
      </c>
      <c r="J121" s="85">
        <f t="shared" si="28"/>
        <v>14.399999999999999</v>
      </c>
      <c r="K121" s="85">
        <f t="shared" si="28"/>
        <v>10.799999999999997</v>
      </c>
      <c r="L121" s="85">
        <f t="shared" si="28"/>
        <v>7</v>
      </c>
      <c r="M121" s="85">
        <f t="shared" si="28"/>
        <v>3.3999999999999986</v>
      </c>
      <c r="N121" s="85">
        <f t="shared" si="28"/>
        <v>2.1999999999999993</v>
      </c>
      <c r="O121" s="85">
        <f t="shared" si="28"/>
        <v>3.6999999999999993</v>
      </c>
      <c r="P121" s="85">
        <f t="shared" si="28"/>
        <v>1.6999999999999993</v>
      </c>
      <c r="Q121" s="85">
        <f t="shared" si="28"/>
        <v>1.6999999999999993</v>
      </c>
      <c r="R121" s="85">
        <f t="shared" si="28"/>
        <v>0.59999999999999964</v>
      </c>
      <c r="S121" s="85">
        <f t="shared" si="28"/>
        <v>0.19999999999999929</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96.1</v>
      </c>
      <c r="E123" s="81">
        <f t="shared" si="29"/>
        <v>96</v>
      </c>
      <c r="F123" s="81">
        <f t="shared" si="29"/>
        <v>92.9</v>
      </c>
      <c r="G123" s="81">
        <f t="shared" si="29"/>
        <v>88.8</v>
      </c>
      <c r="H123" s="81">
        <f t="shared" si="29"/>
        <v>87.8</v>
      </c>
      <c r="I123" s="81">
        <f t="shared" si="29"/>
        <v>88.4</v>
      </c>
      <c r="J123" s="81">
        <f t="shared" si="29"/>
        <v>88.4</v>
      </c>
      <c r="K123" s="81">
        <f t="shared" si="29"/>
        <v>84.2</v>
      </c>
      <c r="L123" s="81">
        <f t="shared" si="29"/>
        <v>82.1</v>
      </c>
      <c r="M123" s="81">
        <f t="shared" si="29"/>
        <v>84.2</v>
      </c>
      <c r="N123" s="81">
        <f t="shared" si="29"/>
        <v>82.2</v>
      </c>
      <c r="O123" s="81">
        <f t="shared" si="29"/>
        <v>82.8</v>
      </c>
      <c r="P123" s="81">
        <f t="shared" si="29"/>
        <v>80.099999999999994</v>
      </c>
      <c r="Q123" s="81">
        <f t="shared" si="29"/>
        <v>78.599999999999994</v>
      </c>
      <c r="R123" s="81">
        <f t="shared" si="29"/>
        <v>81</v>
      </c>
      <c r="S123" s="81">
        <f t="shared" si="29"/>
        <v>82.5</v>
      </c>
      <c r="T123" s="104"/>
      <c r="U123" s="104"/>
    </row>
    <row r="124" spans="1:23" ht="12.75" customHeight="1" outlineLevel="1" x14ac:dyDescent="0.2">
      <c r="A124" s="366"/>
      <c r="B124" s="88" t="s">
        <v>100</v>
      </c>
      <c r="C124" s="83"/>
      <c r="D124" s="81">
        <f t="shared" ref="D124:S124" si="30">D77</f>
        <v>76.2</v>
      </c>
      <c r="E124" s="81">
        <f t="shared" si="30"/>
        <v>78.599999999999994</v>
      </c>
      <c r="F124" s="81">
        <f t="shared" si="30"/>
        <v>67.900000000000006</v>
      </c>
      <c r="G124" s="81">
        <f t="shared" si="30"/>
        <v>61.6</v>
      </c>
      <c r="H124" s="81">
        <f t="shared" si="30"/>
        <v>60.2</v>
      </c>
      <c r="I124" s="81">
        <f t="shared" si="30"/>
        <v>52.3</v>
      </c>
      <c r="J124" s="81">
        <f t="shared" si="30"/>
        <v>50.3</v>
      </c>
      <c r="K124" s="81">
        <f t="shared" si="30"/>
        <v>45.2</v>
      </c>
      <c r="L124" s="81">
        <f t="shared" si="30"/>
        <v>44.6</v>
      </c>
      <c r="M124" s="81">
        <f t="shared" si="30"/>
        <v>44.7</v>
      </c>
      <c r="N124" s="81">
        <f t="shared" si="30"/>
        <v>41.4</v>
      </c>
      <c r="O124" s="81">
        <f t="shared" si="30"/>
        <v>34.299999999999997</v>
      </c>
      <c r="P124" s="81">
        <f t="shared" si="30"/>
        <v>33.6</v>
      </c>
      <c r="Q124" s="81">
        <f t="shared" si="30"/>
        <v>31.1</v>
      </c>
      <c r="R124" s="81">
        <f t="shared" si="30"/>
        <v>27.3</v>
      </c>
      <c r="S124" s="81">
        <f t="shared" si="30"/>
        <v>30.6</v>
      </c>
      <c r="T124" s="104"/>
      <c r="U124" s="104"/>
    </row>
    <row r="125" spans="1:23" ht="12.75" customHeight="1" outlineLevel="1" x14ac:dyDescent="0.2">
      <c r="A125" s="366"/>
      <c r="B125" s="88" t="s">
        <v>133</v>
      </c>
      <c r="C125" s="83"/>
      <c r="D125" s="81">
        <f t="shared" ref="D125:S125" si="31">IF(D124-D78&lt;5,D124-2,10*LOG(10^(D124/10)-10^(D78/10)))</f>
        <v>76.199838641302634</v>
      </c>
      <c r="E125" s="81">
        <f t="shared" si="31"/>
        <v>78.599874746297061</v>
      </c>
      <c r="F125" s="81">
        <f t="shared" si="31"/>
        <v>67.897667074058532</v>
      </c>
      <c r="G125" s="81">
        <f t="shared" si="31"/>
        <v>61.585259196973681</v>
      </c>
      <c r="H125" s="81">
        <f t="shared" si="31"/>
        <v>60.195343955818501</v>
      </c>
      <c r="I125" s="81">
        <f t="shared" si="31"/>
        <v>52.284203025371923</v>
      </c>
      <c r="J125" s="81">
        <f t="shared" si="31"/>
        <v>50.291905519662322</v>
      </c>
      <c r="K125" s="81">
        <f t="shared" si="31"/>
        <v>45.183071031973512</v>
      </c>
      <c r="L125" s="81">
        <f t="shared" si="31"/>
        <v>44.58227156368649</v>
      </c>
      <c r="M125" s="81">
        <f t="shared" si="31"/>
        <v>44.685923718762083</v>
      </c>
      <c r="N125" s="81">
        <f t="shared" si="31"/>
        <v>41.37714788420287</v>
      </c>
      <c r="O125" s="81">
        <f t="shared" si="31"/>
        <v>34.232209407157576</v>
      </c>
      <c r="P125" s="81">
        <f t="shared" si="31"/>
        <v>33.542368129107096</v>
      </c>
      <c r="Q125" s="81">
        <f t="shared" si="31"/>
        <v>31.057350391733607</v>
      </c>
      <c r="R125" s="81">
        <f t="shared" si="31"/>
        <v>27.235283335400496</v>
      </c>
      <c r="S125" s="81">
        <f t="shared" si="31"/>
        <v>30.573752010128015</v>
      </c>
      <c r="T125" s="104"/>
      <c r="U125" s="104"/>
    </row>
    <row r="126" spans="1:23" ht="12.75" customHeight="1" outlineLevel="1" x14ac:dyDescent="0.2">
      <c r="A126" s="366"/>
      <c r="B126" s="107" t="s">
        <v>134</v>
      </c>
      <c r="C126" s="83"/>
      <c r="D126" s="81">
        <f t="shared" ref="D126:S126" si="32">D123-D125</f>
        <v>19.90016135869736</v>
      </c>
      <c r="E126" s="81">
        <f t="shared" si="32"/>
        <v>17.400125253702939</v>
      </c>
      <c r="F126" s="81">
        <f t="shared" si="32"/>
        <v>25.002332925941474</v>
      </c>
      <c r="G126" s="81">
        <f t="shared" si="32"/>
        <v>27.214740803026316</v>
      </c>
      <c r="H126" s="81">
        <f t="shared" si="32"/>
        <v>27.604656044181496</v>
      </c>
      <c r="I126" s="81">
        <f t="shared" si="32"/>
        <v>36.115796974628083</v>
      </c>
      <c r="J126" s="81">
        <f t="shared" si="32"/>
        <v>38.108094480337684</v>
      </c>
      <c r="K126" s="81">
        <f t="shared" si="32"/>
        <v>39.016928968026491</v>
      </c>
      <c r="L126" s="81">
        <f t="shared" si="32"/>
        <v>37.517728436313504</v>
      </c>
      <c r="M126" s="81">
        <f t="shared" si="32"/>
        <v>39.514076281237919</v>
      </c>
      <c r="N126" s="81">
        <f t="shared" si="32"/>
        <v>40.822852115797133</v>
      </c>
      <c r="O126" s="81">
        <f t="shared" si="32"/>
        <v>48.567790592842421</v>
      </c>
      <c r="P126" s="81">
        <f t="shared" si="32"/>
        <v>46.557631870892898</v>
      </c>
      <c r="Q126" s="81">
        <f t="shared" si="32"/>
        <v>47.542649608266387</v>
      </c>
      <c r="R126" s="81">
        <f t="shared" si="32"/>
        <v>53.764716664599504</v>
      </c>
      <c r="S126" s="81">
        <f t="shared" si="32"/>
        <v>51.926247989871982</v>
      </c>
      <c r="T126" s="104"/>
      <c r="U126" s="104"/>
    </row>
    <row r="127" spans="1:23" ht="12.75" customHeight="1" outlineLevel="1" x14ac:dyDescent="0.2">
      <c r="A127" s="366"/>
      <c r="B127" s="88" t="s">
        <v>118</v>
      </c>
      <c r="C127" s="83"/>
      <c r="D127" s="81">
        <f t="shared" ref="D127:S127" si="33">D88</f>
        <v>55.6</v>
      </c>
      <c r="E127" s="81">
        <f t="shared" si="33"/>
        <v>61.5</v>
      </c>
      <c r="F127" s="81">
        <f t="shared" si="33"/>
        <v>55.9</v>
      </c>
      <c r="G127" s="81">
        <f t="shared" si="33"/>
        <v>57.4</v>
      </c>
      <c r="H127" s="81">
        <f t="shared" si="33"/>
        <v>72.099999999999994</v>
      </c>
      <c r="I127" s="81">
        <f t="shared" si="33"/>
        <v>73.8</v>
      </c>
      <c r="J127" s="81">
        <f t="shared" si="33"/>
        <v>74.3</v>
      </c>
      <c r="K127" s="81">
        <f t="shared" si="33"/>
        <v>74.099999999999994</v>
      </c>
      <c r="L127" s="81">
        <f t="shared" si="33"/>
        <v>70.7</v>
      </c>
      <c r="M127" s="81">
        <f t="shared" si="33"/>
        <v>72.2</v>
      </c>
      <c r="N127" s="81">
        <f t="shared" si="33"/>
        <v>70.2</v>
      </c>
      <c r="O127" s="81">
        <f t="shared" si="33"/>
        <v>71.2</v>
      </c>
      <c r="P127" s="81">
        <f t="shared" si="33"/>
        <v>69.3</v>
      </c>
      <c r="Q127" s="81">
        <f t="shared" si="33"/>
        <v>68.3</v>
      </c>
      <c r="R127" s="81">
        <f t="shared" si="33"/>
        <v>63.1</v>
      </c>
      <c r="S127" s="81">
        <f t="shared" si="33"/>
        <v>58.4</v>
      </c>
      <c r="T127" s="104"/>
      <c r="U127" s="104"/>
    </row>
    <row r="128" spans="1:23" ht="12.75" customHeight="1" outlineLevel="1" x14ac:dyDescent="0.2">
      <c r="A128" s="366"/>
      <c r="B128" s="88" t="s">
        <v>150</v>
      </c>
      <c r="C128" s="83"/>
      <c r="D128" s="81">
        <f t="shared" ref="D128:S128" si="34">+D127-D126</f>
        <v>35.699838641302641</v>
      </c>
      <c r="E128" s="81">
        <f t="shared" si="34"/>
        <v>44.099874746297061</v>
      </c>
      <c r="F128" s="81">
        <f t="shared" si="34"/>
        <v>30.897667074058525</v>
      </c>
      <c r="G128" s="81">
        <f t="shared" si="34"/>
        <v>30.185259196973682</v>
      </c>
      <c r="H128" s="81">
        <f t="shared" si="34"/>
        <v>44.495343955818498</v>
      </c>
      <c r="I128" s="81">
        <f t="shared" si="34"/>
        <v>37.684203025371914</v>
      </c>
      <c r="J128" s="81">
        <f t="shared" si="34"/>
        <v>36.191905519662313</v>
      </c>
      <c r="K128" s="81">
        <f t="shared" si="34"/>
        <v>35.083071031973503</v>
      </c>
      <c r="L128" s="81">
        <f t="shared" si="34"/>
        <v>33.182271563686498</v>
      </c>
      <c r="M128" s="81">
        <f t="shared" si="34"/>
        <v>32.685923718762083</v>
      </c>
      <c r="N128" s="81">
        <f t="shared" si="34"/>
        <v>29.37714788420287</v>
      </c>
      <c r="O128" s="81">
        <f t="shared" si="34"/>
        <v>22.632209407157582</v>
      </c>
      <c r="P128" s="81">
        <f t="shared" si="34"/>
        <v>22.742368129107099</v>
      </c>
      <c r="Q128" s="81">
        <f t="shared" si="34"/>
        <v>20.75735039173361</v>
      </c>
      <c r="R128" s="81">
        <f t="shared" si="34"/>
        <v>9.3352833354004972</v>
      </c>
      <c r="S128" s="81">
        <f t="shared" si="34"/>
        <v>6.4737520101280168</v>
      </c>
      <c r="T128" s="104"/>
      <c r="U128" s="104"/>
    </row>
    <row r="129" spans="1:23" ht="12.75" customHeight="1" outlineLevel="1" x14ac:dyDescent="0.2">
      <c r="A129" s="366"/>
      <c r="B129" s="88" t="s">
        <v>151</v>
      </c>
      <c r="C129" s="83"/>
      <c r="D129" s="81">
        <f t="shared" ref="D129:S129" si="35">+D86-D128</f>
        <v>14.665915728721153</v>
      </c>
      <c r="E129" s="81">
        <f t="shared" si="35"/>
        <v>9.1028627920154648</v>
      </c>
      <c r="F129" s="81">
        <f t="shared" si="35"/>
        <v>15.803062250484729</v>
      </c>
      <c r="G129" s="81">
        <f t="shared" si="35"/>
        <v>15.959599752009318</v>
      </c>
      <c r="H129" s="81">
        <f t="shared" si="35"/>
        <v>2.9741851198889862</v>
      </c>
      <c r="I129" s="81">
        <f t="shared" si="35"/>
        <v>10.849847547079264</v>
      </c>
      <c r="J129" s="81">
        <f t="shared" si="35"/>
        <v>4.9772258108933727</v>
      </c>
      <c r="K129" s="81">
        <f t="shared" si="35"/>
        <v>1.1670078995437692</v>
      </c>
      <c r="L129" s="81">
        <f t="shared" si="35"/>
        <v>-2.0577339131573744</v>
      </c>
      <c r="M129" s="81">
        <f t="shared" si="35"/>
        <v>-4.4768184510056628</v>
      </c>
      <c r="N129" s="81">
        <f t="shared" si="35"/>
        <v>-4.7293444936409834</v>
      </c>
      <c r="O129" s="81">
        <f t="shared" si="35"/>
        <v>1.0327075334419256</v>
      </c>
      <c r="P129" s="81">
        <f t="shared" si="35"/>
        <v>-1.1886016436891644</v>
      </c>
      <c r="Q129" s="81">
        <f t="shared" si="35"/>
        <v>-1.3958380281839347</v>
      </c>
      <c r="R129" s="81">
        <f t="shared" si="35"/>
        <v>5.4966238495109092</v>
      </c>
      <c r="S129" s="81">
        <f t="shared" si="35"/>
        <v>6.5331975314114743</v>
      </c>
      <c r="T129" s="104"/>
      <c r="U129" s="104"/>
    </row>
    <row r="130" spans="1:23" ht="12.75" customHeight="1" outlineLevel="1" x14ac:dyDescent="0.2">
      <c r="A130" s="367"/>
      <c r="B130" s="76" t="s">
        <v>152</v>
      </c>
      <c r="C130" s="93"/>
      <c r="D130" s="94" t="str">
        <f t="shared" ref="D130:S130" si="36">IF(D129&lt;10,"fail","pass")</f>
        <v>pass</v>
      </c>
      <c r="E130" s="94" t="str">
        <f t="shared" si="36"/>
        <v>fail</v>
      </c>
      <c r="F130" s="94" t="str">
        <f t="shared" si="36"/>
        <v>pass</v>
      </c>
      <c r="G130" s="94" t="str">
        <f t="shared" si="36"/>
        <v>pass</v>
      </c>
      <c r="H130" s="94" t="str">
        <f t="shared" si="36"/>
        <v>fail</v>
      </c>
      <c r="I130" s="94" t="str">
        <f t="shared" si="36"/>
        <v>pass</v>
      </c>
      <c r="J130" s="94" t="str">
        <f t="shared" si="36"/>
        <v>fail</v>
      </c>
      <c r="K130" s="94" t="str">
        <f t="shared" si="36"/>
        <v>fail</v>
      </c>
      <c r="L130" s="94" t="str">
        <f t="shared" si="36"/>
        <v>fail</v>
      </c>
      <c r="M130" s="94" t="str">
        <f t="shared" si="36"/>
        <v>fail</v>
      </c>
      <c r="N130" s="94" t="str">
        <f t="shared" si="36"/>
        <v>fail</v>
      </c>
      <c r="O130" s="94" t="str">
        <f t="shared" si="36"/>
        <v>fail</v>
      </c>
      <c r="P130" s="94" t="str">
        <f t="shared" si="36"/>
        <v>fail</v>
      </c>
      <c r="Q130" s="94" t="str">
        <f t="shared" si="36"/>
        <v>fail</v>
      </c>
      <c r="R130" s="94" t="str">
        <f t="shared" si="36"/>
        <v>fail</v>
      </c>
      <c r="S130" s="94" t="str">
        <f t="shared" si="36"/>
        <v>fail</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50.303478623719343</v>
      </c>
      <c r="E132" s="85">
        <f t="shared" si="37"/>
        <v>53.15911712738896</v>
      </c>
      <c r="F132" s="85">
        <f t="shared" si="37"/>
        <v>46.381902236310694</v>
      </c>
      <c r="G132" s="85">
        <f t="shared" si="37"/>
        <v>45.594662411431926</v>
      </c>
      <c r="H132" s="85">
        <f t="shared" si="37"/>
        <v>47.381377203180605</v>
      </c>
      <c r="I132" s="85">
        <f t="shared" si="37"/>
        <v>48.496357412366905</v>
      </c>
      <c r="J132" s="85">
        <f t="shared" si="37"/>
        <v>41.102419555384444</v>
      </c>
      <c r="K132" s="85">
        <f t="shared" si="37"/>
        <v>36.115339102528473</v>
      </c>
      <c r="L132" s="85">
        <f t="shared" si="37"/>
        <v>30.711670454381533</v>
      </c>
      <c r="M132" s="85">
        <f t="shared" si="37"/>
        <v>27.532618758958861</v>
      </c>
      <c r="N132" s="85">
        <f t="shared" si="37"/>
        <v>23.407446115332693</v>
      </c>
      <c r="O132" s="85">
        <f t="shared" si="37"/>
        <v>22.806918523037631</v>
      </c>
      <c r="P132" s="85">
        <f t="shared" si="37"/>
        <v>20.523624415055444</v>
      </c>
      <c r="Q132" s="85">
        <f t="shared" si="37"/>
        <v>18.676952281953533</v>
      </c>
      <c r="R132" s="85">
        <f t="shared" si="37"/>
        <v>13.517755335526067</v>
      </c>
      <c r="S132" s="85">
        <f t="shared" si="37"/>
        <v>11.006949541539491</v>
      </c>
      <c r="T132" s="85">
        <f t="shared" si="37"/>
        <v>13.513902568776414</v>
      </c>
      <c r="U132" s="85">
        <f t="shared" si="37"/>
        <v>11.286326600302958</v>
      </c>
      <c r="W132" s="13"/>
    </row>
    <row r="133" spans="1:23" ht="12.75" customHeight="1" outlineLevel="1" x14ac:dyDescent="0.2">
      <c r="A133" s="366"/>
      <c r="B133" s="82" t="s">
        <v>140</v>
      </c>
      <c r="C133" s="83"/>
      <c r="D133" s="86">
        <f t="shared" ref="D133:I133" ca="1" si="38">+$K$133+2</f>
        <v>43</v>
      </c>
      <c r="E133" s="86">
        <f t="shared" ca="1" si="38"/>
        <v>43</v>
      </c>
      <c r="F133" s="86">
        <f t="shared" ca="1" si="38"/>
        <v>43</v>
      </c>
      <c r="G133" s="86">
        <f t="shared" ca="1" si="38"/>
        <v>43</v>
      </c>
      <c r="H133" s="86">
        <f t="shared" ca="1" si="38"/>
        <v>43</v>
      </c>
      <c r="I133" s="86">
        <f t="shared" ca="1" si="38"/>
        <v>43</v>
      </c>
      <c r="J133" s="86">
        <f ca="1">+$K$133+1</f>
        <v>42</v>
      </c>
      <c r="K133" s="86">
        <f ca="1">110-U15</f>
        <v>41</v>
      </c>
      <c r="L133" s="86">
        <f ca="1">+K133-1</f>
        <v>40</v>
      </c>
      <c r="M133" s="86">
        <f ca="1">+K133-2</f>
        <v>39</v>
      </c>
      <c r="N133" s="86">
        <f ca="1">+K133-3</f>
        <v>38</v>
      </c>
      <c r="O133" s="86">
        <f ca="1">+K133-6</f>
        <v>35</v>
      </c>
      <c r="P133" s="86">
        <f ca="1">+K133-9</f>
        <v>32</v>
      </c>
      <c r="Q133" s="86">
        <f ca="1">+K133-12</f>
        <v>29</v>
      </c>
      <c r="R133" s="86">
        <f ca="1">+K133-15</f>
        <v>26</v>
      </c>
      <c r="S133" s="86">
        <f ca="1">+K133-18</f>
        <v>23</v>
      </c>
      <c r="T133" s="99"/>
      <c r="U133" s="99"/>
      <c r="W133" s="13"/>
    </row>
    <row r="134" spans="1:23" ht="12.75" customHeight="1" outlineLevel="1" x14ac:dyDescent="0.2">
      <c r="A134" s="366"/>
      <c r="B134" s="88" t="s">
        <v>126</v>
      </c>
      <c r="C134" s="83"/>
      <c r="D134" s="85">
        <f t="shared" ref="D134:S134" ca="1" si="39">ROUND(+D132-D133,0)</f>
        <v>7</v>
      </c>
      <c r="E134" s="85">
        <f t="shared" ca="1" si="39"/>
        <v>10</v>
      </c>
      <c r="F134" s="85">
        <f t="shared" ca="1" si="39"/>
        <v>3</v>
      </c>
      <c r="G134" s="85">
        <f t="shared" ca="1" si="39"/>
        <v>3</v>
      </c>
      <c r="H134" s="85">
        <f t="shared" ca="1" si="39"/>
        <v>4</v>
      </c>
      <c r="I134" s="85">
        <f t="shared" ca="1" si="39"/>
        <v>5</v>
      </c>
      <c r="J134" s="85">
        <f t="shared" ca="1" si="39"/>
        <v>-1</v>
      </c>
      <c r="K134" s="85">
        <f t="shared" ca="1" si="39"/>
        <v>-5</v>
      </c>
      <c r="L134" s="85">
        <f t="shared" ca="1" si="39"/>
        <v>-9</v>
      </c>
      <c r="M134" s="85">
        <f t="shared" ca="1" si="39"/>
        <v>-11</v>
      </c>
      <c r="N134" s="85">
        <f t="shared" ca="1" si="39"/>
        <v>-15</v>
      </c>
      <c r="O134" s="85">
        <f t="shared" ca="1" si="39"/>
        <v>-12</v>
      </c>
      <c r="P134" s="85">
        <f t="shared" ca="1" si="39"/>
        <v>-11</v>
      </c>
      <c r="Q134" s="85">
        <f t="shared" ca="1" si="39"/>
        <v>-10</v>
      </c>
      <c r="R134" s="85">
        <f t="shared" ca="1" si="39"/>
        <v>-12</v>
      </c>
      <c r="S134" s="85">
        <f t="shared" ca="1" si="39"/>
        <v>-12</v>
      </c>
      <c r="T134" s="100"/>
      <c r="U134" s="101"/>
      <c r="V134" s="114">
        <f ca="1">MAX(D134:S134)</f>
        <v>10</v>
      </c>
      <c r="W134" s="13" t="s">
        <v>141</v>
      </c>
    </row>
    <row r="135" spans="1:23" ht="12.75" customHeight="1" outlineLevel="1" x14ac:dyDescent="0.2">
      <c r="A135" s="366"/>
      <c r="B135" s="88" t="s">
        <v>128</v>
      </c>
      <c r="C135" s="83"/>
      <c r="D135" s="86">
        <f t="shared" ref="D135:S135" ca="1" si="40">IF(D134&lt;0,0,D134)</f>
        <v>7</v>
      </c>
      <c r="E135" s="86">
        <f t="shared" ca="1" si="40"/>
        <v>10</v>
      </c>
      <c r="F135" s="85">
        <f t="shared" ca="1" si="40"/>
        <v>3</v>
      </c>
      <c r="G135" s="85">
        <f t="shared" ca="1" si="40"/>
        <v>3</v>
      </c>
      <c r="H135" s="85">
        <f t="shared" ca="1" si="40"/>
        <v>4</v>
      </c>
      <c r="I135" s="85">
        <f t="shared" ca="1" si="40"/>
        <v>5</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32</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workbookViewId="0">
      <selection activeCell="C2" sqref="C2"/>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18.899999999999999</v>
      </c>
      <c r="D2" s="74">
        <f>'SLM Data'!E93</f>
        <v>17.3</v>
      </c>
      <c r="E2" s="74">
        <f>'SLM Data'!F93</f>
        <v>23.6</v>
      </c>
      <c r="F2" s="74">
        <f>'SLM Data'!G93</f>
        <v>27</v>
      </c>
      <c r="G2" s="74">
        <f>'SLM Data'!H93</f>
        <v>30.2</v>
      </c>
      <c r="H2" s="74">
        <f>'SLM Data'!I93</f>
        <v>37</v>
      </c>
      <c r="I2" s="74">
        <f>'SLM Data'!J93</f>
        <v>39.5</v>
      </c>
      <c r="J2" s="74">
        <f>'SLM Data'!K93</f>
        <v>40.700000000000003</v>
      </c>
      <c r="K2" s="74">
        <f>'SLM Data'!L93</f>
        <v>38.799999999999997</v>
      </c>
      <c r="L2" s="74">
        <f>'SLM Data'!M93</f>
        <v>40.6</v>
      </c>
      <c r="M2" s="74">
        <f>'SLM Data'!N93</f>
        <v>42.2</v>
      </c>
      <c r="N2" s="74">
        <f>'SLM Data'!O93</f>
        <v>50.4</v>
      </c>
      <c r="O2" s="74">
        <f>'SLM Data'!P93</f>
        <v>48.6</v>
      </c>
      <c r="P2" s="74">
        <f>'SLM Data'!Q93</f>
        <v>49.4</v>
      </c>
      <c r="Q2" s="74">
        <f>'SLM Data'!R93</f>
        <v>55.2</v>
      </c>
      <c r="R2" s="74">
        <f>'SLM Data'!S93</f>
        <v>52.9</v>
      </c>
      <c r="S2" s="74">
        <f>'SLM Data'!T93</f>
        <v>55.1</v>
      </c>
      <c r="T2" s="74">
        <f>'SLM Data'!U93</f>
        <v>60.1</v>
      </c>
      <c r="V2" s="74">
        <f>MATCH(LOOKUP(32,V5:V89),V5:V89,1)</f>
        <v>26</v>
      </c>
      <c r="W2" s="74">
        <f>MATCH(LOOKUP(8,W5:W89),W5:W89,1)</f>
        <v>26</v>
      </c>
      <c r="Y2" s="74">
        <f ca="1">OFFSET(Y4,MIN(V2:W2),0)</f>
        <v>41</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-17</v>
      </c>
      <c r="Y5" s="74">
        <v>16</v>
      </c>
      <c r="Z5" s="119"/>
      <c r="AA5" s="74">
        <f t="shared" ref="AA5:AA36" si="13">ROUND(D5-D$2,0)</f>
        <v>-17</v>
      </c>
      <c r="AB5" s="74">
        <f t="shared" ref="AB5:AB36" si="14">ROUND(E5-E$2,0)</f>
        <v>-21</v>
      </c>
      <c r="AC5" s="74">
        <f t="shared" ref="AC5:AC36" si="15">ROUND(F5-F$2,0)</f>
        <v>-21</v>
      </c>
      <c r="AD5" s="74">
        <f t="shared" ref="AD5:AD36" si="16">ROUND(G5-G$2,0)</f>
        <v>-21</v>
      </c>
      <c r="AE5" s="74">
        <f t="shared" ref="AE5:AE36" si="17">ROUND(H5-H$2,0)</f>
        <v>-25</v>
      </c>
      <c r="AF5" s="74">
        <f t="shared" ref="AF5:AF36" si="18">ROUND(I5-I$2,0)</f>
        <v>-25</v>
      </c>
      <c r="AG5" s="74">
        <f t="shared" ref="AG5:AG36" si="19">ROUND(J5-J$2,0)</f>
        <v>-25</v>
      </c>
      <c r="AH5" s="74">
        <f t="shared" ref="AH5:AH36" si="20">ROUND(K5-K$2,0)</f>
        <v>-22</v>
      </c>
      <c r="AI5" s="74">
        <f t="shared" ref="AI5:AI36" si="21">ROUND(L5-L$2,0)</f>
        <v>-23</v>
      </c>
      <c r="AJ5" s="74">
        <f t="shared" ref="AJ5:AJ36" si="22">ROUND(M5-M$2,0)</f>
        <v>-23</v>
      </c>
      <c r="AK5" s="74">
        <f t="shared" ref="AK5:AK36" si="23">ROUND(N5-N$2,0)</f>
        <v>-30</v>
      </c>
      <c r="AL5" s="74">
        <f t="shared" ref="AL5:AL36" si="24">ROUND(O5-O$2,0)</f>
        <v>-29</v>
      </c>
      <c r="AM5" s="74">
        <f t="shared" ref="AM5:AM36" si="25">ROUND(P5-P$2,0)</f>
        <v>-29</v>
      </c>
      <c r="AN5" s="74">
        <f t="shared" ref="AN5:AN36" si="26">ROUND(Q5-Q$2,0)</f>
        <v>-35</v>
      </c>
      <c r="AO5" s="74">
        <f t="shared" ref="AO5:AO36" si="27">ROUND(R5-R$2,0)</f>
        <v>-33</v>
      </c>
      <c r="AP5" s="74">
        <f t="shared" ref="AP5:AP36" si="28">ROUND(S5-S$2,0)</f>
        <v>-35</v>
      </c>
      <c r="AQ5" s="74">
        <f t="shared" ref="AQ5:AQ36" si="29">ROUND(T5-T$2,0)</f>
        <v>-40</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-16</v>
      </c>
      <c r="Y6" s="74">
        <v>17</v>
      </c>
      <c r="Z6" s="119"/>
      <c r="AA6" s="74">
        <f t="shared" si="13"/>
        <v>-16</v>
      </c>
      <c r="AB6" s="74">
        <f t="shared" si="14"/>
        <v>-20</v>
      </c>
      <c r="AC6" s="74">
        <f t="shared" si="15"/>
        <v>-20</v>
      </c>
      <c r="AD6" s="74">
        <f t="shared" si="16"/>
        <v>-20</v>
      </c>
      <c r="AE6" s="74">
        <f t="shared" si="17"/>
        <v>-24</v>
      </c>
      <c r="AF6" s="74">
        <f t="shared" si="18"/>
        <v>-24</v>
      </c>
      <c r="AG6" s="74">
        <f t="shared" si="19"/>
        <v>-24</v>
      </c>
      <c r="AH6" s="74">
        <f t="shared" si="20"/>
        <v>-21</v>
      </c>
      <c r="AI6" s="74">
        <f t="shared" si="21"/>
        <v>-22</v>
      </c>
      <c r="AJ6" s="74">
        <f t="shared" si="22"/>
        <v>-22</v>
      </c>
      <c r="AK6" s="74">
        <f t="shared" si="23"/>
        <v>-29</v>
      </c>
      <c r="AL6" s="74">
        <f t="shared" si="24"/>
        <v>-28</v>
      </c>
      <c r="AM6" s="74">
        <f t="shared" si="25"/>
        <v>-28</v>
      </c>
      <c r="AN6" s="74">
        <f t="shared" si="26"/>
        <v>-34</v>
      </c>
      <c r="AO6" s="74">
        <f t="shared" si="27"/>
        <v>-32</v>
      </c>
      <c r="AP6" s="74">
        <f t="shared" si="28"/>
        <v>-34</v>
      </c>
      <c r="AQ6" s="74">
        <f t="shared" si="29"/>
        <v>-39</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-15</v>
      </c>
      <c r="Y7" s="74">
        <v>18</v>
      </c>
      <c r="Z7" s="119"/>
      <c r="AA7" s="74">
        <f t="shared" si="13"/>
        <v>-15</v>
      </c>
      <c r="AB7" s="74">
        <f t="shared" si="14"/>
        <v>-19</v>
      </c>
      <c r="AC7" s="74">
        <f t="shared" si="15"/>
        <v>-19</v>
      </c>
      <c r="AD7" s="74">
        <f t="shared" si="16"/>
        <v>-19</v>
      </c>
      <c r="AE7" s="74">
        <f t="shared" si="17"/>
        <v>-23</v>
      </c>
      <c r="AF7" s="74">
        <f t="shared" si="18"/>
        <v>-23</v>
      </c>
      <c r="AG7" s="74">
        <f t="shared" si="19"/>
        <v>-23</v>
      </c>
      <c r="AH7" s="74">
        <f t="shared" si="20"/>
        <v>-20</v>
      </c>
      <c r="AI7" s="74">
        <f t="shared" si="21"/>
        <v>-21</v>
      </c>
      <c r="AJ7" s="74">
        <f t="shared" si="22"/>
        <v>-21</v>
      </c>
      <c r="AK7" s="74">
        <f t="shared" si="23"/>
        <v>-28</v>
      </c>
      <c r="AL7" s="74">
        <f t="shared" si="24"/>
        <v>-27</v>
      </c>
      <c r="AM7" s="74">
        <f t="shared" si="25"/>
        <v>-27</v>
      </c>
      <c r="AN7" s="74">
        <f t="shared" si="26"/>
        <v>-33</v>
      </c>
      <c r="AO7" s="74">
        <f t="shared" si="27"/>
        <v>-31</v>
      </c>
      <c r="AP7" s="74">
        <f t="shared" si="28"/>
        <v>-33</v>
      </c>
      <c r="AQ7" s="74">
        <f t="shared" si="29"/>
        <v>-38</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-14</v>
      </c>
      <c r="Y8" s="74">
        <v>19</v>
      </c>
      <c r="Z8" s="119"/>
      <c r="AA8" s="74">
        <f t="shared" si="13"/>
        <v>-14</v>
      </c>
      <c r="AB8" s="74">
        <f t="shared" si="14"/>
        <v>-18</v>
      </c>
      <c r="AC8" s="74">
        <f t="shared" si="15"/>
        <v>-18</v>
      </c>
      <c r="AD8" s="74">
        <f t="shared" si="16"/>
        <v>-18</v>
      </c>
      <c r="AE8" s="74">
        <f t="shared" si="17"/>
        <v>-22</v>
      </c>
      <c r="AF8" s="74">
        <f t="shared" si="18"/>
        <v>-22</v>
      </c>
      <c r="AG8" s="74">
        <f t="shared" si="19"/>
        <v>-22</v>
      </c>
      <c r="AH8" s="74">
        <f t="shared" si="20"/>
        <v>-19</v>
      </c>
      <c r="AI8" s="74">
        <f t="shared" si="21"/>
        <v>-20</v>
      </c>
      <c r="AJ8" s="74">
        <f t="shared" si="22"/>
        <v>-20</v>
      </c>
      <c r="AK8" s="74">
        <f t="shared" si="23"/>
        <v>-27</v>
      </c>
      <c r="AL8" s="74">
        <f t="shared" si="24"/>
        <v>-26</v>
      </c>
      <c r="AM8" s="74">
        <f t="shared" si="25"/>
        <v>-26</v>
      </c>
      <c r="AN8" s="74">
        <f t="shared" si="26"/>
        <v>-32</v>
      </c>
      <c r="AO8" s="74">
        <f t="shared" si="27"/>
        <v>-30</v>
      </c>
      <c r="AP8" s="74">
        <f t="shared" si="28"/>
        <v>-32</v>
      </c>
      <c r="AQ8" s="74">
        <f t="shared" si="29"/>
        <v>-37</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-13</v>
      </c>
      <c r="Y9" s="74">
        <v>20</v>
      </c>
      <c r="Z9" s="119"/>
      <c r="AA9" s="74">
        <f t="shared" si="13"/>
        <v>-13</v>
      </c>
      <c r="AB9" s="74">
        <f t="shared" si="14"/>
        <v>-17</v>
      </c>
      <c r="AC9" s="74">
        <f t="shared" si="15"/>
        <v>-17</v>
      </c>
      <c r="AD9" s="74">
        <f t="shared" si="16"/>
        <v>-17</v>
      </c>
      <c r="AE9" s="74">
        <f t="shared" si="17"/>
        <v>-21</v>
      </c>
      <c r="AF9" s="74">
        <f t="shared" si="18"/>
        <v>-21</v>
      </c>
      <c r="AG9" s="74">
        <f t="shared" si="19"/>
        <v>-21</v>
      </c>
      <c r="AH9" s="74">
        <f t="shared" si="20"/>
        <v>-18</v>
      </c>
      <c r="AI9" s="74">
        <f t="shared" si="21"/>
        <v>-19</v>
      </c>
      <c r="AJ9" s="74">
        <f t="shared" si="22"/>
        <v>-19</v>
      </c>
      <c r="AK9" s="74">
        <f t="shared" si="23"/>
        <v>-26</v>
      </c>
      <c r="AL9" s="74">
        <f t="shared" si="24"/>
        <v>-25</v>
      </c>
      <c r="AM9" s="74">
        <f t="shared" si="25"/>
        <v>-25</v>
      </c>
      <c r="AN9" s="74">
        <f t="shared" si="26"/>
        <v>-31</v>
      </c>
      <c r="AO9" s="74">
        <f t="shared" si="27"/>
        <v>-29</v>
      </c>
      <c r="AP9" s="74">
        <f t="shared" si="28"/>
        <v>-31</v>
      </c>
      <c r="AQ9" s="74">
        <f t="shared" si="29"/>
        <v>-36</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-12</v>
      </c>
      <c r="Y10" s="74">
        <v>21</v>
      </c>
      <c r="Z10" s="119"/>
      <c r="AA10" s="74">
        <f t="shared" si="13"/>
        <v>-12</v>
      </c>
      <c r="AB10" s="74">
        <f t="shared" si="14"/>
        <v>-16</v>
      </c>
      <c r="AC10" s="74">
        <f t="shared" si="15"/>
        <v>-16</v>
      </c>
      <c r="AD10" s="74">
        <f t="shared" si="16"/>
        <v>-16</v>
      </c>
      <c r="AE10" s="74">
        <f t="shared" si="17"/>
        <v>-20</v>
      </c>
      <c r="AF10" s="74">
        <f t="shared" si="18"/>
        <v>-20</v>
      </c>
      <c r="AG10" s="74">
        <f t="shared" si="19"/>
        <v>-20</v>
      </c>
      <c r="AH10" s="74">
        <f t="shared" si="20"/>
        <v>-17</v>
      </c>
      <c r="AI10" s="74">
        <f t="shared" si="21"/>
        <v>-18</v>
      </c>
      <c r="AJ10" s="74">
        <f t="shared" si="22"/>
        <v>-18</v>
      </c>
      <c r="AK10" s="74">
        <f t="shared" si="23"/>
        <v>-25</v>
      </c>
      <c r="AL10" s="74">
        <f t="shared" si="24"/>
        <v>-24</v>
      </c>
      <c r="AM10" s="74">
        <f t="shared" si="25"/>
        <v>-24</v>
      </c>
      <c r="AN10" s="74">
        <f t="shared" si="26"/>
        <v>-30</v>
      </c>
      <c r="AO10" s="74">
        <f t="shared" si="27"/>
        <v>-28</v>
      </c>
      <c r="AP10" s="74">
        <f t="shared" si="28"/>
        <v>-30</v>
      </c>
      <c r="AQ10" s="74">
        <f t="shared" si="29"/>
        <v>-35</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-11</v>
      </c>
      <c r="Y11" s="74">
        <v>22</v>
      </c>
      <c r="Z11" s="119"/>
      <c r="AA11" s="74">
        <f t="shared" si="13"/>
        <v>-11</v>
      </c>
      <c r="AB11" s="74">
        <f t="shared" si="14"/>
        <v>-15</v>
      </c>
      <c r="AC11" s="74">
        <f t="shared" si="15"/>
        <v>-15</v>
      </c>
      <c r="AD11" s="74">
        <f t="shared" si="16"/>
        <v>-15</v>
      </c>
      <c r="AE11" s="74">
        <f t="shared" si="17"/>
        <v>-19</v>
      </c>
      <c r="AF11" s="74">
        <f t="shared" si="18"/>
        <v>-19</v>
      </c>
      <c r="AG11" s="74">
        <f t="shared" si="19"/>
        <v>-19</v>
      </c>
      <c r="AH11" s="74">
        <f t="shared" si="20"/>
        <v>-16</v>
      </c>
      <c r="AI11" s="74">
        <f t="shared" si="21"/>
        <v>-17</v>
      </c>
      <c r="AJ11" s="74">
        <f t="shared" si="22"/>
        <v>-17</v>
      </c>
      <c r="AK11" s="74">
        <f t="shared" si="23"/>
        <v>-24</v>
      </c>
      <c r="AL11" s="74">
        <f t="shared" si="24"/>
        <v>-23</v>
      </c>
      <c r="AM11" s="74">
        <f t="shared" si="25"/>
        <v>-23</v>
      </c>
      <c r="AN11" s="74">
        <f t="shared" si="26"/>
        <v>-29</v>
      </c>
      <c r="AO11" s="74">
        <f t="shared" si="27"/>
        <v>-27</v>
      </c>
      <c r="AP11" s="74">
        <f t="shared" si="28"/>
        <v>-29</v>
      </c>
      <c r="AQ11" s="74">
        <f t="shared" si="29"/>
        <v>-34</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-10</v>
      </c>
      <c r="Y12" s="74">
        <v>23</v>
      </c>
      <c r="Z12" s="119"/>
      <c r="AA12" s="74">
        <f t="shared" si="13"/>
        <v>-10</v>
      </c>
      <c r="AB12" s="74">
        <f t="shared" si="14"/>
        <v>-14</v>
      </c>
      <c r="AC12" s="74">
        <f t="shared" si="15"/>
        <v>-14</v>
      </c>
      <c r="AD12" s="74">
        <f t="shared" si="16"/>
        <v>-14</v>
      </c>
      <c r="AE12" s="74">
        <f t="shared" si="17"/>
        <v>-18</v>
      </c>
      <c r="AF12" s="74">
        <f t="shared" si="18"/>
        <v>-18</v>
      </c>
      <c r="AG12" s="74">
        <f t="shared" si="19"/>
        <v>-18</v>
      </c>
      <c r="AH12" s="74">
        <f t="shared" si="20"/>
        <v>-15</v>
      </c>
      <c r="AI12" s="74">
        <f t="shared" si="21"/>
        <v>-16</v>
      </c>
      <c r="AJ12" s="74">
        <f t="shared" si="22"/>
        <v>-16</v>
      </c>
      <c r="AK12" s="74">
        <f t="shared" si="23"/>
        <v>-23</v>
      </c>
      <c r="AL12" s="74">
        <f t="shared" si="24"/>
        <v>-22</v>
      </c>
      <c r="AM12" s="74">
        <f t="shared" si="25"/>
        <v>-22</v>
      </c>
      <c r="AN12" s="74">
        <f t="shared" si="26"/>
        <v>-28</v>
      </c>
      <c r="AO12" s="74">
        <f t="shared" si="27"/>
        <v>-26</v>
      </c>
      <c r="AP12" s="74">
        <f t="shared" si="28"/>
        <v>-28</v>
      </c>
      <c r="AQ12" s="74">
        <f t="shared" si="29"/>
        <v>-33</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-9</v>
      </c>
      <c r="Y13" s="74">
        <v>24</v>
      </c>
      <c r="Z13" s="119"/>
      <c r="AA13" s="74">
        <f t="shared" si="13"/>
        <v>-9</v>
      </c>
      <c r="AB13" s="74">
        <f t="shared" si="14"/>
        <v>-13</v>
      </c>
      <c r="AC13" s="74">
        <f t="shared" si="15"/>
        <v>-13</v>
      </c>
      <c r="AD13" s="74">
        <f t="shared" si="16"/>
        <v>-13</v>
      </c>
      <c r="AE13" s="74">
        <f t="shared" si="17"/>
        <v>-17</v>
      </c>
      <c r="AF13" s="74">
        <f t="shared" si="18"/>
        <v>-17</v>
      </c>
      <c r="AG13" s="74">
        <f t="shared" si="19"/>
        <v>-17</v>
      </c>
      <c r="AH13" s="74">
        <f t="shared" si="20"/>
        <v>-14</v>
      </c>
      <c r="AI13" s="74">
        <f t="shared" si="21"/>
        <v>-15</v>
      </c>
      <c r="AJ13" s="74">
        <f t="shared" si="22"/>
        <v>-15</v>
      </c>
      <c r="AK13" s="74">
        <f t="shared" si="23"/>
        <v>-22</v>
      </c>
      <c r="AL13" s="74">
        <f t="shared" si="24"/>
        <v>-21</v>
      </c>
      <c r="AM13" s="74">
        <f t="shared" si="25"/>
        <v>-21</v>
      </c>
      <c r="AN13" s="74">
        <f t="shared" si="26"/>
        <v>-27</v>
      </c>
      <c r="AO13" s="74">
        <f t="shared" si="27"/>
        <v>-25</v>
      </c>
      <c r="AP13" s="74">
        <f t="shared" si="28"/>
        <v>-27</v>
      </c>
      <c r="AQ13" s="74">
        <f t="shared" si="29"/>
        <v>-32</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-8</v>
      </c>
      <c r="Y14" s="74">
        <v>25</v>
      </c>
      <c r="AA14" s="74">
        <f t="shared" si="13"/>
        <v>-8</v>
      </c>
      <c r="AB14" s="74">
        <f t="shared" si="14"/>
        <v>-12</v>
      </c>
      <c r="AC14" s="74">
        <f t="shared" si="15"/>
        <v>-12</v>
      </c>
      <c r="AD14" s="74">
        <f t="shared" si="16"/>
        <v>-12</v>
      </c>
      <c r="AE14" s="74">
        <f t="shared" si="17"/>
        <v>-16</v>
      </c>
      <c r="AF14" s="74">
        <f t="shared" si="18"/>
        <v>-16</v>
      </c>
      <c r="AG14" s="74">
        <f t="shared" si="19"/>
        <v>-16</v>
      </c>
      <c r="AH14" s="74">
        <f t="shared" si="20"/>
        <v>-13</v>
      </c>
      <c r="AI14" s="74">
        <f t="shared" si="21"/>
        <v>-14</v>
      </c>
      <c r="AJ14" s="74">
        <f t="shared" si="22"/>
        <v>-14</v>
      </c>
      <c r="AK14" s="74">
        <f t="shared" si="23"/>
        <v>-21</v>
      </c>
      <c r="AL14" s="74">
        <f t="shared" si="24"/>
        <v>-20</v>
      </c>
      <c r="AM14" s="74">
        <f t="shared" si="25"/>
        <v>-20</v>
      </c>
      <c r="AN14" s="74">
        <f t="shared" si="26"/>
        <v>-26</v>
      </c>
      <c r="AO14" s="74">
        <f t="shared" si="27"/>
        <v>-24</v>
      </c>
      <c r="AP14" s="74">
        <f t="shared" si="28"/>
        <v>-26</v>
      </c>
      <c r="AQ14" s="74">
        <f t="shared" si="29"/>
        <v>-31</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-7</v>
      </c>
      <c r="Y15" s="74">
        <v>26</v>
      </c>
      <c r="AA15" s="74">
        <f t="shared" si="13"/>
        <v>-7</v>
      </c>
      <c r="AB15" s="74">
        <f t="shared" si="14"/>
        <v>-11</v>
      </c>
      <c r="AC15" s="74">
        <f t="shared" si="15"/>
        <v>-11</v>
      </c>
      <c r="AD15" s="74">
        <f t="shared" si="16"/>
        <v>-11</v>
      </c>
      <c r="AE15" s="74">
        <f t="shared" si="17"/>
        <v>-15</v>
      </c>
      <c r="AF15" s="74">
        <f t="shared" si="18"/>
        <v>-15</v>
      </c>
      <c r="AG15" s="74">
        <f t="shared" si="19"/>
        <v>-15</v>
      </c>
      <c r="AH15" s="74">
        <f t="shared" si="20"/>
        <v>-12</v>
      </c>
      <c r="AI15" s="74">
        <f t="shared" si="21"/>
        <v>-13</v>
      </c>
      <c r="AJ15" s="74">
        <f t="shared" si="22"/>
        <v>-13</v>
      </c>
      <c r="AK15" s="74">
        <f t="shared" si="23"/>
        <v>-20</v>
      </c>
      <c r="AL15" s="74">
        <f t="shared" si="24"/>
        <v>-19</v>
      </c>
      <c r="AM15" s="74">
        <f t="shared" si="25"/>
        <v>-19</v>
      </c>
      <c r="AN15" s="74">
        <f t="shared" si="26"/>
        <v>-25</v>
      </c>
      <c r="AO15" s="74">
        <f t="shared" si="27"/>
        <v>-23</v>
      </c>
      <c r="AP15" s="74">
        <f t="shared" si="28"/>
        <v>-25</v>
      </c>
      <c r="AQ15" s="74">
        <f t="shared" si="29"/>
        <v>-30</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-6</v>
      </c>
      <c r="Y16" s="74">
        <v>27</v>
      </c>
      <c r="AA16" s="74">
        <f t="shared" si="13"/>
        <v>-6</v>
      </c>
      <c r="AB16" s="74">
        <f t="shared" si="14"/>
        <v>-10</v>
      </c>
      <c r="AC16" s="74">
        <f t="shared" si="15"/>
        <v>-10</v>
      </c>
      <c r="AD16" s="74">
        <f t="shared" si="16"/>
        <v>-10</v>
      </c>
      <c r="AE16" s="74">
        <f t="shared" si="17"/>
        <v>-14</v>
      </c>
      <c r="AF16" s="74">
        <f t="shared" si="18"/>
        <v>-14</v>
      </c>
      <c r="AG16" s="74">
        <f t="shared" si="19"/>
        <v>-14</v>
      </c>
      <c r="AH16" s="74">
        <f t="shared" si="20"/>
        <v>-11</v>
      </c>
      <c r="AI16" s="74">
        <f t="shared" si="21"/>
        <v>-12</v>
      </c>
      <c r="AJ16" s="74">
        <f t="shared" si="22"/>
        <v>-12</v>
      </c>
      <c r="AK16" s="74">
        <f t="shared" si="23"/>
        <v>-19</v>
      </c>
      <c r="AL16" s="74">
        <f t="shared" si="24"/>
        <v>-18</v>
      </c>
      <c r="AM16" s="74">
        <f t="shared" si="25"/>
        <v>-18</v>
      </c>
      <c r="AN16" s="74">
        <f t="shared" si="26"/>
        <v>-24</v>
      </c>
      <c r="AO16" s="74">
        <f t="shared" si="27"/>
        <v>-22</v>
      </c>
      <c r="AP16" s="74">
        <f t="shared" si="28"/>
        <v>-24</v>
      </c>
      <c r="AQ16" s="74">
        <f t="shared" si="29"/>
        <v>-29</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-5</v>
      </c>
      <c r="Y17" s="74">
        <v>28</v>
      </c>
      <c r="AA17" s="74">
        <f t="shared" si="13"/>
        <v>-5</v>
      </c>
      <c r="AB17" s="74">
        <f t="shared" si="14"/>
        <v>-9</v>
      </c>
      <c r="AC17" s="74">
        <f t="shared" si="15"/>
        <v>-9</v>
      </c>
      <c r="AD17" s="74">
        <f t="shared" si="16"/>
        <v>-9</v>
      </c>
      <c r="AE17" s="74">
        <f t="shared" si="17"/>
        <v>-13</v>
      </c>
      <c r="AF17" s="74">
        <f t="shared" si="18"/>
        <v>-13</v>
      </c>
      <c r="AG17" s="74">
        <f t="shared" si="19"/>
        <v>-13</v>
      </c>
      <c r="AH17" s="74">
        <f t="shared" si="20"/>
        <v>-10</v>
      </c>
      <c r="AI17" s="74">
        <f t="shared" si="21"/>
        <v>-11</v>
      </c>
      <c r="AJ17" s="74">
        <f t="shared" si="22"/>
        <v>-11</v>
      </c>
      <c r="AK17" s="74">
        <f t="shared" si="23"/>
        <v>-18</v>
      </c>
      <c r="AL17" s="74">
        <f t="shared" si="24"/>
        <v>-17</v>
      </c>
      <c r="AM17" s="74">
        <f t="shared" si="25"/>
        <v>-17</v>
      </c>
      <c r="AN17" s="74">
        <f t="shared" si="26"/>
        <v>-23</v>
      </c>
      <c r="AO17" s="74">
        <f t="shared" si="27"/>
        <v>-21</v>
      </c>
      <c r="AP17" s="74">
        <f t="shared" si="28"/>
        <v>-23</v>
      </c>
      <c r="AQ17" s="74">
        <f t="shared" si="29"/>
        <v>-28</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-4</v>
      </c>
      <c r="Y18" s="74">
        <v>29</v>
      </c>
      <c r="AA18" s="74">
        <f t="shared" si="13"/>
        <v>-4</v>
      </c>
      <c r="AB18" s="74">
        <f t="shared" si="14"/>
        <v>-8</v>
      </c>
      <c r="AC18" s="74">
        <f t="shared" si="15"/>
        <v>-8</v>
      </c>
      <c r="AD18" s="74">
        <f t="shared" si="16"/>
        <v>-8</v>
      </c>
      <c r="AE18" s="74">
        <f t="shared" si="17"/>
        <v>-12</v>
      </c>
      <c r="AF18" s="74">
        <f t="shared" si="18"/>
        <v>-12</v>
      </c>
      <c r="AG18" s="74">
        <f t="shared" si="19"/>
        <v>-12</v>
      </c>
      <c r="AH18" s="74">
        <f t="shared" si="20"/>
        <v>-9</v>
      </c>
      <c r="AI18" s="74">
        <f t="shared" si="21"/>
        <v>-10</v>
      </c>
      <c r="AJ18" s="74">
        <f t="shared" si="22"/>
        <v>-10</v>
      </c>
      <c r="AK18" s="74">
        <f t="shared" si="23"/>
        <v>-17</v>
      </c>
      <c r="AL18" s="74">
        <f t="shared" si="24"/>
        <v>-16</v>
      </c>
      <c r="AM18" s="74">
        <f t="shared" si="25"/>
        <v>-16</v>
      </c>
      <c r="AN18" s="74">
        <f t="shared" si="26"/>
        <v>-22</v>
      </c>
      <c r="AO18" s="74">
        <f t="shared" si="27"/>
        <v>-20</v>
      </c>
      <c r="AP18" s="74">
        <f t="shared" si="28"/>
        <v>-22</v>
      </c>
      <c r="AQ18" s="74">
        <f t="shared" si="29"/>
        <v>-27</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-3</v>
      </c>
      <c r="Y19" s="74">
        <v>30</v>
      </c>
      <c r="AA19" s="74">
        <f t="shared" si="13"/>
        <v>-3</v>
      </c>
      <c r="AB19" s="74">
        <f t="shared" si="14"/>
        <v>-7</v>
      </c>
      <c r="AC19" s="74">
        <f t="shared" si="15"/>
        <v>-7</v>
      </c>
      <c r="AD19" s="74">
        <f t="shared" si="16"/>
        <v>-7</v>
      </c>
      <c r="AE19" s="74">
        <f t="shared" si="17"/>
        <v>-11</v>
      </c>
      <c r="AF19" s="74">
        <f t="shared" si="18"/>
        <v>-11</v>
      </c>
      <c r="AG19" s="74">
        <f t="shared" si="19"/>
        <v>-11</v>
      </c>
      <c r="AH19" s="74">
        <f t="shared" si="20"/>
        <v>-8</v>
      </c>
      <c r="AI19" s="74">
        <f t="shared" si="21"/>
        <v>-9</v>
      </c>
      <c r="AJ19" s="74">
        <f t="shared" si="22"/>
        <v>-9</v>
      </c>
      <c r="AK19" s="74">
        <f t="shared" si="23"/>
        <v>-16</v>
      </c>
      <c r="AL19" s="74">
        <f t="shared" si="24"/>
        <v>-15</v>
      </c>
      <c r="AM19" s="74">
        <f t="shared" si="25"/>
        <v>-15</v>
      </c>
      <c r="AN19" s="74">
        <f t="shared" si="26"/>
        <v>-21</v>
      </c>
      <c r="AO19" s="74">
        <f t="shared" si="27"/>
        <v>-19</v>
      </c>
      <c r="AP19" s="74">
        <f t="shared" si="28"/>
        <v>-21</v>
      </c>
      <c r="AQ19" s="74">
        <f t="shared" si="29"/>
        <v>-26</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-2</v>
      </c>
      <c r="Y20" s="74">
        <v>31</v>
      </c>
      <c r="AA20" s="74">
        <f t="shared" si="13"/>
        <v>-2</v>
      </c>
      <c r="AB20" s="74">
        <f t="shared" si="14"/>
        <v>-6</v>
      </c>
      <c r="AC20" s="74">
        <f t="shared" si="15"/>
        <v>-6</v>
      </c>
      <c r="AD20" s="74">
        <f t="shared" si="16"/>
        <v>-6</v>
      </c>
      <c r="AE20" s="74">
        <f t="shared" si="17"/>
        <v>-10</v>
      </c>
      <c r="AF20" s="74">
        <f t="shared" si="18"/>
        <v>-10</v>
      </c>
      <c r="AG20" s="74">
        <f t="shared" si="19"/>
        <v>-10</v>
      </c>
      <c r="AH20" s="74">
        <f t="shared" si="20"/>
        <v>-7</v>
      </c>
      <c r="AI20" s="74">
        <f t="shared" si="21"/>
        <v>-8</v>
      </c>
      <c r="AJ20" s="74">
        <f t="shared" si="22"/>
        <v>-8</v>
      </c>
      <c r="AK20" s="74">
        <f t="shared" si="23"/>
        <v>-15</v>
      </c>
      <c r="AL20" s="74">
        <f t="shared" si="24"/>
        <v>-14</v>
      </c>
      <c r="AM20" s="74">
        <f t="shared" si="25"/>
        <v>-14</v>
      </c>
      <c r="AN20" s="74">
        <f t="shared" si="26"/>
        <v>-20</v>
      </c>
      <c r="AO20" s="74">
        <f t="shared" si="27"/>
        <v>-18</v>
      </c>
      <c r="AP20" s="74">
        <f t="shared" si="28"/>
        <v>-20</v>
      </c>
      <c r="AQ20" s="74">
        <f t="shared" si="29"/>
        <v>-25</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-1</v>
      </c>
      <c r="Y21" s="74">
        <v>32</v>
      </c>
      <c r="AA21" s="74">
        <f t="shared" si="13"/>
        <v>-1</v>
      </c>
      <c r="AB21" s="74">
        <f t="shared" si="14"/>
        <v>-5</v>
      </c>
      <c r="AC21" s="74">
        <f t="shared" si="15"/>
        <v>-5</v>
      </c>
      <c r="AD21" s="74">
        <f t="shared" si="16"/>
        <v>-5</v>
      </c>
      <c r="AE21" s="74">
        <f t="shared" si="17"/>
        <v>-9</v>
      </c>
      <c r="AF21" s="74">
        <f t="shared" si="18"/>
        <v>-9</v>
      </c>
      <c r="AG21" s="74">
        <f t="shared" si="19"/>
        <v>-9</v>
      </c>
      <c r="AH21" s="74">
        <f t="shared" si="20"/>
        <v>-6</v>
      </c>
      <c r="AI21" s="74">
        <f t="shared" si="21"/>
        <v>-7</v>
      </c>
      <c r="AJ21" s="74">
        <f t="shared" si="22"/>
        <v>-7</v>
      </c>
      <c r="AK21" s="74">
        <f t="shared" si="23"/>
        <v>-14</v>
      </c>
      <c r="AL21" s="74">
        <f t="shared" si="24"/>
        <v>-13</v>
      </c>
      <c r="AM21" s="74">
        <f t="shared" si="25"/>
        <v>-13</v>
      </c>
      <c r="AN21" s="74">
        <f t="shared" si="26"/>
        <v>-19</v>
      </c>
      <c r="AO21" s="74">
        <f t="shared" si="27"/>
        <v>-17</v>
      </c>
      <c r="AP21" s="74">
        <f t="shared" si="28"/>
        <v>-19</v>
      </c>
      <c r="AQ21" s="74">
        <f t="shared" si="29"/>
        <v>-24</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0</v>
      </c>
      <c r="Y22" s="74">
        <v>33</v>
      </c>
      <c r="AA22" s="74">
        <f t="shared" si="13"/>
        <v>0</v>
      </c>
      <c r="AB22" s="74">
        <f t="shared" si="14"/>
        <v>-4</v>
      </c>
      <c r="AC22" s="74">
        <f t="shared" si="15"/>
        <v>-4</v>
      </c>
      <c r="AD22" s="74">
        <f t="shared" si="16"/>
        <v>-4</v>
      </c>
      <c r="AE22" s="74">
        <f t="shared" si="17"/>
        <v>-8</v>
      </c>
      <c r="AF22" s="74">
        <f t="shared" si="18"/>
        <v>-8</v>
      </c>
      <c r="AG22" s="74">
        <f t="shared" si="19"/>
        <v>-8</v>
      </c>
      <c r="AH22" s="74">
        <f t="shared" si="20"/>
        <v>-5</v>
      </c>
      <c r="AI22" s="74">
        <f t="shared" si="21"/>
        <v>-6</v>
      </c>
      <c r="AJ22" s="74">
        <f t="shared" si="22"/>
        <v>-6</v>
      </c>
      <c r="AK22" s="74">
        <f t="shared" si="23"/>
        <v>-13</v>
      </c>
      <c r="AL22" s="74">
        <f t="shared" si="24"/>
        <v>-12</v>
      </c>
      <c r="AM22" s="74">
        <f t="shared" si="25"/>
        <v>-12</v>
      </c>
      <c r="AN22" s="74">
        <f t="shared" si="26"/>
        <v>-18</v>
      </c>
      <c r="AO22" s="74">
        <f t="shared" si="27"/>
        <v>-16</v>
      </c>
      <c r="AP22" s="74">
        <f t="shared" si="28"/>
        <v>-18</v>
      </c>
      <c r="AQ22" s="74">
        <f t="shared" si="29"/>
        <v>-23</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1</v>
      </c>
      <c r="W23" s="74">
        <f t="shared" si="12"/>
        <v>1</v>
      </c>
      <c r="Y23" s="74">
        <v>34</v>
      </c>
      <c r="AA23" s="74">
        <f t="shared" si="13"/>
        <v>1</v>
      </c>
      <c r="AB23" s="74">
        <f t="shared" si="14"/>
        <v>-3</v>
      </c>
      <c r="AC23" s="74">
        <f t="shared" si="15"/>
        <v>-3</v>
      </c>
      <c r="AD23" s="74">
        <f t="shared" si="16"/>
        <v>-3</v>
      </c>
      <c r="AE23" s="74">
        <f t="shared" si="17"/>
        <v>-7</v>
      </c>
      <c r="AF23" s="74">
        <f t="shared" si="18"/>
        <v>-7</v>
      </c>
      <c r="AG23" s="74">
        <f t="shared" si="19"/>
        <v>-7</v>
      </c>
      <c r="AH23" s="74">
        <f t="shared" si="20"/>
        <v>-4</v>
      </c>
      <c r="AI23" s="74">
        <f t="shared" si="21"/>
        <v>-5</v>
      </c>
      <c r="AJ23" s="74">
        <f t="shared" si="22"/>
        <v>-5</v>
      </c>
      <c r="AK23" s="74">
        <f t="shared" si="23"/>
        <v>-12</v>
      </c>
      <c r="AL23" s="74">
        <f t="shared" si="24"/>
        <v>-11</v>
      </c>
      <c r="AM23" s="74">
        <f t="shared" si="25"/>
        <v>-11</v>
      </c>
      <c r="AN23" s="74">
        <f t="shared" si="26"/>
        <v>-17</v>
      </c>
      <c r="AO23" s="74">
        <f t="shared" si="27"/>
        <v>-15</v>
      </c>
      <c r="AP23" s="74">
        <f t="shared" si="28"/>
        <v>-17</v>
      </c>
      <c r="AQ23" s="74">
        <f t="shared" si="29"/>
        <v>-22</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2</v>
      </c>
      <c r="W24" s="74">
        <f t="shared" si="12"/>
        <v>2</v>
      </c>
      <c r="Y24" s="74">
        <v>35</v>
      </c>
      <c r="AA24" s="74">
        <f t="shared" si="13"/>
        <v>2</v>
      </c>
      <c r="AB24" s="74">
        <f t="shared" si="14"/>
        <v>-2</v>
      </c>
      <c r="AC24" s="74">
        <f t="shared" si="15"/>
        <v>-2</v>
      </c>
      <c r="AD24" s="74">
        <f t="shared" si="16"/>
        <v>-2</v>
      </c>
      <c r="AE24" s="74">
        <f t="shared" si="17"/>
        <v>-6</v>
      </c>
      <c r="AF24" s="74">
        <f t="shared" si="18"/>
        <v>-6</v>
      </c>
      <c r="AG24" s="74">
        <f t="shared" si="19"/>
        <v>-6</v>
      </c>
      <c r="AH24" s="74">
        <f t="shared" si="20"/>
        <v>-3</v>
      </c>
      <c r="AI24" s="74">
        <f t="shared" si="21"/>
        <v>-4</v>
      </c>
      <c r="AJ24" s="74">
        <f t="shared" si="22"/>
        <v>-4</v>
      </c>
      <c r="AK24" s="74">
        <f t="shared" si="23"/>
        <v>-11</v>
      </c>
      <c r="AL24" s="74">
        <f t="shared" si="24"/>
        <v>-10</v>
      </c>
      <c r="AM24" s="74">
        <f t="shared" si="25"/>
        <v>-10</v>
      </c>
      <c r="AN24" s="74">
        <f t="shared" si="26"/>
        <v>-16</v>
      </c>
      <c r="AO24" s="74">
        <f t="shared" si="27"/>
        <v>-14</v>
      </c>
      <c r="AP24" s="74">
        <f t="shared" si="28"/>
        <v>-16</v>
      </c>
      <c r="AQ24" s="74">
        <f t="shared" si="29"/>
        <v>-21</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3</v>
      </c>
      <c r="W25" s="74">
        <f t="shared" si="12"/>
        <v>3</v>
      </c>
      <c r="Y25" s="74">
        <v>36</v>
      </c>
      <c r="AA25" s="74">
        <f t="shared" si="13"/>
        <v>3</v>
      </c>
      <c r="AB25" s="74">
        <f t="shared" si="14"/>
        <v>-1</v>
      </c>
      <c r="AC25" s="74">
        <f t="shared" si="15"/>
        <v>-1</v>
      </c>
      <c r="AD25" s="74">
        <f t="shared" si="16"/>
        <v>-1</v>
      </c>
      <c r="AE25" s="74">
        <f t="shared" si="17"/>
        <v>-5</v>
      </c>
      <c r="AF25" s="74">
        <f t="shared" si="18"/>
        <v>-5</v>
      </c>
      <c r="AG25" s="74">
        <f t="shared" si="19"/>
        <v>-5</v>
      </c>
      <c r="AH25" s="74">
        <f t="shared" si="20"/>
        <v>-2</v>
      </c>
      <c r="AI25" s="74">
        <f t="shared" si="21"/>
        <v>-3</v>
      </c>
      <c r="AJ25" s="74">
        <f t="shared" si="22"/>
        <v>-3</v>
      </c>
      <c r="AK25" s="74">
        <f t="shared" si="23"/>
        <v>-10</v>
      </c>
      <c r="AL25" s="74">
        <f t="shared" si="24"/>
        <v>-9</v>
      </c>
      <c r="AM25" s="74">
        <f t="shared" si="25"/>
        <v>-9</v>
      </c>
      <c r="AN25" s="74">
        <f t="shared" si="26"/>
        <v>-15</v>
      </c>
      <c r="AO25" s="74">
        <f t="shared" si="27"/>
        <v>-13</v>
      </c>
      <c r="AP25" s="74">
        <f t="shared" si="28"/>
        <v>-15</v>
      </c>
      <c r="AQ25" s="74">
        <f t="shared" si="29"/>
        <v>-20</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4</v>
      </c>
      <c r="W26" s="74">
        <f t="shared" si="12"/>
        <v>4</v>
      </c>
      <c r="Y26" s="74">
        <v>37</v>
      </c>
      <c r="AA26" s="74">
        <f t="shared" si="13"/>
        <v>4</v>
      </c>
      <c r="AB26" s="74">
        <f t="shared" si="14"/>
        <v>0</v>
      </c>
      <c r="AC26" s="74">
        <f t="shared" si="15"/>
        <v>0</v>
      </c>
      <c r="AD26" s="74">
        <f t="shared" si="16"/>
        <v>0</v>
      </c>
      <c r="AE26" s="74">
        <f t="shared" si="17"/>
        <v>-4</v>
      </c>
      <c r="AF26" s="74">
        <f t="shared" si="18"/>
        <v>-4</v>
      </c>
      <c r="AG26" s="74">
        <f t="shared" si="19"/>
        <v>-4</v>
      </c>
      <c r="AH26" s="74">
        <f t="shared" si="20"/>
        <v>-1</v>
      </c>
      <c r="AI26" s="74">
        <f t="shared" si="21"/>
        <v>-2</v>
      </c>
      <c r="AJ26" s="74">
        <f t="shared" si="22"/>
        <v>-2</v>
      </c>
      <c r="AK26" s="74">
        <f t="shared" si="23"/>
        <v>-9</v>
      </c>
      <c r="AL26" s="74">
        <f t="shared" si="24"/>
        <v>-8</v>
      </c>
      <c r="AM26" s="74">
        <f t="shared" si="25"/>
        <v>-8</v>
      </c>
      <c r="AN26" s="74">
        <f t="shared" si="26"/>
        <v>-14</v>
      </c>
      <c r="AO26" s="74">
        <f t="shared" si="27"/>
        <v>-12</v>
      </c>
      <c r="AP26" s="74">
        <f t="shared" si="28"/>
        <v>-14</v>
      </c>
      <c r="AQ26" s="74">
        <f t="shared" si="29"/>
        <v>-19</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8</v>
      </c>
      <c r="W27" s="74">
        <f t="shared" si="12"/>
        <v>5</v>
      </c>
      <c r="Y27" s="74">
        <v>38</v>
      </c>
      <c r="AA27" s="74">
        <f t="shared" si="13"/>
        <v>5</v>
      </c>
      <c r="AB27" s="74">
        <f t="shared" si="14"/>
        <v>1</v>
      </c>
      <c r="AC27" s="74">
        <f t="shared" si="15"/>
        <v>1</v>
      </c>
      <c r="AD27" s="74">
        <f t="shared" si="16"/>
        <v>1</v>
      </c>
      <c r="AE27" s="74">
        <f t="shared" si="17"/>
        <v>-3</v>
      </c>
      <c r="AF27" s="74">
        <f t="shared" si="18"/>
        <v>-3</v>
      </c>
      <c r="AG27" s="74">
        <f t="shared" si="19"/>
        <v>-3</v>
      </c>
      <c r="AH27" s="74">
        <f t="shared" si="20"/>
        <v>0</v>
      </c>
      <c r="AI27" s="74">
        <f t="shared" si="21"/>
        <v>-1</v>
      </c>
      <c r="AJ27" s="74">
        <f t="shared" si="22"/>
        <v>-1</v>
      </c>
      <c r="AK27" s="74">
        <f t="shared" si="23"/>
        <v>-8</v>
      </c>
      <c r="AL27" s="74">
        <f t="shared" si="24"/>
        <v>-7</v>
      </c>
      <c r="AM27" s="74">
        <f t="shared" si="25"/>
        <v>-7</v>
      </c>
      <c r="AN27" s="74">
        <f t="shared" si="26"/>
        <v>-13</v>
      </c>
      <c r="AO27" s="74">
        <f t="shared" si="27"/>
        <v>-11</v>
      </c>
      <c r="AP27" s="74">
        <f t="shared" si="28"/>
        <v>-13</v>
      </c>
      <c r="AQ27" s="74">
        <f t="shared" si="29"/>
        <v>-18</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13</v>
      </c>
      <c r="W28" s="74">
        <f t="shared" si="12"/>
        <v>6</v>
      </c>
      <c r="Y28" s="74">
        <v>39</v>
      </c>
      <c r="AA28" s="74">
        <f t="shared" si="13"/>
        <v>6</v>
      </c>
      <c r="AB28" s="74">
        <f t="shared" si="14"/>
        <v>2</v>
      </c>
      <c r="AC28" s="74">
        <f t="shared" si="15"/>
        <v>2</v>
      </c>
      <c r="AD28" s="74">
        <f t="shared" si="16"/>
        <v>2</v>
      </c>
      <c r="AE28" s="74">
        <f t="shared" si="17"/>
        <v>-2</v>
      </c>
      <c r="AF28" s="74">
        <f t="shared" si="18"/>
        <v>-2</v>
      </c>
      <c r="AG28" s="74">
        <f t="shared" si="19"/>
        <v>-2</v>
      </c>
      <c r="AH28" s="74">
        <f t="shared" si="20"/>
        <v>1</v>
      </c>
      <c r="AI28" s="74">
        <f t="shared" si="21"/>
        <v>0</v>
      </c>
      <c r="AJ28" s="74">
        <f t="shared" si="22"/>
        <v>0</v>
      </c>
      <c r="AK28" s="74">
        <f t="shared" si="23"/>
        <v>-7</v>
      </c>
      <c r="AL28" s="74">
        <f t="shared" si="24"/>
        <v>-6</v>
      </c>
      <c r="AM28" s="74">
        <f t="shared" si="25"/>
        <v>-6</v>
      </c>
      <c r="AN28" s="74">
        <f t="shared" si="26"/>
        <v>-12</v>
      </c>
      <c r="AO28" s="74">
        <f t="shared" si="27"/>
        <v>-10</v>
      </c>
      <c r="AP28" s="74">
        <f t="shared" si="28"/>
        <v>-12</v>
      </c>
      <c r="AQ28" s="74">
        <f t="shared" si="29"/>
        <v>-17</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20</v>
      </c>
      <c r="W29" s="74">
        <f t="shared" si="12"/>
        <v>7</v>
      </c>
      <c r="Y29" s="74">
        <v>40</v>
      </c>
      <c r="AA29" s="74">
        <f t="shared" si="13"/>
        <v>7</v>
      </c>
      <c r="AB29" s="74">
        <f t="shared" si="14"/>
        <v>3</v>
      </c>
      <c r="AC29" s="74">
        <f t="shared" si="15"/>
        <v>3</v>
      </c>
      <c r="AD29" s="74">
        <f t="shared" si="16"/>
        <v>3</v>
      </c>
      <c r="AE29" s="74">
        <f t="shared" si="17"/>
        <v>-1</v>
      </c>
      <c r="AF29" s="74">
        <f t="shared" si="18"/>
        <v>-1</v>
      </c>
      <c r="AG29" s="74">
        <f t="shared" si="19"/>
        <v>-1</v>
      </c>
      <c r="AH29" s="74">
        <f t="shared" si="20"/>
        <v>2</v>
      </c>
      <c r="AI29" s="74">
        <f t="shared" si="21"/>
        <v>1</v>
      </c>
      <c r="AJ29" s="74">
        <f t="shared" si="22"/>
        <v>1</v>
      </c>
      <c r="AK29" s="74">
        <f t="shared" si="23"/>
        <v>-6</v>
      </c>
      <c r="AL29" s="74">
        <f t="shared" si="24"/>
        <v>-5</v>
      </c>
      <c r="AM29" s="74">
        <f t="shared" si="25"/>
        <v>-5</v>
      </c>
      <c r="AN29" s="74">
        <f t="shared" si="26"/>
        <v>-11</v>
      </c>
      <c r="AO29" s="74">
        <f t="shared" si="27"/>
        <v>-9</v>
      </c>
      <c r="AP29" s="74">
        <f t="shared" si="28"/>
        <v>-11</v>
      </c>
      <c r="AQ29" s="74">
        <f t="shared" si="29"/>
        <v>-16</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28</v>
      </c>
      <c r="W30" s="74">
        <f t="shared" si="12"/>
        <v>8</v>
      </c>
      <c r="Y30" s="74">
        <v>41</v>
      </c>
      <c r="AA30" s="74">
        <f t="shared" si="13"/>
        <v>8</v>
      </c>
      <c r="AB30" s="74">
        <f t="shared" si="14"/>
        <v>4</v>
      </c>
      <c r="AC30" s="74">
        <f t="shared" si="15"/>
        <v>4</v>
      </c>
      <c r="AD30" s="74">
        <f t="shared" si="16"/>
        <v>4</v>
      </c>
      <c r="AE30" s="74">
        <f t="shared" si="17"/>
        <v>0</v>
      </c>
      <c r="AF30" s="74">
        <f t="shared" si="18"/>
        <v>1</v>
      </c>
      <c r="AG30" s="74">
        <f t="shared" si="19"/>
        <v>0</v>
      </c>
      <c r="AH30" s="74">
        <f t="shared" si="20"/>
        <v>3</v>
      </c>
      <c r="AI30" s="74">
        <f t="shared" si="21"/>
        <v>2</v>
      </c>
      <c r="AJ30" s="74">
        <f t="shared" si="22"/>
        <v>2</v>
      </c>
      <c r="AK30" s="74">
        <f t="shared" si="23"/>
        <v>-5</v>
      </c>
      <c r="AL30" s="74">
        <f t="shared" si="24"/>
        <v>-4</v>
      </c>
      <c r="AM30" s="74">
        <f t="shared" si="25"/>
        <v>-4</v>
      </c>
      <c r="AN30" s="74">
        <f t="shared" si="26"/>
        <v>-10</v>
      </c>
      <c r="AO30" s="74">
        <f t="shared" si="27"/>
        <v>-8</v>
      </c>
      <c r="AP30" s="74">
        <f t="shared" si="28"/>
        <v>-10</v>
      </c>
      <c r="AQ30" s="74">
        <f t="shared" si="29"/>
        <v>-15</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38</v>
      </c>
      <c r="W31" s="74">
        <f t="shared" si="12"/>
        <v>9</v>
      </c>
      <c r="Y31" s="74">
        <v>42</v>
      </c>
      <c r="AA31" s="74">
        <f t="shared" si="13"/>
        <v>9</v>
      </c>
      <c r="AB31" s="74">
        <f t="shared" si="14"/>
        <v>5</v>
      </c>
      <c r="AC31" s="74">
        <f t="shared" si="15"/>
        <v>5</v>
      </c>
      <c r="AD31" s="74">
        <f t="shared" si="16"/>
        <v>5</v>
      </c>
      <c r="AE31" s="74">
        <f t="shared" si="17"/>
        <v>1</v>
      </c>
      <c r="AF31" s="74">
        <f t="shared" si="18"/>
        <v>2</v>
      </c>
      <c r="AG31" s="74">
        <f t="shared" si="19"/>
        <v>1</v>
      </c>
      <c r="AH31" s="74">
        <f t="shared" si="20"/>
        <v>4</v>
      </c>
      <c r="AI31" s="74">
        <f t="shared" si="21"/>
        <v>3</v>
      </c>
      <c r="AJ31" s="74">
        <f t="shared" si="22"/>
        <v>3</v>
      </c>
      <c r="AK31" s="74">
        <f t="shared" si="23"/>
        <v>-4</v>
      </c>
      <c r="AL31" s="74">
        <f t="shared" si="24"/>
        <v>-3</v>
      </c>
      <c r="AM31" s="74">
        <f t="shared" si="25"/>
        <v>-3</v>
      </c>
      <c r="AN31" s="74">
        <f t="shared" si="26"/>
        <v>-9</v>
      </c>
      <c r="AO31" s="74">
        <f t="shared" si="27"/>
        <v>-7</v>
      </c>
      <c r="AP31" s="74">
        <f t="shared" si="28"/>
        <v>-9</v>
      </c>
      <c r="AQ31" s="74">
        <f t="shared" si="29"/>
        <v>-14</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48</v>
      </c>
      <c r="W32" s="74">
        <f t="shared" si="12"/>
        <v>10</v>
      </c>
      <c r="Y32" s="74">
        <v>43</v>
      </c>
      <c r="AA32" s="74">
        <f t="shared" si="13"/>
        <v>10</v>
      </c>
      <c r="AB32" s="74">
        <f t="shared" si="14"/>
        <v>6</v>
      </c>
      <c r="AC32" s="74">
        <f t="shared" si="15"/>
        <v>6</v>
      </c>
      <c r="AD32" s="74">
        <f t="shared" si="16"/>
        <v>6</v>
      </c>
      <c r="AE32" s="74">
        <f t="shared" si="17"/>
        <v>2</v>
      </c>
      <c r="AF32" s="74">
        <f t="shared" si="18"/>
        <v>3</v>
      </c>
      <c r="AG32" s="74">
        <f t="shared" si="19"/>
        <v>2</v>
      </c>
      <c r="AH32" s="74">
        <f t="shared" si="20"/>
        <v>5</v>
      </c>
      <c r="AI32" s="74">
        <f t="shared" si="21"/>
        <v>4</v>
      </c>
      <c r="AJ32" s="74">
        <f t="shared" si="22"/>
        <v>4</v>
      </c>
      <c r="AK32" s="74">
        <f t="shared" si="23"/>
        <v>-3</v>
      </c>
      <c r="AL32" s="74">
        <f t="shared" si="24"/>
        <v>-2</v>
      </c>
      <c r="AM32" s="74">
        <f t="shared" si="25"/>
        <v>-2</v>
      </c>
      <c r="AN32" s="74">
        <f t="shared" si="26"/>
        <v>-8</v>
      </c>
      <c r="AO32" s="74">
        <f t="shared" si="27"/>
        <v>-6</v>
      </c>
      <c r="AP32" s="74">
        <f t="shared" si="28"/>
        <v>-8</v>
      </c>
      <c r="AQ32" s="74">
        <f t="shared" si="29"/>
        <v>-13</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58</v>
      </c>
      <c r="W33" s="74">
        <f t="shared" si="12"/>
        <v>11</v>
      </c>
      <c r="Y33" s="74">
        <v>44</v>
      </c>
      <c r="AA33" s="74">
        <f t="shared" si="13"/>
        <v>11</v>
      </c>
      <c r="AB33" s="74">
        <f t="shared" si="14"/>
        <v>7</v>
      </c>
      <c r="AC33" s="74">
        <f t="shared" si="15"/>
        <v>7</v>
      </c>
      <c r="AD33" s="74">
        <f t="shared" si="16"/>
        <v>7</v>
      </c>
      <c r="AE33" s="74">
        <f t="shared" si="17"/>
        <v>3</v>
      </c>
      <c r="AF33" s="74">
        <f t="shared" si="18"/>
        <v>4</v>
      </c>
      <c r="AG33" s="74">
        <f t="shared" si="19"/>
        <v>3</v>
      </c>
      <c r="AH33" s="74">
        <f t="shared" si="20"/>
        <v>6</v>
      </c>
      <c r="AI33" s="74">
        <f t="shared" si="21"/>
        <v>5</v>
      </c>
      <c r="AJ33" s="74">
        <f t="shared" si="22"/>
        <v>5</v>
      </c>
      <c r="AK33" s="74">
        <f t="shared" si="23"/>
        <v>-2</v>
      </c>
      <c r="AL33" s="74">
        <f t="shared" si="24"/>
        <v>-1</v>
      </c>
      <c r="AM33" s="74">
        <f t="shared" si="25"/>
        <v>-1</v>
      </c>
      <c r="AN33" s="74">
        <f t="shared" si="26"/>
        <v>-7</v>
      </c>
      <c r="AO33" s="74">
        <f t="shared" si="27"/>
        <v>-5</v>
      </c>
      <c r="AP33" s="74">
        <f t="shared" si="28"/>
        <v>-7</v>
      </c>
      <c r="AQ33" s="74">
        <f t="shared" si="29"/>
        <v>-12</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68</v>
      </c>
      <c r="W34" s="74">
        <f t="shared" si="12"/>
        <v>12</v>
      </c>
      <c r="Y34" s="74">
        <v>45</v>
      </c>
      <c r="AA34" s="74">
        <f t="shared" si="13"/>
        <v>12</v>
      </c>
      <c r="AB34" s="74">
        <f t="shared" si="14"/>
        <v>8</v>
      </c>
      <c r="AC34" s="74">
        <f t="shared" si="15"/>
        <v>8</v>
      </c>
      <c r="AD34" s="74">
        <f t="shared" si="16"/>
        <v>8</v>
      </c>
      <c r="AE34" s="74">
        <f t="shared" si="17"/>
        <v>4</v>
      </c>
      <c r="AF34" s="74">
        <f t="shared" si="18"/>
        <v>5</v>
      </c>
      <c r="AG34" s="74">
        <f t="shared" si="19"/>
        <v>4</v>
      </c>
      <c r="AH34" s="74">
        <f t="shared" si="20"/>
        <v>7</v>
      </c>
      <c r="AI34" s="74">
        <f t="shared" si="21"/>
        <v>6</v>
      </c>
      <c r="AJ34" s="74">
        <f t="shared" si="22"/>
        <v>6</v>
      </c>
      <c r="AK34" s="74">
        <f t="shared" si="23"/>
        <v>-1</v>
      </c>
      <c r="AL34" s="74">
        <f t="shared" si="24"/>
        <v>0</v>
      </c>
      <c r="AM34" s="74">
        <f t="shared" si="25"/>
        <v>0</v>
      </c>
      <c r="AN34" s="74">
        <f t="shared" si="26"/>
        <v>-6</v>
      </c>
      <c r="AO34" s="74">
        <f t="shared" si="27"/>
        <v>-4</v>
      </c>
      <c r="AP34" s="74">
        <f t="shared" si="28"/>
        <v>-6</v>
      </c>
      <c r="AQ34" s="74">
        <f t="shared" si="29"/>
        <v>-11</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80</v>
      </c>
      <c r="W35" s="74">
        <f t="shared" si="12"/>
        <v>13</v>
      </c>
      <c r="Y35" s="74">
        <v>46</v>
      </c>
      <c r="AA35" s="74">
        <f t="shared" si="13"/>
        <v>13</v>
      </c>
      <c r="AB35" s="74">
        <f t="shared" si="14"/>
        <v>9</v>
      </c>
      <c r="AC35" s="74">
        <f t="shared" si="15"/>
        <v>9</v>
      </c>
      <c r="AD35" s="74">
        <f t="shared" si="16"/>
        <v>9</v>
      </c>
      <c r="AE35" s="74">
        <f t="shared" si="17"/>
        <v>5</v>
      </c>
      <c r="AF35" s="74">
        <f t="shared" si="18"/>
        <v>6</v>
      </c>
      <c r="AG35" s="74">
        <f t="shared" si="19"/>
        <v>5</v>
      </c>
      <c r="AH35" s="74">
        <f t="shared" si="20"/>
        <v>8</v>
      </c>
      <c r="AI35" s="74">
        <f t="shared" si="21"/>
        <v>7</v>
      </c>
      <c r="AJ35" s="74">
        <f t="shared" si="22"/>
        <v>7</v>
      </c>
      <c r="AK35" s="74">
        <f t="shared" si="23"/>
        <v>0</v>
      </c>
      <c r="AL35" s="74">
        <f t="shared" si="24"/>
        <v>1</v>
      </c>
      <c r="AM35" s="74">
        <f t="shared" si="25"/>
        <v>1</v>
      </c>
      <c r="AN35" s="74">
        <f t="shared" si="26"/>
        <v>-5</v>
      </c>
      <c r="AO35" s="74">
        <f t="shared" si="27"/>
        <v>-3</v>
      </c>
      <c r="AP35" s="74">
        <f t="shared" si="28"/>
        <v>-5</v>
      </c>
      <c r="AQ35" s="74">
        <f t="shared" si="29"/>
        <v>-10</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93</v>
      </c>
      <c r="W36" s="74">
        <f t="shared" si="12"/>
        <v>14</v>
      </c>
      <c r="Y36" s="74">
        <v>47</v>
      </c>
      <c r="AA36" s="74">
        <f t="shared" si="13"/>
        <v>14</v>
      </c>
      <c r="AB36" s="74">
        <f t="shared" si="14"/>
        <v>10</v>
      </c>
      <c r="AC36" s="74">
        <f t="shared" si="15"/>
        <v>10</v>
      </c>
      <c r="AD36" s="74">
        <f t="shared" si="16"/>
        <v>10</v>
      </c>
      <c r="AE36" s="74">
        <f t="shared" si="17"/>
        <v>6</v>
      </c>
      <c r="AF36" s="74">
        <f t="shared" si="18"/>
        <v>7</v>
      </c>
      <c r="AG36" s="74">
        <f t="shared" si="19"/>
        <v>6</v>
      </c>
      <c r="AH36" s="74">
        <f t="shared" si="20"/>
        <v>9</v>
      </c>
      <c r="AI36" s="74">
        <f t="shared" si="21"/>
        <v>8</v>
      </c>
      <c r="AJ36" s="74">
        <f t="shared" si="22"/>
        <v>8</v>
      </c>
      <c r="AK36" s="74">
        <f t="shared" si="23"/>
        <v>1</v>
      </c>
      <c r="AL36" s="74">
        <f t="shared" si="24"/>
        <v>2</v>
      </c>
      <c r="AM36" s="74">
        <f t="shared" si="25"/>
        <v>2</v>
      </c>
      <c r="AN36" s="74">
        <f t="shared" si="26"/>
        <v>-4</v>
      </c>
      <c r="AO36" s="74">
        <f t="shared" si="27"/>
        <v>-2</v>
      </c>
      <c r="AP36" s="74">
        <f t="shared" si="28"/>
        <v>-4</v>
      </c>
      <c r="AQ36" s="74">
        <f t="shared" si="29"/>
        <v>-9</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106</v>
      </c>
      <c r="W37" s="74">
        <f t="shared" ref="W37:W68" si="44">MAX(AA37:AQ37)</f>
        <v>15</v>
      </c>
      <c r="Y37" s="74">
        <v>48</v>
      </c>
      <c r="AA37" s="74">
        <f t="shared" ref="AA37:AA68" si="45">ROUND(D37-D$2,0)</f>
        <v>15</v>
      </c>
      <c r="AB37" s="74">
        <f t="shared" ref="AB37:AB68" si="46">ROUND(E37-E$2,0)</f>
        <v>11</v>
      </c>
      <c r="AC37" s="74">
        <f t="shared" ref="AC37:AC68" si="47">ROUND(F37-F$2,0)</f>
        <v>11</v>
      </c>
      <c r="AD37" s="74">
        <f t="shared" ref="AD37:AD68" si="48">ROUND(G37-G$2,0)</f>
        <v>11</v>
      </c>
      <c r="AE37" s="74">
        <f t="shared" ref="AE37:AE68" si="49">ROUND(H37-H$2,0)</f>
        <v>7</v>
      </c>
      <c r="AF37" s="74">
        <f t="shared" ref="AF37:AF68" si="50">ROUND(I37-I$2,0)</f>
        <v>8</v>
      </c>
      <c r="AG37" s="74">
        <f t="shared" ref="AG37:AG68" si="51">ROUND(J37-J$2,0)</f>
        <v>7</v>
      </c>
      <c r="AH37" s="74">
        <f t="shared" ref="AH37:AH68" si="52">ROUND(K37-K$2,0)</f>
        <v>10</v>
      </c>
      <c r="AI37" s="74">
        <f t="shared" ref="AI37:AI68" si="53">ROUND(L37-L$2,0)</f>
        <v>9</v>
      </c>
      <c r="AJ37" s="74">
        <f t="shared" ref="AJ37:AJ68" si="54">ROUND(M37-M$2,0)</f>
        <v>9</v>
      </c>
      <c r="AK37" s="74">
        <f t="shared" ref="AK37:AK68" si="55">ROUND(N37-N$2,0)</f>
        <v>2</v>
      </c>
      <c r="AL37" s="74">
        <f t="shared" ref="AL37:AL68" si="56">ROUND(O37-O$2,0)</f>
        <v>3</v>
      </c>
      <c r="AM37" s="74">
        <f t="shared" ref="AM37:AM68" si="57">ROUND(P37-P$2,0)</f>
        <v>3</v>
      </c>
      <c r="AN37" s="74">
        <f t="shared" ref="AN37:AN68" si="58">ROUND(Q37-Q$2,0)</f>
        <v>-3</v>
      </c>
      <c r="AO37" s="74">
        <f t="shared" ref="AO37:AO68" si="59">ROUND(R37-R$2,0)</f>
        <v>-1</v>
      </c>
      <c r="AP37" s="74">
        <f t="shared" ref="AP37:AP68" si="60">ROUND(S37-S$2,0)</f>
        <v>-3</v>
      </c>
      <c r="AQ37" s="74">
        <f t="shared" ref="AQ37:AQ68" si="61">ROUND(T37-T$2,0)</f>
        <v>-8</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119</v>
      </c>
      <c r="W38" s="74">
        <f t="shared" si="44"/>
        <v>16</v>
      </c>
      <c r="Y38" s="74">
        <v>49</v>
      </c>
      <c r="AA38" s="74">
        <f t="shared" si="45"/>
        <v>16</v>
      </c>
      <c r="AB38" s="74">
        <f t="shared" si="46"/>
        <v>12</v>
      </c>
      <c r="AC38" s="74">
        <f t="shared" si="47"/>
        <v>12</v>
      </c>
      <c r="AD38" s="74">
        <f t="shared" si="48"/>
        <v>12</v>
      </c>
      <c r="AE38" s="74">
        <f t="shared" si="49"/>
        <v>8</v>
      </c>
      <c r="AF38" s="74">
        <f t="shared" si="50"/>
        <v>9</v>
      </c>
      <c r="AG38" s="74">
        <f t="shared" si="51"/>
        <v>8</v>
      </c>
      <c r="AH38" s="74">
        <f t="shared" si="52"/>
        <v>11</v>
      </c>
      <c r="AI38" s="74">
        <f t="shared" si="53"/>
        <v>10</v>
      </c>
      <c r="AJ38" s="74">
        <f t="shared" si="54"/>
        <v>10</v>
      </c>
      <c r="AK38" s="74">
        <f t="shared" si="55"/>
        <v>3</v>
      </c>
      <c r="AL38" s="74">
        <f t="shared" si="56"/>
        <v>4</v>
      </c>
      <c r="AM38" s="74">
        <f t="shared" si="57"/>
        <v>4</v>
      </c>
      <c r="AN38" s="74">
        <f t="shared" si="58"/>
        <v>-2</v>
      </c>
      <c r="AO38" s="74">
        <f t="shared" si="59"/>
        <v>0</v>
      </c>
      <c r="AP38" s="74">
        <f t="shared" si="60"/>
        <v>-2</v>
      </c>
      <c r="AQ38" s="74">
        <f t="shared" si="61"/>
        <v>-7</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133</v>
      </c>
      <c r="W39" s="74">
        <f t="shared" si="44"/>
        <v>17</v>
      </c>
      <c r="Y39" s="74">
        <v>50</v>
      </c>
      <c r="AA39" s="74">
        <f t="shared" si="45"/>
        <v>17</v>
      </c>
      <c r="AB39" s="74">
        <f t="shared" si="46"/>
        <v>13</v>
      </c>
      <c r="AC39" s="74">
        <f t="shared" si="47"/>
        <v>13</v>
      </c>
      <c r="AD39" s="74">
        <f t="shared" si="48"/>
        <v>13</v>
      </c>
      <c r="AE39" s="74">
        <f t="shared" si="49"/>
        <v>9</v>
      </c>
      <c r="AF39" s="74">
        <f t="shared" si="50"/>
        <v>10</v>
      </c>
      <c r="AG39" s="74">
        <f t="shared" si="51"/>
        <v>9</v>
      </c>
      <c r="AH39" s="74">
        <f t="shared" si="52"/>
        <v>12</v>
      </c>
      <c r="AI39" s="74">
        <f t="shared" si="53"/>
        <v>11</v>
      </c>
      <c r="AJ39" s="74">
        <f t="shared" si="54"/>
        <v>11</v>
      </c>
      <c r="AK39" s="74">
        <f t="shared" si="55"/>
        <v>4</v>
      </c>
      <c r="AL39" s="74">
        <f t="shared" si="56"/>
        <v>5</v>
      </c>
      <c r="AM39" s="74">
        <f t="shared" si="57"/>
        <v>5</v>
      </c>
      <c r="AN39" s="74">
        <f t="shared" si="58"/>
        <v>-1</v>
      </c>
      <c r="AO39" s="74">
        <f t="shared" si="59"/>
        <v>1</v>
      </c>
      <c r="AP39" s="74">
        <f t="shared" si="60"/>
        <v>-1</v>
      </c>
      <c r="AQ39" s="74">
        <f t="shared" si="61"/>
        <v>-6</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147</v>
      </c>
      <c r="W40" s="74">
        <f t="shared" si="44"/>
        <v>18</v>
      </c>
      <c r="Y40" s="74">
        <v>51</v>
      </c>
      <c r="AA40" s="74">
        <f t="shared" si="45"/>
        <v>18</v>
      </c>
      <c r="AB40" s="74">
        <f t="shared" si="46"/>
        <v>14</v>
      </c>
      <c r="AC40" s="74">
        <f t="shared" si="47"/>
        <v>14</v>
      </c>
      <c r="AD40" s="74">
        <f t="shared" si="48"/>
        <v>14</v>
      </c>
      <c r="AE40" s="74">
        <f t="shared" si="49"/>
        <v>10</v>
      </c>
      <c r="AF40" s="74">
        <f t="shared" si="50"/>
        <v>11</v>
      </c>
      <c r="AG40" s="74">
        <f t="shared" si="51"/>
        <v>10</v>
      </c>
      <c r="AH40" s="74">
        <f t="shared" si="52"/>
        <v>13</v>
      </c>
      <c r="AI40" s="74">
        <f t="shared" si="53"/>
        <v>12</v>
      </c>
      <c r="AJ40" s="74">
        <f t="shared" si="54"/>
        <v>12</v>
      </c>
      <c r="AK40" s="74">
        <f t="shared" si="55"/>
        <v>5</v>
      </c>
      <c r="AL40" s="74">
        <f t="shared" si="56"/>
        <v>6</v>
      </c>
      <c r="AM40" s="74">
        <f t="shared" si="57"/>
        <v>6</v>
      </c>
      <c r="AN40" s="74">
        <f t="shared" si="58"/>
        <v>0</v>
      </c>
      <c r="AO40" s="74">
        <f t="shared" si="59"/>
        <v>2</v>
      </c>
      <c r="AP40" s="74">
        <f t="shared" si="60"/>
        <v>0</v>
      </c>
      <c r="AQ40" s="74">
        <f t="shared" si="61"/>
        <v>-5</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163</v>
      </c>
      <c r="W41" s="74">
        <f t="shared" si="44"/>
        <v>19</v>
      </c>
      <c r="Y41" s="74">
        <v>52</v>
      </c>
      <c r="AA41" s="74">
        <f t="shared" si="45"/>
        <v>19</v>
      </c>
      <c r="AB41" s="74">
        <f t="shared" si="46"/>
        <v>15</v>
      </c>
      <c r="AC41" s="74">
        <f t="shared" si="47"/>
        <v>15</v>
      </c>
      <c r="AD41" s="74">
        <f t="shared" si="48"/>
        <v>15</v>
      </c>
      <c r="AE41" s="74">
        <f t="shared" si="49"/>
        <v>11</v>
      </c>
      <c r="AF41" s="74">
        <f t="shared" si="50"/>
        <v>12</v>
      </c>
      <c r="AG41" s="74">
        <f t="shared" si="51"/>
        <v>11</v>
      </c>
      <c r="AH41" s="74">
        <f t="shared" si="52"/>
        <v>14</v>
      </c>
      <c r="AI41" s="74">
        <f t="shared" si="53"/>
        <v>13</v>
      </c>
      <c r="AJ41" s="74">
        <f t="shared" si="54"/>
        <v>13</v>
      </c>
      <c r="AK41" s="74">
        <f t="shared" si="55"/>
        <v>6</v>
      </c>
      <c r="AL41" s="74">
        <f t="shared" si="56"/>
        <v>7</v>
      </c>
      <c r="AM41" s="74">
        <f t="shared" si="57"/>
        <v>7</v>
      </c>
      <c r="AN41" s="74">
        <f t="shared" si="58"/>
        <v>1</v>
      </c>
      <c r="AO41" s="74">
        <f t="shared" si="59"/>
        <v>3</v>
      </c>
      <c r="AP41" s="74">
        <f t="shared" si="60"/>
        <v>1</v>
      </c>
      <c r="AQ41" s="74">
        <f t="shared" si="61"/>
        <v>-4</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179</v>
      </c>
      <c r="W42" s="74">
        <f t="shared" si="44"/>
        <v>20</v>
      </c>
      <c r="Y42" s="74">
        <v>53</v>
      </c>
      <c r="AA42" s="74">
        <f t="shared" si="45"/>
        <v>20</v>
      </c>
      <c r="AB42" s="74">
        <f t="shared" si="46"/>
        <v>16</v>
      </c>
      <c r="AC42" s="74">
        <f t="shared" si="47"/>
        <v>16</v>
      </c>
      <c r="AD42" s="74">
        <f t="shared" si="48"/>
        <v>16</v>
      </c>
      <c r="AE42" s="74">
        <f t="shared" si="49"/>
        <v>12</v>
      </c>
      <c r="AF42" s="74">
        <f t="shared" si="50"/>
        <v>13</v>
      </c>
      <c r="AG42" s="74">
        <f t="shared" si="51"/>
        <v>12</v>
      </c>
      <c r="AH42" s="74">
        <f t="shared" si="52"/>
        <v>15</v>
      </c>
      <c r="AI42" s="74">
        <f t="shared" si="53"/>
        <v>14</v>
      </c>
      <c r="AJ42" s="74">
        <f t="shared" si="54"/>
        <v>14</v>
      </c>
      <c r="AK42" s="74">
        <f t="shared" si="55"/>
        <v>7</v>
      </c>
      <c r="AL42" s="74">
        <f t="shared" si="56"/>
        <v>8</v>
      </c>
      <c r="AM42" s="74">
        <f t="shared" si="57"/>
        <v>8</v>
      </c>
      <c r="AN42" s="74">
        <f t="shared" si="58"/>
        <v>2</v>
      </c>
      <c r="AO42" s="74">
        <f t="shared" si="59"/>
        <v>4</v>
      </c>
      <c r="AP42" s="74">
        <f t="shared" si="60"/>
        <v>2</v>
      </c>
      <c r="AQ42" s="74">
        <f t="shared" si="61"/>
        <v>-3</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195</v>
      </c>
      <c r="W43" s="74">
        <f t="shared" si="44"/>
        <v>21</v>
      </c>
      <c r="Y43" s="74">
        <v>54</v>
      </c>
      <c r="AA43" s="74">
        <f t="shared" si="45"/>
        <v>21</v>
      </c>
      <c r="AB43" s="74">
        <f t="shared" si="46"/>
        <v>17</v>
      </c>
      <c r="AC43" s="74">
        <f t="shared" si="47"/>
        <v>17</v>
      </c>
      <c r="AD43" s="74">
        <f t="shared" si="48"/>
        <v>17</v>
      </c>
      <c r="AE43" s="74">
        <f t="shared" si="49"/>
        <v>13</v>
      </c>
      <c r="AF43" s="74">
        <f t="shared" si="50"/>
        <v>14</v>
      </c>
      <c r="AG43" s="74">
        <f t="shared" si="51"/>
        <v>13</v>
      </c>
      <c r="AH43" s="74">
        <f t="shared" si="52"/>
        <v>16</v>
      </c>
      <c r="AI43" s="74">
        <f t="shared" si="53"/>
        <v>15</v>
      </c>
      <c r="AJ43" s="74">
        <f t="shared" si="54"/>
        <v>15</v>
      </c>
      <c r="AK43" s="74">
        <f t="shared" si="55"/>
        <v>8</v>
      </c>
      <c r="AL43" s="74">
        <f t="shared" si="56"/>
        <v>9</v>
      </c>
      <c r="AM43" s="74">
        <f t="shared" si="57"/>
        <v>9</v>
      </c>
      <c r="AN43" s="74">
        <f t="shared" si="58"/>
        <v>3</v>
      </c>
      <c r="AO43" s="74">
        <f t="shared" si="59"/>
        <v>5</v>
      </c>
      <c r="AP43" s="74">
        <f t="shared" si="60"/>
        <v>3</v>
      </c>
      <c r="AQ43" s="74">
        <f t="shared" si="61"/>
        <v>-2</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211</v>
      </c>
      <c r="W44" s="74">
        <f t="shared" si="44"/>
        <v>22</v>
      </c>
      <c r="Y44" s="74">
        <v>55</v>
      </c>
      <c r="AA44" s="74">
        <f t="shared" si="45"/>
        <v>22</v>
      </c>
      <c r="AB44" s="74">
        <f t="shared" si="46"/>
        <v>18</v>
      </c>
      <c r="AC44" s="74">
        <f t="shared" si="47"/>
        <v>18</v>
      </c>
      <c r="AD44" s="74">
        <f t="shared" si="48"/>
        <v>18</v>
      </c>
      <c r="AE44" s="74">
        <f t="shared" si="49"/>
        <v>14</v>
      </c>
      <c r="AF44" s="74">
        <f t="shared" si="50"/>
        <v>15</v>
      </c>
      <c r="AG44" s="74">
        <f t="shared" si="51"/>
        <v>14</v>
      </c>
      <c r="AH44" s="74">
        <f t="shared" si="52"/>
        <v>17</v>
      </c>
      <c r="AI44" s="74">
        <f t="shared" si="53"/>
        <v>16</v>
      </c>
      <c r="AJ44" s="74">
        <f t="shared" si="54"/>
        <v>16</v>
      </c>
      <c r="AK44" s="74">
        <f t="shared" si="55"/>
        <v>9</v>
      </c>
      <c r="AL44" s="74">
        <f t="shared" si="56"/>
        <v>10</v>
      </c>
      <c r="AM44" s="74">
        <f t="shared" si="57"/>
        <v>10</v>
      </c>
      <c r="AN44" s="74">
        <f t="shared" si="58"/>
        <v>4</v>
      </c>
      <c r="AO44" s="74">
        <f t="shared" si="59"/>
        <v>6</v>
      </c>
      <c r="AP44" s="74">
        <f t="shared" si="60"/>
        <v>4</v>
      </c>
      <c r="AQ44" s="74">
        <f t="shared" si="61"/>
        <v>-1</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227</v>
      </c>
      <c r="W45" s="74">
        <f t="shared" si="44"/>
        <v>23</v>
      </c>
      <c r="Y45" s="74">
        <v>56</v>
      </c>
      <c r="AA45" s="74">
        <f t="shared" si="45"/>
        <v>23</v>
      </c>
      <c r="AB45" s="74">
        <f t="shared" si="46"/>
        <v>19</v>
      </c>
      <c r="AC45" s="74">
        <f t="shared" si="47"/>
        <v>19</v>
      </c>
      <c r="AD45" s="74">
        <f t="shared" si="48"/>
        <v>19</v>
      </c>
      <c r="AE45" s="74">
        <f t="shared" si="49"/>
        <v>15</v>
      </c>
      <c r="AF45" s="74">
        <f t="shared" si="50"/>
        <v>16</v>
      </c>
      <c r="AG45" s="74">
        <f t="shared" si="51"/>
        <v>15</v>
      </c>
      <c r="AH45" s="74">
        <f t="shared" si="52"/>
        <v>18</v>
      </c>
      <c r="AI45" s="74">
        <f t="shared" si="53"/>
        <v>17</v>
      </c>
      <c r="AJ45" s="74">
        <f t="shared" si="54"/>
        <v>17</v>
      </c>
      <c r="AK45" s="74">
        <f t="shared" si="55"/>
        <v>10</v>
      </c>
      <c r="AL45" s="74">
        <f t="shared" si="56"/>
        <v>11</v>
      </c>
      <c r="AM45" s="74">
        <f t="shared" si="57"/>
        <v>11</v>
      </c>
      <c r="AN45" s="74">
        <f t="shared" si="58"/>
        <v>5</v>
      </c>
      <c r="AO45" s="74">
        <f t="shared" si="59"/>
        <v>7</v>
      </c>
      <c r="AP45" s="74">
        <f t="shared" si="60"/>
        <v>5</v>
      </c>
      <c r="AQ45" s="74">
        <f t="shared" si="61"/>
        <v>0</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243</v>
      </c>
      <c r="W46" s="74">
        <f t="shared" si="44"/>
        <v>24</v>
      </c>
      <c r="Y46" s="74">
        <v>57</v>
      </c>
      <c r="AA46" s="74">
        <f t="shared" si="45"/>
        <v>24</v>
      </c>
      <c r="AB46" s="74">
        <f t="shared" si="46"/>
        <v>20</v>
      </c>
      <c r="AC46" s="74">
        <f t="shared" si="47"/>
        <v>20</v>
      </c>
      <c r="AD46" s="74">
        <f t="shared" si="48"/>
        <v>20</v>
      </c>
      <c r="AE46" s="74">
        <f t="shared" si="49"/>
        <v>16</v>
      </c>
      <c r="AF46" s="74">
        <f t="shared" si="50"/>
        <v>17</v>
      </c>
      <c r="AG46" s="74">
        <f t="shared" si="51"/>
        <v>16</v>
      </c>
      <c r="AH46" s="74">
        <f t="shared" si="52"/>
        <v>19</v>
      </c>
      <c r="AI46" s="74">
        <f t="shared" si="53"/>
        <v>18</v>
      </c>
      <c r="AJ46" s="74">
        <f t="shared" si="54"/>
        <v>18</v>
      </c>
      <c r="AK46" s="74">
        <f t="shared" si="55"/>
        <v>11</v>
      </c>
      <c r="AL46" s="74">
        <f t="shared" si="56"/>
        <v>12</v>
      </c>
      <c r="AM46" s="74">
        <f t="shared" si="57"/>
        <v>12</v>
      </c>
      <c r="AN46" s="74">
        <f t="shared" si="58"/>
        <v>6</v>
      </c>
      <c r="AO46" s="74">
        <f t="shared" si="59"/>
        <v>8</v>
      </c>
      <c r="AP46" s="74">
        <f t="shared" si="60"/>
        <v>6</v>
      </c>
      <c r="AQ46" s="74">
        <f t="shared" si="61"/>
        <v>1</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259</v>
      </c>
      <c r="W47" s="74">
        <f t="shared" si="44"/>
        <v>25</v>
      </c>
      <c r="Y47" s="74">
        <v>58</v>
      </c>
      <c r="AA47" s="74">
        <f t="shared" si="45"/>
        <v>25</v>
      </c>
      <c r="AB47" s="74">
        <f t="shared" si="46"/>
        <v>21</v>
      </c>
      <c r="AC47" s="74">
        <f t="shared" si="47"/>
        <v>21</v>
      </c>
      <c r="AD47" s="74">
        <f t="shared" si="48"/>
        <v>21</v>
      </c>
      <c r="AE47" s="74">
        <f t="shared" si="49"/>
        <v>17</v>
      </c>
      <c r="AF47" s="74">
        <f t="shared" si="50"/>
        <v>18</v>
      </c>
      <c r="AG47" s="74">
        <f t="shared" si="51"/>
        <v>17</v>
      </c>
      <c r="AH47" s="74">
        <f t="shared" si="52"/>
        <v>20</v>
      </c>
      <c r="AI47" s="74">
        <f t="shared" si="53"/>
        <v>19</v>
      </c>
      <c r="AJ47" s="74">
        <f t="shared" si="54"/>
        <v>19</v>
      </c>
      <c r="AK47" s="74">
        <f t="shared" si="55"/>
        <v>12</v>
      </c>
      <c r="AL47" s="74">
        <f t="shared" si="56"/>
        <v>13</v>
      </c>
      <c r="AM47" s="74">
        <f t="shared" si="57"/>
        <v>13</v>
      </c>
      <c r="AN47" s="74">
        <f t="shared" si="58"/>
        <v>7</v>
      </c>
      <c r="AO47" s="74">
        <f t="shared" si="59"/>
        <v>9</v>
      </c>
      <c r="AP47" s="74">
        <f t="shared" si="60"/>
        <v>7</v>
      </c>
      <c r="AQ47" s="74">
        <f t="shared" si="61"/>
        <v>2</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275</v>
      </c>
      <c r="W48" s="74">
        <f t="shared" si="44"/>
        <v>26</v>
      </c>
      <c r="Y48" s="74">
        <v>59</v>
      </c>
      <c r="AA48" s="74">
        <f t="shared" si="45"/>
        <v>26</v>
      </c>
      <c r="AB48" s="74">
        <f t="shared" si="46"/>
        <v>22</v>
      </c>
      <c r="AC48" s="74">
        <f t="shared" si="47"/>
        <v>22</v>
      </c>
      <c r="AD48" s="74">
        <f t="shared" si="48"/>
        <v>22</v>
      </c>
      <c r="AE48" s="74">
        <f t="shared" si="49"/>
        <v>18</v>
      </c>
      <c r="AF48" s="74">
        <f t="shared" si="50"/>
        <v>19</v>
      </c>
      <c r="AG48" s="74">
        <f t="shared" si="51"/>
        <v>18</v>
      </c>
      <c r="AH48" s="74">
        <f t="shared" si="52"/>
        <v>21</v>
      </c>
      <c r="AI48" s="74">
        <f t="shared" si="53"/>
        <v>20</v>
      </c>
      <c r="AJ48" s="74">
        <f t="shared" si="54"/>
        <v>20</v>
      </c>
      <c r="AK48" s="74">
        <f t="shared" si="55"/>
        <v>13</v>
      </c>
      <c r="AL48" s="74">
        <f t="shared" si="56"/>
        <v>14</v>
      </c>
      <c r="AM48" s="74">
        <f t="shared" si="57"/>
        <v>14</v>
      </c>
      <c r="AN48" s="74">
        <f t="shared" si="58"/>
        <v>8</v>
      </c>
      <c r="AO48" s="74">
        <f t="shared" si="59"/>
        <v>10</v>
      </c>
      <c r="AP48" s="74">
        <f t="shared" si="60"/>
        <v>8</v>
      </c>
      <c r="AQ48" s="74">
        <f t="shared" si="61"/>
        <v>3</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291</v>
      </c>
      <c r="W49" s="74">
        <f t="shared" si="44"/>
        <v>27</v>
      </c>
      <c r="Y49" s="74">
        <v>60</v>
      </c>
      <c r="AA49" s="74">
        <f t="shared" si="45"/>
        <v>27</v>
      </c>
      <c r="AB49" s="74">
        <f t="shared" si="46"/>
        <v>23</v>
      </c>
      <c r="AC49" s="74">
        <f t="shared" si="47"/>
        <v>23</v>
      </c>
      <c r="AD49" s="74">
        <f t="shared" si="48"/>
        <v>23</v>
      </c>
      <c r="AE49" s="74">
        <f t="shared" si="49"/>
        <v>19</v>
      </c>
      <c r="AF49" s="74">
        <f t="shared" si="50"/>
        <v>20</v>
      </c>
      <c r="AG49" s="74">
        <f t="shared" si="51"/>
        <v>19</v>
      </c>
      <c r="AH49" s="74">
        <f t="shared" si="52"/>
        <v>22</v>
      </c>
      <c r="AI49" s="74">
        <f t="shared" si="53"/>
        <v>21</v>
      </c>
      <c r="AJ49" s="74">
        <f t="shared" si="54"/>
        <v>21</v>
      </c>
      <c r="AK49" s="74">
        <f t="shared" si="55"/>
        <v>14</v>
      </c>
      <c r="AL49" s="74">
        <f t="shared" si="56"/>
        <v>15</v>
      </c>
      <c r="AM49" s="74">
        <f t="shared" si="57"/>
        <v>15</v>
      </c>
      <c r="AN49" s="74">
        <f t="shared" si="58"/>
        <v>9</v>
      </c>
      <c r="AO49" s="74">
        <f t="shared" si="59"/>
        <v>11</v>
      </c>
      <c r="AP49" s="74">
        <f t="shared" si="60"/>
        <v>9</v>
      </c>
      <c r="AQ49" s="74">
        <f t="shared" si="61"/>
        <v>4</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307</v>
      </c>
      <c r="W50" s="74">
        <f t="shared" si="44"/>
        <v>28</v>
      </c>
      <c r="Y50" s="74">
        <v>61</v>
      </c>
      <c r="AA50" s="74">
        <f t="shared" si="45"/>
        <v>28</v>
      </c>
      <c r="AB50" s="74">
        <f t="shared" si="46"/>
        <v>24</v>
      </c>
      <c r="AC50" s="74">
        <f t="shared" si="47"/>
        <v>24</v>
      </c>
      <c r="AD50" s="74">
        <f t="shared" si="48"/>
        <v>24</v>
      </c>
      <c r="AE50" s="74">
        <f t="shared" si="49"/>
        <v>20</v>
      </c>
      <c r="AF50" s="74">
        <f t="shared" si="50"/>
        <v>21</v>
      </c>
      <c r="AG50" s="74">
        <f t="shared" si="51"/>
        <v>20</v>
      </c>
      <c r="AH50" s="74">
        <f t="shared" si="52"/>
        <v>23</v>
      </c>
      <c r="AI50" s="74">
        <f t="shared" si="53"/>
        <v>22</v>
      </c>
      <c r="AJ50" s="74">
        <f t="shared" si="54"/>
        <v>22</v>
      </c>
      <c r="AK50" s="74">
        <f t="shared" si="55"/>
        <v>15</v>
      </c>
      <c r="AL50" s="74">
        <f t="shared" si="56"/>
        <v>16</v>
      </c>
      <c r="AM50" s="74">
        <f t="shared" si="57"/>
        <v>16</v>
      </c>
      <c r="AN50" s="74">
        <f t="shared" si="58"/>
        <v>10</v>
      </c>
      <c r="AO50" s="74">
        <f t="shared" si="59"/>
        <v>12</v>
      </c>
      <c r="AP50" s="74">
        <f t="shared" si="60"/>
        <v>10</v>
      </c>
      <c r="AQ50" s="74">
        <f t="shared" si="61"/>
        <v>5</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323</v>
      </c>
      <c r="W51" s="74">
        <f t="shared" si="44"/>
        <v>29</v>
      </c>
      <c r="Y51" s="74">
        <v>62</v>
      </c>
      <c r="AA51" s="74">
        <f t="shared" si="45"/>
        <v>29</v>
      </c>
      <c r="AB51" s="74">
        <f t="shared" si="46"/>
        <v>25</v>
      </c>
      <c r="AC51" s="74">
        <f t="shared" si="47"/>
        <v>25</v>
      </c>
      <c r="AD51" s="74">
        <f t="shared" si="48"/>
        <v>25</v>
      </c>
      <c r="AE51" s="74">
        <f t="shared" si="49"/>
        <v>21</v>
      </c>
      <c r="AF51" s="74">
        <f t="shared" si="50"/>
        <v>22</v>
      </c>
      <c r="AG51" s="74">
        <f t="shared" si="51"/>
        <v>21</v>
      </c>
      <c r="AH51" s="74">
        <f t="shared" si="52"/>
        <v>24</v>
      </c>
      <c r="AI51" s="74">
        <f t="shared" si="53"/>
        <v>23</v>
      </c>
      <c r="AJ51" s="74">
        <f t="shared" si="54"/>
        <v>23</v>
      </c>
      <c r="AK51" s="74">
        <f t="shared" si="55"/>
        <v>16</v>
      </c>
      <c r="AL51" s="74">
        <f t="shared" si="56"/>
        <v>17</v>
      </c>
      <c r="AM51" s="74">
        <f t="shared" si="57"/>
        <v>17</v>
      </c>
      <c r="AN51" s="74">
        <f t="shared" si="58"/>
        <v>11</v>
      </c>
      <c r="AO51" s="74">
        <f t="shared" si="59"/>
        <v>13</v>
      </c>
      <c r="AP51" s="74">
        <f t="shared" si="60"/>
        <v>11</v>
      </c>
      <c r="AQ51" s="74">
        <f t="shared" si="61"/>
        <v>6</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339</v>
      </c>
      <c r="W52" s="74">
        <f t="shared" si="44"/>
        <v>30</v>
      </c>
      <c r="Y52" s="74">
        <v>63</v>
      </c>
      <c r="AA52" s="74">
        <f t="shared" si="45"/>
        <v>30</v>
      </c>
      <c r="AB52" s="74">
        <f t="shared" si="46"/>
        <v>26</v>
      </c>
      <c r="AC52" s="74">
        <f t="shared" si="47"/>
        <v>26</v>
      </c>
      <c r="AD52" s="74">
        <f t="shared" si="48"/>
        <v>26</v>
      </c>
      <c r="AE52" s="74">
        <f t="shared" si="49"/>
        <v>22</v>
      </c>
      <c r="AF52" s="74">
        <f t="shared" si="50"/>
        <v>23</v>
      </c>
      <c r="AG52" s="74">
        <f t="shared" si="51"/>
        <v>22</v>
      </c>
      <c r="AH52" s="74">
        <f t="shared" si="52"/>
        <v>25</v>
      </c>
      <c r="AI52" s="74">
        <f t="shared" si="53"/>
        <v>24</v>
      </c>
      <c r="AJ52" s="74">
        <f t="shared" si="54"/>
        <v>24</v>
      </c>
      <c r="AK52" s="74">
        <f t="shared" si="55"/>
        <v>17</v>
      </c>
      <c r="AL52" s="74">
        <f t="shared" si="56"/>
        <v>18</v>
      </c>
      <c r="AM52" s="74">
        <f t="shared" si="57"/>
        <v>18</v>
      </c>
      <c r="AN52" s="74">
        <f t="shared" si="58"/>
        <v>12</v>
      </c>
      <c r="AO52" s="74">
        <f t="shared" si="59"/>
        <v>14</v>
      </c>
      <c r="AP52" s="74">
        <f t="shared" si="60"/>
        <v>12</v>
      </c>
      <c r="AQ52" s="74">
        <f t="shared" si="61"/>
        <v>7</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355</v>
      </c>
      <c r="W53" s="74">
        <f t="shared" si="44"/>
        <v>31</v>
      </c>
      <c r="Y53" s="74">
        <v>64</v>
      </c>
      <c r="AA53" s="74">
        <f t="shared" si="45"/>
        <v>31</v>
      </c>
      <c r="AB53" s="74">
        <f t="shared" si="46"/>
        <v>27</v>
      </c>
      <c r="AC53" s="74">
        <f t="shared" si="47"/>
        <v>27</v>
      </c>
      <c r="AD53" s="74">
        <f t="shared" si="48"/>
        <v>27</v>
      </c>
      <c r="AE53" s="74">
        <f t="shared" si="49"/>
        <v>23</v>
      </c>
      <c r="AF53" s="74">
        <f t="shared" si="50"/>
        <v>24</v>
      </c>
      <c r="AG53" s="74">
        <f t="shared" si="51"/>
        <v>23</v>
      </c>
      <c r="AH53" s="74">
        <f t="shared" si="52"/>
        <v>26</v>
      </c>
      <c r="AI53" s="74">
        <f t="shared" si="53"/>
        <v>25</v>
      </c>
      <c r="AJ53" s="74">
        <f t="shared" si="54"/>
        <v>25</v>
      </c>
      <c r="AK53" s="74">
        <f t="shared" si="55"/>
        <v>18</v>
      </c>
      <c r="AL53" s="74">
        <f t="shared" si="56"/>
        <v>19</v>
      </c>
      <c r="AM53" s="74">
        <f t="shared" si="57"/>
        <v>19</v>
      </c>
      <c r="AN53" s="74">
        <f t="shared" si="58"/>
        <v>13</v>
      </c>
      <c r="AO53" s="74">
        <f t="shared" si="59"/>
        <v>15</v>
      </c>
      <c r="AP53" s="74">
        <f t="shared" si="60"/>
        <v>13</v>
      </c>
      <c r="AQ53" s="74">
        <f t="shared" si="61"/>
        <v>8</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371</v>
      </c>
      <c r="W54" s="74">
        <f t="shared" si="44"/>
        <v>32</v>
      </c>
      <c r="Y54" s="74">
        <v>65</v>
      </c>
      <c r="AA54" s="74">
        <f t="shared" si="45"/>
        <v>32</v>
      </c>
      <c r="AB54" s="74">
        <f t="shared" si="46"/>
        <v>28</v>
      </c>
      <c r="AC54" s="74">
        <f t="shared" si="47"/>
        <v>28</v>
      </c>
      <c r="AD54" s="74">
        <f t="shared" si="48"/>
        <v>28</v>
      </c>
      <c r="AE54" s="74">
        <f t="shared" si="49"/>
        <v>24</v>
      </c>
      <c r="AF54" s="74">
        <f t="shared" si="50"/>
        <v>25</v>
      </c>
      <c r="AG54" s="74">
        <f t="shared" si="51"/>
        <v>24</v>
      </c>
      <c r="AH54" s="74">
        <f t="shared" si="52"/>
        <v>27</v>
      </c>
      <c r="AI54" s="74">
        <f t="shared" si="53"/>
        <v>26</v>
      </c>
      <c r="AJ54" s="74">
        <f t="shared" si="54"/>
        <v>26</v>
      </c>
      <c r="AK54" s="74">
        <f t="shared" si="55"/>
        <v>19</v>
      </c>
      <c r="AL54" s="74">
        <f t="shared" si="56"/>
        <v>20</v>
      </c>
      <c r="AM54" s="74">
        <f t="shared" si="57"/>
        <v>20</v>
      </c>
      <c r="AN54" s="74">
        <f t="shared" si="58"/>
        <v>14</v>
      </c>
      <c r="AO54" s="74">
        <f t="shared" si="59"/>
        <v>16</v>
      </c>
      <c r="AP54" s="74">
        <f t="shared" si="60"/>
        <v>14</v>
      </c>
      <c r="AQ54" s="74">
        <f t="shared" si="61"/>
        <v>9</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387</v>
      </c>
      <c r="W55" s="74">
        <f t="shared" si="44"/>
        <v>33</v>
      </c>
      <c r="Y55" s="74">
        <v>66</v>
      </c>
      <c r="AA55" s="74">
        <f t="shared" si="45"/>
        <v>33</v>
      </c>
      <c r="AB55" s="74">
        <f t="shared" si="46"/>
        <v>29</v>
      </c>
      <c r="AC55" s="74">
        <f t="shared" si="47"/>
        <v>29</v>
      </c>
      <c r="AD55" s="74">
        <f t="shared" si="48"/>
        <v>29</v>
      </c>
      <c r="AE55" s="74">
        <f t="shared" si="49"/>
        <v>25</v>
      </c>
      <c r="AF55" s="74">
        <f t="shared" si="50"/>
        <v>26</v>
      </c>
      <c r="AG55" s="74">
        <f t="shared" si="51"/>
        <v>25</v>
      </c>
      <c r="AH55" s="74">
        <f t="shared" si="52"/>
        <v>28</v>
      </c>
      <c r="AI55" s="74">
        <f t="shared" si="53"/>
        <v>27</v>
      </c>
      <c r="AJ55" s="74">
        <f t="shared" si="54"/>
        <v>27</v>
      </c>
      <c r="AK55" s="74">
        <f t="shared" si="55"/>
        <v>20</v>
      </c>
      <c r="AL55" s="74">
        <f t="shared" si="56"/>
        <v>21</v>
      </c>
      <c r="AM55" s="74">
        <f t="shared" si="57"/>
        <v>21</v>
      </c>
      <c r="AN55" s="74">
        <f t="shared" si="58"/>
        <v>15</v>
      </c>
      <c r="AO55" s="74">
        <f t="shared" si="59"/>
        <v>17</v>
      </c>
      <c r="AP55" s="74">
        <f t="shared" si="60"/>
        <v>15</v>
      </c>
      <c r="AQ55" s="74">
        <f t="shared" si="61"/>
        <v>10</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403</v>
      </c>
      <c r="W56" s="74">
        <f t="shared" si="44"/>
        <v>34</v>
      </c>
      <c r="Y56" s="74">
        <v>67</v>
      </c>
      <c r="AA56" s="74">
        <f t="shared" si="45"/>
        <v>34</v>
      </c>
      <c r="AB56" s="74">
        <f t="shared" si="46"/>
        <v>30</v>
      </c>
      <c r="AC56" s="74">
        <f t="shared" si="47"/>
        <v>30</v>
      </c>
      <c r="AD56" s="74">
        <f t="shared" si="48"/>
        <v>30</v>
      </c>
      <c r="AE56" s="74">
        <f t="shared" si="49"/>
        <v>26</v>
      </c>
      <c r="AF56" s="74">
        <f t="shared" si="50"/>
        <v>27</v>
      </c>
      <c r="AG56" s="74">
        <f t="shared" si="51"/>
        <v>26</v>
      </c>
      <c r="AH56" s="74">
        <f t="shared" si="52"/>
        <v>29</v>
      </c>
      <c r="AI56" s="74">
        <f t="shared" si="53"/>
        <v>28</v>
      </c>
      <c r="AJ56" s="74">
        <f t="shared" si="54"/>
        <v>28</v>
      </c>
      <c r="AK56" s="74">
        <f t="shared" si="55"/>
        <v>21</v>
      </c>
      <c r="AL56" s="74">
        <f t="shared" si="56"/>
        <v>22</v>
      </c>
      <c r="AM56" s="74">
        <f t="shared" si="57"/>
        <v>22</v>
      </c>
      <c r="AN56" s="74">
        <f t="shared" si="58"/>
        <v>16</v>
      </c>
      <c r="AO56" s="74">
        <f t="shared" si="59"/>
        <v>18</v>
      </c>
      <c r="AP56" s="74">
        <f t="shared" si="60"/>
        <v>16</v>
      </c>
      <c r="AQ56" s="74">
        <f t="shared" si="61"/>
        <v>11</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419</v>
      </c>
      <c r="W57" s="74">
        <f t="shared" si="44"/>
        <v>35</v>
      </c>
      <c r="Y57" s="74">
        <v>68</v>
      </c>
      <c r="AA57" s="74">
        <f t="shared" si="45"/>
        <v>35</v>
      </c>
      <c r="AB57" s="74">
        <f t="shared" si="46"/>
        <v>31</v>
      </c>
      <c r="AC57" s="74">
        <f t="shared" si="47"/>
        <v>31</v>
      </c>
      <c r="AD57" s="74">
        <f t="shared" si="48"/>
        <v>31</v>
      </c>
      <c r="AE57" s="74">
        <f t="shared" si="49"/>
        <v>27</v>
      </c>
      <c r="AF57" s="74">
        <f t="shared" si="50"/>
        <v>28</v>
      </c>
      <c r="AG57" s="74">
        <f t="shared" si="51"/>
        <v>27</v>
      </c>
      <c r="AH57" s="74">
        <f t="shared" si="52"/>
        <v>30</v>
      </c>
      <c r="AI57" s="74">
        <f t="shared" si="53"/>
        <v>29</v>
      </c>
      <c r="AJ57" s="74">
        <f t="shared" si="54"/>
        <v>29</v>
      </c>
      <c r="AK57" s="74">
        <f t="shared" si="55"/>
        <v>22</v>
      </c>
      <c r="AL57" s="74">
        <f t="shared" si="56"/>
        <v>23</v>
      </c>
      <c r="AM57" s="74">
        <f t="shared" si="57"/>
        <v>23</v>
      </c>
      <c r="AN57" s="74">
        <f t="shared" si="58"/>
        <v>17</v>
      </c>
      <c r="AO57" s="74">
        <f t="shared" si="59"/>
        <v>19</v>
      </c>
      <c r="AP57" s="74">
        <f t="shared" si="60"/>
        <v>17</v>
      </c>
      <c r="AQ57" s="74">
        <f t="shared" si="61"/>
        <v>12</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435</v>
      </c>
      <c r="W58" s="74">
        <f t="shared" si="44"/>
        <v>36</v>
      </c>
      <c r="Y58" s="74">
        <v>69</v>
      </c>
      <c r="AA58" s="74">
        <f t="shared" si="45"/>
        <v>36</v>
      </c>
      <c r="AB58" s="74">
        <f t="shared" si="46"/>
        <v>32</v>
      </c>
      <c r="AC58" s="74">
        <f t="shared" si="47"/>
        <v>32</v>
      </c>
      <c r="AD58" s="74">
        <f t="shared" si="48"/>
        <v>32</v>
      </c>
      <c r="AE58" s="74">
        <f t="shared" si="49"/>
        <v>28</v>
      </c>
      <c r="AF58" s="74">
        <f t="shared" si="50"/>
        <v>29</v>
      </c>
      <c r="AG58" s="74">
        <f t="shared" si="51"/>
        <v>28</v>
      </c>
      <c r="AH58" s="74">
        <f t="shared" si="52"/>
        <v>31</v>
      </c>
      <c r="AI58" s="74">
        <f t="shared" si="53"/>
        <v>30</v>
      </c>
      <c r="AJ58" s="74">
        <f t="shared" si="54"/>
        <v>30</v>
      </c>
      <c r="AK58" s="74">
        <f t="shared" si="55"/>
        <v>23</v>
      </c>
      <c r="AL58" s="74">
        <f t="shared" si="56"/>
        <v>24</v>
      </c>
      <c r="AM58" s="74">
        <f t="shared" si="57"/>
        <v>24</v>
      </c>
      <c r="AN58" s="74">
        <f t="shared" si="58"/>
        <v>18</v>
      </c>
      <c r="AO58" s="74">
        <f t="shared" si="59"/>
        <v>20</v>
      </c>
      <c r="AP58" s="74">
        <f t="shared" si="60"/>
        <v>18</v>
      </c>
      <c r="AQ58" s="74">
        <f t="shared" si="61"/>
        <v>13</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451</v>
      </c>
      <c r="W59" s="74">
        <f t="shared" si="44"/>
        <v>37</v>
      </c>
      <c r="Y59" s="74">
        <v>70</v>
      </c>
      <c r="AA59" s="74">
        <f t="shared" si="45"/>
        <v>37</v>
      </c>
      <c r="AB59" s="74">
        <f t="shared" si="46"/>
        <v>33</v>
      </c>
      <c r="AC59" s="74">
        <f t="shared" si="47"/>
        <v>33</v>
      </c>
      <c r="AD59" s="74">
        <f t="shared" si="48"/>
        <v>33</v>
      </c>
      <c r="AE59" s="74">
        <f t="shared" si="49"/>
        <v>29</v>
      </c>
      <c r="AF59" s="74">
        <f t="shared" si="50"/>
        <v>30</v>
      </c>
      <c r="AG59" s="74">
        <f t="shared" si="51"/>
        <v>29</v>
      </c>
      <c r="AH59" s="74">
        <f t="shared" si="52"/>
        <v>32</v>
      </c>
      <c r="AI59" s="74">
        <f t="shared" si="53"/>
        <v>31</v>
      </c>
      <c r="AJ59" s="74">
        <f t="shared" si="54"/>
        <v>31</v>
      </c>
      <c r="AK59" s="74">
        <f t="shared" si="55"/>
        <v>24</v>
      </c>
      <c r="AL59" s="74">
        <f t="shared" si="56"/>
        <v>25</v>
      </c>
      <c r="AM59" s="74">
        <f t="shared" si="57"/>
        <v>25</v>
      </c>
      <c r="AN59" s="74">
        <f t="shared" si="58"/>
        <v>19</v>
      </c>
      <c r="AO59" s="74">
        <f t="shared" si="59"/>
        <v>21</v>
      </c>
      <c r="AP59" s="74">
        <f t="shared" si="60"/>
        <v>19</v>
      </c>
      <c r="AQ59" s="74">
        <f t="shared" si="61"/>
        <v>14</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467</v>
      </c>
      <c r="W60" s="74">
        <f t="shared" si="44"/>
        <v>38</v>
      </c>
      <c r="Y60" s="74">
        <v>71</v>
      </c>
      <c r="AA60" s="74">
        <f t="shared" si="45"/>
        <v>38</v>
      </c>
      <c r="AB60" s="74">
        <f t="shared" si="46"/>
        <v>34</v>
      </c>
      <c r="AC60" s="74">
        <f t="shared" si="47"/>
        <v>34</v>
      </c>
      <c r="AD60" s="74">
        <f t="shared" si="48"/>
        <v>34</v>
      </c>
      <c r="AE60" s="74">
        <f t="shared" si="49"/>
        <v>30</v>
      </c>
      <c r="AF60" s="74">
        <f t="shared" si="50"/>
        <v>31</v>
      </c>
      <c r="AG60" s="74">
        <f t="shared" si="51"/>
        <v>30</v>
      </c>
      <c r="AH60" s="74">
        <f t="shared" si="52"/>
        <v>33</v>
      </c>
      <c r="AI60" s="74">
        <f t="shared" si="53"/>
        <v>32</v>
      </c>
      <c r="AJ60" s="74">
        <f t="shared" si="54"/>
        <v>32</v>
      </c>
      <c r="AK60" s="74">
        <f t="shared" si="55"/>
        <v>25</v>
      </c>
      <c r="AL60" s="74">
        <f t="shared" si="56"/>
        <v>26</v>
      </c>
      <c r="AM60" s="74">
        <f t="shared" si="57"/>
        <v>26</v>
      </c>
      <c r="AN60" s="74">
        <f t="shared" si="58"/>
        <v>20</v>
      </c>
      <c r="AO60" s="74">
        <f t="shared" si="59"/>
        <v>22</v>
      </c>
      <c r="AP60" s="74">
        <f t="shared" si="60"/>
        <v>20</v>
      </c>
      <c r="AQ60" s="74">
        <f t="shared" si="61"/>
        <v>15</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483</v>
      </c>
      <c r="W61" s="74">
        <f t="shared" si="44"/>
        <v>39</v>
      </c>
      <c r="Y61" s="74">
        <v>72</v>
      </c>
      <c r="AA61" s="74">
        <f t="shared" si="45"/>
        <v>39</v>
      </c>
      <c r="AB61" s="74">
        <f t="shared" si="46"/>
        <v>35</v>
      </c>
      <c r="AC61" s="74">
        <f t="shared" si="47"/>
        <v>35</v>
      </c>
      <c r="AD61" s="74">
        <f t="shared" si="48"/>
        <v>35</v>
      </c>
      <c r="AE61" s="74">
        <f t="shared" si="49"/>
        <v>31</v>
      </c>
      <c r="AF61" s="74">
        <f t="shared" si="50"/>
        <v>32</v>
      </c>
      <c r="AG61" s="74">
        <f t="shared" si="51"/>
        <v>31</v>
      </c>
      <c r="AH61" s="74">
        <f t="shared" si="52"/>
        <v>34</v>
      </c>
      <c r="AI61" s="74">
        <f t="shared" si="53"/>
        <v>33</v>
      </c>
      <c r="AJ61" s="74">
        <f t="shared" si="54"/>
        <v>33</v>
      </c>
      <c r="AK61" s="74">
        <f t="shared" si="55"/>
        <v>26</v>
      </c>
      <c r="AL61" s="74">
        <f t="shared" si="56"/>
        <v>27</v>
      </c>
      <c r="AM61" s="74">
        <f t="shared" si="57"/>
        <v>27</v>
      </c>
      <c r="AN61" s="74">
        <f t="shared" si="58"/>
        <v>21</v>
      </c>
      <c r="AO61" s="74">
        <f t="shared" si="59"/>
        <v>23</v>
      </c>
      <c r="AP61" s="74">
        <f t="shared" si="60"/>
        <v>21</v>
      </c>
      <c r="AQ61" s="74">
        <f t="shared" si="61"/>
        <v>16</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499</v>
      </c>
      <c r="W62" s="74">
        <f t="shared" si="44"/>
        <v>40</v>
      </c>
      <c r="Y62" s="74">
        <v>73</v>
      </c>
      <c r="AA62" s="74">
        <f t="shared" si="45"/>
        <v>40</v>
      </c>
      <c r="AB62" s="74">
        <f t="shared" si="46"/>
        <v>36</v>
      </c>
      <c r="AC62" s="74">
        <f t="shared" si="47"/>
        <v>36</v>
      </c>
      <c r="AD62" s="74">
        <f t="shared" si="48"/>
        <v>36</v>
      </c>
      <c r="AE62" s="74">
        <f t="shared" si="49"/>
        <v>32</v>
      </c>
      <c r="AF62" s="74">
        <f t="shared" si="50"/>
        <v>33</v>
      </c>
      <c r="AG62" s="74">
        <f t="shared" si="51"/>
        <v>32</v>
      </c>
      <c r="AH62" s="74">
        <f t="shared" si="52"/>
        <v>35</v>
      </c>
      <c r="AI62" s="74">
        <f t="shared" si="53"/>
        <v>34</v>
      </c>
      <c r="AJ62" s="74">
        <f t="shared" si="54"/>
        <v>34</v>
      </c>
      <c r="AK62" s="74">
        <f t="shared" si="55"/>
        <v>27</v>
      </c>
      <c r="AL62" s="74">
        <f t="shared" si="56"/>
        <v>28</v>
      </c>
      <c r="AM62" s="74">
        <f t="shared" si="57"/>
        <v>28</v>
      </c>
      <c r="AN62" s="74">
        <f t="shared" si="58"/>
        <v>22</v>
      </c>
      <c r="AO62" s="74">
        <f t="shared" si="59"/>
        <v>24</v>
      </c>
      <c r="AP62" s="74">
        <f t="shared" si="60"/>
        <v>22</v>
      </c>
      <c r="AQ62" s="74">
        <f t="shared" si="61"/>
        <v>17</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515</v>
      </c>
      <c r="W63" s="74">
        <f t="shared" si="44"/>
        <v>41</v>
      </c>
      <c r="Y63" s="74">
        <v>74</v>
      </c>
      <c r="AA63" s="74">
        <f t="shared" si="45"/>
        <v>41</v>
      </c>
      <c r="AB63" s="74">
        <f t="shared" si="46"/>
        <v>37</v>
      </c>
      <c r="AC63" s="74">
        <f t="shared" si="47"/>
        <v>37</v>
      </c>
      <c r="AD63" s="74">
        <f t="shared" si="48"/>
        <v>37</v>
      </c>
      <c r="AE63" s="74">
        <f t="shared" si="49"/>
        <v>33</v>
      </c>
      <c r="AF63" s="74">
        <f t="shared" si="50"/>
        <v>34</v>
      </c>
      <c r="AG63" s="74">
        <f t="shared" si="51"/>
        <v>33</v>
      </c>
      <c r="AH63" s="74">
        <f t="shared" si="52"/>
        <v>36</v>
      </c>
      <c r="AI63" s="74">
        <f t="shared" si="53"/>
        <v>35</v>
      </c>
      <c r="AJ63" s="74">
        <f t="shared" si="54"/>
        <v>35</v>
      </c>
      <c r="AK63" s="74">
        <f t="shared" si="55"/>
        <v>28</v>
      </c>
      <c r="AL63" s="74">
        <f t="shared" si="56"/>
        <v>29</v>
      </c>
      <c r="AM63" s="74">
        <f t="shared" si="57"/>
        <v>29</v>
      </c>
      <c r="AN63" s="74">
        <f t="shared" si="58"/>
        <v>23</v>
      </c>
      <c r="AO63" s="74">
        <f t="shared" si="59"/>
        <v>25</v>
      </c>
      <c r="AP63" s="74">
        <f t="shared" si="60"/>
        <v>23</v>
      </c>
      <c r="AQ63" s="74">
        <f t="shared" si="61"/>
        <v>18</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531</v>
      </c>
      <c r="W64" s="74">
        <f t="shared" si="44"/>
        <v>42</v>
      </c>
      <c r="Y64" s="74">
        <v>75</v>
      </c>
      <c r="AA64" s="74">
        <f t="shared" si="45"/>
        <v>42</v>
      </c>
      <c r="AB64" s="74">
        <f t="shared" si="46"/>
        <v>38</v>
      </c>
      <c r="AC64" s="74">
        <f t="shared" si="47"/>
        <v>38</v>
      </c>
      <c r="AD64" s="74">
        <f t="shared" si="48"/>
        <v>38</v>
      </c>
      <c r="AE64" s="74">
        <f t="shared" si="49"/>
        <v>34</v>
      </c>
      <c r="AF64" s="74">
        <f t="shared" si="50"/>
        <v>35</v>
      </c>
      <c r="AG64" s="74">
        <f t="shared" si="51"/>
        <v>34</v>
      </c>
      <c r="AH64" s="74">
        <f t="shared" si="52"/>
        <v>37</v>
      </c>
      <c r="AI64" s="74">
        <f t="shared" si="53"/>
        <v>36</v>
      </c>
      <c r="AJ64" s="74">
        <f t="shared" si="54"/>
        <v>36</v>
      </c>
      <c r="AK64" s="74">
        <f t="shared" si="55"/>
        <v>29</v>
      </c>
      <c r="AL64" s="74">
        <f t="shared" si="56"/>
        <v>30</v>
      </c>
      <c r="AM64" s="74">
        <f t="shared" si="57"/>
        <v>30</v>
      </c>
      <c r="AN64" s="74">
        <f t="shared" si="58"/>
        <v>24</v>
      </c>
      <c r="AO64" s="74">
        <f t="shared" si="59"/>
        <v>26</v>
      </c>
      <c r="AP64" s="74">
        <f t="shared" si="60"/>
        <v>24</v>
      </c>
      <c r="AQ64" s="74">
        <f t="shared" si="61"/>
        <v>19</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547</v>
      </c>
      <c r="W65" s="74">
        <f t="shared" si="44"/>
        <v>43</v>
      </c>
      <c r="Y65" s="74">
        <v>76</v>
      </c>
      <c r="AA65" s="74">
        <f t="shared" si="45"/>
        <v>43</v>
      </c>
      <c r="AB65" s="74">
        <f t="shared" si="46"/>
        <v>39</v>
      </c>
      <c r="AC65" s="74">
        <f t="shared" si="47"/>
        <v>39</v>
      </c>
      <c r="AD65" s="74">
        <f t="shared" si="48"/>
        <v>39</v>
      </c>
      <c r="AE65" s="74">
        <f t="shared" si="49"/>
        <v>35</v>
      </c>
      <c r="AF65" s="74">
        <f t="shared" si="50"/>
        <v>36</v>
      </c>
      <c r="AG65" s="74">
        <f t="shared" si="51"/>
        <v>35</v>
      </c>
      <c r="AH65" s="74">
        <f t="shared" si="52"/>
        <v>38</v>
      </c>
      <c r="AI65" s="74">
        <f t="shared" si="53"/>
        <v>37</v>
      </c>
      <c r="AJ65" s="74">
        <f t="shared" si="54"/>
        <v>37</v>
      </c>
      <c r="AK65" s="74">
        <f t="shared" si="55"/>
        <v>30</v>
      </c>
      <c r="AL65" s="74">
        <f t="shared" si="56"/>
        <v>31</v>
      </c>
      <c r="AM65" s="74">
        <f t="shared" si="57"/>
        <v>31</v>
      </c>
      <c r="AN65" s="74">
        <f t="shared" si="58"/>
        <v>25</v>
      </c>
      <c r="AO65" s="74">
        <f t="shared" si="59"/>
        <v>27</v>
      </c>
      <c r="AP65" s="74">
        <f t="shared" si="60"/>
        <v>25</v>
      </c>
      <c r="AQ65" s="74">
        <f t="shared" si="61"/>
        <v>20</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563</v>
      </c>
      <c r="W66" s="74">
        <f t="shared" si="44"/>
        <v>44</v>
      </c>
      <c r="Y66" s="74">
        <v>77</v>
      </c>
      <c r="AA66" s="74">
        <f t="shared" si="45"/>
        <v>44</v>
      </c>
      <c r="AB66" s="74">
        <f t="shared" si="46"/>
        <v>40</v>
      </c>
      <c r="AC66" s="74">
        <f t="shared" si="47"/>
        <v>40</v>
      </c>
      <c r="AD66" s="74">
        <f t="shared" si="48"/>
        <v>40</v>
      </c>
      <c r="AE66" s="74">
        <f t="shared" si="49"/>
        <v>36</v>
      </c>
      <c r="AF66" s="74">
        <f t="shared" si="50"/>
        <v>37</v>
      </c>
      <c r="AG66" s="74">
        <f t="shared" si="51"/>
        <v>36</v>
      </c>
      <c r="AH66" s="74">
        <f t="shared" si="52"/>
        <v>39</v>
      </c>
      <c r="AI66" s="74">
        <f t="shared" si="53"/>
        <v>38</v>
      </c>
      <c r="AJ66" s="74">
        <f t="shared" si="54"/>
        <v>38</v>
      </c>
      <c r="AK66" s="74">
        <f t="shared" si="55"/>
        <v>31</v>
      </c>
      <c r="AL66" s="74">
        <f t="shared" si="56"/>
        <v>32</v>
      </c>
      <c r="AM66" s="74">
        <f t="shared" si="57"/>
        <v>32</v>
      </c>
      <c r="AN66" s="74">
        <f t="shared" si="58"/>
        <v>26</v>
      </c>
      <c r="AO66" s="74">
        <f t="shared" si="59"/>
        <v>28</v>
      </c>
      <c r="AP66" s="74">
        <f t="shared" si="60"/>
        <v>26</v>
      </c>
      <c r="AQ66" s="74">
        <f t="shared" si="61"/>
        <v>21</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579</v>
      </c>
      <c r="W67" s="74">
        <f t="shared" si="44"/>
        <v>45</v>
      </c>
      <c r="Y67" s="74">
        <v>78</v>
      </c>
      <c r="AA67" s="74">
        <f t="shared" si="45"/>
        <v>45</v>
      </c>
      <c r="AB67" s="74">
        <f t="shared" si="46"/>
        <v>41</v>
      </c>
      <c r="AC67" s="74">
        <f t="shared" si="47"/>
        <v>41</v>
      </c>
      <c r="AD67" s="74">
        <f t="shared" si="48"/>
        <v>41</v>
      </c>
      <c r="AE67" s="74">
        <f t="shared" si="49"/>
        <v>37</v>
      </c>
      <c r="AF67" s="74">
        <f t="shared" si="50"/>
        <v>38</v>
      </c>
      <c r="AG67" s="74">
        <f t="shared" si="51"/>
        <v>37</v>
      </c>
      <c r="AH67" s="74">
        <f t="shared" si="52"/>
        <v>40</v>
      </c>
      <c r="AI67" s="74">
        <f t="shared" si="53"/>
        <v>39</v>
      </c>
      <c r="AJ67" s="74">
        <f t="shared" si="54"/>
        <v>39</v>
      </c>
      <c r="AK67" s="74">
        <f t="shared" si="55"/>
        <v>32</v>
      </c>
      <c r="AL67" s="74">
        <f t="shared" si="56"/>
        <v>33</v>
      </c>
      <c r="AM67" s="74">
        <f t="shared" si="57"/>
        <v>33</v>
      </c>
      <c r="AN67" s="74">
        <f t="shared" si="58"/>
        <v>27</v>
      </c>
      <c r="AO67" s="74">
        <f t="shared" si="59"/>
        <v>29</v>
      </c>
      <c r="AP67" s="74">
        <f t="shared" si="60"/>
        <v>27</v>
      </c>
      <c r="AQ67" s="74">
        <f t="shared" si="61"/>
        <v>22</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595</v>
      </c>
      <c r="W68" s="74">
        <f t="shared" si="44"/>
        <v>46</v>
      </c>
      <c r="Y68" s="74">
        <v>79</v>
      </c>
      <c r="AA68" s="74">
        <f t="shared" si="45"/>
        <v>46</v>
      </c>
      <c r="AB68" s="74">
        <f t="shared" si="46"/>
        <v>42</v>
      </c>
      <c r="AC68" s="74">
        <f t="shared" si="47"/>
        <v>42</v>
      </c>
      <c r="AD68" s="74">
        <f t="shared" si="48"/>
        <v>42</v>
      </c>
      <c r="AE68" s="74">
        <f t="shared" si="49"/>
        <v>38</v>
      </c>
      <c r="AF68" s="74">
        <f t="shared" si="50"/>
        <v>39</v>
      </c>
      <c r="AG68" s="74">
        <f t="shared" si="51"/>
        <v>38</v>
      </c>
      <c r="AH68" s="74">
        <f t="shared" si="52"/>
        <v>41</v>
      </c>
      <c r="AI68" s="74">
        <f t="shared" si="53"/>
        <v>40</v>
      </c>
      <c r="AJ68" s="74">
        <f t="shared" si="54"/>
        <v>40</v>
      </c>
      <c r="AK68" s="74">
        <f t="shared" si="55"/>
        <v>33</v>
      </c>
      <c r="AL68" s="74">
        <f t="shared" si="56"/>
        <v>34</v>
      </c>
      <c r="AM68" s="74">
        <f t="shared" si="57"/>
        <v>34</v>
      </c>
      <c r="AN68" s="74">
        <f t="shared" si="58"/>
        <v>28</v>
      </c>
      <c r="AO68" s="74">
        <f t="shared" si="59"/>
        <v>30</v>
      </c>
      <c r="AP68" s="74">
        <f t="shared" si="60"/>
        <v>28</v>
      </c>
      <c r="AQ68" s="74">
        <f t="shared" si="61"/>
        <v>23</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611</v>
      </c>
      <c r="W69" s="74">
        <f t="shared" ref="W69:W89" si="76">MAX(AA69:AQ69)</f>
        <v>47</v>
      </c>
      <c r="Y69" s="74">
        <v>80</v>
      </c>
      <c r="AA69" s="74">
        <f t="shared" ref="AA69:AA89" si="77">ROUND(D69-D$2,0)</f>
        <v>47</v>
      </c>
      <c r="AB69" s="74">
        <f t="shared" ref="AB69:AB89" si="78">ROUND(E69-E$2,0)</f>
        <v>43</v>
      </c>
      <c r="AC69" s="74">
        <f t="shared" ref="AC69:AC89" si="79">ROUND(F69-F$2,0)</f>
        <v>43</v>
      </c>
      <c r="AD69" s="74">
        <f t="shared" ref="AD69:AD89" si="80">ROUND(G69-G$2,0)</f>
        <v>43</v>
      </c>
      <c r="AE69" s="74">
        <f t="shared" ref="AE69:AE89" si="81">ROUND(H69-H$2,0)</f>
        <v>39</v>
      </c>
      <c r="AF69" s="74">
        <f t="shared" ref="AF69:AF89" si="82">ROUND(I69-I$2,0)</f>
        <v>40</v>
      </c>
      <c r="AG69" s="74">
        <f t="shared" ref="AG69:AG89" si="83">ROUND(J69-J$2,0)</f>
        <v>39</v>
      </c>
      <c r="AH69" s="74">
        <f t="shared" ref="AH69:AH89" si="84">ROUND(K69-K$2,0)</f>
        <v>42</v>
      </c>
      <c r="AI69" s="74">
        <f t="shared" ref="AI69:AI89" si="85">ROUND(L69-L$2,0)</f>
        <v>41</v>
      </c>
      <c r="AJ69" s="74">
        <f t="shared" ref="AJ69:AJ89" si="86">ROUND(M69-M$2,0)</f>
        <v>41</v>
      </c>
      <c r="AK69" s="74">
        <f t="shared" ref="AK69:AK89" si="87">ROUND(N69-N$2,0)</f>
        <v>34</v>
      </c>
      <c r="AL69" s="74">
        <f t="shared" ref="AL69:AL89" si="88">ROUND(O69-O$2,0)</f>
        <v>35</v>
      </c>
      <c r="AM69" s="74">
        <f t="shared" ref="AM69:AM89" si="89">ROUND(P69-P$2,0)</f>
        <v>35</v>
      </c>
      <c r="AN69" s="74">
        <f t="shared" ref="AN69:AN89" si="90">ROUND(Q69-Q$2,0)</f>
        <v>29</v>
      </c>
      <c r="AO69" s="74">
        <f t="shared" ref="AO69:AO89" si="91">ROUND(R69-R$2,0)</f>
        <v>31</v>
      </c>
      <c r="AP69" s="74">
        <f t="shared" ref="AP69:AP89" si="92">ROUND(S69-S$2,0)</f>
        <v>29</v>
      </c>
      <c r="AQ69" s="74">
        <f t="shared" ref="AQ69:AQ89" si="93">ROUND(T69-T$2,0)</f>
        <v>24</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627</v>
      </c>
      <c r="W70" s="74">
        <f t="shared" si="76"/>
        <v>48</v>
      </c>
      <c r="Y70" s="74">
        <v>81</v>
      </c>
      <c r="AA70" s="74">
        <f t="shared" si="77"/>
        <v>48</v>
      </c>
      <c r="AB70" s="74">
        <f t="shared" si="78"/>
        <v>44</v>
      </c>
      <c r="AC70" s="74">
        <f t="shared" si="79"/>
        <v>44</v>
      </c>
      <c r="AD70" s="74">
        <f t="shared" si="80"/>
        <v>44</v>
      </c>
      <c r="AE70" s="74">
        <f t="shared" si="81"/>
        <v>40</v>
      </c>
      <c r="AF70" s="74">
        <f t="shared" si="82"/>
        <v>41</v>
      </c>
      <c r="AG70" s="74">
        <f t="shared" si="83"/>
        <v>40</v>
      </c>
      <c r="AH70" s="74">
        <f t="shared" si="84"/>
        <v>43</v>
      </c>
      <c r="AI70" s="74">
        <f t="shared" si="85"/>
        <v>42</v>
      </c>
      <c r="AJ70" s="74">
        <f t="shared" si="86"/>
        <v>42</v>
      </c>
      <c r="AK70" s="74">
        <f t="shared" si="87"/>
        <v>35</v>
      </c>
      <c r="AL70" s="74">
        <f t="shared" si="88"/>
        <v>36</v>
      </c>
      <c r="AM70" s="74">
        <f t="shared" si="89"/>
        <v>36</v>
      </c>
      <c r="AN70" s="74">
        <f t="shared" si="90"/>
        <v>30</v>
      </c>
      <c r="AO70" s="74">
        <f t="shared" si="91"/>
        <v>32</v>
      </c>
      <c r="AP70" s="74">
        <f t="shared" si="92"/>
        <v>30</v>
      </c>
      <c r="AQ70" s="74">
        <f t="shared" si="93"/>
        <v>25</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643</v>
      </c>
      <c r="W71" s="74">
        <f t="shared" si="76"/>
        <v>49</v>
      </c>
      <c r="Y71" s="74">
        <v>82</v>
      </c>
      <c r="AA71" s="74">
        <f t="shared" si="77"/>
        <v>49</v>
      </c>
      <c r="AB71" s="74">
        <f t="shared" si="78"/>
        <v>45</v>
      </c>
      <c r="AC71" s="74">
        <f t="shared" si="79"/>
        <v>45</v>
      </c>
      <c r="AD71" s="74">
        <f t="shared" si="80"/>
        <v>45</v>
      </c>
      <c r="AE71" s="74">
        <f t="shared" si="81"/>
        <v>41</v>
      </c>
      <c r="AF71" s="74">
        <f t="shared" si="82"/>
        <v>42</v>
      </c>
      <c r="AG71" s="74">
        <f t="shared" si="83"/>
        <v>41</v>
      </c>
      <c r="AH71" s="74">
        <f t="shared" si="84"/>
        <v>44</v>
      </c>
      <c r="AI71" s="74">
        <f t="shared" si="85"/>
        <v>43</v>
      </c>
      <c r="AJ71" s="74">
        <f t="shared" si="86"/>
        <v>43</v>
      </c>
      <c r="AK71" s="74">
        <f t="shared" si="87"/>
        <v>36</v>
      </c>
      <c r="AL71" s="74">
        <f t="shared" si="88"/>
        <v>37</v>
      </c>
      <c r="AM71" s="74">
        <f t="shared" si="89"/>
        <v>37</v>
      </c>
      <c r="AN71" s="74">
        <f t="shared" si="90"/>
        <v>31</v>
      </c>
      <c r="AO71" s="74">
        <f t="shared" si="91"/>
        <v>33</v>
      </c>
      <c r="AP71" s="74">
        <f t="shared" si="92"/>
        <v>31</v>
      </c>
      <c r="AQ71" s="74">
        <f t="shared" si="93"/>
        <v>26</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659</v>
      </c>
      <c r="W72" s="74">
        <f t="shared" si="76"/>
        <v>50</v>
      </c>
      <c r="Y72" s="74">
        <v>83</v>
      </c>
      <c r="AA72" s="74">
        <f t="shared" si="77"/>
        <v>50</v>
      </c>
      <c r="AB72" s="74">
        <f t="shared" si="78"/>
        <v>46</v>
      </c>
      <c r="AC72" s="74">
        <f t="shared" si="79"/>
        <v>46</v>
      </c>
      <c r="AD72" s="74">
        <f t="shared" si="80"/>
        <v>46</v>
      </c>
      <c r="AE72" s="74">
        <f t="shared" si="81"/>
        <v>42</v>
      </c>
      <c r="AF72" s="74">
        <f t="shared" si="82"/>
        <v>43</v>
      </c>
      <c r="AG72" s="74">
        <f t="shared" si="83"/>
        <v>42</v>
      </c>
      <c r="AH72" s="74">
        <f t="shared" si="84"/>
        <v>45</v>
      </c>
      <c r="AI72" s="74">
        <f t="shared" si="85"/>
        <v>44</v>
      </c>
      <c r="AJ72" s="74">
        <f t="shared" si="86"/>
        <v>44</v>
      </c>
      <c r="AK72" s="74">
        <f t="shared" si="87"/>
        <v>37</v>
      </c>
      <c r="AL72" s="74">
        <f t="shared" si="88"/>
        <v>38</v>
      </c>
      <c r="AM72" s="74">
        <f t="shared" si="89"/>
        <v>38</v>
      </c>
      <c r="AN72" s="74">
        <f t="shared" si="90"/>
        <v>32</v>
      </c>
      <c r="AO72" s="74">
        <f t="shared" si="91"/>
        <v>34</v>
      </c>
      <c r="AP72" s="74">
        <f t="shared" si="92"/>
        <v>32</v>
      </c>
      <c r="AQ72" s="74">
        <f t="shared" si="93"/>
        <v>27</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675</v>
      </c>
      <c r="W73" s="74">
        <f t="shared" si="76"/>
        <v>51</v>
      </c>
      <c r="Y73" s="74">
        <v>84</v>
      </c>
      <c r="AA73" s="74">
        <f t="shared" si="77"/>
        <v>51</v>
      </c>
      <c r="AB73" s="74">
        <f t="shared" si="78"/>
        <v>47</v>
      </c>
      <c r="AC73" s="74">
        <f t="shared" si="79"/>
        <v>47</v>
      </c>
      <c r="AD73" s="74">
        <f t="shared" si="80"/>
        <v>47</v>
      </c>
      <c r="AE73" s="74">
        <f t="shared" si="81"/>
        <v>43</v>
      </c>
      <c r="AF73" s="74">
        <f t="shared" si="82"/>
        <v>44</v>
      </c>
      <c r="AG73" s="74">
        <f t="shared" si="83"/>
        <v>43</v>
      </c>
      <c r="AH73" s="74">
        <f t="shared" si="84"/>
        <v>46</v>
      </c>
      <c r="AI73" s="74">
        <f t="shared" si="85"/>
        <v>45</v>
      </c>
      <c r="AJ73" s="74">
        <f t="shared" si="86"/>
        <v>45</v>
      </c>
      <c r="AK73" s="74">
        <f t="shared" si="87"/>
        <v>38</v>
      </c>
      <c r="AL73" s="74">
        <f t="shared" si="88"/>
        <v>39</v>
      </c>
      <c r="AM73" s="74">
        <f t="shared" si="89"/>
        <v>39</v>
      </c>
      <c r="AN73" s="74">
        <f t="shared" si="90"/>
        <v>33</v>
      </c>
      <c r="AO73" s="74">
        <f t="shared" si="91"/>
        <v>35</v>
      </c>
      <c r="AP73" s="74">
        <f t="shared" si="92"/>
        <v>33</v>
      </c>
      <c r="AQ73" s="74">
        <f t="shared" si="93"/>
        <v>28</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691</v>
      </c>
      <c r="W74" s="74">
        <f t="shared" si="76"/>
        <v>52</v>
      </c>
      <c r="Y74" s="74">
        <v>85</v>
      </c>
      <c r="AA74" s="74">
        <f t="shared" si="77"/>
        <v>52</v>
      </c>
      <c r="AB74" s="74">
        <f t="shared" si="78"/>
        <v>48</v>
      </c>
      <c r="AC74" s="74">
        <f t="shared" si="79"/>
        <v>48</v>
      </c>
      <c r="AD74" s="74">
        <f t="shared" si="80"/>
        <v>48</v>
      </c>
      <c r="AE74" s="74">
        <f t="shared" si="81"/>
        <v>44</v>
      </c>
      <c r="AF74" s="74">
        <f t="shared" si="82"/>
        <v>45</v>
      </c>
      <c r="AG74" s="74">
        <f t="shared" si="83"/>
        <v>44</v>
      </c>
      <c r="AH74" s="74">
        <f t="shared" si="84"/>
        <v>47</v>
      </c>
      <c r="AI74" s="74">
        <f t="shared" si="85"/>
        <v>46</v>
      </c>
      <c r="AJ74" s="74">
        <f t="shared" si="86"/>
        <v>46</v>
      </c>
      <c r="AK74" s="74">
        <f t="shared" si="87"/>
        <v>39</v>
      </c>
      <c r="AL74" s="74">
        <f t="shared" si="88"/>
        <v>40</v>
      </c>
      <c r="AM74" s="74">
        <f t="shared" si="89"/>
        <v>40</v>
      </c>
      <c r="AN74" s="74">
        <f t="shared" si="90"/>
        <v>34</v>
      </c>
      <c r="AO74" s="74">
        <f t="shared" si="91"/>
        <v>36</v>
      </c>
      <c r="AP74" s="74">
        <f t="shared" si="92"/>
        <v>34</v>
      </c>
      <c r="AQ74" s="74">
        <f t="shared" si="93"/>
        <v>29</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707</v>
      </c>
      <c r="W75" s="74">
        <f t="shared" si="76"/>
        <v>53</v>
      </c>
      <c r="Y75" s="74">
        <v>86</v>
      </c>
      <c r="AA75" s="74">
        <f t="shared" si="77"/>
        <v>53</v>
      </c>
      <c r="AB75" s="74">
        <f t="shared" si="78"/>
        <v>49</v>
      </c>
      <c r="AC75" s="74">
        <f t="shared" si="79"/>
        <v>49</v>
      </c>
      <c r="AD75" s="74">
        <f t="shared" si="80"/>
        <v>49</v>
      </c>
      <c r="AE75" s="74">
        <f t="shared" si="81"/>
        <v>45</v>
      </c>
      <c r="AF75" s="74">
        <f t="shared" si="82"/>
        <v>46</v>
      </c>
      <c r="AG75" s="74">
        <f t="shared" si="83"/>
        <v>45</v>
      </c>
      <c r="AH75" s="74">
        <f t="shared" si="84"/>
        <v>48</v>
      </c>
      <c r="AI75" s="74">
        <f t="shared" si="85"/>
        <v>47</v>
      </c>
      <c r="AJ75" s="74">
        <f t="shared" si="86"/>
        <v>47</v>
      </c>
      <c r="AK75" s="74">
        <f t="shared" si="87"/>
        <v>40</v>
      </c>
      <c r="AL75" s="74">
        <f t="shared" si="88"/>
        <v>41</v>
      </c>
      <c r="AM75" s="74">
        <f t="shared" si="89"/>
        <v>41</v>
      </c>
      <c r="AN75" s="74">
        <f t="shared" si="90"/>
        <v>35</v>
      </c>
      <c r="AO75" s="74">
        <f t="shared" si="91"/>
        <v>37</v>
      </c>
      <c r="AP75" s="74">
        <f t="shared" si="92"/>
        <v>35</v>
      </c>
      <c r="AQ75" s="74">
        <f t="shared" si="93"/>
        <v>30</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723</v>
      </c>
      <c r="W76" s="74">
        <f t="shared" si="76"/>
        <v>54</v>
      </c>
      <c r="Y76" s="74">
        <v>87</v>
      </c>
      <c r="AA76" s="74">
        <f t="shared" si="77"/>
        <v>54</v>
      </c>
      <c r="AB76" s="74">
        <f t="shared" si="78"/>
        <v>50</v>
      </c>
      <c r="AC76" s="74">
        <f t="shared" si="79"/>
        <v>50</v>
      </c>
      <c r="AD76" s="74">
        <f t="shared" si="80"/>
        <v>50</v>
      </c>
      <c r="AE76" s="74">
        <f t="shared" si="81"/>
        <v>46</v>
      </c>
      <c r="AF76" s="74">
        <f t="shared" si="82"/>
        <v>47</v>
      </c>
      <c r="AG76" s="74">
        <f t="shared" si="83"/>
        <v>46</v>
      </c>
      <c r="AH76" s="74">
        <f t="shared" si="84"/>
        <v>49</v>
      </c>
      <c r="AI76" s="74">
        <f t="shared" si="85"/>
        <v>48</v>
      </c>
      <c r="AJ76" s="74">
        <f t="shared" si="86"/>
        <v>48</v>
      </c>
      <c r="AK76" s="74">
        <f t="shared" si="87"/>
        <v>41</v>
      </c>
      <c r="AL76" s="74">
        <f t="shared" si="88"/>
        <v>42</v>
      </c>
      <c r="AM76" s="74">
        <f t="shared" si="89"/>
        <v>42</v>
      </c>
      <c r="AN76" s="74">
        <f t="shared" si="90"/>
        <v>36</v>
      </c>
      <c r="AO76" s="74">
        <f t="shared" si="91"/>
        <v>38</v>
      </c>
      <c r="AP76" s="74">
        <f t="shared" si="92"/>
        <v>36</v>
      </c>
      <c r="AQ76" s="74">
        <f t="shared" si="93"/>
        <v>31</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739</v>
      </c>
      <c r="W77" s="74">
        <f t="shared" si="76"/>
        <v>55</v>
      </c>
      <c r="Y77" s="74">
        <v>88</v>
      </c>
      <c r="AA77" s="74">
        <f t="shared" si="77"/>
        <v>55</v>
      </c>
      <c r="AB77" s="74">
        <f t="shared" si="78"/>
        <v>51</v>
      </c>
      <c r="AC77" s="74">
        <f t="shared" si="79"/>
        <v>51</v>
      </c>
      <c r="AD77" s="74">
        <f t="shared" si="80"/>
        <v>51</v>
      </c>
      <c r="AE77" s="74">
        <f t="shared" si="81"/>
        <v>47</v>
      </c>
      <c r="AF77" s="74">
        <f t="shared" si="82"/>
        <v>48</v>
      </c>
      <c r="AG77" s="74">
        <f t="shared" si="83"/>
        <v>47</v>
      </c>
      <c r="AH77" s="74">
        <f t="shared" si="84"/>
        <v>50</v>
      </c>
      <c r="AI77" s="74">
        <f t="shared" si="85"/>
        <v>49</v>
      </c>
      <c r="AJ77" s="74">
        <f t="shared" si="86"/>
        <v>49</v>
      </c>
      <c r="AK77" s="74">
        <f t="shared" si="87"/>
        <v>42</v>
      </c>
      <c r="AL77" s="74">
        <f t="shared" si="88"/>
        <v>43</v>
      </c>
      <c r="AM77" s="74">
        <f t="shared" si="89"/>
        <v>43</v>
      </c>
      <c r="AN77" s="74">
        <f t="shared" si="90"/>
        <v>37</v>
      </c>
      <c r="AO77" s="74">
        <f t="shared" si="91"/>
        <v>39</v>
      </c>
      <c r="AP77" s="74">
        <f t="shared" si="92"/>
        <v>37</v>
      </c>
      <c r="AQ77" s="74">
        <f t="shared" si="93"/>
        <v>32</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755</v>
      </c>
      <c r="W78" s="74">
        <f t="shared" si="76"/>
        <v>56</v>
      </c>
      <c r="Y78" s="74">
        <v>89</v>
      </c>
      <c r="AA78" s="74">
        <f t="shared" si="77"/>
        <v>56</v>
      </c>
      <c r="AB78" s="74">
        <f t="shared" si="78"/>
        <v>52</v>
      </c>
      <c r="AC78" s="74">
        <f t="shared" si="79"/>
        <v>52</v>
      </c>
      <c r="AD78" s="74">
        <f t="shared" si="80"/>
        <v>52</v>
      </c>
      <c r="AE78" s="74">
        <f t="shared" si="81"/>
        <v>48</v>
      </c>
      <c r="AF78" s="74">
        <f t="shared" si="82"/>
        <v>49</v>
      </c>
      <c r="AG78" s="74">
        <f t="shared" si="83"/>
        <v>48</v>
      </c>
      <c r="AH78" s="74">
        <f t="shared" si="84"/>
        <v>51</v>
      </c>
      <c r="AI78" s="74">
        <f t="shared" si="85"/>
        <v>50</v>
      </c>
      <c r="AJ78" s="74">
        <f t="shared" si="86"/>
        <v>50</v>
      </c>
      <c r="AK78" s="74">
        <f t="shared" si="87"/>
        <v>43</v>
      </c>
      <c r="AL78" s="74">
        <f t="shared" si="88"/>
        <v>44</v>
      </c>
      <c r="AM78" s="74">
        <f t="shared" si="89"/>
        <v>44</v>
      </c>
      <c r="AN78" s="74">
        <f t="shared" si="90"/>
        <v>38</v>
      </c>
      <c r="AO78" s="74">
        <f t="shared" si="91"/>
        <v>40</v>
      </c>
      <c r="AP78" s="74">
        <f t="shared" si="92"/>
        <v>38</v>
      </c>
      <c r="AQ78" s="74">
        <f t="shared" si="93"/>
        <v>33</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771</v>
      </c>
      <c r="W79" s="74">
        <f t="shared" si="76"/>
        <v>57</v>
      </c>
      <c r="Y79" s="74">
        <v>90</v>
      </c>
      <c r="AA79" s="74">
        <f t="shared" si="77"/>
        <v>57</v>
      </c>
      <c r="AB79" s="74">
        <f t="shared" si="78"/>
        <v>53</v>
      </c>
      <c r="AC79" s="74">
        <f t="shared" si="79"/>
        <v>53</v>
      </c>
      <c r="AD79" s="74">
        <f t="shared" si="80"/>
        <v>53</v>
      </c>
      <c r="AE79" s="74">
        <f t="shared" si="81"/>
        <v>49</v>
      </c>
      <c r="AF79" s="74">
        <f t="shared" si="82"/>
        <v>50</v>
      </c>
      <c r="AG79" s="74">
        <f t="shared" si="83"/>
        <v>49</v>
      </c>
      <c r="AH79" s="74">
        <f t="shared" si="84"/>
        <v>52</v>
      </c>
      <c r="AI79" s="74">
        <f t="shared" si="85"/>
        <v>51</v>
      </c>
      <c r="AJ79" s="74">
        <f t="shared" si="86"/>
        <v>51</v>
      </c>
      <c r="AK79" s="74">
        <f t="shared" si="87"/>
        <v>44</v>
      </c>
      <c r="AL79" s="74">
        <f t="shared" si="88"/>
        <v>45</v>
      </c>
      <c r="AM79" s="74">
        <f t="shared" si="89"/>
        <v>45</v>
      </c>
      <c r="AN79" s="74">
        <f t="shared" si="90"/>
        <v>39</v>
      </c>
      <c r="AO79" s="74">
        <f t="shared" si="91"/>
        <v>41</v>
      </c>
      <c r="AP79" s="74">
        <f t="shared" si="92"/>
        <v>39</v>
      </c>
      <c r="AQ79" s="74">
        <f t="shared" si="93"/>
        <v>34</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787</v>
      </c>
      <c r="W80" s="74">
        <f t="shared" si="76"/>
        <v>58</v>
      </c>
      <c r="Y80" s="74">
        <v>91</v>
      </c>
      <c r="AA80" s="74">
        <f t="shared" si="77"/>
        <v>58</v>
      </c>
      <c r="AB80" s="74">
        <f t="shared" si="78"/>
        <v>54</v>
      </c>
      <c r="AC80" s="74">
        <f t="shared" si="79"/>
        <v>54</v>
      </c>
      <c r="AD80" s="74">
        <f t="shared" si="80"/>
        <v>54</v>
      </c>
      <c r="AE80" s="74">
        <f t="shared" si="81"/>
        <v>50</v>
      </c>
      <c r="AF80" s="74">
        <f t="shared" si="82"/>
        <v>51</v>
      </c>
      <c r="AG80" s="74">
        <f t="shared" si="83"/>
        <v>50</v>
      </c>
      <c r="AH80" s="74">
        <f t="shared" si="84"/>
        <v>53</v>
      </c>
      <c r="AI80" s="74">
        <f t="shared" si="85"/>
        <v>52</v>
      </c>
      <c r="AJ80" s="74">
        <f t="shared" si="86"/>
        <v>52</v>
      </c>
      <c r="AK80" s="74">
        <f t="shared" si="87"/>
        <v>45</v>
      </c>
      <c r="AL80" s="74">
        <f t="shared" si="88"/>
        <v>46</v>
      </c>
      <c r="AM80" s="74">
        <f t="shared" si="89"/>
        <v>46</v>
      </c>
      <c r="AN80" s="74">
        <f t="shared" si="90"/>
        <v>40</v>
      </c>
      <c r="AO80" s="74">
        <f t="shared" si="91"/>
        <v>42</v>
      </c>
      <c r="AP80" s="74">
        <f t="shared" si="92"/>
        <v>40</v>
      </c>
      <c r="AQ80" s="74">
        <f t="shared" si="93"/>
        <v>35</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803</v>
      </c>
      <c r="W81" s="74">
        <f t="shared" si="76"/>
        <v>59</v>
      </c>
      <c r="Y81" s="74">
        <v>92</v>
      </c>
      <c r="AA81" s="74">
        <f t="shared" si="77"/>
        <v>59</v>
      </c>
      <c r="AB81" s="74">
        <f t="shared" si="78"/>
        <v>55</v>
      </c>
      <c r="AC81" s="74">
        <f t="shared" si="79"/>
        <v>55</v>
      </c>
      <c r="AD81" s="74">
        <f t="shared" si="80"/>
        <v>55</v>
      </c>
      <c r="AE81" s="74">
        <f t="shared" si="81"/>
        <v>51</v>
      </c>
      <c r="AF81" s="74">
        <f t="shared" si="82"/>
        <v>52</v>
      </c>
      <c r="AG81" s="74">
        <f t="shared" si="83"/>
        <v>51</v>
      </c>
      <c r="AH81" s="74">
        <f t="shared" si="84"/>
        <v>54</v>
      </c>
      <c r="AI81" s="74">
        <f t="shared" si="85"/>
        <v>53</v>
      </c>
      <c r="AJ81" s="74">
        <f t="shared" si="86"/>
        <v>53</v>
      </c>
      <c r="AK81" s="74">
        <f t="shared" si="87"/>
        <v>46</v>
      </c>
      <c r="AL81" s="74">
        <f t="shared" si="88"/>
        <v>47</v>
      </c>
      <c r="AM81" s="74">
        <f t="shared" si="89"/>
        <v>47</v>
      </c>
      <c r="AN81" s="74">
        <f t="shared" si="90"/>
        <v>41</v>
      </c>
      <c r="AO81" s="74">
        <f t="shared" si="91"/>
        <v>43</v>
      </c>
      <c r="AP81" s="74">
        <f t="shared" si="92"/>
        <v>41</v>
      </c>
      <c r="AQ81" s="74">
        <f t="shared" si="93"/>
        <v>36</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819</v>
      </c>
      <c r="W82" s="74">
        <f t="shared" si="76"/>
        <v>60</v>
      </c>
      <c r="Y82" s="74">
        <v>93</v>
      </c>
      <c r="AA82" s="74">
        <f t="shared" si="77"/>
        <v>60</v>
      </c>
      <c r="AB82" s="74">
        <f t="shared" si="78"/>
        <v>56</v>
      </c>
      <c r="AC82" s="74">
        <f t="shared" si="79"/>
        <v>56</v>
      </c>
      <c r="AD82" s="74">
        <f t="shared" si="80"/>
        <v>56</v>
      </c>
      <c r="AE82" s="74">
        <f t="shared" si="81"/>
        <v>52</v>
      </c>
      <c r="AF82" s="74">
        <f t="shared" si="82"/>
        <v>53</v>
      </c>
      <c r="AG82" s="74">
        <f t="shared" si="83"/>
        <v>52</v>
      </c>
      <c r="AH82" s="74">
        <f t="shared" si="84"/>
        <v>55</v>
      </c>
      <c r="AI82" s="74">
        <f t="shared" si="85"/>
        <v>54</v>
      </c>
      <c r="AJ82" s="74">
        <f t="shared" si="86"/>
        <v>54</v>
      </c>
      <c r="AK82" s="74">
        <f t="shared" si="87"/>
        <v>47</v>
      </c>
      <c r="AL82" s="74">
        <f t="shared" si="88"/>
        <v>48</v>
      </c>
      <c r="AM82" s="74">
        <f t="shared" si="89"/>
        <v>48</v>
      </c>
      <c r="AN82" s="74">
        <f t="shared" si="90"/>
        <v>42</v>
      </c>
      <c r="AO82" s="74">
        <f t="shared" si="91"/>
        <v>44</v>
      </c>
      <c r="AP82" s="74">
        <f t="shared" si="92"/>
        <v>42</v>
      </c>
      <c r="AQ82" s="74">
        <f t="shared" si="93"/>
        <v>37</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835</v>
      </c>
      <c r="W83" s="74">
        <f t="shared" si="76"/>
        <v>61</v>
      </c>
      <c r="Y83" s="74">
        <v>94</v>
      </c>
      <c r="AA83" s="74">
        <f t="shared" si="77"/>
        <v>61</v>
      </c>
      <c r="AB83" s="74">
        <f t="shared" si="78"/>
        <v>57</v>
      </c>
      <c r="AC83" s="74">
        <f t="shared" si="79"/>
        <v>57</v>
      </c>
      <c r="AD83" s="74">
        <f t="shared" si="80"/>
        <v>57</v>
      </c>
      <c r="AE83" s="74">
        <f t="shared" si="81"/>
        <v>53</v>
      </c>
      <c r="AF83" s="74">
        <f t="shared" si="82"/>
        <v>54</v>
      </c>
      <c r="AG83" s="74">
        <f t="shared" si="83"/>
        <v>53</v>
      </c>
      <c r="AH83" s="74">
        <f t="shared" si="84"/>
        <v>56</v>
      </c>
      <c r="AI83" s="74">
        <f t="shared" si="85"/>
        <v>55</v>
      </c>
      <c r="AJ83" s="74">
        <f t="shared" si="86"/>
        <v>55</v>
      </c>
      <c r="AK83" s="74">
        <f t="shared" si="87"/>
        <v>48</v>
      </c>
      <c r="AL83" s="74">
        <f t="shared" si="88"/>
        <v>49</v>
      </c>
      <c r="AM83" s="74">
        <f t="shared" si="89"/>
        <v>49</v>
      </c>
      <c r="AN83" s="74">
        <f t="shared" si="90"/>
        <v>43</v>
      </c>
      <c r="AO83" s="74">
        <f t="shared" si="91"/>
        <v>45</v>
      </c>
      <c r="AP83" s="74">
        <f t="shared" si="92"/>
        <v>43</v>
      </c>
      <c r="AQ83" s="74">
        <f t="shared" si="93"/>
        <v>38</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851</v>
      </c>
      <c r="W84" s="74">
        <f t="shared" si="76"/>
        <v>62</v>
      </c>
      <c r="Y84" s="74">
        <v>95</v>
      </c>
      <c r="AA84" s="74">
        <f t="shared" si="77"/>
        <v>62</v>
      </c>
      <c r="AB84" s="74">
        <f t="shared" si="78"/>
        <v>58</v>
      </c>
      <c r="AC84" s="74">
        <f t="shared" si="79"/>
        <v>58</v>
      </c>
      <c r="AD84" s="74">
        <f t="shared" si="80"/>
        <v>58</v>
      </c>
      <c r="AE84" s="74">
        <f t="shared" si="81"/>
        <v>54</v>
      </c>
      <c r="AF84" s="74">
        <f t="shared" si="82"/>
        <v>55</v>
      </c>
      <c r="AG84" s="74">
        <f t="shared" si="83"/>
        <v>54</v>
      </c>
      <c r="AH84" s="74">
        <f t="shared" si="84"/>
        <v>57</v>
      </c>
      <c r="AI84" s="74">
        <f t="shared" si="85"/>
        <v>56</v>
      </c>
      <c r="AJ84" s="74">
        <f t="shared" si="86"/>
        <v>56</v>
      </c>
      <c r="AK84" s="74">
        <f t="shared" si="87"/>
        <v>49</v>
      </c>
      <c r="AL84" s="74">
        <f t="shared" si="88"/>
        <v>50</v>
      </c>
      <c r="AM84" s="74">
        <f t="shared" si="89"/>
        <v>50</v>
      </c>
      <c r="AN84" s="74">
        <f t="shared" si="90"/>
        <v>44</v>
      </c>
      <c r="AO84" s="74">
        <f t="shared" si="91"/>
        <v>46</v>
      </c>
      <c r="AP84" s="74">
        <f t="shared" si="92"/>
        <v>44</v>
      </c>
      <c r="AQ84" s="74">
        <f t="shared" si="93"/>
        <v>39</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867</v>
      </c>
      <c r="W85" s="74">
        <f t="shared" si="76"/>
        <v>63</v>
      </c>
      <c r="Y85" s="74">
        <v>96</v>
      </c>
      <c r="AA85" s="74">
        <f t="shared" si="77"/>
        <v>63</v>
      </c>
      <c r="AB85" s="74">
        <f t="shared" si="78"/>
        <v>59</v>
      </c>
      <c r="AC85" s="74">
        <f t="shared" si="79"/>
        <v>59</v>
      </c>
      <c r="AD85" s="74">
        <f t="shared" si="80"/>
        <v>59</v>
      </c>
      <c r="AE85" s="74">
        <f t="shared" si="81"/>
        <v>55</v>
      </c>
      <c r="AF85" s="74">
        <f t="shared" si="82"/>
        <v>56</v>
      </c>
      <c r="AG85" s="74">
        <f t="shared" si="83"/>
        <v>55</v>
      </c>
      <c r="AH85" s="74">
        <f t="shared" si="84"/>
        <v>58</v>
      </c>
      <c r="AI85" s="74">
        <f t="shared" si="85"/>
        <v>57</v>
      </c>
      <c r="AJ85" s="74">
        <f t="shared" si="86"/>
        <v>57</v>
      </c>
      <c r="AK85" s="74">
        <f t="shared" si="87"/>
        <v>50</v>
      </c>
      <c r="AL85" s="74">
        <f t="shared" si="88"/>
        <v>51</v>
      </c>
      <c r="AM85" s="74">
        <f t="shared" si="89"/>
        <v>51</v>
      </c>
      <c r="AN85" s="74">
        <f t="shared" si="90"/>
        <v>45</v>
      </c>
      <c r="AO85" s="74">
        <f t="shared" si="91"/>
        <v>47</v>
      </c>
      <c r="AP85" s="74">
        <f t="shared" si="92"/>
        <v>45</v>
      </c>
      <c r="AQ85" s="74">
        <f t="shared" si="93"/>
        <v>40</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883</v>
      </c>
      <c r="W86" s="74">
        <f t="shared" si="76"/>
        <v>64</v>
      </c>
      <c r="Y86" s="74">
        <v>97</v>
      </c>
      <c r="AA86" s="74">
        <f t="shared" si="77"/>
        <v>64</v>
      </c>
      <c r="AB86" s="74">
        <f t="shared" si="78"/>
        <v>60</v>
      </c>
      <c r="AC86" s="74">
        <f t="shared" si="79"/>
        <v>60</v>
      </c>
      <c r="AD86" s="74">
        <f t="shared" si="80"/>
        <v>60</v>
      </c>
      <c r="AE86" s="74">
        <f t="shared" si="81"/>
        <v>56</v>
      </c>
      <c r="AF86" s="74">
        <f t="shared" si="82"/>
        <v>57</v>
      </c>
      <c r="AG86" s="74">
        <f t="shared" si="83"/>
        <v>56</v>
      </c>
      <c r="AH86" s="74">
        <f t="shared" si="84"/>
        <v>59</v>
      </c>
      <c r="AI86" s="74">
        <f t="shared" si="85"/>
        <v>58</v>
      </c>
      <c r="AJ86" s="74">
        <f t="shared" si="86"/>
        <v>58</v>
      </c>
      <c r="AK86" s="74">
        <f t="shared" si="87"/>
        <v>51</v>
      </c>
      <c r="AL86" s="74">
        <f t="shared" si="88"/>
        <v>52</v>
      </c>
      <c r="AM86" s="74">
        <f t="shared" si="89"/>
        <v>52</v>
      </c>
      <c r="AN86" s="74">
        <f t="shared" si="90"/>
        <v>46</v>
      </c>
      <c r="AO86" s="74">
        <f t="shared" si="91"/>
        <v>48</v>
      </c>
      <c r="AP86" s="74">
        <f t="shared" si="92"/>
        <v>46</v>
      </c>
      <c r="AQ86" s="74">
        <f t="shared" si="93"/>
        <v>41</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899</v>
      </c>
      <c r="W87" s="74">
        <f t="shared" si="76"/>
        <v>65</v>
      </c>
      <c r="Y87" s="74">
        <v>98</v>
      </c>
      <c r="AA87" s="74">
        <f t="shared" si="77"/>
        <v>65</v>
      </c>
      <c r="AB87" s="74">
        <f t="shared" si="78"/>
        <v>61</v>
      </c>
      <c r="AC87" s="74">
        <f t="shared" si="79"/>
        <v>61</v>
      </c>
      <c r="AD87" s="74">
        <f t="shared" si="80"/>
        <v>61</v>
      </c>
      <c r="AE87" s="74">
        <f t="shared" si="81"/>
        <v>57</v>
      </c>
      <c r="AF87" s="74">
        <f t="shared" si="82"/>
        <v>58</v>
      </c>
      <c r="AG87" s="74">
        <f t="shared" si="83"/>
        <v>57</v>
      </c>
      <c r="AH87" s="74">
        <f t="shared" si="84"/>
        <v>60</v>
      </c>
      <c r="AI87" s="74">
        <f t="shared" si="85"/>
        <v>59</v>
      </c>
      <c r="AJ87" s="74">
        <f t="shared" si="86"/>
        <v>59</v>
      </c>
      <c r="AK87" s="74">
        <f t="shared" si="87"/>
        <v>52</v>
      </c>
      <c r="AL87" s="74">
        <f t="shared" si="88"/>
        <v>53</v>
      </c>
      <c r="AM87" s="74">
        <f t="shared" si="89"/>
        <v>53</v>
      </c>
      <c r="AN87" s="74">
        <f t="shared" si="90"/>
        <v>47</v>
      </c>
      <c r="AO87" s="74">
        <f t="shared" si="91"/>
        <v>49</v>
      </c>
      <c r="AP87" s="74">
        <f t="shared" si="92"/>
        <v>47</v>
      </c>
      <c r="AQ87" s="74">
        <f t="shared" si="93"/>
        <v>42</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915</v>
      </c>
      <c r="W88" s="74">
        <f t="shared" si="76"/>
        <v>66</v>
      </c>
      <c r="Y88" s="74">
        <v>99</v>
      </c>
      <c r="AA88" s="74">
        <f t="shared" si="77"/>
        <v>66</v>
      </c>
      <c r="AB88" s="74">
        <f t="shared" si="78"/>
        <v>62</v>
      </c>
      <c r="AC88" s="74">
        <f t="shared" si="79"/>
        <v>62</v>
      </c>
      <c r="AD88" s="74">
        <f t="shared" si="80"/>
        <v>62</v>
      </c>
      <c r="AE88" s="74">
        <f t="shared" si="81"/>
        <v>58</v>
      </c>
      <c r="AF88" s="74">
        <f t="shared" si="82"/>
        <v>59</v>
      </c>
      <c r="AG88" s="74">
        <f t="shared" si="83"/>
        <v>58</v>
      </c>
      <c r="AH88" s="74">
        <f t="shared" si="84"/>
        <v>61</v>
      </c>
      <c r="AI88" s="74">
        <f t="shared" si="85"/>
        <v>60</v>
      </c>
      <c r="AJ88" s="74">
        <f t="shared" si="86"/>
        <v>60</v>
      </c>
      <c r="AK88" s="74">
        <f t="shared" si="87"/>
        <v>53</v>
      </c>
      <c r="AL88" s="74">
        <f t="shared" si="88"/>
        <v>54</v>
      </c>
      <c r="AM88" s="74">
        <f t="shared" si="89"/>
        <v>54</v>
      </c>
      <c r="AN88" s="74">
        <f t="shared" si="90"/>
        <v>48</v>
      </c>
      <c r="AO88" s="74">
        <f t="shared" si="91"/>
        <v>50</v>
      </c>
      <c r="AP88" s="74">
        <f t="shared" si="92"/>
        <v>48</v>
      </c>
      <c r="AQ88" s="74">
        <f t="shared" si="93"/>
        <v>43</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931</v>
      </c>
      <c r="W89" s="74">
        <f t="shared" si="76"/>
        <v>67</v>
      </c>
      <c r="Y89" s="74">
        <v>100</v>
      </c>
      <c r="AA89" s="74">
        <f t="shared" si="77"/>
        <v>67</v>
      </c>
      <c r="AB89" s="74">
        <f t="shared" si="78"/>
        <v>63</v>
      </c>
      <c r="AC89" s="74">
        <f t="shared" si="79"/>
        <v>63</v>
      </c>
      <c r="AD89" s="74">
        <f t="shared" si="80"/>
        <v>63</v>
      </c>
      <c r="AE89" s="74">
        <f t="shared" si="81"/>
        <v>59</v>
      </c>
      <c r="AF89" s="74">
        <f t="shared" si="82"/>
        <v>60</v>
      </c>
      <c r="AG89" s="74">
        <f t="shared" si="83"/>
        <v>59</v>
      </c>
      <c r="AH89" s="74">
        <f t="shared" si="84"/>
        <v>62</v>
      </c>
      <c r="AI89" s="74">
        <f t="shared" si="85"/>
        <v>61</v>
      </c>
      <c r="AJ89" s="74">
        <f t="shared" si="86"/>
        <v>61</v>
      </c>
      <c r="AK89" s="74">
        <f t="shared" si="87"/>
        <v>54</v>
      </c>
      <c r="AL89" s="74">
        <f t="shared" si="88"/>
        <v>55</v>
      </c>
      <c r="AM89" s="74">
        <f t="shared" si="89"/>
        <v>55</v>
      </c>
      <c r="AN89" s="74">
        <f t="shared" si="90"/>
        <v>49</v>
      </c>
      <c r="AO89" s="74">
        <f t="shared" si="91"/>
        <v>51</v>
      </c>
      <c r="AP89" s="74">
        <f t="shared" si="92"/>
        <v>49</v>
      </c>
      <c r="AQ89" s="74">
        <f t="shared" si="93"/>
        <v>44</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19.899999999999999</v>
      </c>
      <c r="D95" s="120">
        <f>'SLM Data'!E101</f>
        <v>17.399999999999999</v>
      </c>
      <c r="E95" s="120">
        <f>'SLM Data'!F101</f>
        <v>25</v>
      </c>
      <c r="F95" s="120">
        <f>'SLM Data'!G101</f>
        <v>27.2</v>
      </c>
      <c r="G95" s="120">
        <f>'SLM Data'!H101</f>
        <v>27.6</v>
      </c>
      <c r="H95" s="120">
        <f>'SLM Data'!I101</f>
        <v>36.1</v>
      </c>
      <c r="I95" s="120">
        <f>'SLM Data'!J101</f>
        <v>38.1</v>
      </c>
      <c r="J95" s="120">
        <f>'SLM Data'!K101</f>
        <v>39</v>
      </c>
      <c r="K95" s="120">
        <f>'SLM Data'!L101</f>
        <v>37.5</v>
      </c>
      <c r="L95" s="120">
        <f>'SLM Data'!M101</f>
        <v>39.5</v>
      </c>
      <c r="M95" s="120">
        <f>'SLM Data'!N101</f>
        <v>40.799999999999997</v>
      </c>
      <c r="N95" s="120">
        <f>'SLM Data'!O101</f>
        <v>48.5</v>
      </c>
      <c r="O95" s="120">
        <f>'SLM Data'!P101</f>
        <v>46.5</v>
      </c>
      <c r="P95" s="120">
        <f>'SLM Data'!Q101</f>
        <v>47.5</v>
      </c>
      <c r="Q95" s="120">
        <f>'SLM Data'!R101</f>
        <v>53.7</v>
      </c>
      <c r="R95" s="120">
        <f>'SLM Data'!S101</f>
        <v>51.9</v>
      </c>
      <c r="S95" s="120">
        <f>'SLM Data'!T101</f>
        <v>53.8</v>
      </c>
      <c r="T95" s="120">
        <f>'SLM Data'!U101</f>
        <v>59</v>
      </c>
      <c r="V95" s="74">
        <f>MATCH(LOOKUP(32,V98:V182),V98:V182,1)</f>
        <v>25</v>
      </c>
      <c r="W95" s="74">
        <f>MATCH(LOOKUP(8,W98:W182),W98:W182,1)</f>
        <v>26</v>
      </c>
      <c r="Y95" s="74">
        <f ca="1">OFFSET(Y97,MIN(V95:W95),0)</f>
        <v>40</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-17</v>
      </c>
      <c r="Y98" s="74">
        <v>16</v>
      </c>
      <c r="Z98" s="119"/>
      <c r="AA98" s="120">
        <f t="shared" ref="AA98:AA129" si="108">ROUND(D98-D$95,0)</f>
        <v>-17</v>
      </c>
      <c r="AB98" s="120">
        <f t="shared" ref="AB98:AB129" si="109">ROUND(E98-E$95,0)</f>
        <v>-22</v>
      </c>
      <c r="AC98" s="120">
        <f t="shared" ref="AC98:AC129" si="110">ROUND(F98-F$95,0)</f>
        <v>-21</v>
      </c>
      <c r="AD98" s="120">
        <f t="shared" ref="AD98:AD129" si="111">ROUND(G98-G$95,0)</f>
        <v>-19</v>
      </c>
      <c r="AE98" s="120">
        <f t="shared" ref="AE98:AE129" si="112">ROUND(H98-H$95,0)</f>
        <v>-24</v>
      </c>
      <c r="AF98" s="120">
        <f t="shared" ref="AF98:AF129" si="113">ROUND(I98-I$95,0)</f>
        <v>-23</v>
      </c>
      <c r="AG98" s="120">
        <f t="shared" ref="AG98:AG129" si="114">ROUND(J98-J$95,0)</f>
        <v>-23</v>
      </c>
      <c r="AH98" s="120">
        <f t="shared" ref="AH98:AH129" si="115">ROUND(K98-K$95,0)</f>
        <v>-21</v>
      </c>
      <c r="AI98" s="120">
        <f t="shared" ref="AI98:AI129" si="116">ROUND(L98-L$95,0)</f>
        <v>-22</v>
      </c>
      <c r="AJ98" s="120">
        <f t="shared" ref="AJ98:AJ129" si="117">ROUND(M98-M$95,0)</f>
        <v>-22</v>
      </c>
      <c r="AK98" s="120">
        <f t="shared" ref="AK98:AK129" si="118">ROUND(N98-N$95,0)</f>
        <v>-29</v>
      </c>
      <c r="AL98" s="120">
        <f t="shared" ref="AL98:AL129" si="119">ROUND(O98-O$95,0)</f>
        <v>-27</v>
      </c>
      <c r="AM98" s="120">
        <f t="shared" ref="AM98:AM129" si="120">ROUND(P98-P$95,0)</f>
        <v>-28</v>
      </c>
      <c r="AN98" s="120">
        <f t="shared" ref="AN98:AN129" si="121">ROUND(Q98-Q$95,0)</f>
        <v>-34</v>
      </c>
      <c r="AO98" s="120">
        <f t="shared" ref="AO98:AO129" si="122">ROUND(R98-R$95,0)</f>
        <v>-32</v>
      </c>
      <c r="AP98" s="120">
        <f t="shared" ref="AP98:AP129" si="123">ROUND(S98-S$95,0)</f>
        <v>-34</v>
      </c>
      <c r="AQ98" s="120">
        <f t="shared" ref="AQ98:AQ129" si="124">ROUND(T98-T$95,0)</f>
        <v>-39</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-16</v>
      </c>
      <c r="Y99" s="74">
        <v>17</v>
      </c>
      <c r="Z99" s="119"/>
      <c r="AA99" s="120">
        <f t="shared" si="108"/>
        <v>-16</v>
      </c>
      <c r="AB99" s="120">
        <f t="shared" si="109"/>
        <v>-21</v>
      </c>
      <c r="AC99" s="120">
        <f t="shared" si="110"/>
        <v>-20</v>
      </c>
      <c r="AD99" s="120">
        <f t="shared" si="111"/>
        <v>-18</v>
      </c>
      <c r="AE99" s="120">
        <f t="shared" si="112"/>
        <v>-23</v>
      </c>
      <c r="AF99" s="120">
        <f t="shared" si="113"/>
        <v>-22</v>
      </c>
      <c r="AG99" s="120">
        <f t="shared" si="114"/>
        <v>-22</v>
      </c>
      <c r="AH99" s="120">
        <f t="shared" si="115"/>
        <v>-20</v>
      </c>
      <c r="AI99" s="120">
        <f t="shared" si="116"/>
        <v>-21</v>
      </c>
      <c r="AJ99" s="120">
        <f t="shared" si="117"/>
        <v>-21</v>
      </c>
      <c r="AK99" s="120">
        <f t="shared" si="118"/>
        <v>-28</v>
      </c>
      <c r="AL99" s="120">
        <f t="shared" si="119"/>
        <v>-26</v>
      </c>
      <c r="AM99" s="120">
        <f t="shared" si="120"/>
        <v>-27</v>
      </c>
      <c r="AN99" s="120">
        <f t="shared" si="121"/>
        <v>-33</v>
      </c>
      <c r="AO99" s="120">
        <f t="shared" si="122"/>
        <v>-31</v>
      </c>
      <c r="AP99" s="120">
        <f t="shared" si="123"/>
        <v>-33</v>
      </c>
      <c r="AQ99" s="120">
        <f t="shared" si="124"/>
        <v>-38</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-15</v>
      </c>
      <c r="Y100" s="74">
        <v>18</v>
      </c>
      <c r="Z100" s="119"/>
      <c r="AA100" s="120">
        <f t="shared" si="108"/>
        <v>-15</v>
      </c>
      <c r="AB100" s="120">
        <f t="shared" si="109"/>
        <v>-20</v>
      </c>
      <c r="AC100" s="120">
        <f t="shared" si="110"/>
        <v>-19</v>
      </c>
      <c r="AD100" s="120">
        <f t="shared" si="111"/>
        <v>-17</v>
      </c>
      <c r="AE100" s="120">
        <f t="shared" si="112"/>
        <v>-22</v>
      </c>
      <c r="AF100" s="120">
        <f t="shared" si="113"/>
        <v>-21</v>
      </c>
      <c r="AG100" s="120">
        <f t="shared" si="114"/>
        <v>-21</v>
      </c>
      <c r="AH100" s="120">
        <f t="shared" si="115"/>
        <v>-19</v>
      </c>
      <c r="AI100" s="120">
        <f t="shared" si="116"/>
        <v>-20</v>
      </c>
      <c r="AJ100" s="120">
        <f t="shared" si="117"/>
        <v>-20</v>
      </c>
      <c r="AK100" s="120">
        <f t="shared" si="118"/>
        <v>-27</v>
      </c>
      <c r="AL100" s="120">
        <f t="shared" si="119"/>
        <v>-25</v>
      </c>
      <c r="AM100" s="120">
        <f t="shared" si="120"/>
        <v>-26</v>
      </c>
      <c r="AN100" s="120">
        <f t="shared" si="121"/>
        <v>-32</v>
      </c>
      <c r="AO100" s="120">
        <f t="shared" si="122"/>
        <v>-30</v>
      </c>
      <c r="AP100" s="120">
        <f t="shared" si="123"/>
        <v>-32</v>
      </c>
      <c r="AQ100" s="120">
        <f t="shared" si="124"/>
        <v>-37</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-14</v>
      </c>
      <c r="Y101" s="74">
        <v>19</v>
      </c>
      <c r="Z101" s="119"/>
      <c r="AA101" s="120">
        <f t="shared" si="108"/>
        <v>-14</v>
      </c>
      <c r="AB101" s="120">
        <f t="shared" si="109"/>
        <v>-19</v>
      </c>
      <c r="AC101" s="120">
        <f t="shared" si="110"/>
        <v>-18</v>
      </c>
      <c r="AD101" s="120">
        <f t="shared" si="111"/>
        <v>-16</v>
      </c>
      <c r="AE101" s="120">
        <f t="shared" si="112"/>
        <v>-21</v>
      </c>
      <c r="AF101" s="120">
        <f t="shared" si="113"/>
        <v>-20</v>
      </c>
      <c r="AG101" s="120">
        <f t="shared" si="114"/>
        <v>-20</v>
      </c>
      <c r="AH101" s="120">
        <f t="shared" si="115"/>
        <v>-18</v>
      </c>
      <c r="AI101" s="120">
        <f t="shared" si="116"/>
        <v>-19</v>
      </c>
      <c r="AJ101" s="120">
        <f t="shared" si="117"/>
        <v>-19</v>
      </c>
      <c r="AK101" s="120">
        <f t="shared" si="118"/>
        <v>-26</v>
      </c>
      <c r="AL101" s="120">
        <f t="shared" si="119"/>
        <v>-24</v>
      </c>
      <c r="AM101" s="120">
        <f t="shared" si="120"/>
        <v>-25</v>
      </c>
      <c r="AN101" s="120">
        <f t="shared" si="121"/>
        <v>-31</v>
      </c>
      <c r="AO101" s="120">
        <f t="shared" si="122"/>
        <v>-29</v>
      </c>
      <c r="AP101" s="120">
        <f t="shared" si="123"/>
        <v>-31</v>
      </c>
      <c r="AQ101" s="120">
        <f t="shared" si="124"/>
        <v>-36</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-13</v>
      </c>
      <c r="Y102" s="74">
        <v>20</v>
      </c>
      <c r="Z102" s="119"/>
      <c r="AA102" s="120">
        <f t="shared" si="108"/>
        <v>-13</v>
      </c>
      <c r="AB102" s="120">
        <f t="shared" si="109"/>
        <v>-18</v>
      </c>
      <c r="AC102" s="120">
        <f t="shared" si="110"/>
        <v>-17</v>
      </c>
      <c r="AD102" s="120">
        <f t="shared" si="111"/>
        <v>-15</v>
      </c>
      <c r="AE102" s="120">
        <f t="shared" si="112"/>
        <v>-20</v>
      </c>
      <c r="AF102" s="120">
        <f t="shared" si="113"/>
        <v>-19</v>
      </c>
      <c r="AG102" s="120">
        <f t="shared" si="114"/>
        <v>-19</v>
      </c>
      <c r="AH102" s="120">
        <f t="shared" si="115"/>
        <v>-17</v>
      </c>
      <c r="AI102" s="120">
        <f t="shared" si="116"/>
        <v>-18</v>
      </c>
      <c r="AJ102" s="120">
        <f t="shared" si="117"/>
        <v>-18</v>
      </c>
      <c r="AK102" s="120">
        <f t="shared" si="118"/>
        <v>-25</v>
      </c>
      <c r="AL102" s="120">
        <f t="shared" si="119"/>
        <v>-23</v>
      </c>
      <c r="AM102" s="120">
        <f t="shared" si="120"/>
        <v>-24</v>
      </c>
      <c r="AN102" s="120">
        <f t="shared" si="121"/>
        <v>-30</v>
      </c>
      <c r="AO102" s="120">
        <f t="shared" si="122"/>
        <v>-28</v>
      </c>
      <c r="AP102" s="120">
        <f t="shared" si="123"/>
        <v>-30</v>
      </c>
      <c r="AQ102" s="120">
        <f t="shared" si="124"/>
        <v>-35</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-12</v>
      </c>
      <c r="Y103" s="74">
        <v>21</v>
      </c>
      <c r="Z103" s="119"/>
      <c r="AA103" s="120">
        <f t="shared" si="108"/>
        <v>-12</v>
      </c>
      <c r="AB103" s="120">
        <f t="shared" si="109"/>
        <v>-17</v>
      </c>
      <c r="AC103" s="120">
        <f t="shared" si="110"/>
        <v>-16</v>
      </c>
      <c r="AD103" s="120">
        <f t="shared" si="111"/>
        <v>-14</v>
      </c>
      <c r="AE103" s="120">
        <f t="shared" si="112"/>
        <v>-19</v>
      </c>
      <c r="AF103" s="120">
        <f t="shared" si="113"/>
        <v>-18</v>
      </c>
      <c r="AG103" s="120">
        <f t="shared" si="114"/>
        <v>-18</v>
      </c>
      <c r="AH103" s="120">
        <f t="shared" si="115"/>
        <v>-16</v>
      </c>
      <c r="AI103" s="120">
        <f t="shared" si="116"/>
        <v>-17</v>
      </c>
      <c r="AJ103" s="120">
        <f t="shared" si="117"/>
        <v>-17</v>
      </c>
      <c r="AK103" s="120">
        <f t="shared" si="118"/>
        <v>-24</v>
      </c>
      <c r="AL103" s="120">
        <f t="shared" si="119"/>
        <v>-22</v>
      </c>
      <c r="AM103" s="120">
        <f t="shared" si="120"/>
        <v>-23</v>
      </c>
      <c r="AN103" s="120">
        <f t="shared" si="121"/>
        <v>-29</v>
      </c>
      <c r="AO103" s="120">
        <f t="shared" si="122"/>
        <v>-27</v>
      </c>
      <c r="AP103" s="120">
        <f t="shared" si="123"/>
        <v>-29</v>
      </c>
      <c r="AQ103" s="120">
        <f t="shared" si="124"/>
        <v>-34</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-11</v>
      </c>
      <c r="Y104" s="74">
        <v>22</v>
      </c>
      <c r="Z104" s="119"/>
      <c r="AA104" s="120">
        <f t="shared" si="108"/>
        <v>-11</v>
      </c>
      <c r="AB104" s="120">
        <f t="shared" si="109"/>
        <v>-16</v>
      </c>
      <c r="AC104" s="120">
        <f t="shared" si="110"/>
        <v>-15</v>
      </c>
      <c r="AD104" s="120">
        <f t="shared" si="111"/>
        <v>-13</v>
      </c>
      <c r="AE104" s="120">
        <f t="shared" si="112"/>
        <v>-18</v>
      </c>
      <c r="AF104" s="120">
        <f t="shared" si="113"/>
        <v>-17</v>
      </c>
      <c r="AG104" s="120">
        <f t="shared" si="114"/>
        <v>-17</v>
      </c>
      <c r="AH104" s="120">
        <f t="shared" si="115"/>
        <v>-15</v>
      </c>
      <c r="AI104" s="120">
        <f t="shared" si="116"/>
        <v>-16</v>
      </c>
      <c r="AJ104" s="120">
        <f t="shared" si="117"/>
        <v>-16</v>
      </c>
      <c r="AK104" s="120">
        <f t="shared" si="118"/>
        <v>-23</v>
      </c>
      <c r="AL104" s="120">
        <f t="shared" si="119"/>
        <v>-21</v>
      </c>
      <c r="AM104" s="120">
        <f t="shared" si="120"/>
        <v>-22</v>
      </c>
      <c r="AN104" s="120">
        <f t="shared" si="121"/>
        <v>-28</v>
      </c>
      <c r="AO104" s="120">
        <f t="shared" si="122"/>
        <v>-26</v>
      </c>
      <c r="AP104" s="120">
        <f t="shared" si="123"/>
        <v>-28</v>
      </c>
      <c r="AQ104" s="120">
        <f t="shared" si="124"/>
        <v>-33</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-10</v>
      </c>
      <c r="Y105" s="74">
        <v>23</v>
      </c>
      <c r="Z105" s="119"/>
      <c r="AA105" s="120">
        <f t="shared" si="108"/>
        <v>-10</v>
      </c>
      <c r="AB105" s="120">
        <f t="shared" si="109"/>
        <v>-15</v>
      </c>
      <c r="AC105" s="120">
        <f t="shared" si="110"/>
        <v>-14</v>
      </c>
      <c r="AD105" s="120">
        <f t="shared" si="111"/>
        <v>-12</v>
      </c>
      <c r="AE105" s="120">
        <f t="shared" si="112"/>
        <v>-17</v>
      </c>
      <c r="AF105" s="120">
        <f t="shared" si="113"/>
        <v>-16</v>
      </c>
      <c r="AG105" s="120">
        <f t="shared" si="114"/>
        <v>-16</v>
      </c>
      <c r="AH105" s="120">
        <f t="shared" si="115"/>
        <v>-14</v>
      </c>
      <c r="AI105" s="120">
        <f t="shared" si="116"/>
        <v>-15</v>
      </c>
      <c r="AJ105" s="120">
        <f t="shared" si="117"/>
        <v>-15</v>
      </c>
      <c r="AK105" s="120">
        <f t="shared" si="118"/>
        <v>-22</v>
      </c>
      <c r="AL105" s="120">
        <f t="shared" si="119"/>
        <v>-20</v>
      </c>
      <c r="AM105" s="120">
        <f t="shared" si="120"/>
        <v>-21</v>
      </c>
      <c r="AN105" s="120">
        <f t="shared" si="121"/>
        <v>-27</v>
      </c>
      <c r="AO105" s="120">
        <f t="shared" si="122"/>
        <v>-25</v>
      </c>
      <c r="AP105" s="120">
        <f t="shared" si="123"/>
        <v>-27</v>
      </c>
      <c r="AQ105" s="120">
        <f t="shared" si="124"/>
        <v>-32</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-9</v>
      </c>
      <c r="Y106" s="74">
        <v>24</v>
      </c>
      <c r="Z106" s="119"/>
      <c r="AA106" s="120">
        <f t="shared" si="108"/>
        <v>-9</v>
      </c>
      <c r="AB106" s="120">
        <f t="shared" si="109"/>
        <v>-14</v>
      </c>
      <c r="AC106" s="120">
        <f t="shared" si="110"/>
        <v>-13</v>
      </c>
      <c r="AD106" s="120">
        <f t="shared" si="111"/>
        <v>-11</v>
      </c>
      <c r="AE106" s="120">
        <f t="shared" si="112"/>
        <v>-16</v>
      </c>
      <c r="AF106" s="120">
        <f t="shared" si="113"/>
        <v>-15</v>
      </c>
      <c r="AG106" s="120">
        <f t="shared" si="114"/>
        <v>-15</v>
      </c>
      <c r="AH106" s="120">
        <f t="shared" si="115"/>
        <v>-13</v>
      </c>
      <c r="AI106" s="120">
        <f t="shared" si="116"/>
        <v>-14</v>
      </c>
      <c r="AJ106" s="120">
        <f t="shared" si="117"/>
        <v>-14</v>
      </c>
      <c r="AK106" s="120">
        <f t="shared" si="118"/>
        <v>-21</v>
      </c>
      <c r="AL106" s="120">
        <f t="shared" si="119"/>
        <v>-19</v>
      </c>
      <c r="AM106" s="120">
        <f t="shared" si="120"/>
        <v>-20</v>
      </c>
      <c r="AN106" s="120">
        <f t="shared" si="121"/>
        <v>-26</v>
      </c>
      <c r="AO106" s="120">
        <f t="shared" si="122"/>
        <v>-24</v>
      </c>
      <c r="AP106" s="120">
        <f t="shared" si="123"/>
        <v>-26</v>
      </c>
      <c r="AQ106" s="120">
        <f t="shared" si="124"/>
        <v>-31</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-8</v>
      </c>
      <c r="Y107" s="74">
        <v>25</v>
      </c>
      <c r="AA107" s="120">
        <f t="shared" si="108"/>
        <v>-8</v>
      </c>
      <c r="AB107" s="120">
        <f t="shared" si="109"/>
        <v>-13</v>
      </c>
      <c r="AC107" s="120">
        <f t="shared" si="110"/>
        <v>-12</v>
      </c>
      <c r="AD107" s="120">
        <f t="shared" si="111"/>
        <v>-10</v>
      </c>
      <c r="AE107" s="120">
        <f t="shared" si="112"/>
        <v>-15</v>
      </c>
      <c r="AF107" s="120">
        <f t="shared" si="113"/>
        <v>-14</v>
      </c>
      <c r="AG107" s="120">
        <f t="shared" si="114"/>
        <v>-14</v>
      </c>
      <c r="AH107" s="120">
        <f t="shared" si="115"/>
        <v>-12</v>
      </c>
      <c r="AI107" s="120">
        <f t="shared" si="116"/>
        <v>-13</v>
      </c>
      <c r="AJ107" s="120">
        <f t="shared" si="117"/>
        <v>-13</v>
      </c>
      <c r="AK107" s="120">
        <f t="shared" si="118"/>
        <v>-20</v>
      </c>
      <c r="AL107" s="120">
        <f t="shared" si="119"/>
        <v>-18</v>
      </c>
      <c r="AM107" s="120">
        <f t="shared" si="120"/>
        <v>-19</v>
      </c>
      <c r="AN107" s="120">
        <f t="shared" si="121"/>
        <v>-25</v>
      </c>
      <c r="AO107" s="120">
        <f t="shared" si="122"/>
        <v>-23</v>
      </c>
      <c r="AP107" s="120">
        <f t="shared" si="123"/>
        <v>-25</v>
      </c>
      <c r="AQ107" s="120">
        <f t="shared" si="124"/>
        <v>-30</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-7</v>
      </c>
      <c r="Y108" s="74">
        <v>26</v>
      </c>
      <c r="AA108" s="120">
        <f t="shared" si="108"/>
        <v>-7</v>
      </c>
      <c r="AB108" s="120">
        <f t="shared" si="109"/>
        <v>-12</v>
      </c>
      <c r="AC108" s="120">
        <f t="shared" si="110"/>
        <v>-11</v>
      </c>
      <c r="AD108" s="120">
        <f t="shared" si="111"/>
        <v>-9</v>
      </c>
      <c r="AE108" s="120">
        <f t="shared" si="112"/>
        <v>-14</v>
      </c>
      <c r="AF108" s="120">
        <f t="shared" si="113"/>
        <v>-13</v>
      </c>
      <c r="AG108" s="120">
        <f t="shared" si="114"/>
        <v>-13</v>
      </c>
      <c r="AH108" s="120">
        <f t="shared" si="115"/>
        <v>-11</v>
      </c>
      <c r="AI108" s="120">
        <f t="shared" si="116"/>
        <v>-12</v>
      </c>
      <c r="AJ108" s="120">
        <f t="shared" si="117"/>
        <v>-12</v>
      </c>
      <c r="AK108" s="120">
        <f t="shared" si="118"/>
        <v>-19</v>
      </c>
      <c r="AL108" s="120">
        <f t="shared" si="119"/>
        <v>-17</v>
      </c>
      <c r="AM108" s="120">
        <f t="shared" si="120"/>
        <v>-18</v>
      </c>
      <c r="AN108" s="120">
        <f t="shared" si="121"/>
        <v>-24</v>
      </c>
      <c r="AO108" s="120">
        <f t="shared" si="122"/>
        <v>-22</v>
      </c>
      <c r="AP108" s="120">
        <f t="shared" si="123"/>
        <v>-24</v>
      </c>
      <c r="AQ108" s="120">
        <f t="shared" si="124"/>
        <v>-29</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-6</v>
      </c>
      <c r="Y109" s="74">
        <v>27</v>
      </c>
      <c r="AA109" s="120">
        <f t="shared" si="108"/>
        <v>-6</v>
      </c>
      <c r="AB109" s="120">
        <f t="shared" si="109"/>
        <v>-11</v>
      </c>
      <c r="AC109" s="120">
        <f t="shared" si="110"/>
        <v>-10</v>
      </c>
      <c r="AD109" s="120">
        <f t="shared" si="111"/>
        <v>-8</v>
      </c>
      <c r="AE109" s="120">
        <f t="shared" si="112"/>
        <v>-13</v>
      </c>
      <c r="AF109" s="120">
        <f t="shared" si="113"/>
        <v>-12</v>
      </c>
      <c r="AG109" s="120">
        <f t="shared" si="114"/>
        <v>-12</v>
      </c>
      <c r="AH109" s="120">
        <f t="shared" si="115"/>
        <v>-10</v>
      </c>
      <c r="AI109" s="120">
        <f t="shared" si="116"/>
        <v>-11</v>
      </c>
      <c r="AJ109" s="120">
        <f t="shared" si="117"/>
        <v>-11</v>
      </c>
      <c r="AK109" s="120">
        <f t="shared" si="118"/>
        <v>-18</v>
      </c>
      <c r="AL109" s="120">
        <f t="shared" si="119"/>
        <v>-16</v>
      </c>
      <c r="AM109" s="120">
        <f t="shared" si="120"/>
        <v>-17</v>
      </c>
      <c r="AN109" s="120">
        <f t="shared" si="121"/>
        <v>-23</v>
      </c>
      <c r="AO109" s="120">
        <f t="shared" si="122"/>
        <v>-21</v>
      </c>
      <c r="AP109" s="120">
        <f t="shared" si="123"/>
        <v>-23</v>
      </c>
      <c r="AQ109" s="120">
        <f t="shared" si="124"/>
        <v>-28</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-5</v>
      </c>
      <c r="Y110" s="74">
        <v>28</v>
      </c>
      <c r="AA110" s="120">
        <f t="shared" si="108"/>
        <v>-5</v>
      </c>
      <c r="AB110" s="120">
        <f t="shared" si="109"/>
        <v>-10</v>
      </c>
      <c r="AC110" s="120">
        <f t="shared" si="110"/>
        <v>-9</v>
      </c>
      <c r="AD110" s="120">
        <f t="shared" si="111"/>
        <v>-7</v>
      </c>
      <c r="AE110" s="120">
        <f t="shared" si="112"/>
        <v>-12</v>
      </c>
      <c r="AF110" s="120">
        <f t="shared" si="113"/>
        <v>-11</v>
      </c>
      <c r="AG110" s="120">
        <f t="shared" si="114"/>
        <v>-11</v>
      </c>
      <c r="AH110" s="120">
        <f t="shared" si="115"/>
        <v>-9</v>
      </c>
      <c r="AI110" s="120">
        <f t="shared" si="116"/>
        <v>-10</v>
      </c>
      <c r="AJ110" s="120">
        <f t="shared" si="117"/>
        <v>-10</v>
      </c>
      <c r="AK110" s="120">
        <f t="shared" si="118"/>
        <v>-17</v>
      </c>
      <c r="AL110" s="120">
        <f t="shared" si="119"/>
        <v>-15</v>
      </c>
      <c r="AM110" s="120">
        <f t="shared" si="120"/>
        <v>-16</v>
      </c>
      <c r="AN110" s="120">
        <f t="shared" si="121"/>
        <v>-22</v>
      </c>
      <c r="AO110" s="120">
        <f t="shared" si="122"/>
        <v>-20</v>
      </c>
      <c r="AP110" s="120">
        <f t="shared" si="123"/>
        <v>-22</v>
      </c>
      <c r="AQ110" s="120">
        <f t="shared" si="124"/>
        <v>-27</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-4</v>
      </c>
      <c r="Y111" s="74">
        <v>29</v>
      </c>
      <c r="AA111" s="120">
        <f t="shared" si="108"/>
        <v>-4</v>
      </c>
      <c r="AB111" s="120">
        <f t="shared" si="109"/>
        <v>-9</v>
      </c>
      <c r="AC111" s="120">
        <f t="shared" si="110"/>
        <v>-8</v>
      </c>
      <c r="AD111" s="120">
        <f t="shared" si="111"/>
        <v>-6</v>
      </c>
      <c r="AE111" s="120">
        <f t="shared" si="112"/>
        <v>-11</v>
      </c>
      <c r="AF111" s="120">
        <f t="shared" si="113"/>
        <v>-10</v>
      </c>
      <c r="AG111" s="120">
        <f t="shared" si="114"/>
        <v>-10</v>
      </c>
      <c r="AH111" s="120">
        <f t="shared" si="115"/>
        <v>-8</v>
      </c>
      <c r="AI111" s="120">
        <f t="shared" si="116"/>
        <v>-9</v>
      </c>
      <c r="AJ111" s="120">
        <f t="shared" si="117"/>
        <v>-9</v>
      </c>
      <c r="AK111" s="120">
        <f t="shared" si="118"/>
        <v>-16</v>
      </c>
      <c r="AL111" s="120">
        <f t="shared" si="119"/>
        <v>-14</v>
      </c>
      <c r="AM111" s="120">
        <f t="shared" si="120"/>
        <v>-15</v>
      </c>
      <c r="AN111" s="120">
        <f t="shared" si="121"/>
        <v>-21</v>
      </c>
      <c r="AO111" s="120">
        <f t="shared" si="122"/>
        <v>-19</v>
      </c>
      <c r="AP111" s="120">
        <f t="shared" si="123"/>
        <v>-21</v>
      </c>
      <c r="AQ111" s="120">
        <f t="shared" si="124"/>
        <v>-26</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-3</v>
      </c>
      <c r="Y112" s="74">
        <v>30</v>
      </c>
      <c r="AA112" s="120">
        <f t="shared" si="108"/>
        <v>-3</v>
      </c>
      <c r="AB112" s="120">
        <f t="shared" si="109"/>
        <v>-8</v>
      </c>
      <c r="AC112" s="120">
        <f t="shared" si="110"/>
        <v>-7</v>
      </c>
      <c r="AD112" s="120">
        <f t="shared" si="111"/>
        <v>-5</v>
      </c>
      <c r="AE112" s="120">
        <f t="shared" si="112"/>
        <v>-10</v>
      </c>
      <c r="AF112" s="120">
        <f t="shared" si="113"/>
        <v>-9</v>
      </c>
      <c r="AG112" s="120">
        <f t="shared" si="114"/>
        <v>-9</v>
      </c>
      <c r="AH112" s="120">
        <f t="shared" si="115"/>
        <v>-7</v>
      </c>
      <c r="AI112" s="120">
        <f t="shared" si="116"/>
        <v>-8</v>
      </c>
      <c r="AJ112" s="120">
        <f t="shared" si="117"/>
        <v>-8</v>
      </c>
      <c r="AK112" s="120">
        <f t="shared" si="118"/>
        <v>-15</v>
      </c>
      <c r="AL112" s="120">
        <f t="shared" si="119"/>
        <v>-13</v>
      </c>
      <c r="AM112" s="120">
        <f t="shared" si="120"/>
        <v>-14</v>
      </c>
      <c r="AN112" s="120">
        <f t="shared" si="121"/>
        <v>-20</v>
      </c>
      <c r="AO112" s="120">
        <f t="shared" si="122"/>
        <v>-18</v>
      </c>
      <c r="AP112" s="120">
        <f t="shared" si="123"/>
        <v>-20</v>
      </c>
      <c r="AQ112" s="120">
        <f t="shared" si="124"/>
        <v>-25</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-2</v>
      </c>
      <c r="Y113" s="74">
        <v>31</v>
      </c>
      <c r="AA113" s="120">
        <f t="shared" si="108"/>
        <v>-2</v>
      </c>
      <c r="AB113" s="120">
        <f t="shared" si="109"/>
        <v>-7</v>
      </c>
      <c r="AC113" s="120">
        <f t="shared" si="110"/>
        <v>-6</v>
      </c>
      <c r="AD113" s="120">
        <f t="shared" si="111"/>
        <v>-4</v>
      </c>
      <c r="AE113" s="120">
        <f t="shared" si="112"/>
        <v>-9</v>
      </c>
      <c r="AF113" s="120">
        <f t="shared" si="113"/>
        <v>-8</v>
      </c>
      <c r="AG113" s="120">
        <f t="shared" si="114"/>
        <v>-8</v>
      </c>
      <c r="AH113" s="120">
        <f t="shared" si="115"/>
        <v>-6</v>
      </c>
      <c r="AI113" s="120">
        <f t="shared" si="116"/>
        <v>-7</v>
      </c>
      <c r="AJ113" s="120">
        <f t="shared" si="117"/>
        <v>-7</v>
      </c>
      <c r="AK113" s="120">
        <f t="shared" si="118"/>
        <v>-14</v>
      </c>
      <c r="AL113" s="120">
        <f t="shared" si="119"/>
        <v>-12</v>
      </c>
      <c r="AM113" s="120">
        <f t="shared" si="120"/>
        <v>-13</v>
      </c>
      <c r="AN113" s="120">
        <f t="shared" si="121"/>
        <v>-19</v>
      </c>
      <c r="AO113" s="120">
        <f t="shared" si="122"/>
        <v>-17</v>
      </c>
      <c r="AP113" s="120">
        <f t="shared" si="123"/>
        <v>-19</v>
      </c>
      <c r="AQ113" s="120">
        <f t="shared" si="124"/>
        <v>-24</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0</v>
      </c>
      <c r="W114" s="120">
        <f t="shared" si="107"/>
        <v>-1</v>
      </c>
      <c r="Y114" s="74">
        <v>32</v>
      </c>
      <c r="AA114" s="120">
        <f t="shared" si="108"/>
        <v>-1</v>
      </c>
      <c r="AB114" s="120">
        <f t="shared" si="109"/>
        <v>-6</v>
      </c>
      <c r="AC114" s="120">
        <f t="shared" si="110"/>
        <v>-5</v>
      </c>
      <c r="AD114" s="120">
        <f t="shared" si="111"/>
        <v>-3</v>
      </c>
      <c r="AE114" s="120">
        <f t="shared" si="112"/>
        <v>-8</v>
      </c>
      <c r="AF114" s="120">
        <f t="shared" si="113"/>
        <v>-7</v>
      </c>
      <c r="AG114" s="120">
        <f t="shared" si="114"/>
        <v>-7</v>
      </c>
      <c r="AH114" s="120">
        <f t="shared" si="115"/>
        <v>-5</v>
      </c>
      <c r="AI114" s="120">
        <f t="shared" si="116"/>
        <v>-6</v>
      </c>
      <c r="AJ114" s="120">
        <f t="shared" si="117"/>
        <v>-6</v>
      </c>
      <c r="AK114" s="120">
        <f t="shared" si="118"/>
        <v>-13</v>
      </c>
      <c r="AL114" s="120">
        <f t="shared" si="119"/>
        <v>-11</v>
      </c>
      <c r="AM114" s="120">
        <f t="shared" si="120"/>
        <v>-12</v>
      </c>
      <c r="AN114" s="120">
        <f t="shared" si="121"/>
        <v>-18</v>
      </c>
      <c r="AO114" s="120">
        <f t="shared" si="122"/>
        <v>-16</v>
      </c>
      <c r="AP114" s="120">
        <f t="shared" si="123"/>
        <v>-18</v>
      </c>
      <c r="AQ114" s="120">
        <f t="shared" si="124"/>
        <v>-23</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0</v>
      </c>
      <c r="W115" s="120">
        <f t="shared" si="107"/>
        <v>0</v>
      </c>
      <c r="Y115" s="74">
        <v>33</v>
      </c>
      <c r="AA115" s="120">
        <f t="shared" si="108"/>
        <v>0</v>
      </c>
      <c r="AB115" s="120">
        <f t="shared" si="109"/>
        <v>-5</v>
      </c>
      <c r="AC115" s="120">
        <f t="shared" si="110"/>
        <v>-4</v>
      </c>
      <c r="AD115" s="120">
        <f t="shared" si="111"/>
        <v>-2</v>
      </c>
      <c r="AE115" s="120">
        <f t="shared" si="112"/>
        <v>-7</v>
      </c>
      <c r="AF115" s="120">
        <f t="shared" si="113"/>
        <v>-6</v>
      </c>
      <c r="AG115" s="120">
        <f t="shared" si="114"/>
        <v>-6</v>
      </c>
      <c r="AH115" s="120">
        <f t="shared" si="115"/>
        <v>-4</v>
      </c>
      <c r="AI115" s="120">
        <f t="shared" si="116"/>
        <v>-5</v>
      </c>
      <c r="AJ115" s="120">
        <f t="shared" si="117"/>
        <v>-5</v>
      </c>
      <c r="AK115" s="120">
        <f t="shared" si="118"/>
        <v>-12</v>
      </c>
      <c r="AL115" s="120">
        <f t="shared" si="119"/>
        <v>-10</v>
      </c>
      <c r="AM115" s="120">
        <f t="shared" si="120"/>
        <v>-11</v>
      </c>
      <c r="AN115" s="120">
        <f t="shared" si="121"/>
        <v>-17</v>
      </c>
      <c r="AO115" s="120">
        <f t="shared" si="122"/>
        <v>-15</v>
      </c>
      <c r="AP115" s="120">
        <f t="shared" si="123"/>
        <v>-17</v>
      </c>
      <c r="AQ115" s="120">
        <f t="shared" si="124"/>
        <v>-22</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1</v>
      </c>
      <c r="W116" s="120">
        <f t="shared" si="107"/>
        <v>1</v>
      </c>
      <c r="Y116" s="74">
        <v>34</v>
      </c>
      <c r="AA116" s="120">
        <f t="shared" si="108"/>
        <v>1</v>
      </c>
      <c r="AB116" s="120">
        <f t="shared" si="109"/>
        <v>-4</v>
      </c>
      <c r="AC116" s="120">
        <f t="shared" si="110"/>
        <v>-3</v>
      </c>
      <c r="AD116" s="120">
        <f t="shared" si="111"/>
        <v>-1</v>
      </c>
      <c r="AE116" s="120">
        <f t="shared" si="112"/>
        <v>-6</v>
      </c>
      <c r="AF116" s="120">
        <f t="shared" si="113"/>
        <v>-5</v>
      </c>
      <c r="AG116" s="120">
        <f t="shared" si="114"/>
        <v>-5</v>
      </c>
      <c r="AH116" s="120">
        <f t="shared" si="115"/>
        <v>-3</v>
      </c>
      <c r="AI116" s="120">
        <f t="shared" si="116"/>
        <v>-4</v>
      </c>
      <c r="AJ116" s="120">
        <f t="shared" si="117"/>
        <v>-4</v>
      </c>
      <c r="AK116" s="120">
        <f t="shared" si="118"/>
        <v>-11</v>
      </c>
      <c r="AL116" s="120">
        <f t="shared" si="119"/>
        <v>-9</v>
      </c>
      <c r="AM116" s="120">
        <f t="shared" si="120"/>
        <v>-10</v>
      </c>
      <c r="AN116" s="120">
        <f t="shared" si="121"/>
        <v>-16</v>
      </c>
      <c r="AO116" s="120">
        <f t="shared" si="122"/>
        <v>-14</v>
      </c>
      <c r="AP116" s="120">
        <f t="shared" si="123"/>
        <v>-16</v>
      </c>
      <c r="AQ116" s="120">
        <f t="shared" si="124"/>
        <v>-21</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2</v>
      </c>
      <c r="W117" s="120">
        <f t="shared" si="107"/>
        <v>2</v>
      </c>
      <c r="Y117" s="74">
        <v>35</v>
      </c>
      <c r="AA117" s="120">
        <f t="shared" si="108"/>
        <v>2</v>
      </c>
      <c r="AB117" s="120">
        <f t="shared" si="109"/>
        <v>-3</v>
      </c>
      <c r="AC117" s="120">
        <f t="shared" si="110"/>
        <v>-2</v>
      </c>
      <c r="AD117" s="120">
        <f t="shared" si="111"/>
        <v>0</v>
      </c>
      <c r="AE117" s="120">
        <f t="shared" si="112"/>
        <v>-5</v>
      </c>
      <c r="AF117" s="120">
        <f t="shared" si="113"/>
        <v>-4</v>
      </c>
      <c r="AG117" s="120">
        <f t="shared" si="114"/>
        <v>-4</v>
      </c>
      <c r="AH117" s="120">
        <f t="shared" si="115"/>
        <v>-2</v>
      </c>
      <c r="AI117" s="120">
        <f t="shared" si="116"/>
        <v>-3</v>
      </c>
      <c r="AJ117" s="120">
        <f t="shared" si="117"/>
        <v>-3</v>
      </c>
      <c r="AK117" s="120">
        <f t="shared" si="118"/>
        <v>-10</v>
      </c>
      <c r="AL117" s="120">
        <f t="shared" si="119"/>
        <v>-8</v>
      </c>
      <c r="AM117" s="120">
        <f t="shared" si="120"/>
        <v>-9</v>
      </c>
      <c r="AN117" s="120">
        <f t="shared" si="121"/>
        <v>-15</v>
      </c>
      <c r="AO117" s="120">
        <f t="shared" si="122"/>
        <v>-13</v>
      </c>
      <c r="AP117" s="120">
        <f t="shared" si="123"/>
        <v>-15</v>
      </c>
      <c r="AQ117" s="120">
        <f t="shared" si="124"/>
        <v>-20</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4</v>
      </c>
      <c r="W118" s="120">
        <f t="shared" si="107"/>
        <v>3</v>
      </c>
      <c r="Y118" s="74">
        <v>36</v>
      </c>
      <c r="AA118" s="120">
        <f t="shared" si="108"/>
        <v>3</v>
      </c>
      <c r="AB118" s="120">
        <f t="shared" si="109"/>
        <v>-2</v>
      </c>
      <c r="AC118" s="120">
        <f t="shared" si="110"/>
        <v>-1</v>
      </c>
      <c r="AD118" s="120">
        <f t="shared" si="111"/>
        <v>1</v>
      </c>
      <c r="AE118" s="120">
        <f t="shared" si="112"/>
        <v>-4</v>
      </c>
      <c r="AF118" s="120">
        <f t="shared" si="113"/>
        <v>-3</v>
      </c>
      <c r="AG118" s="120">
        <f t="shared" si="114"/>
        <v>-3</v>
      </c>
      <c r="AH118" s="120">
        <f t="shared" si="115"/>
        <v>-1</v>
      </c>
      <c r="AI118" s="120">
        <f t="shared" si="116"/>
        <v>-2</v>
      </c>
      <c r="AJ118" s="120">
        <f t="shared" si="117"/>
        <v>-2</v>
      </c>
      <c r="AK118" s="120">
        <f t="shared" si="118"/>
        <v>-9</v>
      </c>
      <c r="AL118" s="120">
        <f t="shared" si="119"/>
        <v>-7</v>
      </c>
      <c r="AM118" s="120">
        <f t="shared" si="120"/>
        <v>-8</v>
      </c>
      <c r="AN118" s="120">
        <f t="shared" si="121"/>
        <v>-14</v>
      </c>
      <c r="AO118" s="120">
        <f t="shared" si="122"/>
        <v>-12</v>
      </c>
      <c r="AP118" s="120">
        <f t="shared" si="123"/>
        <v>-14</v>
      </c>
      <c r="AQ118" s="120">
        <f t="shared" si="124"/>
        <v>-19</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7</v>
      </c>
      <c r="W119" s="120">
        <f t="shared" si="107"/>
        <v>4</v>
      </c>
      <c r="Y119" s="74">
        <v>37</v>
      </c>
      <c r="AA119" s="120">
        <f t="shared" si="108"/>
        <v>4</v>
      </c>
      <c r="AB119" s="120">
        <f t="shared" si="109"/>
        <v>-1</v>
      </c>
      <c r="AC119" s="120">
        <f t="shared" si="110"/>
        <v>0</v>
      </c>
      <c r="AD119" s="120">
        <f t="shared" si="111"/>
        <v>2</v>
      </c>
      <c r="AE119" s="120">
        <f t="shared" si="112"/>
        <v>-3</v>
      </c>
      <c r="AF119" s="120">
        <f t="shared" si="113"/>
        <v>-2</v>
      </c>
      <c r="AG119" s="120">
        <f t="shared" si="114"/>
        <v>-2</v>
      </c>
      <c r="AH119" s="120">
        <f t="shared" si="115"/>
        <v>1</v>
      </c>
      <c r="AI119" s="120">
        <f t="shared" si="116"/>
        <v>-1</v>
      </c>
      <c r="AJ119" s="120">
        <f t="shared" si="117"/>
        <v>-1</v>
      </c>
      <c r="AK119" s="120">
        <f t="shared" si="118"/>
        <v>-8</v>
      </c>
      <c r="AL119" s="120">
        <f t="shared" si="119"/>
        <v>-6</v>
      </c>
      <c r="AM119" s="120">
        <f t="shared" si="120"/>
        <v>-7</v>
      </c>
      <c r="AN119" s="120">
        <f t="shared" si="121"/>
        <v>-13</v>
      </c>
      <c r="AO119" s="120">
        <f t="shared" si="122"/>
        <v>-11</v>
      </c>
      <c r="AP119" s="120">
        <f t="shared" si="123"/>
        <v>-13</v>
      </c>
      <c r="AQ119" s="120">
        <f t="shared" si="124"/>
        <v>-18</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12</v>
      </c>
      <c r="W120" s="120">
        <f t="shared" si="107"/>
        <v>5</v>
      </c>
      <c r="Y120" s="74">
        <v>38</v>
      </c>
      <c r="AA120" s="120">
        <f t="shared" si="108"/>
        <v>5</v>
      </c>
      <c r="AB120" s="120">
        <f t="shared" si="109"/>
        <v>0</v>
      </c>
      <c r="AC120" s="120">
        <f t="shared" si="110"/>
        <v>1</v>
      </c>
      <c r="AD120" s="120">
        <f t="shared" si="111"/>
        <v>3</v>
      </c>
      <c r="AE120" s="120">
        <f t="shared" si="112"/>
        <v>-2</v>
      </c>
      <c r="AF120" s="120">
        <f t="shared" si="113"/>
        <v>-1</v>
      </c>
      <c r="AG120" s="120">
        <f t="shared" si="114"/>
        <v>-1</v>
      </c>
      <c r="AH120" s="120">
        <f t="shared" si="115"/>
        <v>2</v>
      </c>
      <c r="AI120" s="120">
        <f t="shared" si="116"/>
        <v>1</v>
      </c>
      <c r="AJ120" s="120">
        <f t="shared" si="117"/>
        <v>0</v>
      </c>
      <c r="AK120" s="120">
        <f t="shared" si="118"/>
        <v>-7</v>
      </c>
      <c r="AL120" s="120">
        <f t="shared" si="119"/>
        <v>-5</v>
      </c>
      <c r="AM120" s="120">
        <f t="shared" si="120"/>
        <v>-6</v>
      </c>
      <c r="AN120" s="120">
        <f t="shared" si="121"/>
        <v>-12</v>
      </c>
      <c r="AO120" s="120">
        <f t="shared" si="122"/>
        <v>-10</v>
      </c>
      <c r="AP120" s="120">
        <f t="shared" si="123"/>
        <v>-12</v>
      </c>
      <c r="AQ120" s="120">
        <f t="shared" si="124"/>
        <v>-17</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19</v>
      </c>
      <c r="W121" s="120">
        <f t="shared" si="107"/>
        <v>6</v>
      </c>
      <c r="Y121" s="74">
        <v>39</v>
      </c>
      <c r="AA121" s="120">
        <f t="shared" si="108"/>
        <v>6</v>
      </c>
      <c r="AB121" s="120">
        <f t="shared" si="109"/>
        <v>1</v>
      </c>
      <c r="AC121" s="120">
        <f t="shared" si="110"/>
        <v>2</v>
      </c>
      <c r="AD121" s="120">
        <f t="shared" si="111"/>
        <v>4</v>
      </c>
      <c r="AE121" s="120">
        <f t="shared" si="112"/>
        <v>-1</v>
      </c>
      <c r="AF121" s="120">
        <f t="shared" si="113"/>
        <v>0</v>
      </c>
      <c r="AG121" s="120">
        <f t="shared" si="114"/>
        <v>0</v>
      </c>
      <c r="AH121" s="120">
        <f t="shared" si="115"/>
        <v>3</v>
      </c>
      <c r="AI121" s="120">
        <f t="shared" si="116"/>
        <v>2</v>
      </c>
      <c r="AJ121" s="120">
        <f t="shared" si="117"/>
        <v>1</v>
      </c>
      <c r="AK121" s="120">
        <f t="shared" si="118"/>
        <v>-6</v>
      </c>
      <c r="AL121" s="120">
        <f t="shared" si="119"/>
        <v>-4</v>
      </c>
      <c r="AM121" s="120">
        <f t="shared" si="120"/>
        <v>-5</v>
      </c>
      <c r="AN121" s="120">
        <f t="shared" si="121"/>
        <v>-11</v>
      </c>
      <c r="AO121" s="120">
        <f t="shared" si="122"/>
        <v>-9</v>
      </c>
      <c r="AP121" s="120">
        <f t="shared" si="123"/>
        <v>-11</v>
      </c>
      <c r="AQ121" s="120">
        <f t="shared" si="124"/>
        <v>-16</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28</v>
      </c>
      <c r="W122" s="120">
        <f t="shared" si="107"/>
        <v>7</v>
      </c>
      <c r="Y122" s="74">
        <v>40</v>
      </c>
      <c r="AA122" s="120">
        <f t="shared" si="108"/>
        <v>7</v>
      </c>
      <c r="AB122" s="120">
        <f t="shared" si="109"/>
        <v>2</v>
      </c>
      <c r="AC122" s="120">
        <f t="shared" si="110"/>
        <v>3</v>
      </c>
      <c r="AD122" s="120">
        <f t="shared" si="111"/>
        <v>5</v>
      </c>
      <c r="AE122" s="120">
        <f t="shared" si="112"/>
        <v>0</v>
      </c>
      <c r="AF122" s="120">
        <f t="shared" si="113"/>
        <v>1</v>
      </c>
      <c r="AG122" s="120">
        <f t="shared" si="114"/>
        <v>1</v>
      </c>
      <c r="AH122" s="120">
        <f t="shared" si="115"/>
        <v>4</v>
      </c>
      <c r="AI122" s="120">
        <f t="shared" si="116"/>
        <v>3</v>
      </c>
      <c r="AJ122" s="120">
        <f t="shared" si="117"/>
        <v>2</v>
      </c>
      <c r="AK122" s="120">
        <f t="shared" si="118"/>
        <v>-5</v>
      </c>
      <c r="AL122" s="120">
        <f t="shared" si="119"/>
        <v>-3</v>
      </c>
      <c r="AM122" s="120">
        <f t="shared" si="120"/>
        <v>-4</v>
      </c>
      <c r="AN122" s="120">
        <f t="shared" si="121"/>
        <v>-10</v>
      </c>
      <c r="AO122" s="120">
        <f t="shared" si="122"/>
        <v>-8</v>
      </c>
      <c r="AP122" s="120">
        <f t="shared" si="123"/>
        <v>-10</v>
      </c>
      <c r="AQ122" s="120">
        <f t="shared" si="124"/>
        <v>-15</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38</v>
      </c>
      <c r="W123" s="120">
        <f t="shared" si="107"/>
        <v>8</v>
      </c>
      <c r="Y123" s="74">
        <v>41</v>
      </c>
      <c r="AA123" s="120">
        <f t="shared" si="108"/>
        <v>8</v>
      </c>
      <c r="AB123" s="120">
        <f t="shared" si="109"/>
        <v>3</v>
      </c>
      <c r="AC123" s="120">
        <f t="shared" si="110"/>
        <v>4</v>
      </c>
      <c r="AD123" s="120">
        <f t="shared" si="111"/>
        <v>6</v>
      </c>
      <c r="AE123" s="120">
        <f t="shared" si="112"/>
        <v>1</v>
      </c>
      <c r="AF123" s="120">
        <f t="shared" si="113"/>
        <v>2</v>
      </c>
      <c r="AG123" s="120">
        <f t="shared" si="114"/>
        <v>2</v>
      </c>
      <c r="AH123" s="120">
        <f t="shared" si="115"/>
        <v>5</v>
      </c>
      <c r="AI123" s="120">
        <f t="shared" si="116"/>
        <v>4</v>
      </c>
      <c r="AJ123" s="120">
        <f t="shared" si="117"/>
        <v>3</v>
      </c>
      <c r="AK123" s="120">
        <f t="shared" si="118"/>
        <v>-4</v>
      </c>
      <c r="AL123" s="120">
        <f t="shared" si="119"/>
        <v>-2</v>
      </c>
      <c r="AM123" s="120">
        <f t="shared" si="120"/>
        <v>-3</v>
      </c>
      <c r="AN123" s="120">
        <f t="shared" si="121"/>
        <v>-9</v>
      </c>
      <c r="AO123" s="120">
        <f t="shared" si="122"/>
        <v>-7</v>
      </c>
      <c r="AP123" s="120">
        <f t="shared" si="123"/>
        <v>-9</v>
      </c>
      <c r="AQ123" s="120">
        <f t="shared" si="124"/>
        <v>-14</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48</v>
      </c>
      <c r="W124" s="120">
        <f t="shared" si="107"/>
        <v>9</v>
      </c>
      <c r="Y124" s="74">
        <v>42</v>
      </c>
      <c r="AA124" s="120">
        <f t="shared" si="108"/>
        <v>9</v>
      </c>
      <c r="AB124" s="120">
        <f t="shared" si="109"/>
        <v>4</v>
      </c>
      <c r="AC124" s="120">
        <f t="shared" si="110"/>
        <v>5</v>
      </c>
      <c r="AD124" s="120">
        <f t="shared" si="111"/>
        <v>7</v>
      </c>
      <c r="AE124" s="120">
        <f t="shared" si="112"/>
        <v>2</v>
      </c>
      <c r="AF124" s="120">
        <f t="shared" si="113"/>
        <v>3</v>
      </c>
      <c r="AG124" s="120">
        <f t="shared" si="114"/>
        <v>3</v>
      </c>
      <c r="AH124" s="120">
        <f t="shared" si="115"/>
        <v>6</v>
      </c>
      <c r="AI124" s="120">
        <f t="shared" si="116"/>
        <v>5</v>
      </c>
      <c r="AJ124" s="120">
        <f t="shared" si="117"/>
        <v>4</v>
      </c>
      <c r="AK124" s="120">
        <f t="shared" si="118"/>
        <v>-3</v>
      </c>
      <c r="AL124" s="120">
        <f t="shared" si="119"/>
        <v>-1</v>
      </c>
      <c r="AM124" s="120">
        <f t="shared" si="120"/>
        <v>-2</v>
      </c>
      <c r="AN124" s="120">
        <f t="shared" si="121"/>
        <v>-8</v>
      </c>
      <c r="AO124" s="120">
        <f t="shared" si="122"/>
        <v>-6</v>
      </c>
      <c r="AP124" s="120">
        <f t="shared" si="123"/>
        <v>-8</v>
      </c>
      <c r="AQ124" s="120">
        <f t="shared" si="124"/>
        <v>-13</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59</v>
      </c>
      <c r="W125" s="120">
        <f t="shared" si="107"/>
        <v>10</v>
      </c>
      <c r="Y125" s="74">
        <v>43</v>
      </c>
      <c r="AA125" s="120">
        <f t="shared" si="108"/>
        <v>10</v>
      </c>
      <c r="AB125" s="120">
        <f t="shared" si="109"/>
        <v>5</v>
      </c>
      <c r="AC125" s="120">
        <f t="shared" si="110"/>
        <v>6</v>
      </c>
      <c r="AD125" s="120">
        <f t="shared" si="111"/>
        <v>8</v>
      </c>
      <c r="AE125" s="120">
        <f t="shared" si="112"/>
        <v>3</v>
      </c>
      <c r="AF125" s="120">
        <f t="shared" si="113"/>
        <v>4</v>
      </c>
      <c r="AG125" s="120">
        <f t="shared" si="114"/>
        <v>4</v>
      </c>
      <c r="AH125" s="120">
        <f t="shared" si="115"/>
        <v>7</v>
      </c>
      <c r="AI125" s="120">
        <f t="shared" si="116"/>
        <v>6</v>
      </c>
      <c r="AJ125" s="120">
        <f t="shared" si="117"/>
        <v>5</v>
      </c>
      <c r="AK125" s="120">
        <f t="shared" si="118"/>
        <v>-2</v>
      </c>
      <c r="AL125" s="120">
        <f t="shared" si="119"/>
        <v>1</v>
      </c>
      <c r="AM125" s="120">
        <f t="shared" si="120"/>
        <v>-1</v>
      </c>
      <c r="AN125" s="120">
        <f t="shared" si="121"/>
        <v>-7</v>
      </c>
      <c r="AO125" s="120">
        <f t="shared" si="122"/>
        <v>-5</v>
      </c>
      <c r="AP125" s="120">
        <f t="shared" si="123"/>
        <v>-7</v>
      </c>
      <c r="AQ125" s="120">
        <f t="shared" si="124"/>
        <v>-12</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71</v>
      </c>
      <c r="W126" s="120">
        <f t="shared" si="107"/>
        <v>11</v>
      </c>
      <c r="Y126" s="74">
        <v>44</v>
      </c>
      <c r="AA126" s="120">
        <f t="shared" si="108"/>
        <v>11</v>
      </c>
      <c r="AB126" s="120">
        <f t="shared" si="109"/>
        <v>6</v>
      </c>
      <c r="AC126" s="120">
        <f t="shared" si="110"/>
        <v>7</v>
      </c>
      <c r="AD126" s="120">
        <f t="shared" si="111"/>
        <v>9</v>
      </c>
      <c r="AE126" s="120">
        <f t="shared" si="112"/>
        <v>4</v>
      </c>
      <c r="AF126" s="120">
        <f t="shared" si="113"/>
        <v>5</v>
      </c>
      <c r="AG126" s="120">
        <f t="shared" si="114"/>
        <v>5</v>
      </c>
      <c r="AH126" s="120">
        <f t="shared" si="115"/>
        <v>8</v>
      </c>
      <c r="AI126" s="120">
        <f t="shared" si="116"/>
        <v>7</v>
      </c>
      <c r="AJ126" s="120">
        <f t="shared" si="117"/>
        <v>6</v>
      </c>
      <c r="AK126" s="120">
        <f t="shared" si="118"/>
        <v>-1</v>
      </c>
      <c r="AL126" s="120">
        <f t="shared" si="119"/>
        <v>2</v>
      </c>
      <c r="AM126" s="120">
        <f t="shared" si="120"/>
        <v>1</v>
      </c>
      <c r="AN126" s="120">
        <f t="shared" si="121"/>
        <v>-6</v>
      </c>
      <c r="AO126" s="120">
        <f t="shared" si="122"/>
        <v>-4</v>
      </c>
      <c r="AP126" s="120">
        <f t="shared" si="123"/>
        <v>-6</v>
      </c>
      <c r="AQ126" s="120">
        <f t="shared" si="124"/>
        <v>-11</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84</v>
      </c>
      <c r="W127" s="120">
        <f t="shared" si="107"/>
        <v>12</v>
      </c>
      <c r="Y127" s="74">
        <v>45</v>
      </c>
      <c r="AA127" s="120">
        <f t="shared" si="108"/>
        <v>12</v>
      </c>
      <c r="AB127" s="120">
        <f t="shared" si="109"/>
        <v>7</v>
      </c>
      <c r="AC127" s="120">
        <f t="shared" si="110"/>
        <v>8</v>
      </c>
      <c r="AD127" s="120">
        <f t="shared" si="111"/>
        <v>10</v>
      </c>
      <c r="AE127" s="120">
        <f t="shared" si="112"/>
        <v>5</v>
      </c>
      <c r="AF127" s="120">
        <f t="shared" si="113"/>
        <v>6</v>
      </c>
      <c r="AG127" s="120">
        <f t="shared" si="114"/>
        <v>6</v>
      </c>
      <c r="AH127" s="120">
        <f t="shared" si="115"/>
        <v>9</v>
      </c>
      <c r="AI127" s="120">
        <f t="shared" si="116"/>
        <v>8</v>
      </c>
      <c r="AJ127" s="120">
        <f t="shared" si="117"/>
        <v>7</v>
      </c>
      <c r="AK127" s="120">
        <f t="shared" si="118"/>
        <v>1</v>
      </c>
      <c r="AL127" s="120">
        <f t="shared" si="119"/>
        <v>3</v>
      </c>
      <c r="AM127" s="120">
        <f t="shared" si="120"/>
        <v>2</v>
      </c>
      <c r="AN127" s="120">
        <f t="shared" si="121"/>
        <v>-5</v>
      </c>
      <c r="AO127" s="120">
        <f t="shared" si="122"/>
        <v>-3</v>
      </c>
      <c r="AP127" s="120">
        <f t="shared" si="123"/>
        <v>-5</v>
      </c>
      <c r="AQ127" s="120">
        <f t="shared" si="124"/>
        <v>-10</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97</v>
      </c>
      <c r="W128" s="120">
        <f t="shared" si="107"/>
        <v>13</v>
      </c>
      <c r="Y128" s="74">
        <v>46</v>
      </c>
      <c r="AA128" s="120">
        <f t="shared" si="108"/>
        <v>13</v>
      </c>
      <c r="AB128" s="120">
        <f t="shared" si="109"/>
        <v>8</v>
      </c>
      <c r="AC128" s="120">
        <f t="shared" si="110"/>
        <v>9</v>
      </c>
      <c r="AD128" s="120">
        <f t="shared" si="111"/>
        <v>11</v>
      </c>
      <c r="AE128" s="120">
        <f t="shared" si="112"/>
        <v>6</v>
      </c>
      <c r="AF128" s="120">
        <f t="shared" si="113"/>
        <v>7</v>
      </c>
      <c r="AG128" s="120">
        <f t="shared" si="114"/>
        <v>7</v>
      </c>
      <c r="AH128" s="120">
        <f t="shared" si="115"/>
        <v>10</v>
      </c>
      <c r="AI128" s="120">
        <f t="shared" si="116"/>
        <v>9</v>
      </c>
      <c r="AJ128" s="120">
        <f t="shared" si="117"/>
        <v>8</v>
      </c>
      <c r="AK128" s="120">
        <f t="shared" si="118"/>
        <v>2</v>
      </c>
      <c r="AL128" s="120">
        <f t="shared" si="119"/>
        <v>4</v>
      </c>
      <c r="AM128" s="120">
        <f t="shared" si="120"/>
        <v>3</v>
      </c>
      <c r="AN128" s="120">
        <f t="shared" si="121"/>
        <v>-4</v>
      </c>
      <c r="AO128" s="120">
        <f t="shared" si="122"/>
        <v>-2</v>
      </c>
      <c r="AP128" s="120">
        <f t="shared" si="123"/>
        <v>-4</v>
      </c>
      <c r="AQ128" s="120">
        <f t="shared" si="124"/>
        <v>-9</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110</v>
      </c>
      <c r="W129" s="120">
        <f t="shared" si="107"/>
        <v>14</v>
      </c>
      <c r="Y129" s="74">
        <v>47</v>
      </c>
      <c r="AA129" s="120">
        <f t="shared" si="108"/>
        <v>14</v>
      </c>
      <c r="AB129" s="120">
        <f t="shared" si="109"/>
        <v>9</v>
      </c>
      <c r="AC129" s="120">
        <f t="shared" si="110"/>
        <v>10</v>
      </c>
      <c r="AD129" s="120">
        <f t="shared" si="111"/>
        <v>12</v>
      </c>
      <c r="AE129" s="120">
        <f t="shared" si="112"/>
        <v>7</v>
      </c>
      <c r="AF129" s="120">
        <f t="shared" si="113"/>
        <v>8</v>
      </c>
      <c r="AG129" s="120">
        <f t="shared" si="114"/>
        <v>8</v>
      </c>
      <c r="AH129" s="120">
        <f t="shared" si="115"/>
        <v>11</v>
      </c>
      <c r="AI129" s="120">
        <f t="shared" si="116"/>
        <v>10</v>
      </c>
      <c r="AJ129" s="120">
        <f t="shared" si="117"/>
        <v>9</v>
      </c>
      <c r="AK129" s="120">
        <f t="shared" si="118"/>
        <v>3</v>
      </c>
      <c r="AL129" s="120">
        <f t="shared" si="119"/>
        <v>5</v>
      </c>
      <c r="AM129" s="120">
        <f t="shared" si="120"/>
        <v>4</v>
      </c>
      <c r="AN129" s="120">
        <f t="shared" si="121"/>
        <v>-3</v>
      </c>
      <c r="AO129" s="120">
        <f t="shared" si="122"/>
        <v>-1</v>
      </c>
      <c r="AP129" s="120">
        <f t="shared" si="123"/>
        <v>-3</v>
      </c>
      <c r="AQ129" s="120">
        <f t="shared" si="124"/>
        <v>-8</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123</v>
      </c>
      <c r="W130" s="120">
        <f t="shared" ref="W130:W161" si="139">MAX(AA130:AQ130)</f>
        <v>15</v>
      </c>
      <c r="Y130" s="74">
        <v>48</v>
      </c>
      <c r="AA130" s="120">
        <f t="shared" ref="AA130:AA161" si="140">ROUND(D130-D$95,0)</f>
        <v>15</v>
      </c>
      <c r="AB130" s="120">
        <f t="shared" ref="AB130:AB161" si="141">ROUND(E130-E$95,0)</f>
        <v>10</v>
      </c>
      <c r="AC130" s="120">
        <f t="shared" ref="AC130:AC161" si="142">ROUND(F130-F$95,0)</f>
        <v>11</v>
      </c>
      <c r="AD130" s="120">
        <f t="shared" ref="AD130:AD161" si="143">ROUND(G130-G$95,0)</f>
        <v>13</v>
      </c>
      <c r="AE130" s="120">
        <f t="shared" ref="AE130:AE161" si="144">ROUND(H130-H$95,0)</f>
        <v>8</v>
      </c>
      <c r="AF130" s="120">
        <f t="shared" ref="AF130:AF161" si="145">ROUND(I130-I$95,0)</f>
        <v>9</v>
      </c>
      <c r="AG130" s="120">
        <f t="shared" ref="AG130:AG161" si="146">ROUND(J130-J$95,0)</f>
        <v>9</v>
      </c>
      <c r="AH130" s="120">
        <f t="shared" ref="AH130:AH161" si="147">ROUND(K130-K$95,0)</f>
        <v>12</v>
      </c>
      <c r="AI130" s="120">
        <f t="shared" ref="AI130:AI161" si="148">ROUND(L130-L$95,0)</f>
        <v>11</v>
      </c>
      <c r="AJ130" s="120">
        <f t="shared" ref="AJ130:AJ161" si="149">ROUND(M130-M$95,0)</f>
        <v>10</v>
      </c>
      <c r="AK130" s="120">
        <f t="shared" ref="AK130:AK161" si="150">ROUND(N130-N$95,0)</f>
        <v>4</v>
      </c>
      <c r="AL130" s="120">
        <f t="shared" ref="AL130:AL161" si="151">ROUND(O130-O$95,0)</f>
        <v>6</v>
      </c>
      <c r="AM130" s="120">
        <f t="shared" ref="AM130:AM161" si="152">ROUND(P130-P$95,0)</f>
        <v>5</v>
      </c>
      <c r="AN130" s="120">
        <f t="shared" ref="AN130:AN161" si="153">ROUND(Q130-Q$95,0)</f>
        <v>-2</v>
      </c>
      <c r="AO130" s="120">
        <f t="shared" ref="AO130:AO161" si="154">ROUND(R130-R$95,0)</f>
        <v>0</v>
      </c>
      <c r="AP130" s="120">
        <f t="shared" ref="AP130:AP161" si="155">ROUND(S130-S$95,0)</f>
        <v>-2</v>
      </c>
      <c r="AQ130" s="120">
        <f t="shared" ref="AQ130:AQ161" si="156">ROUND(T130-T$95,0)</f>
        <v>-7</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137</v>
      </c>
      <c r="W131" s="120">
        <f t="shared" si="139"/>
        <v>16</v>
      </c>
      <c r="Y131" s="74">
        <v>49</v>
      </c>
      <c r="AA131" s="120">
        <f t="shared" si="140"/>
        <v>16</v>
      </c>
      <c r="AB131" s="120">
        <f t="shared" si="141"/>
        <v>11</v>
      </c>
      <c r="AC131" s="120">
        <f t="shared" si="142"/>
        <v>12</v>
      </c>
      <c r="AD131" s="120">
        <f t="shared" si="143"/>
        <v>14</v>
      </c>
      <c r="AE131" s="120">
        <f t="shared" si="144"/>
        <v>9</v>
      </c>
      <c r="AF131" s="120">
        <f t="shared" si="145"/>
        <v>10</v>
      </c>
      <c r="AG131" s="120">
        <f t="shared" si="146"/>
        <v>10</v>
      </c>
      <c r="AH131" s="120">
        <f t="shared" si="147"/>
        <v>13</v>
      </c>
      <c r="AI131" s="120">
        <f t="shared" si="148"/>
        <v>12</v>
      </c>
      <c r="AJ131" s="120">
        <f t="shared" si="149"/>
        <v>11</v>
      </c>
      <c r="AK131" s="120">
        <f t="shared" si="150"/>
        <v>5</v>
      </c>
      <c r="AL131" s="120">
        <f t="shared" si="151"/>
        <v>7</v>
      </c>
      <c r="AM131" s="120">
        <f t="shared" si="152"/>
        <v>6</v>
      </c>
      <c r="AN131" s="120">
        <f t="shared" si="153"/>
        <v>-1</v>
      </c>
      <c r="AO131" s="120">
        <f t="shared" si="154"/>
        <v>1</v>
      </c>
      <c r="AP131" s="120">
        <f t="shared" si="155"/>
        <v>-1</v>
      </c>
      <c r="AQ131" s="120">
        <f t="shared" si="156"/>
        <v>-6</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151</v>
      </c>
      <c r="W132" s="120">
        <f t="shared" si="139"/>
        <v>17</v>
      </c>
      <c r="Y132" s="74">
        <v>50</v>
      </c>
      <c r="AA132" s="120">
        <f t="shared" si="140"/>
        <v>17</v>
      </c>
      <c r="AB132" s="120">
        <f t="shared" si="141"/>
        <v>12</v>
      </c>
      <c r="AC132" s="120">
        <f t="shared" si="142"/>
        <v>13</v>
      </c>
      <c r="AD132" s="120">
        <f t="shared" si="143"/>
        <v>15</v>
      </c>
      <c r="AE132" s="120">
        <f t="shared" si="144"/>
        <v>10</v>
      </c>
      <c r="AF132" s="120">
        <f t="shared" si="145"/>
        <v>11</v>
      </c>
      <c r="AG132" s="120">
        <f t="shared" si="146"/>
        <v>11</v>
      </c>
      <c r="AH132" s="120">
        <f t="shared" si="147"/>
        <v>14</v>
      </c>
      <c r="AI132" s="120">
        <f t="shared" si="148"/>
        <v>13</v>
      </c>
      <c r="AJ132" s="120">
        <f t="shared" si="149"/>
        <v>12</v>
      </c>
      <c r="AK132" s="120">
        <f t="shared" si="150"/>
        <v>6</v>
      </c>
      <c r="AL132" s="120">
        <f t="shared" si="151"/>
        <v>8</v>
      </c>
      <c r="AM132" s="120">
        <f t="shared" si="152"/>
        <v>7</v>
      </c>
      <c r="AN132" s="120">
        <f t="shared" si="153"/>
        <v>0</v>
      </c>
      <c r="AO132" s="120">
        <f t="shared" si="154"/>
        <v>2</v>
      </c>
      <c r="AP132" s="120">
        <f t="shared" si="155"/>
        <v>0</v>
      </c>
      <c r="AQ132" s="120">
        <f t="shared" si="156"/>
        <v>-5</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167</v>
      </c>
      <c r="W133" s="120">
        <f t="shared" si="139"/>
        <v>18</v>
      </c>
      <c r="Y133" s="74">
        <v>51</v>
      </c>
      <c r="AA133" s="120">
        <f t="shared" si="140"/>
        <v>18</v>
      </c>
      <c r="AB133" s="120">
        <f t="shared" si="141"/>
        <v>13</v>
      </c>
      <c r="AC133" s="120">
        <f t="shared" si="142"/>
        <v>14</v>
      </c>
      <c r="AD133" s="120">
        <f t="shared" si="143"/>
        <v>16</v>
      </c>
      <c r="AE133" s="120">
        <f t="shared" si="144"/>
        <v>11</v>
      </c>
      <c r="AF133" s="120">
        <f t="shared" si="145"/>
        <v>12</v>
      </c>
      <c r="AG133" s="120">
        <f t="shared" si="146"/>
        <v>12</v>
      </c>
      <c r="AH133" s="120">
        <f t="shared" si="147"/>
        <v>15</v>
      </c>
      <c r="AI133" s="120">
        <f t="shared" si="148"/>
        <v>14</v>
      </c>
      <c r="AJ133" s="120">
        <f t="shared" si="149"/>
        <v>13</v>
      </c>
      <c r="AK133" s="120">
        <f t="shared" si="150"/>
        <v>7</v>
      </c>
      <c r="AL133" s="120">
        <f t="shared" si="151"/>
        <v>9</v>
      </c>
      <c r="AM133" s="120">
        <f t="shared" si="152"/>
        <v>8</v>
      </c>
      <c r="AN133" s="120">
        <f t="shared" si="153"/>
        <v>1</v>
      </c>
      <c r="AO133" s="120">
        <f t="shared" si="154"/>
        <v>3</v>
      </c>
      <c r="AP133" s="120">
        <f t="shared" si="155"/>
        <v>1</v>
      </c>
      <c r="AQ133" s="120">
        <f t="shared" si="156"/>
        <v>-4</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183</v>
      </c>
      <c r="W134" s="120">
        <f t="shared" si="139"/>
        <v>19</v>
      </c>
      <c r="Y134" s="74">
        <v>52</v>
      </c>
      <c r="AA134" s="120">
        <f t="shared" si="140"/>
        <v>19</v>
      </c>
      <c r="AB134" s="120">
        <f t="shared" si="141"/>
        <v>14</v>
      </c>
      <c r="AC134" s="120">
        <f t="shared" si="142"/>
        <v>15</v>
      </c>
      <c r="AD134" s="120">
        <f t="shared" si="143"/>
        <v>17</v>
      </c>
      <c r="AE134" s="120">
        <f t="shared" si="144"/>
        <v>12</v>
      </c>
      <c r="AF134" s="120">
        <f t="shared" si="145"/>
        <v>13</v>
      </c>
      <c r="AG134" s="120">
        <f t="shared" si="146"/>
        <v>13</v>
      </c>
      <c r="AH134" s="120">
        <f t="shared" si="147"/>
        <v>16</v>
      </c>
      <c r="AI134" s="120">
        <f t="shared" si="148"/>
        <v>15</v>
      </c>
      <c r="AJ134" s="120">
        <f t="shared" si="149"/>
        <v>14</v>
      </c>
      <c r="AK134" s="120">
        <f t="shared" si="150"/>
        <v>8</v>
      </c>
      <c r="AL134" s="120">
        <f t="shared" si="151"/>
        <v>10</v>
      </c>
      <c r="AM134" s="120">
        <f t="shared" si="152"/>
        <v>9</v>
      </c>
      <c r="AN134" s="120">
        <f t="shared" si="153"/>
        <v>2</v>
      </c>
      <c r="AO134" s="120">
        <f t="shared" si="154"/>
        <v>4</v>
      </c>
      <c r="AP134" s="120">
        <f t="shared" si="155"/>
        <v>2</v>
      </c>
      <c r="AQ134" s="120">
        <f t="shared" si="156"/>
        <v>-3</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199</v>
      </c>
      <c r="W135" s="120">
        <f t="shared" si="139"/>
        <v>20</v>
      </c>
      <c r="Y135" s="74">
        <v>53</v>
      </c>
      <c r="AA135" s="120">
        <f t="shared" si="140"/>
        <v>20</v>
      </c>
      <c r="AB135" s="120">
        <f t="shared" si="141"/>
        <v>15</v>
      </c>
      <c r="AC135" s="120">
        <f t="shared" si="142"/>
        <v>16</v>
      </c>
      <c r="AD135" s="120">
        <f t="shared" si="143"/>
        <v>18</v>
      </c>
      <c r="AE135" s="120">
        <f t="shared" si="144"/>
        <v>13</v>
      </c>
      <c r="AF135" s="120">
        <f t="shared" si="145"/>
        <v>14</v>
      </c>
      <c r="AG135" s="120">
        <f t="shared" si="146"/>
        <v>14</v>
      </c>
      <c r="AH135" s="120">
        <f t="shared" si="147"/>
        <v>17</v>
      </c>
      <c r="AI135" s="120">
        <f t="shared" si="148"/>
        <v>16</v>
      </c>
      <c r="AJ135" s="120">
        <f t="shared" si="149"/>
        <v>15</v>
      </c>
      <c r="AK135" s="120">
        <f t="shared" si="150"/>
        <v>9</v>
      </c>
      <c r="AL135" s="120">
        <f t="shared" si="151"/>
        <v>11</v>
      </c>
      <c r="AM135" s="120">
        <f t="shared" si="152"/>
        <v>10</v>
      </c>
      <c r="AN135" s="120">
        <f t="shared" si="153"/>
        <v>3</v>
      </c>
      <c r="AO135" s="120">
        <f t="shared" si="154"/>
        <v>5</v>
      </c>
      <c r="AP135" s="120">
        <f t="shared" si="155"/>
        <v>3</v>
      </c>
      <c r="AQ135" s="120">
        <f t="shared" si="156"/>
        <v>-2</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215</v>
      </c>
      <c r="W136" s="120">
        <f t="shared" si="139"/>
        <v>21</v>
      </c>
      <c r="Y136" s="74">
        <v>54</v>
      </c>
      <c r="AA136" s="120">
        <f t="shared" si="140"/>
        <v>21</v>
      </c>
      <c r="AB136" s="120">
        <f t="shared" si="141"/>
        <v>16</v>
      </c>
      <c r="AC136" s="120">
        <f t="shared" si="142"/>
        <v>17</v>
      </c>
      <c r="AD136" s="120">
        <f t="shared" si="143"/>
        <v>19</v>
      </c>
      <c r="AE136" s="120">
        <f t="shared" si="144"/>
        <v>14</v>
      </c>
      <c r="AF136" s="120">
        <f t="shared" si="145"/>
        <v>15</v>
      </c>
      <c r="AG136" s="120">
        <f t="shared" si="146"/>
        <v>15</v>
      </c>
      <c r="AH136" s="120">
        <f t="shared" si="147"/>
        <v>18</v>
      </c>
      <c r="AI136" s="120">
        <f t="shared" si="148"/>
        <v>17</v>
      </c>
      <c r="AJ136" s="120">
        <f t="shared" si="149"/>
        <v>16</v>
      </c>
      <c r="AK136" s="120">
        <f t="shared" si="150"/>
        <v>10</v>
      </c>
      <c r="AL136" s="120">
        <f t="shared" si="151"/>
        <v>12</v>
      </c>
      <c r="AM136" s="120">
        <f t="shared" si="152"/>
        <v>11</v>
      </c>
      <c r="AN136" s="120">
        <f t="shared" si="153"/>
        <v>4</v>
      </c>
      <c r="AO136" s="120">
        <f t="shared" si="154"/>
        <v>6</v>
      </c>
      <c r="AP136" s="120">
        <f t="shared" si="155"/>
        <v>4</v>
      </c>
      <c r="AQ136" s="120">
        <f t="shared" si="156"/>
        <v>-1</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231</v>
      </c>
      <c r="W137" s="120">
        <f t="shared" si="139"/>
        <v>22</v>
      </c>
      <c r="Y137" s="74">
        <v>55</v>
      </c>
      <c r="AA137" s="120">
        <f t="shared" si="140"/>
        <v>22</v>
      </c>
      <c r="AB137" s="120">
        <f t="shared" si="141"/>
        <v>17</v>
      </c>
      <c r="AC137" s="120">
        <f t="shared" si="142"/>
        <v>18</v>
      </c>
      <c r="AD137" s="120">
        <f t="shared" si="143"/>
        <v>20</v>
      </c>
      <c r="AE137" s="120">
        <f t="shared" si="144"/>
        <v>15</v>
      </c>
      <c r="AF137" s="120">
        <f t="shared" si="145"/>
        <v>16</v>
      </c>
      <c r="AG137" s="120">
        <f t="shared" si="146"/>
        <v>16</v>
      </c>
      <c r="AH137" s="120">
        <f t="shared" si="147"/>
        <v>19</v>
      </c>
      <c r="AI137" s="120">
        <f t="shared" si="148"/>
        <v>18</v>
      </c>
      <c r="AJ137" s="120">
        <f t="shared" si="149"/>
        <v>17</v>
      </c>
      <c r="AK137" s="120">
        <f t="shared" si="150"/>
        <v>11</v>
      </c>
      <c r="AL137" s="120">
        <f t="shared" si="151"/>
        <v>13</v>
      </c>
      <c r="AM137" s="120">
        <f t="shared" si="152"/>
        <v>12</v>
      </c>
      <c r="AN137" s="120">
        <f t="shared" si="153"/>
        <v>5</v>
      </c>
      <c r="AO137" s="120">
        <f t="shared" si="154"/>
        <v>7</v>
      </c>
      <c r="AP137" s="120">
        <f t="shared" si="155"/>
        <v>5</v>
      </c>
      <c r="AQ137" s="120">
        <f t="shared" si="156"/>
        <v>0</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247</v>
      </c>
      <c r="W138" s="120">
        <f t="shared" si="139"/>
        <v>23</v>
      </c>
      <c r="Y138" s="74">
        <v>56</v>
      </c>
      <c r="AA138" s="120">
        <f t="shared" si="140"/>
        <v>23</v>
      </c>
      <c r="AB138" s="120">
        <f t="shared" si="141"/>
        <v>18</v>
      </c>
      <c r="AC138" s="120">
        <f t="shared" si="142"/>
        <v>19</v>
      </c>
      <c r="AD138" s="120">
        <f t="shared" si="143"/>
        <v>21</v>
      </c>
      <c r="AE138" s="120">
        <f t="shared" si="144"/>
        <v>16</v>
      </c>
      <c r="AF138" s="120">
        <f t="shared" si="145"/>
        <v>17</v>
      </c>
      <c r="AG138" s="120">
        <f t="shared" si="146"/>
        <v>17</v>
      </c>
      <c r="AH138" s="120">
        <f t="shared" si="147"/>
        <v>20</v>
      </c>
      <c r="AI138" s="120">
        <f t="shared" si="148"/>
        <v>19</v>
      </c>
      <c r="AJ138" s="120">
        <f t="shared" si="149"/>
        <v>18</v>
      </c>
      <c r="AK138" s="120">
        <f t="shared" si="150"/>
        <v>12</v>
      </c>
      <c r="AL138" s="120">
        <f t="shared" si="151"/>
        <v>14</v>
      </c>
      <c r="AM138" s="120">
        <f t="shared" si="152"/>
        <v>13</v>
      </c>
      <c r="AN138" s="120">
        <f t="shared" si="153"/>
        <v>6</v>
      </c>
      <c r="AO138" s="120">
        <f t="shared" si="154"/>
        <v>8</v>
      </c>
      <c r="AP138" s="120">
        <f t="shared" si="155"/>
        <v>6</v>
      </c>
      <c r="AQ138" s="120">
        <f t="shared" si="156"/>
        <v>1</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263</v>
      </c>
      <c r="W139" s="120">
        <f t="shared" si="139"/>
        <v>24</v>
      </c>
      <c r="Y139" s="74">
        <v>57</v>
      </c>
      <c r="AA139" s="120">
        <f t="shared" si="140"/>
        <v>24</v>
      </c>
      <c r="AB139" s="120">
        <f t="shared" si="141"/>
        <v>19</v>
      </c>
      <c r="AC139" s="120">
        <f t="shared" si="142"/>
        <v>20</v>
      </c>
      <c r="AD139" s="120">
        <f t="shared" si="143"/>
        <v>22</v>
      </c>
      <c r="AE139" s="120">
        <f t="shared" si="144"/>
        <v>17</v>
      </c>
      <c r="AF139" s="120">
        <f t="shared" si="145"/>
        <v>18</v>
      </c>
      <c r="AG139" s="120">
        <f t="shared" si="146"/>
        <v>18</v>
      </c>
      <c r="AH139" s="120">
        <f t="shared" si="147"/>
        <v>21</v>
      </c>
      <c r="AI139" s="120">
        <f t="shared" si="148"/>
        <v>20</v>
      </c>
      <c r="AJ139" s="120">
        <f t="shared" si="149"/>
        <v>19</v>
      </c>
      <c r="AK139" s="120">
        <f t="shared" si="150"/>
        <v>13</v>
      </c>
      <c r="AL139" s="120">
        <f t="shared" si="151"/>
        <v>15</v>
      </c>
      <c r="AM139" s="120">
        <f t="shared" si="152"/>
        <v>14</v>
      </c>
      <c r="AN139" s="120">
        <f t="shared" si="153"/>
        <v>7</v>
      </c>
      <c r="AO139" s="120">
        <f t="shared" si="154"/>
        <v>9</v>
      </c>
      <c r="AP139" s="120">
        <f t="shared" si="155"/>
        <v>7</v>
      </c>
      <c r="AQ139" s="120">
        <f t="shared" si="156"/>
        <v>2</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279</v>
      </c>
      <c r="W140" s="120">
        <f t="shared" si="139"/>
        <v>25</v>
      </c>
      <c r="Y140" s="74">
        <v>58</v>
      </c>
      <c r="AA140" s="120">
        <f t="shared" si="140"/>
        <v>25</v>
      </c>
      <c r="AB140" s="120">
        <f t="shared" si="141"/>
        <v>20</v>
      </c>
      <c r="AC140" s="120">
        <f t="shared" si="142"/>
        <v>21</v>
      </c>
      <c r="AD140" s="120">
        <f t="shared" si="143"/>
        <v>23</v>
      </c>
      <c r="AE140" s="120">
        <f t="shared" si="144"/>
        <v>18</v>
      </c>
      <c r="AF140" s="120">
        <f t="shared" si="145"/>
        <v>19</v>
      </c>
      <c r="AG140" s="120">
        <f t="shared" si="146"/>
        <v>19</v>
      </c>
      <c r="AH140" s="120">
        <f t="shared" si="147"/>
        <v>22</v>
      </c>
      <c r="AI140" s="120">
        <f t="shared" si="148"/>
        <v>21</v>
      </c>
      <c r="AJ140" s="120">
        <f t="shared" si="149"/>
        <v>20</v>
      </c>
      <c r="AK140" s="120">
        <f t="shared" si="150"/>
        <v>14</v>
      </c>
      <c r="AL140" s="120">
        <f t="shared" si="151"/>
        <v>16</v>
      </c>
      <c r="AM140" s="120">
        <f t="shared" si="152"/>
        <v>15</v>
      </c>
      <c r="AN140" s="120">
        <f t="shared" si="153"/>
        <v>8</v>
      </c>
      <c r="AO140" s="120">
        <f t="shared" si="154"/>
        <v>10</v>
      </c>
      <c r="AP140" s="120">
        <f t="shared" si="155"/>
        <v>8</v>
      </c>
      <c r="AQ140" s="120">
        <f t="shared" si="156"/>
        <v>3</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295</v>
      </c>
      <c r="W141" s="120">
        <f t="shared" si="139"/>
        <v>26</v>
      </c>
      <c r="Y141" s="74">
        <v>59</v>
      </c>
      <c r="AA141" s="120">
        <f t="shared" si="140"/>
        <v>26</v>
      </c>
      <c r="AB141" s="120">
        <f t="shared" si="141"/>
        <v>21</v>
      </c>
      <c r="AC141" s="120">
        <f t="shared" si="142"/>
        <v>22</v>
      </c>
      <c r="AD141" s="120">
        <f t="shared" si="143"/>
        <v>24</v>
      </c>
      <c r="AE141" s="120">
        <f t="shared" si="144"/>
        <v>19</v>
      </c>
      <c r="AF141" s="120">
        <f t="shared" si="145"/>
        <v>20</v>
      </c>
      <c r="AG141" s="120">
        <f t="shared" si="146"/>
        <v>20</v>
      </c>
      <c r="AH141" s="120">
        <f t="shared" si="147"/>
        <v>23</v>
      </c>
      <c r="AI141" s="120">
        <f t="shared" si="148"/>
        <v>22</v>
      </c>
      <c r="AJ141" s="120">
        <f t="shared" si="149"/>
        <v>21</v>
      </c>
      <c r="AK141" s="120">
        <f t="shared" si="150"/>
        <v>15</v>
      </c>
      <c r="AL141" s="120">
        <f t="shared" si="151"/>
        <v>17</v>
      </c>
      <c r="AM141" s="120">
        <f t="shared" si="152"/>
        <v>16</v>
      </c>
      <c r="AN141" s="120">
        <f t="shared" si="153"/>
        <v>9</v>
      </c>
      <c r="AO141" s="120">
        <f t="shared" si="154"/>
        <v>11</v>
      </c>
      <c r="AP141" s="120">
        <f t="shared" si="155"/>
        <v>9</v>
      </c>
      <c r="AQ141" s="120">
        <f t="shared" si="156"/>
        <v>4</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311</v>
      </c>
      <c r="W142" s="120">
        <f t="shared" si="139"/>
        <v>27</v>
      </c>
      <c r="Y142" s="74">
        <v>60</v>
      </c>
      <c r="AA142" s="120">
        <f t="shared" si="140"/>
        <v>27</v>
      </c>
      <c r="AB142" s="120">
        <f t="shared" si="141"/>
        <v>22</v>
      </c>
      <c r="AC142" s="120">
        <f t="shared" si="142"/>
        <v>23</v>
      </c>
      <c r="AD142" s="120">
        <f t="shared" si="143"/>
        <v>25</v>
      </c>
      <c r="AE142" s="120">
        <f t="shared" si="144"/>
        <v>20</v>
      </c>
      <c r="AF142" s="120">
        <f t="shared" si="145"/>
        <v>21</v>
      </c>
      <c r="AG142" s="120">
        <f t="shared" si="146"/>
        <v>21</v>
      </c>
      <c r="AH142" s="120">
        <f t="shared" si="147"/>
        <v>24</v>
      </c>
      <c r="AI142" s="120">
        <f t="shared" si="148"/>
        <v>23</v>
      </c>
      <c r="AJ142" s="120">
        <f t="shared" si="149"/>
        <v>22</v>
      </c>
      <c r="AK142" s="120">
        <f t="shared" si="150"/>
        <v>16</v>
      </c>
      <c r="AL142" s="120">
        <f t="shared" si="151"/>
        <v>18</v>
      </c>
      <c r="AM142" s="120">
        <f t="shared" si="152"/>
        <v>17</v>
      </c>
      <c r="AN142" s="120">
        <f t="shared" si="153"/>
        <v>10</v>
      </c>
      <c r="AO142" s="120">
        <f t="shared" si="154"/>
        <v>12</v>
      </c>
      <c r="AP142" s="120">
        <f t="shared" si="155"/>
        <v>10</v>
      </c>
      <c r="AQ142" s="120">
        <f t="shared" si="156"/>
        <v>5</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327</v>
      </c>
      <c r="W143" s="120">
        <f t="shared" si="139"/>
        <v>28</v>
      </c>
      <c r="Y143" s="74">
        <v>61</v>
      </c>
      <c r="AA143" s="120">
        <f t="shared" si="140"/>
        <v>28</v>
      </c>
      <c r="AB143" s="120">
        <f t="shared" si="141"/>
        <v>23</v>
      </c>
      <c r="AC143" s="120">
        <f t="shared" si="142"/>
        <v>24</v>
      </c>
      <c r="AD143" s="120">
        <f t="shared" si="143"/>
        <v>26</v>
      </c>
      <c r="AE143" s="120">
        <f t="shared" si="144"/>
        <v>21</v>
      </c>
      <c r="AF143" s="120">
        <f t="shared" si="145"/>
        <v>22</v>
      </c>
      <c r="AG143" s="120">
        <f t="shared" si="146"/>
        <v>22</v>
      </c>
      <c r="AH143" s="120">
        <f t="shared" si="147"/>
        <v>25</v>
      </c>
      <c r="AI143" s="120">
        <f t="shared" si="148"/>
        <v>24</v>
      </c>
      <c r="AJ143" s="120">
        <f t="shared" si="149"/>
        <v>23</v>
      </c>
      <c r="AK143" s="120">
        <f t="shared" si="150"/>
        <v>17</v>
      </c>
      <c r="AL143" s="120">
        <f t="shared" si="151"/>
        <v>19</v>
      </c>
      <c r="AM143" s="120">
        <f t="shared" si="152"/>
        <v>18</v>
      </c>
      <c r="AN143" s="120">
        <f t="shared" si="153"/>
        <v>11</v>
      </c>
      <c r="AO143" s="120">
        <f t="shared" si="154"/>
        <v>13</v>
      </c>
      <c r="AP143" s="120">
        <f t="shared" si="155"/>
        <v>11</v>
      </c>
      <c r="AQ143" s="120">
        <f t="shared" si="156"/>
        <v>6</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343</v>
      </c>
      <c r="W144" s="120">
        <f t="shared" si="139"/>
        <v>29</v>
      </c>
      <c r="Y144" s="74">
        <v>62</v>
      </c>
      <c r="AA144" s="120">
        <f t="shared" si="140"/>
        <v>29</v>
      </c>
      <c r="AB144" s="120">
        <f t="shared" si="141"/>
        <v>24</v>
      </c>
      <c r="AC144" s="120">
        <f t="shared" si="142"/>
        <v>25</v>
      </c>
      <c r="AD144" s="120">
        <f t="shared" si="143"/>
        <v>27</v>
      </c>
      <c r="AE144" s="120">
        <f t="shared" si="144"/>
        <v>22</v>
      </c>
      <c r="AF144" s="120">
        <f t="shared" si="145"/>
        <v>23</v>
      </c>
      <c r="AG144" s="120">
        <f t="shared" si="146"/>
        <v>23</v>
      </c>
      <c r="AH144" s="120">
        <f t="shared" si="147"/>
        <v>26</v>
      </c>
      <c r="AI144" s="120">
        <f t="shared" si="148"/>
        <v>25</v>
      </c>
      <c r="AJ144" s="120">
        <f t="shared" si="149"/>
        <v>24</v>
      </c>
      <c r="AK144" s="120">
        <f t="shared" si="150"/>
        <v>18</v>
      </c>
      <c r="AL144" s="120">
        <f t="shared" si="151"/>
        <v>20</v>
      </c>
      <c r="AM144" s="120">
        <f t="shared" si="152"/>
        <v>19</v>
      </c>
      <c r="AN144" s="120">
        <f t="shared" si="153"/>
        <v>12</v>
      </c>
      <c r="AO144" s="120">
        <f t="shared" si="154"/>
        <v>14</v>
      </c>
      <c r="AP144" s="120">
        <f t="shared" si="155"/>
        <v>12</v>
      </c>
      <c r="AQ144" s="120">
        <f t="shared" si="156"/>
        <v>7</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359</v>
      </c>
      <c r="W145" s="120">
        <f t="shared" si="139"/>
        <v>30</v>
      </c>
      <c r="Y145" s="74">
        <v>63</v>
      </c>
      <c r="AA145" s="120">
        <f t="shared" si="140"/>
        <v>30</v>
      </c>
      <c r="AB145" s="120">
        <f t="shared" si="141"/>
        <v>25</v>
      </c>
      <c r="AC145" s="120">
        <f t="shared" si="142"/>
        <v>26</v>
      </c>
      <c r="AD145" s="120">
        <f t="shared" si="143"/>
        <v>28</v>
      </c>
      <c r="AE145" s="120">
        <f t="shared" si="144"/>
        <v>23</v>
      </c>
      <c r="AF145" s="120">
        <f t="shared" si="145"/>
        <v>24</v>
      </c>
      <c r="AG145" s="120">
        <f t="shared" si="146"/>
        <v>24</v>
      </c>
      <c r="AH145" s="120">
        <f t="shared" si="147"/>
        <v>27</v>
      </c>
      <c r="AI145" s="120">
        <f t="shared" si="148"/>
        <v>26</v>
      </c>
      <c r="AJ145" s="120">
        <f t="shared" si="149"/>
        <v>25</v>
      </c>
      <c r="AK145" s="120">
        <f t="shared" si="150"/>
        <v>19</v>
      </c>
      <c r="AL145" s="120">
        <f t="shared" si="151"/>
        <v>21</v>
      </c>
      <c r="AM145" s="120">
        <f t="shared" si="152"/>
        <v>20</v>
      </c>
      <c r="AN145" s="120">
        <f t="shared" si="153"/>
        <v>13</v>
      </c>
      <c r="AO145" s="120">
        <f t="shared" si="154"/>
        <v>15</v>
      </c>
      <c r="AP145" s="120">
        <f t="shared" si="155"/>
        <v>13</v>
      </c>
      <c r="AQ145" s="120">
        <f t="shared" si="156"/>
        <v>8</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375</v>
      </c>
      <c r="W146" s="120">
        <f t="shared" si="139"/>
        <v>31</v>
      </c>
      <c r="Y146" s="74">
        <v>64</v>
      </c>
      <c r="AA146" s="120">
        <f t="shared" si="140"/>
        <v>31</v>
      </c>
      <c r="AB146" s="120">
        <f t="shared" si="141"/>
        <v>26</v>
      </c>
      <c r="AC146" s="120">
        <f t="shared" si="142"/>
        <v>27</v>
      </c>
      <c r="AD146" s="120">
        <f t="shared" si="143"/>
        <v>29</v>
      </c>
      <c r="AE146" s="120">
        <f t="shared" si="144"/>
        <v>24</v>
      </c>
      <c r="AF146" s="120">
        <f t="shared" si="145"/>
        <v>25</v>
      </c>
      <c r="AG146" s="120">
        <f t="shared" si="146"/>
        <v>25</v>
      </c>
      <c r="AH146" s="120">
        <f t="shared" si="147"/>
        <v>28</v>
      </c>
      <c r="AI146" s="120">
        <f t="shared" si="148"/>
        <v>27</v>
      </c>
      <c r="AJ146" s="120">
        <f t="shared" si="149"/>
        <v>26</v>
      </c>
      <c r="AK146" s="120">
        <f t="shared" si="150"/>
        <v>20</v>
      </c>
      <c r="AL146" s="120">
        <f t="shared" si="151"/>
        <v>22</v>
      </c>
      <c r="AM146" s="120">
        <f t="shared" si="152"/>
        <v>21</v>
      </c>
      <c r="AN146" s="120">
        <f t="shared" si="153"/>
        <v>14</v>
      </c>
      <c r="AO146" s="120">
        <f t="shared" si="154"/>
        <v>16</v>
      </c>
      <c r="AP146" s="120">
        <f t="shared" si="155"/>
        <v>14</v>
      </c>
      <c r="AQ146" s="120">
        <f t="shared" si="156"/>
        <v>9</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391</v>
      </c>
      <c r="W147" s="120">
        <f t="shared" si="139"/>
        <v>32</v>
      </c>
      <c r="Y147" s="74">
        <v>65</v>
      </c>
      <c r="AA147" s="120">
        <f t="shared" si="140"/>
        <v>32</v>
      </c>
      <c r="AB147" s="120">
        <f t="shared" si="141"/>
        <v>27</v>
      </c>
      <c r="AC147" s="120">
        <f t="shared" si="142"/>
        <v>28</v>
      </c>
      <c r="AD147" s="120">
        <f t="shared" si="143"/>
        <v>30</v>
      </c>
      <c r="AE147" s="120">
        <f t="shared" si="144"/>
        <v>25</v>
      </c>
      <c r="AF147" s="120">
        <f t="shared" si="145"/>
        <v>26</v>
      </c>
      <c r="AG147" s="120">
        <f t="shared" si="146"/>
        <v>26</v>
      </c>
      <c r="AH147" s="120">
        <f t="shared" si="147"/>
        <v>29</v>
      </c>
      <c r="AI147" s="120">
        <f t="shared" si="148"/>
        <v>28</v>
      </c>
      <c r="AJ147" s="120">
        <f t="shared" si="149"/>
        <v>27</v>
      </c>
      <c r="AK147" s="120">
        <f t="shared" si="150"/>
        <v>21</v>
      </c>
      <c r="AL147" s="120">
        <f t="shared" si="151"/>
        <v>23</v>
      </c>
      <c r="AM147" s="120">
        <f t="shared" si="152"/>
        <v>22</v>
      </c>
      <c r="AN147" s="120">
        <f t="shared" si="153"/>
        <v>15</v>
      </c>
      <c r="AO147" s="120">
        <f t="shared" si="154"/>
        <v>17</v>
      </c>
      <c r="AP147" s="120">
        <f t="shared" si="155"/>
        <v>15</v>
      </c>
      <c r="AQ147" s="120">
        <f t="shared" si="156"/>
        <v>10</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407</v>
      </c>
      <c r="W148" s="120">
        <f t="shared" si="139"/>
        <v>33</v>
      </c>
      <c r="Y148" s="74">
        <v>66</v>
      </c>
      <c r="AA148" s="120">
        <f t="shared" si="140"/>
        <v>33</v>
      </c>
      <c r="AB148" s="120">
        <f t="shared" si="141"/>
        <v>28</v>
      </c>
      <c r="AC148" s="120">
        <f t="shared" si="142"/>
        <v>29</v>
      </c>
      <c r="AD148" s="120">
        <f t="shared" si="143"/>
        <v>31</v>
      </c>
      <c r="AE148" s="120">
        <f t="shared" si="144"/>
        <v>26</v>
      </c>
      <c r="AF148" s="120">
        <f t="shared" si="145"/>
        <v>27</v>
      </c>
      <c r="AG148" s="120">
        <f t="shared" si="146"/>
        <v>27</v>
      </c>
      <c r="AH148" s="120">
        <f t="shared" si="147"/>
        <v>30</v>
      </c>
      <c r="AI148" s="120">
        <f t="shared" si="148"/>
        <v>29</v>
      </c>
      <c r="AJ148" s="120">
        <f t="shared" si="149"/>
        <v>28</v>
      </c>
      <c r="AK148" s="120">
        <f t="shared" si="150"/>
        <v>22</v>
      </c>
      <c r="AL148" s="120">
        <f t="shared" si="151"/>
        <v>24</v>
      </c>
      <c r="AM148" s="120">
        <f t="shared" si="152"/>
        <v>23</v>
      </c>
      <c r="AN148" s="120">
        <f t="shared" si="153"/>
        <v>16</v>
      </c>
      <c r="AO148" s="120">
        <f t="shared" si="154"/>
        <v>18</v>
      </c>
      <c r="AP148" s="120">
        <f t="shared" si="155"/>
        <v>16</v>
      </c>
      <c r="AQ148" s="120">
        <f t="shared" si="156"/>
        <v>11</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423</v>
      </c>
      <c r="W149" s="120">
        <f t="shared" si="139"/>
        <v>34</v>
      </c>
      <c r="Y149" s="74">
        <v>67</v>
      </c>
      <c r="AA149" s="120">
        <f t="shared" si="140"/>
        <v>34</v>
      </c>
      <c r="AB149" s="120">
        <f t="shared" si="141"/>
        <v>29</v>
      </c>
      <c r="AC149" s="120">
        <f t="shared" si="142"/>
        <v>30</v>
      </c>
      <c r="AD149" s="120">
        <f t="shared" si="143"/>
        <v>32</v>
      </c>
      <c r="AE149" s="120">
        <f t="shared" si="144"/>
        <v>27</v>
      </c>
      <c r="AF149" s="120">
        <f t="shared" si="145"/>
        <v>28</v>
      </c>
      <c r="AG149" s="120">
        <f t="shared" si="146"/>
        <v>28</v>
      </c>
      <c r="AH149" s="120">
        <f t="shared" si="147"/>
        <v>31</v>
      </c>
      <c r="AI149" s="120">
        <f t="shared" si="148"/>
        <v>30</v>
      </c>
      <c r="AJ149" s="120">
        <f t="shared" si="149"/>
        <v>29</v>
      </c>
      <c r="AK149" s="120">
        <f t="shared" si="150"/>
        <v>23</v>
      </c>
      <c r="AL149" s="120">
        <f t="shared" si="151"/>
        <v>25</v>
      </c>
      <c r="AM149" s="120">
        <f t="shared" si="152"/>
        <v>24</v>
      </c>
      <c r="AN149" s="120">
        <f t="shared" si="153"/>
        <v>17</v>
      </c>
      <c r="AO149" s="120">
        <f t="shared" si="154"/>
        <v>19</v>
      </c>
      <c r="AP149" s="120">
        <f t="shared" si="155"/>
        <v>17</v>
      </c>
      <c r="AQ149" s="120">
        <f t="shared" si="156"/>
        <v>12</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439</v>
      </c>
      <c r="W150" s="120">
        <f t="shared" si="139"/>
        <v>35</v>
      </c>
      <c r="Y150" s="74">
        <v>68</v>
      </c>
      <c r="AA150" s="120">
        <f t="shared" si="140"/>
        <v>35</v>
      </c>
      <c r="AB150" s="120">
        <f t="shared" si="141"/>
        <v>30</v>
      </c>
      <c r="AC150" s="120">
        <f t="shared" si="142"/>
        <v>31</v>
      </c>
      <c r="AD150" s="120">
        <f t="shared" si="143"/>
        <v>33</v>
      </c>
      <c r="AE150" s="120">
        <f t="shared" si="144"/>
        <v>28</v>
      </c>
      <c r="AF150" s="120">
        <f t="shared" si="145"/>
        <v>29</v>
      </c>
      <c r="AG150" s="120">
        <f t="shared" si="146"/>
        <v>29</v>
      </c>
      <c r="AH150" s="120">
        <f t="shared" si="147"/>
        <v>32</v>
      </c>
      <c r="AI150" s="120">
        <f t="shared" si="148"/>
        <v>31</v>
      </c>
      <c r="AJ150" s="120">
        <f t="shared" si="149"/>
        <v>30</v>
      </c>
      <c r="AK150" s="120">
        <f t="shared" si="150"/>
        <v>24</v>
      </c>
      <c r="AL150" s="120">
        <f t="shared" si="151"/>
        <v>26</v>
      </c>
      <c r="AM150" s="120">
        <f t="shared" si="152"/>
        <v>25</v>
      </c>
      <c r="AN150" s="120">
        <f t="shared" si="153"/>
        <v>18</v>
      </c>
      <c r="AO150" s="120">
        <f t="shared" si="154"/>
        <v>20</v>
      </c>
      <c r="AP150" s="120">
        <f t="shared" si="155"/>
        <v>18</v>
      </c>
      <c r="AQ150" s="120">
        <f t="shared" si="156"/>
        <v>13</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455</v>
      </c>
      <c r="W151" s="120">
        <f t="shared" si="139"/>
        <v>36</v>
      </c>
      <c r="Y151" s="74">
        <v>69</v>
      </c>
      <c r="AA151" s="120">
        <f t="shared" si="140"/>
        <v>36</v>
      </c>
      <c r="AB151" s="120">
        <f t="shared" si="141"/>
        <v>31</v>
      </c>
      <c r="AC151" s="120">
        <f t="shared" si="142"/>
        <v>32</v>
      </c>
      <c r="AD151" s="120">
        <f t="shared" si="143"/>
        <v>34</v>
      </c>
      <c r="AE151" s="120">
        <f t="shared" si="144"/>
        <v>29</v>
      </c>
      <c r="AF151" s="120">
        <f t="shared" si="145"/>
        <v>30</v>
      </c>
      <c r="AG151" s="120">
        <f t="shared" si="146"/>
        <v>30</v>
      </c>
      <c r="AH151" s="120">
        <f t="shared" si="147"/>
        <v>33</v>
      </c>
      <c r="AI151" s="120">
        <f t="shared" si="148"/>
        <v>32</v>
      </c>
      <c r="AJ151" s="120">
        <f t="shared" si="149"/>
        <v>31</v>
      </c>
      <c r="AK151" s="120">
        <f t="shared" si="150"/>
        <v>25</v>
      </c>
      <c r="AL151" s="120">
        <f t="shared" si="151"/>
        <v>27</v>
      </c>
      <c r="AM151" s="120">
        <f t="shared" si="152"/>
        <v>26</v>
      </c>
      <c r="AN151" s="120">
        <f t="shared" si="153"/>
        <v>19</v>
      </c>
      <c r="AO151" s="120">
        <f t="shared" si="154"/>
        <v>21</v>
      </c>
      <c r="AP151" s="120">
        <f t="shared" si="155"/>
        <v>19</v>
      </c>
      <c r="AQ151" s="120">
        <f t="shared" si="156"/>
        <v>14</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471</v>
      </c>
      <c r="W152" s="120">
        <f t="shared" si="139"/>
        <v>37</v>
      </c>
      <c r="Y152" s="74">
        <v>70</v>
      </c>
      <c r="AA152" s="120">
        <f t="shared" si="140"/>
        <v>37</v>
      </c>
      <c r="AB152" s="120">
        <f t="shared" si="141"/>
        <v>32</v>
      </c>
      <c r="AC152" s="120">
        <f t="shared" si="142"/>
        <v>33</v>
      </c>
      <c r="AD152" s="120">
        <f t="shared" si="143"/>
        <v>35</v>
      </c>
      <c r="AE152" s="120">
        <f t="shared" si="144"/>
        <v>30</v>
      </c>
      <c r="AF152" s="120">
        <f t="shared" si="145"/>
        <v>31</v>
      </c>
      <c r="AG152" s="120">
        <f t="shared" si="146"/>
        <v>31</v>
      </c>
      <c r="AH152" s="120">
        <f t="shared" si="147"/>
        <v>34</v>
      </c>
      <c r="AI152" s="120">
        <f t="shared" si="148"/>
        <v>33</v>
      </c>
      <c r="AJ152" s="120">
        <f t="shared" si="149"/>
        <v>32</v>
      </c>
      <c r="AK152" s="120">
        <f t="shared" si="150"/>
        <v>26</v>
      </c>
      <c r="AL152" s="120">
        <f t="shared" si="151"/>
        <v>28</v>
      </c>
      <c r="AM152" s="120">
        <f t="shared" si="152"/>
        <v>27</v>
      </c>
      <c r="AN152" s="120">
        <f t="shared" si="153"/>
        <v>20</v>
      </c>
      <c r="AO152" s="120">
        <f t="shared" si="154"/>
        <v>22</v>
      </c>
      <c r="AP152" s="120">
        <f t="shared" si="155"/>
        <v>20</v>
      </c>
      <c r="AQ152" s="120">
        <f t="shared" si="156"/>
        <v>15</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487</v>
      </c>
      <c r="W153" s="120">
        <f t="shared" si="139"/>
        <v>38</v>
      </c>
      <c r="Y153" s="74">
        <v>71</v>
      </c>
      <c r="AA153" s="120">
        <f t="shared" si="140"/>
        <v>38</v>
      </c>
      <c r="AB153" s="120">
        <f t="shared" si="141"/>
        <v>33</v>
      </c>
      <c r="AC153" s="120">
        <f t="shared" si="142"/>
        <v>34</v>
      </c>
      <c r="AD153" s="120">
        <f t="shared" si="143"/>
        <v>36</v>
      </c>
      <c r="AE153" s="120">
        <f t="shared" si="144"/>
        <v>31</v>
      </c>
      <c r="AF153" s="120">
        <f t="shared" si="145"/>
        <v>32</v>
      </c>
      <c r="AG153" s="120">
        <f t="shared" si="146"/>
        <v>32</v>
      </c>
      <c r="AH153" s="120">
        <f t="shared" si="147"/>
        <v>35</v>
      </c>
      <c r="AI153" s="120">
        <f t="shared" si="148"/>
        <v>34</v>
      </c>
      <c r="AJ153" s="120">
        <f t="shared" si="149"/>
        <v>33</v>
      </c>
      <c r="AK153" s="120">
        <f t="shared" si="150"/>
        <v>27</v>
      </c>
      <c r="AL153" s="120">
        <f t="shared" si="151"/>
        <v>29</v>
      </c>
      <c r="AM153" s="120">
        <f t="shared" si="152"/>
        <v>28</v>
      </c>
      <c r="AN153" s="120">
        <f t="shared" si="153"/>
        <v>21</v>
      </c>
      <c r="AO153" s="120">
        <f t="shared" si="154"/>
        <v>23</v>
      </c>
      <c r="AP153" s="120">
        <f t="shared" si="155"/>
        <v>21</v>
      </c>
      <c r="AQ153" s="120">
        <f t="shared" si="156"/>
        <v>16</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503</v>
      </c>
      <c r="W154" s="120">
        <f t="shared" si="139"/>
        <v>39</v>
      </c>
      <c r="Y154" s="74">
        <v>72</v>
      </c>
      <c r="AA154" s="120">
        <f t="shared" si="140"/>
        <v>39</v>
      </c>
      <c r="AB154" s="120">
        <f t="shared" si="141"/>
        <v>34</v>
      </c>
      <c r="AC154" s="120">
        <f t="shared" si="142"/>
        <v>35</v>
      </c>
      <c r="AD154" s="120">
        <f t="shared" si="143"/>
        <v>37</v>
      </c>
      <c r="AE154" s="120">
        <f t="shared" si="144"/>
        <v>32</v>
      </c>
      <c r="AF154" s="120">
        <f t="shared" si="145"/>
        <v>33</v>
      </c>
      <c r="AG154" s="120">
        <f t="shared" si="146"/>
        <v>33</v>
      </c>
      <c r="AH154" s="120">
        <f t="shared" si="147"/>
        <v>36</v>
      </c>
      <c r="AI154" s="120">
        <f t="shared" si="148"/>
        <v>35</v>
      </c>
      <c r="AJ154" s="120">
        <f t="shared" si="149"/>
        <v>34</v>
      </c>
      <c r="AK154" s="120">
        <f t="shared" si="150"/>
        <v>28</v>
      </c>
      <c r="AL154" s="120">
        <f t="shared" si="151"/>
        <v>30</v>
      </c>
      <c r="AM154" s="120">
        <f t="shared" si="152"/>
        <v>29</v>
      </c>
      <c r="AN154" s="120">
        <f t="shared" si="153"/>
        <v>22</v>
      </c>
      <c r="AO154" s="120">
        <f t="shared" si="154"/>
        <v>24</v>
      </c>
      <c r="AP154" s="120">
        <f t="shared" si="155"/>
        <v>22</v>
      </c>
      <c r="AQ154" s="120">
        <f t="shared" si="156"/>
        <v>17</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519</v>
      </c>
      <c r="W155" s="120">
        <f t="shared" si="139"/>
        <v>40</v>
      </c>
      <c r="Y155" s="74">
        <v>73</v>
      </c>
      <c r="AA155" s="120">
        <f t="shared" si="140"/>
        <v>40</v>
      </c>
      <c r="AB155" s="120">
        <f t="shared" si="141"/>
        <v>35</v>
      </c>
      <c r="AC155" s="120">
        <f t="shared" si="142"/>
        <v>36</v>
      </c>
      <c r="AD155" s="120">
        <f t="shared" si="143"/>
        <v>38</v>
      </c>
      <c r="AE155" s="120">
        <f t="shared" si="144"/>
        <v>33</v>
      </c>
      <c r="AF155" s="120">
        <f t="shared" si="145"/>
        <v>34</v>
      </c>
      <c r="AG155" s="120">
        <f t="shared" si="146"/>
        <v>34</v>
      </c>
      <c r="AH155" s="120">
        <f t="shared" si="147"/>
        <v>37</v>
      </c>
      <c r="AI155" s="120">
        <f t="shared" si="148"/>
        <v>36</v>
      </c>
      <c r="AJ155" s="120">
        <f t="shared" si="149"/>
        <v>35</v>
      </c>
      <c r="AK155" s="120">
        <f t="shared" si="150"/>
        <v>29</v>
      </c>
      <c r="AL155" s="120">
        <f t="shared" si="151"/>
        <v>31</v>
      </c>
      <c r="AM155" s="120">
        <f t="shared" si="152"/>
        <v>30</v>
      </c>
      <c r="AN155" s="120">
        <f t="shared" si="153"/>
        <v>23</v>
      </c>
      <c r="AO155" s="120">
        <f t="shared" si="154"/>
        <v>25</v>
      </c>
      <c r="AP155" s="120">
        <f t="shared" si="155"/>
        <v>23</v>
      </c>
      <c r="AQ155" s="120">
        <f t="shared" si="156"/>
        <v>18</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535</v>
      </c>
      <c r="W156" s="120">
        <f t="shared" si="139"/>
        <v>41</v>
      </c>
      <c r="Y156" s="74">
        <v>74</v>
      </c>
      <c r="AA156" s="120">
        <f t="shared" si="140"/>
        <v>41</v>
      </c>
      <c r="AB156" s="120">
        <f t="shared" si="141"/>
        <v>36</v>
      </c>
      <c r="AC156" s="120">
        <f t="shared" si="142"/>
        <v>37</v>
      </c>
      <c r="AD156" s="120">
        <f t="shared" si="143"/>
        <v>39</v>
      </c>
      <c r="AE156" s="120">
        <f t="shared" si="144"/>
        <v>34</v>
      </c>
      <c r="AF156" s="120">
        <f t="shared" si="145"/>
        <v>35</v>
      </c>
      <c r="AG156" s="120">
        <f t="shared" si="146"/>
        <v>35</v>
      </c>
      <c r="AH156" s="120">
        <f t="shared" si="147"/>
        <v>38</v>
      </c>
      <c r="AI156" s="120">
        <f t="shared" si="148"/>
        <v>37</v>
      </c>
      <c r="AJ156" s="120">
        <f t="shared" si="149"/>
        <v>36</v>
      </c>
      <c r="AK156" s="120">
        <f t="shared" si="150"/>
        <v>30</v>
      </c>
      <c r="AL156" s="120">
        <f t="shared" si="151"/>
        <v>32</v>
      </c>
      <c r="AM156" s="120">
        <f t="shared" si="152"/>
        <v>31</v>
      </c>
      <c r="AN156" s="120">
        <f t="shared" si="153"/>
        <v>24</v>
      </c>
      <c r="AO156" s="120">
        <f t="shared" si="154"/>
        <v>26</v>
      </c>
      <c r="AP156" s="120">
        <f t="shared" si="155"/>
        <v>24</v>
      </c>
      <c r="AQ156" s="120">
        <f t="shared" si="156"/>
        <v>19</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551</v>
      </c>
      <c r="W157" s="120">
        <f t="shared" si="139"/>
        <v>42</v>
      </c>
      <c r="Y157" s="74">
        <v>75</v>
      </c>
      <c r="AA157" s="120">
        <f t="shared" si="140"/>
        <v>42</v>
      </c>
      <c r="AB157" s="120">
        <f t="shared" si="141"/>
        <v>37</v>
      </c>
      <c r="AC157" s="120">
        <f t="shared" si="142"/>
        <v>38</v>
      </c>
      <c r="AD157" s="120">
        <f t="shared" si="143"/>
        <v>40</v>
      </c>
      <c r="AE157" s="120">
        <f t="shared" si="144"/>
        <v>35</v>
      </c>
      <c r="AF157" s="120">
        <f t="shared" si="145"/>
        <v>36</v>
      </c>
      <c r="AG157" s="120">
        <f t="shared" si="146"/>
        <v>36</v>
      </c>
      <c r="AH157" s="120">
        <f t="shared" si="147"/>
        <v>39</v>
      </c>
      <c r="AI157" s="120">
        <f t="shared" si="148"/>
        <v>38</v>
      </c>
      <c r="AJ157" s="120">
        <f t="shared" si="149"/>
        <v>37</v>
      </c>
      <c r="AK157" s="120">
        <f t="shared" si="150"/>
        <v>31</v>
      </c>
      <c r="AL157" s="120">
        <f t="shared" si="151"/>
        <v>33</v>
      </c>
      <c r="AM157" s="120">
        <f t="shared" si="152"/>
        <v>32</v>
      </c>
      <c r="AN157" s="120">
        <f t="shared" si="153"/>
        <v>25</v>
      </c>
      <c r="AO157" s="120">
        <f t="shared" si="154"/>
        <v>27</v>
      </c>
      <c r="AP157" s="120">
        <f t="shared" si="155"/>
        <v>25</v>
      </c>
      <c r="AQ157" s="120">
        <f t="shared" si="156"/>
        <v>20</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567</v>
      </c>
      <c r="W158" s="120">
        <f t="shared" si="139"/>
        <v>43</v>
      </c>
      <c r="Y158" s="74">
        <v>76</v>
      </c>
      <c r="AA158" s="120">
        <f t="shared" si="140"/>
        <v>43</v>
      </c>
      <c r="AB158" s="120">
        <f t="shared" si="141"/>
        <v>38</v>
      </c>
      <c r="AC158" s="120">
        <f t="shared" si="142"/>
        <v>39</v>
      </c>
      <c r="AD158" s="120">
        <f t="shared" si="143"/>
        <v>41</v>
      </c>
      <c r="AE158" s="120">
        <f t="shared" si="144"/>
        <v>36</v>
      </c>
      <c r="AF158" s="120">
        <f t="shared" si="145"/>
        <v>37</v>
      </c>
      <c r="AG158" s="120">
        <f t="shared" si="146"/>
        <v>37</v>
      </c>
      <c r="AH158" s="120">
        <f t="shared" si="147"/>
        <v>40</v>
      </c>
      <c r="AI158" s="120">
        <f t="shared" si="148"/>
        <v>39</v>
      </c>
      <c r="AJ158" s="120">
        <f t="shared" si="149"/>
        <v>38</v>
      </c>
      <c r="AK158" s="120">
        <f t="shared" si="150"/>
        <v>32</v>
      </c>
      <c r="AL158" s="120">
        <f t="shared" si="151"/>
        <v>34</v>
      </c>
      <c r="AM158" s="120">
        <f t="shared" si="152"/>
        <v>33</v>
      </c>
      <c r="AN158" s="120">
        <f t="shared" si="153"/>
        <v>26</v>
      </c>
      <c r="AO158" s="120">
        <f t="shared" si="154"/>
        <v>28</v>
      </c>
      <c r="AP158" s="120">
        <f t="shared" si="155"/>
        <v>26</v>
      </c>
      <c r="AQ158" s="120">
        <f t="shared" si="156"/>
        <v>21</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583</v>
      </c>
      <c r="W159" s="120">
        <f t="shared" si="139"/>
        <v>44</v>
      </c>
      <c r="Y159" s="74">
        <v>77</v>
      </c>
      <c r="AA159" s="120">
        <f t="shared" si="140"/>
        <v>44</v>
      </c>
      <c r="AB159" s="120">
        <f t="shared" si="141"/>
        <v>39</v>
      </c>
      <c r="AC159" s="120">
        <f t="shared" si="142"/>
        <v>40</v>
      </c>
      <c r="AD159" s="120">
        <f t="shared" si="143"/>
        <v>42</v>
      </c>
      <c r="AE159" s="120">
        <f t="shared" si="144"/>
        <v>37</v>
      </c>
      <c r="AF159" s="120">
        <f t="shared" si="145"/>
        <v>38</v>
      </c>
      <c r="AG159" s="120">
        <f t="shared" si="146"/>
        <v>38</v>
      </c>
      <c r="AH159" s="120">
        <f t="shared" si="147"/>
        <v>41</v>
      </c>
      <c r="AI159" s="120">
        <f t="shared" si="148"/>
        <v>40</v>
      </c>
      <c r="AJ159" s="120">
        <f t="shared" si="149"/>
        <v>39</v>
      </c>
      <c r="AK159" s="120">
        <f t="shared" si="150"/>
        <v>33</v>
      </c>
      <c r="AL159" s="120">
        <f t="shared" si="151"/>
        <v>35</v>
      </c>
      <c r="AM159" s="120">
        <f t="shared" si="152"/>
        <v>34</v>
      </c>
      <c r="AN159" s="120">
        <f t="shared" si="153"/>
        <v>27</v>
      </c>
      <c r="AO159" s="120">
        <f t="shared" si="154"/>
        <v>29</v>
      </c>
      <c r="AP159" s="120">
        <f t="shared" si="155"/>
        <v>27</v>
      </c>
      <c r="AQ159" s="120">
        <f t="shared" si="156"/>
        <v>22</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599</v>
      </c>
      <c r="W160" s="120">
        <f t="shared" si="139"/>
        <v>45</v>
      </c>
      <c r="Y160" s="74">
        <v>78</v>
      </c>
      <c r="AA160" s="120">
        <f t="shared" si="140"/>
        <v>45</v>
      </c>
      <c r="AB160" s="120">
        <f t="shared" si="141"/>
        <v>40</v>
      </c>
      <c r="AC160" s="120">
        <f t="shared" si="142"/>
        <v>41</v>
      </c>
      <c r="AD160" s="120">
        <f t="shared" si="143"/>
        <v>43</v>
      </c>
      <c r="AE160" s="120">
        <f t="shared" si="144"/>
        <v>38</v>
      </c>
      <c r="AF160" s="120">
        <f t="shared" si="145"/>
        <v>39</v>
      </c>
      <c r="AG160" s="120">
        <f t="shared" si="146"/>
        <v>39</v>
      </c>
      <c r="AH160" s="120">
        <f t="shared" si="147"/>
        <v>42</v>
      </c>
      <c r="AI160" s="120">
        <f t="shared" si="148"/>
        <v>41</v>
      </c>
      <c r="AJ160" s="120">
        <f t="shared" si="149"/>
        <v>40</v>
      </c>
      <c r="AK160" s="120">
        <f t="shared" si="150"/>
        <v>34</v>
      </c>
      <c r="AL160" s="120">
        <f t="shared" si="151"/>
        <v>36</v>
      </c>
      <c r="AM160" s="120">
        <f t="shared" si="152"/>
        <v>35</v>
      </c>
      <c r="AN160" s="120">
        <f t="shared" si="153"/>
        <v>28</v>
      </c>
      <c r="AO160" s="120">
        <f t="shared" si="154"/>
        <v>30</v>
      </c>
      <c r="AP160" s="120">
        <f t="shared" si="155"/>
        <v>28</v>
      </c>
      <c r="AQ160" s="120">
        <f t="shared" si="156"/>
        <v>23</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615</v>
      </c>
      <c r="W161" s="120">
        <f t="shared" si="139"/>
        <v>46</v>
      </c>
      <c r="Y161" s="74">
        <v>79</v>
      </c>
      <c r="AA161" s="120">
        <f t="shared" si="140"/>
        <v>46</v>
      </c>
      <c r="AB161" s="120">
        <f t="shared" si="141"/>
        <v>41</v>
      </c>
      <c r="AC161" s="120">
        <f t="shared" si="142"/>
        <v>42</v>
      </c>
      <c r="AD161" s="120">
        <f t="shared" si="143"/>
        <v>44</v>
      </c>
      <c r="AE161" s="120">
        <f t="shared" si="144"/>
        <v>39</v>
      </c>
      <c r="AF161" s="120">
        <f t="shared" si="145"/>
        <v>40</v>
      </c>
      <c r="AG161" s="120">
        <f t="shared" si="146"/>
        <v>40</v>
      </c>
      <c r="AH161" s="120">
        <f t="shared" si="147"/>
        <v>43</v>
      </c>
      <c r="AI161" s="120">
        <f t="shared" si="148"/>
        <v>42</v>
      </c>
      <c r="AJ161" s="120">
        <f t="shared" si="149"/>
        <v>41</v>
      </c>
      <c r="AK161" s="120">
        <f t="shared" si="150"/>
        <v>35</v>
      </c>
      <c r="AL161" s="120">
        <f t="shared" si="151"/>
        <v>37</v>
      </c>
      <c r="AM161" s="120">
        <f t="shared" si="152"/>
        <v>36</v>
      </c>
      <c r="AN161" s="120">
        <f t="shared" si="153"/>
        <v>29</v>
      </c>
      <c r="AO161" s="120">
        <f t="shared" si="154"/>
        <v>31</v>
      </c>
      <c r="AP161" s="120">
        <f t="shared" si="155"/>
        <v>29</v>
      </c>
      <c r="AQ161" s="120">
        <f t="shared" si="156"/>
        <v>24</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631</v>
      </c>
      <c r="W162" s="120">
        <f t="shared" ref="W162:W182" si="171">MAX(AA162:AQ162)</f>
        <v>47</v>
      </c>
      <c r="Y162" s="74">
        <v>80</v>
      </c>
      <c r="AA162" s="120">
        <f t="shared" ref="AA162:AA182" si="172">ROUND(D162-D$95,0)</f>
        <v>47</v>
      </c>
      <c r="AB162" s="120">
        <f t="shared" ref="AB162:AB182" si="173">ROUND(E162-E$95,0)</f>
        <v>42</v>
      </c>
      <c r="AC162" s="120">
        <f t="shared" ref="AC162:AC182" si="174">ROUND(F162-F$95,0)</f>
        <v>43</v>
      </c>
      <c r="AD162" s="120">
        <f t="shared" ref="AD162:AD182" si="175">ROUND(G162-G$95,0)</f>
        <v>45</v>
      </c>
      <c r="AE162" s="120">
        <f t="shared" ref="AE162:AE182" si="176">ROUND(H162-H$95,0)</f>
        <v>40</v>
      </c>
      <c r="AF162" s="120">
        <f t="shared" ref="AF162:AF182" si="177">ROUND(I162-I$95,0)</f>
        <v>41</v>
      </c>
      <c r="AG162" s="120">
        <f t="shared" ref="AG162:AG182" si="178">ROUND(J162-J$95,0)</f>
        <v>41</v>
      </c>
      <c r="AH162" s="120">
        <f t="shared" ref="AH162:AH182" si="179">ROUND(K162-K$95,0)</f>
        <v>44</v>
      </c>
      <c r="AI162" s="120">
        <f t="shared" ref="AI162:AI182" si="180">ROUND(L162-L$95,0)</f>
        <v>43</v>
      </c>
      <c r="AJ162" s="120">
        <f t="shared" ref="AJ162:AJ182" si="181">ROUND(M162-M$95,0)</f>
        <v>42</v>
      </c>
      <c r="AK162" s="120">
        <f t="shared" ref="AK162:AK182" si="182">ROUND(N162-N$95,0)</f>
        <v>36</v>
      </c>
      <c r="AL162" s="120">
        <f t="shared" ref="AL162:AL182" si="183">ROUND(O162-O$95,0)</f>
        <v>38</v>
      </c>
      <c r="AM162" s="120">
        <f t="shared" ref="AM162:AM182" si="184">ROUND(P162-P$95,0)</f>
        <v>37</v>
      </c>
      <c r="AN162" s="120">
        <f t="shared" ref="AN162:AN182" si="185">ROUND(Q162-Q$95,0)</f>
        <v>30</v>
      </c>
      <c r="AO162" s="120">
        <f t="shared" ref="AO162:AO182" si="186">ROUND(R162-R$95,0)</f>
        <v>32</v>
      </c>
      <c r="AP162" s="120">
        <f t="shared" ref="AP162:AP182" si="187">ROUND(S162-S$95,0)</f>
        <v>30</v>
      </c>
      <c r="AQ162" s="120">
        <f t="shared" ref="AQ162:AQ182" si="188">ROUND(T162-T$95,0)</f>
        <v>25</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647</v>
      </c>
      <c r="W163" s="120">
        <f t="shared" si="171"/>
        <v>48</v>
      </c>
      <c r="Y163" s="74">
        <v>81</v>
      </c>
      <c r="AA163" s="120">
        <f t="shared" si="172"/>
        <v>48</v>
      </c>
      <c r="AB163" s="120">
        <f t="shared" si="173"/>
        <v>43</v>
      </c>
      <c r="AC163" s="120">
        <f t="shared" si="174"/>
        <v>44</v>
      </c>
      <c r="AD163" s="120">
        <f t="shared" si="175"/>
        <v>46</v>
      </c>
      <c r="AE163" s="120">
        <f t="shared" si="176"/>
        <v>41</v>
      </c>
      <c r="AF163" s="120">
        <f t="shared" si="177"/>
        <v>42</v>
      </c>
      <c r="AG163" s="120">
        <f t="shared" si="178"/>
        <v>42</v>
      </c>
      <c r="AH163" s="120">
        <f t="shared" si="179"/>
        <v>45</v>
      </c>
      <c r="AI163" s="120">
        <f t="shared" si="180"/>
        <v>44</v>
      </c>
      <c r="AJ163" s="120">
        <f t="shared" si="181"/>
        <v>43</v>
      </c>
      <c r="AK163" s="120">
        <f t="shared" si="182"/>
        <v>37</v>
      </c>
      <c r="AL163" s="120">
        <f t="shared" si="183"/>
        <v>39</v>
      </c>
      <c r="AM163" s="120">
        <f t="shared" si="184"/>
        <v>38</v>
      </c>
      <c r="AN163" s="120">
        <f t="shared" si="185"/>
        <v>31</v>
      </c>
      <c r="AO163" s="120">
        <f t="shared" si="186"/>
        <v>33</v>
      </c>
      <c r="AP163" s="120">
        <f t="shared" si="187"/>
        <v>31</v>
      </c>
      <c r="AQ163" s="120">
        <f t="shared" si="188"/>
        <v>26</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663</v>
      </c>
      <c r="W164" s="120">
        <f t="shared" si="171"/>
        <v>49</v>
      </c>
      <c r="Y164" s="74">
        <v>82</v>
      </c>
      <c r="AA164" s="120">
        <f t="shared" si="172"/>
        <v>49</v>
      </c>
      <c r="AB164" s="120">
        <f t="shared" si="173"/>
        <v>44</v>
      </c>
      <c r="AC164" s="120">
        <f t="shared" si="174"/>
        <v>45</v>
      </c>
      <c r="AD164" s="120">
        <f t="shared" si="175"/>
        <v>47</v>
      </c>
      <c r="AE164" s="120">
        <f t="shared" si="176"/>
        <v>42</v>
      </c>
      <c r="AF164" s="120">
        <f t="shared" si="177"/>
        <v>43</v>
      </c>
      <c r="AG164" s="120">
        <f t="shared" si="178"/>
        <v>43</v>
      </c>
      <c r="AH164" s="120">
        <f t="shared" si="179"/>
        <v>46</v>
      </c>
      <c r="AI164" s="120">
        <f t="shared" si="180"/>
        <v>45</v>
      </c>
      <c r="AJ164" s="120">
        <f t="shared" si="181"/>
        <v>44</v>
      </c>
      <c r="AK164" s="120">
        <f t="shared" si="182"/>
        <v>38</v>
      </c>
      <c r="AL164" s="120">
        <f t="shared" si="183"/>
        <v>40</v>
      </c>
      <c r="AM164" s="120">
        <f t="shared" si="184"/>
        <v>39</v>
      </c>
      <c r="AN164" s="120">
        <f t="shared" si="185"/>
        <v>32</v>
      </c>
      <c r="AO164" s="120">
        <f t="shared" si="186"/>
        <v>34</v>
      </c>
      <c r="AP164" s="120">
        <f t="shared" si="187"/>
        <v>32</v>
      </c>
      <c r="AQ164" s="120">
        <f t="shared" si="188"/>
        <v>27</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679</v>
      </c>
      <c r="W165" s="120">
        <f t="shared" si="171"/>
        <v>50</v>
      </c>
      <c r="Y165" s="74">
        <v>83</v>
      </c>
      <c r="AA165" s="120">
        <f t="shared" si="172"/>
        <v>50</v>
      </c>
      <c r="AB165" s="120">
        <f t="shared" si="173"/>
        <v>45</v>
      </c>
      <c r="AC165" s="120">
        <f t="shared" si="174"/>
        <v>46</v>
      </c>
      <c r="AD165" s="120">
        <f t="shared" si="175"/>
        <v>48</v>
      </c>
      <c r="AE165" s="120">
        <f t="shared" si="176"/>
        <v>43</v>
      </c>
      <c r="AF165" s="120">
        <f t="shared" si="177"/>
        <v>44</v>
      </c>
      <c r="AG165" s="120">
        <f t="shared" si="178"/>
        <v>44</v>
      </c>
      <c r="AH165" s="120">
        <f t="shared" si="179"/>
        <v>47</v>
      </c>
      <c r="AI165" s="120">
        <f t="shared" si="180"/>
        <v>46</v>
      </c>
      <c r="AJ165" s="120">
        <f t="shared" si="181"/>
        <v>45</v>
      </c>
      <c r="AK165" s="120">
        <f t="shared" si="182"/>
        <v>39</v>
      </c>
      <c r="AL165" s="120">
        <f t="shared" si="183"/>
        <v>41</v>
      </c>
      <c r="AM165" s="120">
        <f t="shared" si="184"/>
        <v>40</v>
      </c>
      <c r="AN165" s="120">
        <f t="shared" si="185"/>
        <v>33</v>
      </c>
      <c r="AO165" s="120">
        <f t="shared" si="186"/>
        <v>35</v>
      </c>
      <c r="AP165" s="120">
        <f t="shared" si="187"/>
        <v>33</v>
      </c>
      <c r="AQ165" s="120">
        <f t="shared" si="188"/>
        <v>28</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695</v>
      </c>
      <c r="W166" s="120">
        <f t="shared" si="171"/>
        <v>51</v>
      </c>
      <c r="Y166" s="74">
        <v>84</v>
      </c>
      <c r="AA166" s="120">
        <f t="shared" si="172"/>
        <v>51</v>
      </c>
      <c r="AB166" s="120">
        <f t="shared" si="173"/>
        <v>46</v>
      </c>
      <c r="AC166" s="120">
        <f t="shared" si="174"/>
        <v>47</v>
      </c>
      <c r="AD166" s="120">
        <f t="shared" si="175"/>
        <v>49</v>
      </c>
      <c r="AE166" s="120">
        <f t="shared" si="176"/>
        <v>44</v>
      </c>
      <c r="AF166" s="120">
        <f t="shared" si="177"/>
        <v>45</v>
      </c>
      <c r="AG166" s="120">
        <f t="shared" si="178"/>
        <v>45</v>
      </c>
      <c r="AH166" s="120">
        <f t="shared" si="179"/>
        <v>48</v>
      </c>
      <c r="AI166" s="120">
        <f t="shared" si="180"/>
        <v>47</v>
      </c>
      <c r="AJ166" s="120">
        <f t="shared" si="181"/>
        <v>46</v>
      </c>
      <c r="AK166" s="120">
        <f t="shared" si="182"/>
        <v>40</v>
      </c>
      <c r="AL166" s="120">
        <f t="shared" si="183"/>
        <v>42</v>
      </c>
      <c r="AM166" s="120">
        <f t="shared" si="184"/>
        <v>41</v>
      </c>
      <c r="AN166" s="120">
        <f t="shared" si="185"/>
        <v>34</v>
      </c>
      <c r="AO166" s="120">
        <f t="shared" si="186"/>
        <v>36</v>
      </c>
      <c r="AP166" s="120">
        <f t="shared" si="187"/>
        <v>34</v>
      </c>
      <c r="AQ166" s="120">
        <f t="shared" si="188"/>
        <v>29</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711</v>
      </c>
      <c r="W167" s="120">
        <f t="shared" si="171"/>
        <v>52</v>
      </c>
      <c r="Y167" s="74">
        <v>85</v>
      </c>
      <c r="AA167" s="120">
        <f t="shared" si="172"/>
        <v>52</v>
      </c>
      <c r="AB167" s="120">
        <f t="shared" si="173"/>
        <v>47</v>
      </c>
      <c r="AC167" s="120">
        <f t="shared" si="174"/>
        <v>48</v>
      </c>
      <c r="AD167" s="120">
        <f t="shared" si="175"/>
        <v>50</v>
      </c>
      <c r="AE167" s="120">
        <f t="shared" si="176"/>
        <v>45</v>
      </c>
      <c r="AF167" s="120">
        <f t="shared" si="177"/>
        <v>46</v>
      </c>
      <c r="AG167" s="120">
        <f t="shared" si="178"/>
        <v>46</v>
      </c>
      <c r="AH167" s="120">
        <f t="shared" si="179"/>
        <v>49</v>
      </c>
      <c r="AI167" s="120">
        <f t="shared" si="180"/>
        <v>48</v>
      </c>
      <c r="AJ167" s="120">
        <f t="shared" si="181"/>
        <v>47</v>
      </c>
      <c r="AK167" s="120">
        <f t="shared" si="182"/>
        <v>41</v>
      </c>
      <c r="AL167" s="120">
        <f t="shared" si="183"/>
        <v>43</v>
      </c>
      <c r="AM167" s="120">
        <f t="shared" si="184"/>
        <v>42</v>
      </c>
      <c r="AN167" s="120">
        <f t="shared" si="185"/>
        <v>35</v>
      </c>
      <c r="AO167" s="120">
        <f t="shared" si="186"/>
        <v>37</v>
      </c>
      <c r="AP167" s="120">
        <f t="shared" si="187"/>
        <v>35</v>
      </c>
      <c r="AQ167" s="120">
        <f t="shared" si="188"/>
        <v>30</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727</v>
      </c>
      <c r="W168" s="120">
        <f t="shared" si="171"/>
        <v>53</v>
      </c>
      <c r="Y168" s="74">
        <v>86</v>
      </c>
      <c r="AA168" s="120">
        <f t="shared" si="172"/>
        <v>53</v>
      </c>
      <c r="AB168" s="120">
        <f t="shared" si="173"/>
        <v>48</v>
      </c>
      <c r="AC168" s="120">
        <f t="shared" si="174"/>
        <v>49</v>
      </c>
      <c r="AD168" s="120">
        <f t="shared" si="175"/>
        <v>51</v>
      </c>
      <c r="AE168" s="120">
        <f t="shared" si="176"/>
        <v>46</v>
      </c>
      <c r="AF168" s="120">
        <f t="shared" si="177"/>
        <v>47</v>
      </c>
      <c r="AG168" s="120">
        <f t="shared" si="178"/>
        <v>47</v>
      </c>
      <c r="AH168" s="120">
        <f t="shared" si="179"/>
        <v>50</v>
      </c>
      <c r="AI168" s="120">
        <f t="shared" si="180"/>
        <v>49</v>
      </c>
      <c r="AJ168" s="120">
        <f t="shared" si="181"/>
        <v>48</v>
      </c>
      <c r="AK168" s="120">
        <f t="shared" si="182"/>
        <v>42</v>
      </c>
      <c r="AL168" s="120">
        <f t="shared" si="183"/>
        <v>44</v>
      </c>
      <c r="AM168" s="120">
        <f t="shared" si="184"/>
        <v>43</v>
      </c>
      <c r="AN168" s="120">
        <f t="shared" si="185"/>
        <v>36</v>
      </c>
      <c r="AO168" s="120">
        <f t="shared" si="186"/>
        <v>38</v>
      </c>
      <c r="AP168" s="120">
        <f t="shared" si="187"/>
        <v>36</v>
      </c>
      <c r="AQ168" s="120">
        <f t="shared" si="188"/>
        <v>31</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743</v>
      </c>
      <c r="W169" s="120">
        <f t="shared" si="171"/>
        <v>54</v>
      </c>
      <c r="Y169" s="74">
        <v>87</v>
      </c>
      <c r="AA169" s="120">
        <f t="shared" si="172"/>
        <v>54</v>
      </c>
      <c r="AB169" s="120">
        <f t="shared" si="173"/>
        <v>49</v>
      </c>
      <c r="AC169" s="120">
        <f t="shared" si="174"/>
        <v>50</v>
      </c>
      <c r="AD169" s="120">
        <f t="shared" si="175"/>
        <v>52</v>
      </c>
      <c r="AE169" s="120">
        <f t="shared" si="176"/>
        <v>47</v>
      </c>
      <c r="AF169" s="120">
        <f t="shared" si="177"/>
        <v>48</v>
      </c>
      <c r="AG169" s="120">
        <f t="shared" si="178"/>
        <v>48</v>
      </c>
      <c r="AH169" s="120">
        <f t="shared" si="179"/>
        <v>51</v>
      </c>
      <c r="AI169" s="120">
        <f t="shared" si="180"/>
        <v>50</v>
      </c>
      <c r="AJ169" s="120">
        <f t="shared" si="181"/>
        <v>49</v>
      </c>
      <c r="AK169" s="120">
        <f t="shared" si="182"/>
        <v>43</v>
      </c>
      <c r="AL169" s="120">
        <f t="shared" si="183"/>
        <v>45</v>
      </c>
      <c r="AM169" s="120">
        <f t="shared" si="184"/>
        <v>44</v>
      </c>
      <c r="AN169" s="120">
        <f t="shared" si="185"/>
        <v>37</v>
      </c>
      <c r="AO169" s="120">
        <f t="shared" si="186"/>
        <v>39</v>
      </c>
      <c r="AP169" s="120">
        <f t="shared" si="187"/>
        <v>37</v>
      </c>
      <c r="AQ169" s="120">
        <f t="shared" si="188"/>
        <v>32</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759</v>
      </c>
      <c r="W170" s="120">
        <f t="shared" si="171"/>
        <v>55</v>
      </c>
      <c r="Y170" s="74">
        <v>88</v>
      </c>
      <c r="AA170" s="120">
        <f t="shared" si="172"/>
        <v>55</v>
      </c>
      <c r="AB170" s="120">
        <f t="shared" si="173"/>
        <v>50</v>
      </c>
      <c r="AC170" s="120">
        <f t="shared" si="174"/>
        <v>51</v>
      </c>
      <c r="AD170" s="120">
        <f t="shared" si="175"/>
        <v>53</v>
      </c>
      <c r="AE170" s="120">
        <f t="shared" si="176"/>
        <v>48</v>
      </c>
      <c r="AF170" s="120">
        <f t="shared" si="177"/>
        <v>49</v>
      </c>
      <c r="AG170" s="120">
        <f t="shared" si="178"/>
        <v>49</v>
      </c>
      <c r="AH170" s="120">
        <f t="shared" si="179"/>
        <v>52</v>
      </c>
      <c r="AI170" s="120">
        <f t="shared" si="180"/>
        <v>51</v>
      </c>
      <c r="AJ170" s="120">
        <f t="shared" si="181"/>
        <v>50</v>
      </c>
      <c r="AK170" s="120">
        <f t="shared" si="182"/>
        <v>44</v>
      </c>
      <c r="AL170" s="120">
        <f t="shared" si="183"/>
        <v>46</v>
      </c>
      <c r="AM170" s="120">
        <f t="shared" si="184"/>
        <v>45</v>
      </c>
      <c r="AN170" s="120">
        <f t="shared" si="185"/>
        <v>38</v>
      </c>
      <c r="AO170" s="120">
        <f t="shared" si="186"/>
        <v>40</v>
      </c>
      <c r="AP170" s="120">
        <f t="shared" si="187"/>
        <v>38</v>
      </c>
      <c r="AQ170" s="120">
        <f t="shared" si="188"/>
        <v>33</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775</v>
      </c>
      <c r="W171" s="120">
        <f t="shared" si="171"/>
        <v>56</v>
      </c>
      <c r="Y171" s="74">
        <v>89</v>
      </c>
      <c r="AA171" s="120">
        <f t="shared" si="172"/>
        <v>56</v>
      </c>
      <c r="AB171" s="120">
        <f t="shared" si="173"/>
        <v>51</v>
      </c>
      <c r="AC171" s="120">
        <f t="shared" si="174"/>
        <v>52</v>
      </c>
      <c r="AD171" s="120">
        <f t="shared" si="175"/>
        <v>54</v>
      </c>
      <c r="AE171" s="120">
        <f t="shared" si="176"/>
        <v>49</v>
      </c>
      <c r="AF171" s="120">
        <f t="shared" si="177"/>
        <v>50</v>
      </c>
      <c r="AG171" s="120">
        <f t="shared" si="178"/>
        <v>50</v>
      </c>
      <c r="AH171" s="120">
        <f t="shared" si="179"/>
        <v>53</v>
      </c>
      <c r="AI171" s="120">
        <f t="shared" si="180"/>
        <v>52</v>
      </c>
      <c r="AJ171" s="120">
        <f t="shared" si="181"/>
        <v>51</v>
      </c>
      <c r="AK171" s="120">
        <f t="shared" si="182"/>
        <v>45</v>
      </c>
      <c r="AL171" s="120">
        <f t="shared" si="183"/>
        <v>47</v>
      </c>
      <c r="AM171" s="120">
        <f t="shared" si="184"/>
        <v>46</v>
      </c>
      <c r="AN171" s="120">
        <f t="shared" si="185"/>
        <v>39</v>
      </c>
      <c r="AO171" s="120">
        <f t="shared" si="186"/>
        <v>41</v>
      </c>
      <c r="AP171" s="120">
        <f t="shared" si="187"/>
        <v>39</v>
      </c>
      <c r="AQ171" s="120">
        <f t="shared" si="188"/>
        <v>34</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791</v>
      </c>
      <c r="W172" s="120">
        <f t="shared" si="171"/>
        <v>57</v>
      </c>
      <c r="Y172" s="74">
        <v>90</v>
      </c>
      <c r="AA172" s="120">
        <f t="shared" si="172"/>
        <v>57</v>
      </c>
      <c r="AB172" s="120">
        <f t="shared" si="173"/>
        <v>52</v>
      </c>
      <c r="AC172" s="120">
        <f t="shared" si="174"/>
        <v>53</v>
      </c>
      <c r="AD172" s="120">
        <f t="shared" si="175"/>
        <v>55</v>
      </c>
      <c r="AE172" s="120">
        <f t="shared" si="176"/>
        <v>50</v>
      </c>
      <c r="AF172" s="120">
        <f t="shared" si="177"/>
        <v>51</v>
      </c>
      <c r="AG172" s="120">
        <f t="shared" si="178"/>
        <v>51</v>
      </c>
      <c r="AH172" s="120">
        <f t="shared" si="179"/>
        <v>54</v>
      </c>
      <c r="AI172" s="120">
        <f t="shared" si="180"/>
        <v>53</v>
      </c>
      <c r="AJ172" s="120">
        <f t="shared" si="181"/>
        <v>52</v>
      </c>
      <c r="AK172" s="120">
        <f t="shared" si="182"/>
        <v>46</v>
      </c>
      <c r="AL172" s="120">
        <f t="shared" si="183"/>
        <v>48</v>
      </c>
      <c r="AM172" s="120">
        <f t="shared" si="184"/>
        <v>47</v>
      </c>
      <c r="AN172" s="120">
        <f t="shared" si="185"/>
        <v>40</v>
      </c>
      <c r="AO172" s="120">
        <f t="shared" si="186"/>
        <v>42</v>
      </c>
      <c r="AP172" s="120">
        <f t="shared" si="187"/>
        <v>40</v>
      </c>
      <c r="AQ172" s="120">
        <f t="shared" si="188"/>
        <v>35</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807</v>
      </c>
      <c r="W173" s="120">
        <f t="shared" si="171"/>
        <v>58</v>
      </c>
      <c r="Y173" s="74">
        <v>91</v>
      </c>
      <c r="AA173" s="120">
        <f t="shared" si="172"/>
        <v>58</v>
      </c>
      <c r="AB173" s="120">
        <f t="shared" si="173"/>
        <v>53</v>
      </c>
      <c r="AC173" s="120">
        <f t="shared" si="174"/>
        <v>54</v>
      </c>
      <c r="AD173" s="120">
        <f t="shared" si="175"/>
        <v>56</v>
      </c>
      <c r="AE173" s="120">
        <f t="shared" si="176"/>
        <v>51</v>
      </c>
      <c r="AF173" s="120">
        <f t="shared" si="177"/>
        <v>52</v>
      </c>
      <c r="AG173" s="120">
        <f t="shared" si="178"/>
        <v>52</v>
      </c>
      <c r="AH173" s="120">
        <f t="shared" si="179"/>
        <v>55</v>
      </c>
      <c r="AI173" s="120">
        <f t="shared" si="180"/>
        <v>54</v>
      </c>
      <c r="AJ173" s="120">
        <f t="shared" si="181"/>
        <v>53</v>
      </c>
      <c r="AK173" s="120">
        <f t="shared" si="182"/>
        <v>47</v>
      </c>
      <c r="AL173" s="120">
        <f t="shared" si="183"/>
        <v>49</v>
      </c>
      <c r="AM173" s="120">
        <f t="shared" si="184"/>
        <v>48</v>
      </c>
      <c r="AN173" s="120">
        <f t="shared" si="185"/>
        <v>41</v>
      </c>
      <c r="AO173" s="120">
        <f t="shared" si="186"/>
        <v>43</v>
      </c>
      <c r="AP173" s="120">
        <f t="shared" si="187"/>
        <v>41</v>
      </c>
      <c r="AQ173" s="120">
        <f t="shared" si="188"/>
        <v>36</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823</v>
      </c>
      <c r="W174" s="120">
        <f t="shared" si="171"/>
        <v>59</v>
      </c>
      <c r="Y174" s="74">
        <v>92</v>
      </c>
      <c r="AA174" s="120">
        <f t="shared" si="172"/>
        <v>59</v>
      </c>
      <c r="AB174" s="120">
        <f t="shared" si="173"/>
        <v>54</v>
      </c>
      <c r="AC174" s="120">
        <f t="shared" si="174"/>
        <v>55</v>
      </c>
      <c r="AD174" s="120">
        <f t="shared" si="175"/>
        <v>57</v>
      </c>
      <c r="AE174" s="120">
        <f t="shared" si="176"/>
        <v>52</v>
      </c>
      <c r="AF174" s="120">
        <f t="shared" si="177"/>
        <v>53</v>
      </c>
      <c r="AG174" s="120">
        <f t="shared" si="178"/>
        <v>53</v>
      </c>
      <c r="AH174" s="120">
        <f t="shared" si="179"/>
        <v>56</v>
      </c>
      <c r="AI174" s="120">
        <f t="shared" si="180"/>
        <v>55</v>
      </c>
      <c r="AJ174" s="120">
        <f t="shared" si="181"/>
        <v>54</v>
      </c>
      <c r="AK174" s="120">
        <f t="shared" si="182"/>
        <v>48</v>
      </c>
      <c r="AL174" s="120">
        <f t="shared" si="183"/>
        <v>50</v>
      </c>
      <c r="AM174" s="120">
        <f t="shared" si="184"/>
        <v>49</v>
      </c>
      <c r="AN174" s="120">
        <f t="shared" si="185"/>
        <v>42</v>
      </c>
      <c r="AO174" s="120">
        <f t="shared" si="186"/>
        <v>44</v>
      </c>
      <c r="AP174" s="120">
        <f t="shared" si="187"/>
        <v>42</v>
      </c>
      <c r="AQ174" s="120">
        <f t="shared" si="188"/>
        <v>37</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839</v>
      </c>
      <c r="W175" s="120">
        <f t="shared" si="171"/>
        <v>60</v>
      </c>
      <c r="Y175" s="74">
        <v>93</v>
      </c>
      <c r="AA175" s="120">
        <f t="shared" si="172"/>
        <v>60</v>
      </c>
      <c r="AB175" s="120">
        <f t="shared" si="173"/>
        <v>55</v>
      </c>
      <c r="AC175" s="120">
        <f t="shared" si="174"/>
        <v>56</v>
      </c>
      <c r="AD175" s="120">
        <f t="shared" si="175"/>
        <v>58</v>
      </c>
      <c r="AE175" s="120">
        <f t="shared" si="176"/>
        <v>53</v>
      </c>
      <c r="AF175" s="120">
        <f t="shared" si="177"/>
        <v>54</v>
      </c>
      <c r="AG175" s="120">
        <f t="shared" si="178"/>
        <v>54</v>
      </c>
      <c r="AH175" s="120">
        <f t="shared" si="179"/>
        <v>57</v>
      </c>
      <c r="AI175" s="120">
        <f t="shared" si="180"/>
        <v>56</v>
      </c>
      <c r="AJ175" s="120">
        <f t="shared" si="181"/>
        <v>55</v>
      </c>
      <c r="AK175" s="120">
        <f t="shared" si="182"/>
        <v>49</v>
      </c>
      <c r="AL175" s="120">
        <f t="shared" si="183"/>
        <v>51</v>
      </c>
      <c r="AM175" s="120">
        <f t="shared" si="184"/>
        <v>50</v>
      </c>
      <c r="AN175" s="120">
        <f t="shared" si="185"/>
        <v>43</v>
      </c>
      <c r="AO175" s="120">
        <f t="shared" si="186"/>
        <v>45</v>
      </c>
      <c r="AP175" s="120">
        <f t="shared" si="187"/>
        <v>43</v>
      </c>
      <c r="AQ175" s="120">
        <f t="shared" si="188"/>
        <v>38</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855</v>
      </c>
      <c r="W176" s="120">
        <f t="shared" si="171"/>
        <v>61</v>
      </c>
      <c r="Y176" s="74">
        <v>94</v>
      </c>
      <c r="AA176" s="120">
        <f t="shared" si="172"/>
        <v>61</v>
      </c>
      <c r="AB176" s="120">
        <f t="shared" si="173"/>
        <v>56</v>
      </c>
      <c r="AC176" s="120">
        <f t="shared" si="174"/>
        <v>57</v>
      </c>
      <c r="AD176" s="120">
        <f t="shared" si="175"/>
        <v>59</v>
      </c>
      <c r="AE176" s="120">
        <f t="shared" si="176"/>
        <v>54</v>
      </c>
      <c r="AF176" s="120">
        <f t="shared" si="177"/>
        <v>55</v>
      </c>
      <c r="AG176" s="120">
        <f t="shared" si="178"/>
        <v>55</v>
      </c>
      <c r="AH176" s="120">
        <f t="shared" si="179"/>
        <v>58</v>
      </c>
      <c r="AI176" s="120">
        <f t="shared" si="180"/>
        <v>57</v>
      </c>
      <c r="AJ176" s="120">
        <f t="shared" si="181"/>
        <v>56</v>
      </c>
      <c r="AK176" s="120">
        <f t="shared" si="182"/>
        <v>50</v>
      </c>
      <c r="AL176" s="120">
        <f t="shared" si="183"/>
        <v>52</v>
      </c>
      <c r="AM176" s="120">
        <f t="shared" si="184"/>
        <v>51</v>
      </c>
      <c r="AN176" s="120">
        <f t="shared" si="185"/>
        <v>44</v>
      </c>
      <c r="AO176" s="120">
        <f t="shared" si="186"/>
        <v>46</v>
      </c>
      <c r="AP176" s="120">
        <f t="shared" si="187"/>
        <v>44</v>
      </c>
      <c r="AQ176" s="120">
        <f t="shared" si="188"/>
        <v>39</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871</v>
      </c>
      <c r="W177" s="120">
        <f t="shared" si="171"/>
        <v>62</v>
      </c>
      <c r="Y177" s="74">
        <v>95</v>
      </c>
      <c r="AA177" s="120">
        <f t="shared" si="172"/>
        <v>62</v>
      </c>
      <c r="AB177" s="120">
        <f t="shared" si="173"/>
        <v>57</v>
      </c>
      <c r="AC177" s="120">
        <f t="shared" si="174"/>
        <v>58</v>
      </c>
      <c r="AD177" s="120">
        <f t="shared" si="175"/>
        <v>60</v>
      </c>
      <c r="AE177" s="120">
        <f t="shared" si="176"/>
        <v>55</v>
      </c>
      <c r="AF177" s="120">
        <f t="shared" si="177"/>
        <v>56</v>
      </c>
      <c r="AG177" s="120">
        <f t="shared" si="178"/>
        <v>56</v>
      </c>
      <c r="AH177" s="120">
        <f t="shared" si="179"/>
        <v>59</v>
      </c>
      <c r="AI177" s="120">
        <f t="shared" si="180"/>
        <v>58</v>
      </c>
      <c r="AJ177" s="120">
        <f t="shared" si="181"/>
        <v>57</v>
      </c>
      <c r="AK177" s="120">
        <f t="shared" si="182"/>
        <v>51</v>
      </c>
      <c r="AL177" s="120">
        <f t="shared" si="183"/>
        <v>53</v>
      </c>
      <c r="AM177" s="120">
        <f t="shared" si="184"/>
        <v>52</v>
      </c>
      <c r="AN177" s="120">
        <f t="shared" si="185"/>
        <v>45</v>
      </c>
      <c r="AO177" s="120">
        <f t="shared" si="186"/>
        <v>47</v>
      </c>
      <c r="AP177" s="120">
        <f t="shared" si="187"/>
        <v>45</v>
      </c>
      <c r="AQ177" s="120">
        <f t="shared" si="188"/>
        <v>40</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887</v>
      </c>
      <c r="W178" s="120">
        <f t="shared" si="171"/>
        <v>63</v>
      </c>
      <c r="Y178" s="74">
        <v>96</v>
      </c>
      <c r="AA178" s="120">
        <f t="shared" si="172"/>
        <v>63</v>
      </c>
      <c r="AB178" s="120">
        <f t="shared" si="173"/>
        <v>58</v>
      </c>
      <c r="AC178" s="120">
        <f t="shared" si="174"/>
        <v>59</v>
      </c>
      <c r="AD178" s="120">
        <f t="shared" si="175"/>
        <v>61</v>
      </c>
      <c r="AE178" s="120">
        <f t="shared" si="176"/>
        <v>56</v>
      </c>
      <c r="AF178" s="120">
        <f t="shared" si="177"/>
        <v>57</v>
      </c>
      <c r="AG178" s="120">
        <f t="shared" si="178"/>
        <v>57</v>
      </c>
      <c r="AH178" s="120">
        <f t="shared" si="179"/>
        <v>60</v>
      </c>
      <c r="AI178" s="120">
        <f t="shared" si="180"/>
        <v>59</v>
      </c>
      <c r="AJ178" s="120">
        <f t="shared" si="181"/>
        <v>58</v>
      </c>
      <c r="AK178" s="120">
        <f t="shared" si="182"/>
        <v>52</v>
      </c>
      <c r="AL178" s="120">
        <f t="shared" si="183"/>
        <v>54</v>
      </c>
      <c r="AM178" s="120">
        <f t="shared" si="184"/>
        <v>53</v>
      </c>
      <c r="AN178" s="120">
        <f t="shared" si="185"/>
        <v>46</v>
      </c>
      <c r="AO178" s="120">
        <f t="shared" si="186"/>
        <v>48</v>
      </c>
      <c r="AP178" s="120">
        <f t="shared" si="187"/>
        <v>46</v>
      </c>
      <c r="AQ178" s="120">
        <f t="shared" si="188"/>
        <v>41</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903</v>
      </c>
      <c r="W179" s="120">
        <f t="shared" si="171"/>
        <v>64</v>
      </c>
      <c r="Y179" s="74">
        <v>97</v>
      </c>
      <c r="AA179" s="120">
        <f t="shared" si="172"/>
        <v>64</v>
      </c>
      <c r="AB179" s="120">
        <f t="shared" si="173"/>
        <v>59</v>
      </c>
      <c r="AC179" s="120">
        <f t="shared" si="174"/>
        <v>60</v>
      </c>
      <c r="AD179" s="120">
        <f t="shared" si="175"/>
        <v>62</v>
      </c>
      <c r="AE179" s="120">
        <f t="shared" si="176"/>
        <v>57</v>
      </c>
      <c r="AF179" s="120">
        <f t="shared" si="177"/>
        <v>58</v>
      </c>
      <c r="AG179" s="120">
        <f t="shared" si="178"/>
        <v>58</v>
      </c>
      <c r="AH179" s="120">
        <f t="shared" si="179"/>
        <v>61</v>
      </c>
      <c r="AI179" s="120">
        <f t="shared" si="180"/>
        <v>60</v>
      </c>
      <c r="AJ179" s="120">
        <f t="shared" si="181"/>
        <v>59</v>
      </c>
      <c r="AK179" s="120">
        <f t="shared" si="182"/>
        <v>53</v>
      </c>
      <c r="AL179" s="120">
        <f t="shared" si="183"/>
        <v>55</v>
      </c>
      <c r="AM179" s="120">
        <f t="shared" si="184"/>
        <v>54</v>
      </c>
      <c r="AN179" s="120">
        <f t="shared" si="185"/>
        <v>47</v>
      </c>
      <c r="AO179" s="120">
        <f t="shared" si="186"/>
        <v>49</v>
      </c>
      <c r="AP179" s="120">
        <f t="shared" si="187"/>
        <v>47</v>
      </c>
      <c r="AQ179" s="120">
        <f t="shared" si="188"/>
        <v>42</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919</v>
      </c>
      <c r="W180" s="120">
        <f t="shared" si="171"/>
        <v>65</v>
      </c>
      <c r="Y180" s="74">
        <v>98</v>
      </c>
      <c r="AA180" s="120">
        <f t="shared" si="172"/>
        <v>65</v>
      </c>
      <c r="AB180" s="120">
        <f t="shared" si="173"/>
        <v>60</v>
      </c>
      <c r="AC180" s="120">
        <f t="shared" si="174"/>
        <v>61</v>
      </c>
      <c r="AD180" s="120">
        <f t="shared" si="175"/>
        <v>63</v>
      </c>
      <c r="AE180" s="120">
        <f t="shared" si="176"/>
        <v>58</v>
      </c>
      <c r="AF180" s="120">
        <f t="shared" si="177"/>
        <v>59</v>
      </c>
      <c r="AG180" s="120">
        <f t="shared" si="178"/>
        <v>59</v>
      </c>
      <c r="AH180" s="120">
        <f t="shared" si="179"/>
        <v>62</v>
      </c>
      <c r="AI180" s="120">
        <f t="shared" si="180"/>
        <v>61</v>
      </c>
      <c r="AJ180" s="120">
        <f t="shared" si="181"/>
        <v>60</v>
      </c>
      <c r="AK180" s="120">
        <f t="shared" si="182"/>
        <v>54</v>
      </c>
      <c r="AL180" s="120">
        <f t="shared" si="183"/>
        <v>56</v>
      </c>
      <c r="AM180" s="120">
        <f t="shared" si="184"/>
        <v>55</v>
      </c>
      <c r="AN180" s="120">
        <f t="shared" si="185"/>
        <v>48</v>
      </c>
      <c r="AO180" s="120">
        <f t="shared" si="186"/>
        <v>50</v>
      </c>
      <c r="AP180" s="120">
        <f t="shared" si="187"/>
        <v>48</v>
      </c>
      <c r="AQ180" s="120">
        <f t="shared" si="188"/>
        <v>43</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935</v>
      </c>
      <c r="W181" s="120">
        <f t="shared" si="171"/>
        <v>66</v>
      </c>
      <c r="Y181" s="74">
        <v>99</v>
      </c>
      <c r="AA181" s="120">
        <f t="shared" si="172"/>
        <v>66</v>
      </c>
      <c r="AB181" s="120">
        <f t="shared" si="173"/>
        <v>61</v>
      </c>
      <c r="AC181" s="120">
        <f t="shared" si="174"/>
        <v>62</v>
      </c>
      <c r="AD181" s="120">
        <f t="shared" si="175"/>
        <v>64</v>
      </c>
      <c r="AE181" s="120">
        <f t="shared" si="176"/>
        <v>59</v>
      </c>
      <c r="AF181" s="120">
        <f t="shared" si="177"/>
        <v>60</v>
      </c>
      <c r="AG181" s="120">
        <f t="shared" si="178"/>
        <v>60</v>
      </c>
      <c r="AH181" s="120">
        <f t="shared" si="179"/>
        <v>63</v>
      </c>
      <c r="AI181" s="120">
        <f t="shared" si="180"/>
        <v>62</v>
      </c>
      <c r="AJ181" s="120">
        <f t="shared" si="181"/>
        <v>61</v>
      </c>
      <c r="AK181" s="120">
        <f t="shared" si="182"/>
        <v>55</v>
      </c>
      <c r="AL181" s="120">
        <f t="shared" si="183"/>
        <v>57</v>
      </c>
      <c r="AM181" s="120">
        <f t="shared" si="184"/>
        <v>56</v>
      </c>
      <c r="AN181" s="120">
        <f t="shared" si="185"/>
        <v>49</v>
      </c>
      <c r="AO181" s="120">
        <f t="shared" si="186"/>
        <v>51</v>
      </c>
      <c r="AP181" s="120">
        <f t="shared" si="187"/>
        <v>49</v>
      </c>
      <c r="AQ181" s="120">
        <f t="shared" si="188"/>
        <v>44</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951</v>
      </c>
      <c r="W182" s="120">
        <f t="shared" si="171"/>
        <v>67</v>
      </c>
      <c r="Y182" s="74">
        <v>100</v>
      </c>
      <c r="AA182" s="120">
        <f t="shared" si="172"/>
        <v>67</v>
      </c>
      <c r="AB182" s="120">
        <f t="shared" si="173"/>
        <v>62</v>
      </c>
      <c r="AC182" s="120">
        <f t="shared" si="174"/>
        <v>63</v>
      </c>
      <c r="AD182" s="120">
        <f t="shared" si="175"/>
        <v>65</v>
      </c>
      <c r="AE182" s="120">
        <f t="shared" si="176"/>
        <v>60</v>
      </c>
      <c r="AF182" s="120">
        <f t="shared" si="177"/>
        <v>61</v>
      </c>
      <c r="AG182" s="120">
        <f t="shared" si="178"/>
        <v>61</v>
      </c>
      <c r="AH182" s="120">
        <f t="shared" si="179"/>
        <v>64</v>
      </c>
      <c r="AI182" s="120">
        <f t="shared" si="180"/>
        <v>63</v>
      </c>
      <c r="AJ182" s="120">
        <f t="shared" si="181"/>
        <v>62</v>
      </c>
      <c r="AK182" s="120">
        <f t="shared" si="182"/>
        <v>56</v>
      </c>
      <c r="AL182" s="120">
        <f t="shared" si="183"/>
        <v>58</v>
      </c>
      <c r="AM182" s="120">
        <f t="shared" si="184"/>
        <v>57</v>
      </c>
      <c r="AN182" s="120">
        <f t="shared" si="185"/>
        <v>50</v>
      </c>
      <c r="AO182" s="120">
        <f t="shared" si="186"/>
        <v>52</v>
      </c>
      <c r="AP182" s="120">
        <f t="shared" si="187"/>
        <v>50</v>
      </c>
      <c r="AQ182" s="120">
        <f t="shared" si="188"/>
        <v>45</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50</v>
      </c>
      <c r="D187" s="74">
        <f>'SLM Data'!E109</f>
        <v>52</v>
      </c>
      <c r="E187" s="74">
        <f>'SLM Data'!F109</f>
        <v>47</v>
      </c>
      <c r="F187" s="74">
        <f>'SLM Data'!G109</f>
        <v>45</v>
      </c>
      <c r="G187" s="74">
        <f>'SLM Data'!H109</f>
        <v>44</v>
      </c>
      <c r="H187" s="74">
        <f>'SLM Data'!I109</f>
        <v>47</v>
      </c>
      <c r="I187" s="74">
        <f>'SLM Data'!J109</f>
        <v>39</v>
      </c>
      <c r="J187" s="74">
        <f>'SLM Data'!K109</f>
        <v>34</v>
      </c>
      <c r="K187" s="74">
        <f>'SLM Data'!L109</f>
        <v>29</v>
      </c>
      <c r="L187" s="74">
        <f>'SLM Data'!M109</f>
        <v>26</v>
      </c>
      <c r="M187" s="74">
        <f>'SLM Data'!N109</f>
        <v>21</v>
      </c>
      <c r="N187" s="74">
        <f>'SLM Data'!O109</f>
        <v>20</v>
      </c>
      <c r="O187" s="74">
        <f>'SLM Data'!P109</f>
        <v>18</v>
      </c>
      <c r="P187" s="74">
        <f>'SLM Data'!Q109</f>
        <v>16</v>
      </c>
      <c r="Q187" s="74">
        <f>'SLM Data'!R109</f>
        <v>11</v>
      </c>
      <c r="R187" s="74">
        <f>'SLM Data'!S109</f>
        <v>9</v>
      </c>
      <c r="S187" s="74">
        <f>'SLM Data'!T109</f>
        <v>11</v>
      </c>
      <c r="T187" s="74">
        <f>'SLM Data'!U109</f>
        <v>9</v>
      </c>
      <c r="V187" s="74">
        <f>MATCH(LOOKUP(32,V190:V274),V190:V274,1)</f>
        <v>54</v>
      </c>
      <c r="W187" s="74">
        <f>MATCH(LOOKUP(8,W190:W274),W190:W274,1)</f>
        <v>58</v>
      </c>
      <c r="Y187" s="74">
        <f ca="1">OFFSET(Y189,MIN(V187:W187),0)</f>
        <v>69</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-49</v>
      </c>
      <c r="Y190" s="74">
        <v>16</v>
      </c>
      <c r="Z190" s="74">
        <f t="shared" ref="Z190:Z221" si="203">ROUND(C$187-C190,0)</f>
        <v>-46</v>
      </c>
      <c r="AA190" s="74">
        <f t="shared" ref="AA190:AA221" si="204">ROUND(D$187-D190,0)</f>
        <v>-44</v>
      </c>
      <c r="AB190" s="74">
        <f t="shared" ref="AB190:AB221" si="205">ROUND(E$187-E190,0)</f>
        <v>-49</v>
      </c>
      <c r="AC190" s="74">
        <f t="shared" ref="AC190:AC221" si="206">ROUND(F$187-F190,0)</f>
        <v>-51</v>
      </c>
      <c r="AD190" s="74">
        <f t="shared" ref="AD190:AD221" si="207">ROUND(G$187-G190,0)</f>
        <v>-52</v>
      </c>
      <c r="AE190" s="74">
        <f t="shared" ref="AE190:AE221" si="208">ROUND(H$187-H190,0)</f>
        <v>-49</v>
      </c>
      <c r="AF190" s="74">
        <f t="shared" ref="AF190:AF221" si="209">ROUND(I$187-I190,0)</f>
        <v>-56</v>
      </c>
      <c r="AG190" s="74">
        <f t="shared" ref="AG190:AG221" si="210">ROUND(J$187-J190,0)</f>
        <v>-60</v>
      </c>
      <c r="AH190" s="74">
        <f t="shared" ref="AH190:AH221" si="211">ROUND(K$187-K190,0)</f>
        <v>-64</v>
      </c>
      <c r="AI190" s="74">
        <f t="shared" ref="AI190:AI221" si="212">ROUND(L$187-L190,0)</f>
        <v>-66</v>
      </c>
      <c r="AJ190" s="74">
        <f t="shared" ref="AJ190:AJ221" si="213">ROUND(M$187-M190,0)</f>
        <v>-70</v>
      </c>
      <c r="AK190" s="74">
        <f t="shared" ref="AK190:AK221" si="214">ROUND(N$187-N190,0)</f>
        <v>-68</v>
      </c>
      <c r="AL190" s="74">
        <f t="shared" ref="AL190:AL221" si="215">ROUND(O$187-O190,0)</f>
        <v>-67</v>
      </c>
      <c r="AM190" s="74">
        <f t="shared" ref="AM190:AM221" si="216">ROUND(P$187-P190,0)</f>
        <v>-66</v>
      </c>
      <c r="AN190" s="74">
        <f t="shared" ref="AN190:AN221" si="217">ROUND(Q$187-Q190,0)</f>
        <v>-68</v>
      </c>
      <c r="AO190" s="74">
        <f t="shared" ref="AO190:AO221" si="218">ROUND(R$187-R190,0)</f>
        <v>-67</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-48</v>
      </c>
      <c r="Y191" s="74">
        <v>17</v>
      </c>
      <c r="Z191" s="74">
        <f t="shared" si="203"/>
        <v>-45</v>
      </c>
      <c r="AA191" s="74">
        <f t="shared" si="204"/>
        <v>-43</v>
      </c>
      <c r="AB191" s="74">
        <f t="shared" si="205"/>
        <v>-48</v>
      </c>
      <c r="AC191" s="74">
        <f t="shared" si="206"/>
        <v>-50</v>
      </c>
      <c r="AD191" s="74">
        <f t="shared" si="207"/>
        <v>-51</v>
      </c>
      <c r="AE191" s="74">
        <f t="shared" si="208"/>
        <v>-48</v>
      </c>
      <c r="AF191" s="74">
        <f t="shared" si="209"/>
        <v>-55</v>
      </c>
      <c r="AG191" s="74">
        <f t="shared" si="210"/>
        <v>-59</v>
      </c>
      <c r="AH191" s="74">
        <f t="shared" si="211"/>
        <v>-63</v>
      </c>
      <c r="AI191" s="74">
        <f t="shared" si="212"/>
        <v>-65</v>
      </c>
      <c r="AJ191" s="74">
        <f t="shared" si="213"/>
        <v>-69</v>
      </c>
      <c r="AK191" s="74">
        <f t="shared" si="214"/>
        <v>-67</v>
      </c>
      <c r="AL191" s="74">
        <f t="shared" si="215"/>
        <v>-66</v>
      </c>
      <c r="AM191" s="74">
        <f t="shared" si="216"/>
        <v>-65</v>
      </c>
      <c r="AN191" s="74">
        <f t="shared" si="217"/>
        <v>-67</v>
      </c>
      <c r="AO191" s="74">
        <f t="shared" si="218"/>
        <v>-66</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-47</v>
      </c>
      <c r="Y192" s="74">
        <v>18</v>
      </c>
      <c r="Z192" s="74">
        <f t="shared" si="203"/>
        <v>-44</v>
      </c>
      <c r="AA192" s="74">
        <f t="shared" si="204"/>
        <v>-42</v>
      </c>
      <c r="AB192" s="74">
        <f t="shared" si="205"/>
        <v>-47</v>
      </c>
      <c r="AC192" s="74">
        <f t="shared" si="206"/>
        <v>-49</v>
      </c>
      <c r="AD192" s="74">
        <f t="shared" si="207"/>
        <v>-50</v>
      </c>
      <c r="AE192" s="74">
        <f t="shared" si="208"/>
        <v>-47</v>
      </c>
      <c r="AF192" s="74">
        <f t="shared" si="209"/>
        <v>-54</v>
      </c>
      <c r="AG192" s="74">
        <f t="shared" si="210"/>
        <v>-58</v>
      </c>
      <c r="AH192" s="74">
        <f t="shared" si="211"/>
        <v>-62</v>
      </c>
      <c r="AI192" s="74">
        <f t="shared" si="212"/>
        <v>-64</v>
      </c>
      <c r="AJ192" s="74">
        <f t="shared" si="213"/>
        <v>-68</v>
      </c>
      <c r="AK192" s="74">
        <f t="shared" si="214"/>
        <v>-66</v>
      </c>
      <c r="AL192" s="74">
        <f t="shared" si="215"/>
        <v>-65</v>
      </c>
      <c r="AM192" s="74">
        <f t="shared" si="216"/>
        <v>-64</v>
      </c>
      <c r="AN192" s="74">
        <f t="shared" si="217"/>
        <v>-66</v>
      </c>
      <c r="AO192" s="74">
        <f t="shared" si="218"/>
        <v>-65</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-46</v>
      </c>
      <c r="Y193" s="74">
        <v>19</v>
      </c>
      <c r="Z193" s="74">
        <f t="shared" si="203"/>
        <v>-43</v>
      </c>
      <c r="AA193" s="74">
        <f t="shared" si="204"/>
        <v>-41</v>
      </c>
      <c r="AB193" s="74">
        <f t="shared" si="205"/>
        <v>-46</v>
      </c>
      <c r="AC193" s="74">
        <f t="shared" si="206"/>
        <v>-48</v>
      </c>
      <c r="AD193" s="74">
        <f t="shared" si="207"/>
        <v>-49</v>
      </c>
      <c r="AE193" s="74">
        <f t="shared" si="208"/>
        <v>-46</v>
      </c>
      <c r="AF193" s="74">
        <f t="shared" si="209"/>
        <v>-53</v>
      </c>
      <c r="AG193" s="74">
        <f t="shared" si="210"/>
        <v>-57</v>
      </c>
      <c r="AH193" s="74">
        <f t="shared" si="211"/>
        <v>-61</v>
      </c>
      <c r="AI193" s="74">
        <f t="shared" si="212"/>
        <v>-63</v>
      </c>
      <c r="AJ193" s="74">
        <f t="shared" si="213"/>
        <v>-67</v>
      </c>
      <c r="AK193" s="74">
        <f t="shared" si="214"/>
        <v>-65</v>
      </c>
      <c r="AL193" s="74">
        <f t="shared" si="215"/>
        <v>-64</v>
      </c>
      <c r="AM193" s="74">
        <f t="shared" si="216"/>
        <v>-63</v>
      </c>
      <c r="AN193" s="74">
        <f t="shared" si="217"/>
        <v>-65</v>
      </c>
      <c r="AO193" s="74">
        <f t="shared" si="218"/>
        <v>-64</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-45</v>
      </c>
      <c r="Y194" s="74">
        <v>20</v>
      </c>
      <c r="Z194" s="74">
        <f t="shared" si="203"/>
        <v>-42</v>
      </c>
      <c r="AA194" s="74">
        <f t="shared" si="204"/>
        <v>-40</v>
      </c>
      <c r="AB194" s="74">
        <f t="shared" si="205"/>
        <v>-45</v>
      </c>
      <c r="AC194" s="74">
        <f t="shared" si="206"/>
        <v>-47</v>
      </c>
      <c r="AD194" s="74">
        <f t="shared" si="207"/>
        <v>-48</v>
      </c>
      <c r="AE194" s="74">
        <f t="shared" si="208"/>
        <v>-45</v>
      </c>
      <c r="AF194" s="74">
        <f t="shared" si="209"/>
        <v>-52</v>
      </c>
      <c r="AG194" s="74">
        <f t="shared" si="210"/>
        <v>-56</v>
      </c>
      <c r="AH194" s="74">
        <f t="shared" si="211"/>
        <v>-60</v>
      </c>
      <c r="AI194" s="74">
        <f t="shared" si="212"/>
        <v>-62</v>
      </c>
      <c r="AJ194" s="74">
        <f t="shared" si="213"/>
        <v>-66</v>
      </c>
      <c r="AK194" s="74">
        <f t="shared" si="214"/>
        <v>-64</v>
      </c>
      <c r="AL194" s="74">
        <f t="shared" si="215"/>
        <v>-63</v>
      </c>
      <c r="AM194" s="74">
        <f t="shared" si="216"/>
        <v>-62</v>
      </c>
      <c r="AN194" s="74">
        <f t="shared" si="217"/>
        <v>-64</v>
      </c>
      <c r="AO194" s="74">
        <f t="shared" si="218"/>
        <v>-63</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-44</v>
      </c>
      <c r="Y195" s="74">
        <v>21</v>
      </c>
      <c r="Z195" s="74">
        <f t="shared" si="203"/>
        <v>-41</v>
      </c>
      <c r="AA195" s="74">
        <f t="shared" si="204"/>
        <v>-39</v>
      </c>
      <c r="AB195" s="74">
        <f t="shared" si="205"/>
        <v>-44</v>
      </c>
      <c r="AC195" s="74">
        <f t="shared" si="206"/>
        <v>-46</v>
      </c>
      <c r="AD195" s="74">
        <f t="shared" si="207"/>
        <v>-47</v>
      </c>
      <c r="AE195" s="74">
        <f t="shared" si="208"/>
        <v>-44</v>
      </c>
      <c r="AF195" s="74">
        <f t="shared" si="209"/>
        <v>-51</v>
      </c>
      <c r="AG195" s="74">
        <f t="shared" si="210"/>
        <v>-55</v>
      </c>
      <c r="AH195" s="74">
        <f t="shared" si="211"/>
        <v>-59</v>
      </c>
      <c r="AI195" s="74">
        <f t="shared" si="212"/>
        <v>-61</v>
      </c>
      <c r="AJ195" s="74">
        <f t="shared" si="213"/>
        <v>-65</v>
      </c>
      <c r="AK195" s="74">
        <f t="shared" si="214"/>
        <v>-63</v>
      </c>
      <c r="AL195" s="74">
        <f t="shared" si="215"/>
        <v>-62</v>
      </c>
      <c r="AM195" s="74">
        <f t="shared" si="216"/>
        <v>-61</v>
      </c>
      <c r="AN195" s="74">
        <f t="shared" si="217"/>
        <v>-63</v>
      </c>
      <c r="AO195" s="74">
        <f t="shared" si="218"/>
        <v>-62</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-43</v>
      </c>
      <c r="Y196" s="74">
        <v>22</v>
      </c>
      <c r="Z196" s="74">
        <f t="shared" si="203"/>
        <v>-40</v>
      </c>
      <c r="AA196" s="74">
        <f t="shared" si="204"/>
        <v>-38</v>
      </c>
      <c r="AB196" s="74">
        <f t="shared" si="205"/>
        <v>-43</v>
      </c>
      <c r="AC196" s="74">
        <f t="shared" si="206"/>
        <v>-45</v>
      </c>
      <c r="AD196" s="74">
        <f t="shared" si="207"/>
        <v>-46</v>
      </c>
      <c r="AE196" s="74">
        <f t="shared" si="208"/>
        <v>-43</v>
      </c>
      <c r="AF196" s="74">
        <f t="shared" si="209"/>
        <v>-50</v>
      </c>
      <c r="AG196" s="74">
        <f t="shared" si="210"/>
        <v>-54</v>
      </c>
      <c r="AH196" s="74">
        <f t="shared" si="211"/>
        <v>-58</v>
      </c>
      <c r="AI196" s="74">
        <f t="shared" si="212"/>
        <v>-60</v>
      </c>
      <c r="AJ196" s="74">
        <f t="shared" si="213"/>
        <v>-64</v>
      </c>
      <c r="AK196" s="74">
        <f t="shared" si="214"/>
        <v>-62</v>
      </c>
      <c r="AL196" s="74">
        <f t="shared" si="215"/>
        <v>-61</v>
      </c>
      <c r="AM196" s="74">
        <f t="shared" si="216"/>
        <v>-60</v>
      </c>
      <c r="AN196" s="74">
        <f t="shared" si="217"/>
        <v>-62</v>
      </c>
      <c r="AO196" s="74">
        <f t="shared" si="218"/>
        <v>-61</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-42</v>
      </c>
      <c r="Y197" s="74">
        <v>23</v>
      </c>
      <c r="Z197" s="74">
        <f t="shared" si="203"/>
        <v>-39</v>
      </c>
      <c r="AA197" s="74">
        <f t="shared" si="204"/>
        <v>-37</v>
      </c>
      <c r="AB197" s="74">
        <f t="shared" si="205"/>
        <v>-42</v>
      </c>
      <c r="AC197" s="74">
        <f t="shared" si="206"/>
        <v>-44</v>
      </c>
      <c r="AD197" s="74">
        <f t="shared" si="207"/>
        <v>-45</v>
      </c>
      <c r="AE197" s="74">
        <f t="shared" si="208"/>
        <v>-42</v>
      </c>
      <c r="AF197" s="74">
        <f t="shared" si="209"/>
        <v>-49</v>
      </c>
      <c r="AG197" s="74">
        <f t="shared" si="210"/>
        <v>-53</v>
      </c>
      <c r="AH197" s="74">
        <f t="shared" si="211"/>
        <v>-57</v>
      </c>
      <c r="AI197" s="74">
        <f t="shared" si="212"/>
        <v>-59</v>
      </c>
      <c r="AJ197" s="74">
        <f t="shared" si="213"/>
        <v>-63</v>
      </c>
      <c r="AK197" s="74">
        <f t="shared" si="214"/>
        <v>-61</v>
      </c>
      <c r="AL197" s="74">
        <f t="shared" si="215"/>
        <v>-60</v>
      </c>
      <c r="AM197" s="74">
        <f t="shared" si="216"/>
        <v>-59</v>
      </c>
      <c r="AN197" s="74">
        <f t="shared" si="217"/>
        <v>-61</v>
      </c>
      <c r="AO197" s="74">
        <f t="shared" si="218"/>
        <v>-60</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-41</v>
      </c>
      <c r="Y198" s="74">
        <v>24</v>
      </c>
      <c r="Z198" s="74">
        <f t="shared" si="203"/>
        <v>-38</v>
      </c>
      <c r="AA198" s="74">
        <f t="shared" si="204"/>
        <v>-36</v>
      </c>
      <c r="AB198" s="74">
        <f t="shared" si="205"/>
        <v>-41</v>
      </c>
      <c r="AC198" s="74">
        <f t="shared" si="206"/>
        <v>-43</v>
      </c>
      <c r="AD198" s="74">
        <f t="shared" si="207"/>
        <v>-44</v>
      </c>
      <c r="AE198" s="74">
        <f t="shared" si="208"/>
        <v>-41</v>
      </c>
      <c r="AF198" s="74">
        <f t="shared" si="209"/>
        <v>-48</v>
      </c>
      <c r="AG198" s="74">
        <f t="shared" si="210"/>
        <v>-52</v>
      </c>
      <c r="AH198" s="74">
        <f t="shared" si="211"/>
        <v>-56</v>
      </c>
      <c r="AI198" s="74">
        <f t="shared" si="212"/>
        <v>-58</v>
      </c>
      <c r="AJ198" s="74">
        <f t="shared" si="213"/>
        <v>-62</v>
      </c>
      <c r="AK198" s="74">
        <f t="shared" si="214"/>
        <v>-60</v>
      </c>
      <c r="AL198" s="74">
        <f t="shared" si="215"/>
        <v>-59</v>
      </c>
      <c r="AM198" s="74">
        <f t="shared" si="216"/>
        <v>-58</v>
      </c>
      <c r="AN198" s="74">
        <f t="shared" si="217"/>
        <v>-60</v>
      </c>
      <c r="AO198" s="74">
        <f t="shared" si="218"/>
        <v>-59</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-40</v>
      </c>
      <c r="Y199" s="74">
        <v>25</v>
      </c>
      <c r="Z199" s="74">
        <f t="shared" si="203"/>
        <v>-37</v>
      </c>
      <c r="AA199" s="74">
        <f t="shared" si="204"/>
        <v>-35</v>
      </c>
      <c r="AB199" s="74">
        <f t="shared" si="205"/>
        <v>-40</v>
      </c>
      <c r="AC199" s="74">
        <f t="shared" si="206"/>
        <v>-42</v>
      </c>
      <c r="AD199" s="74">
        <f t="shared" si="207"/>
        <v>-43</v>
      </c>
      <c r="AE199" s="74">
        <f t="shared" si="208"/>
        <v>-40</v>
      </c>
      <c r="AF199" s="74">
        <f t="shared" si="209"/>
        <v>-47</v>
      </c>
      <c r="AG199" s="74">
        <f t="shared" si="210"/>
        <v>-51</v>
      </c>
      <c r="AH199" s="74">
        <f t="shared" si="211"/>
        <v>-55</v>
      </c>
      <c r="AI199" s="74">
        <f t="shared" si="212"/>
        <v>-57</v>
      </c>
      <c r="AJ199" s="74">
        <f t="shared" si="213"/>
        <v>-61</v>
      </c>
      <c r="AK199" s="74">
        <f t="shared" si="214"/>
        <v>-59</v>
      </c>
      <c r="AL199" s="74">
        <f t="shared" si="215"/>
        <v>-58</v>
      </c>
      <c r="AM199" s="74">
        <f t="shared" si="216"/>
        <v>-57</v>
      </c>
      <c r="AN199" s="74">
        <f t="shared" si="217"/>
        <v>-59</v>
      </c>
      <c r="AO199" s="74">
        <f t="shared" si="218"/>
        <v>-58</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-39</v>
      </c>
      <c r="Y200" s="74">
        <v>26</v>
      </c>
      <c r="Z200" s="74">
        <f t="shared" si="203"/>
        <v>-36</v>
      </c>
      <c r="AA200" s="74">
        <f t="shared" si="204"/>
        <v>-34</v>
      </c>
      <c r="AB200" s="74">
        <f t="shared" si="205"/>
        <v>-39</v>
      </c>
      <c r="AC200" s="74">
        <f t="shared" si="206"/>
        <v>-41</v>
      </c>
      <c r="AD200" s="74">
        <f t="shared" si="207"/>
        <v>-42</v>
      </c>
      <c r="AE200" s="74">
        <f t="shared" si="208"/>
        <v>-39</v>
      </c>
      <c r="AF200" s="74">
        <f t="shared" si="209"/>
        <v>-46</v>
      </c>
      <c r="AG200" s="74">
        <f t="shared" si="210"/>
        <v>-50</v>
      </c>
      <c r="AH200" s="74">
        <f t="shared" si="211"/>
        <v>-54</v>
      </c>
      <c r="AI200" s="74">
        <f t="shared" si="212"/>
        <v>-56</v>
      </c>
      <c r="AJ200" s="74">
        <f t="shared" si="213"/>
        <v>-60</v>
      </c>
      <c r="AK200" s="74">
        <f t="shared" si="214"/>
        <v>-58</v>
      </c>
      <c r="AL200" s="74">
        <f t="shared" si="215"/>
        <v>-57</v>
      </c>
      <c r="AM200" s="74">
        <f t="shared" si="216"/>
        <v>-56</v>
      </c>
      <c r="AN200" s="74">
        <f t="shared" si="217"/>
        <v>-58</v>
      </c>
      <c r="AO200" s="74">
        <f t="shared" si="218"/>
        <v>-57</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-38</v>
      </c>
      <c r="Y201" s="74">
        <v>27</v>
      </c>
      <c r="Z201" s="74">
        <f t="shared" si="203"/>
        <v>-35</v>
      </c>
      <c r="AA201" s="74">
        <f t="shared" si="204"/>
        <v>-33</v>
      </c>
      <c r="AB201" s="74">
        <f t="shared" si="205"/>
        <v>-38</v>
      </c>
      <c r="AC201" s="74">
        <f t="shared" si="206"/>
        <v>-40</v>
      </c>
      <c r="AD201" s="74">
        <f t="shared" si="207"/>
        <v>-41</v>
      </c>
      <c r="AE201" s="74">
        <f t="shared" si="208"/>
        <v>-38</v>
      </c>
      <c r="AF201" s="74">
        <f t="shared" si="209"/>
        <v>-45</v>
      </c>
      <c r="AG201" s="74">
        <f t="shared" si="210"/>
        <v>-49</v>
      </c>
      <c r="AH201" s="74">
        <f t="shared" si="211"/>
        <v>-53</v>
      </c>
      <c r="AI201" s="74">
        <f t="shared" si="212"/>
        <v>-55</v>
      </c>
      <c r="AJ201" s="74">
        <f t="shared" si="213"/>
        <v>-59</v>
      </c>
      <c r="AK201" s="74">
        <f t="shared" si="214"/>
        <v>-57</v>
      </c>
      <c r="AL201" s="74">
        <f t="shared" si="215"/>
        <v>-56</v>
      </c>
      <c r="AM201" s="74">
        <f t="shared" si="216"/>
        <v>-55</v>
      </c>
      <c r="AN201" s="74">
        <f t="shared" si="217"/>
        <v>-57</v>
      </c>
      <c r="AO201" s="74">
        <f t="shared" si="218"/>
        <v>-56</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-37</v>
      </c>
      <c r="Y202" s="74">
        <v>28</v>
      </c>
      <c r="Z202" s="74">
        <f t="shared" si="203"/>
        <v>-34</v>
      </c>
      <c r="AA202" s="74">
        <f t="shared" si="204"/>
        <v>-32</v>
      </c>
      <c r="AB202" s="74">
        <f t="shared" si="205"/>
        <v>-37</v>
      </c>
      <c r="AC202" s="74">
        <f t="shared" si="206"/>
        <v>-39</v>
      </c>
      <c r="AD202" s="74">
        <f t="shared" si="207"/>
        <v>-40</v>
      </c>
      <c r="AE202" s="74">
        <f t="shared" si="208"/>
        <v>-37</v>
      </c>
      <c r="AF202" s="74">
        <f t="shared" si="209"/>
        <v>-44</v>
      </c>
      <c r="AG202" s="74">
        <f t="shared" si="210"/>
        <v>-48</v>
      </c>
      <c r="AH202" s="74">
        <f t="shared" si="211"/>
        <v>-52</v>
      </c>
      <c r="AI202" s="74">
        <f t="shared" si="212"/>
        <v>-54</v>
      </c>
      <c r="AJ202" s="74">
        <f t="shared" si="213"/>
        <v>-58</v>
      </c>
      <c r="AK202" s="74">
        <f t="shared" si="214"/>
        <v>-56</v>
      </c>
      <c r="AL202" s="74">
        <f t="shared" si="215"/>
        <v>-55</v>
      </c>
      <c r="AM202" s="74">
        <f t="shared" si="216"/>
        <v>-54</v>
      </c>
      <c r="AN202" s="74">
        <f t="shared" si="217"/>
        <v>-56</v>
      </c>
      <c r="AO202" s="74">
        <f t="shared" si="218"/>
        <v>-55</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-36</v>
      </c>
      <c r="Y203" s="74">
        <v>29</v>
      </c>
      <c r="Z203" s="74">
        <f t="shared" si="203"/>
        <v>-33</v>
      </c>
      <c r="AA203" s="74">
        <f t="shared" si="204"/>
        <v>-31</v>
      </c>
      <c r="AB203" s="74">
        <f t="shared" si="205"/>
        <v>-36</v>
      </c>
      <c r="AC203" s="74">
        <f t="shared" si="206"/>
        <v>-38</v>
      </c>
      <c r="AD203" s="74">
        <f t="shared" si="207"/>
        <v>-39</v>
      </c>
      <c r="AE203" s="74">
        <f t="shared" si="208"/>
        <v>-36</v>
      </c>
      <c r="AF203" s="74">
        <f t="shared" si="209"/>
        <v>-43</v>
      </c>
      <c r="AG203" s="74">
        <f t="shared" si="210"/>
        <v>-47</v>
      </c>
      <c r="AH203" s="74">
        <f t="shared" si="211"/>
        <v>-51</v>
      </c>
      <c r="AI203" s="74">
        <f t="shared" si="212"/>
        <v>-53</v>
      </c>
      <c r="AJ203" s="74">
        <f t="shared" si="213"/>
        <v>-57</v>
      </c>
      <c r="AK203" s="74">
        <f t="shared" si="214"/>
        <v>-55</v>
      </c>
      <c r="AL203" s="74">
        <f t="shared" si="215"/>
        <v>-54</v>
      </c>
      <c r="AM203" s="74">
        <f t="shared" si="216"/>
        <v>-53</v>
      </c>
      <c r="AN203" s="74">
        <f t="shared" si="217"/>
        <v>-55</v>
      </c>
      <c r="AO203" s="74">
        <f t="shared" si="218"/>
        <v>-54</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0</v>
      </c>
      <c r="W204" s="74">
        <f t="shared" si="202"/>
        <v>-35</v>
      </c>
      <c r="Y204" s="74">
        <v>30</v>
      </c>
      <c r="Z204" s="74">
        <f t="shared" si="203"/>
        <v>-32</v>
      </c>
      <c r="AA204" s="74">
        <f t="shared" si="204"/>
        <v>-30</v>
      </c>
      <c r="AB204" s="74">
        <f t="shared" si="205"/>
        <v>-35</v>
      </c>
      <c r="AC204" s="74">
        <f t="shared" si="206"/>
        <v>-37</v>
      </c>
      <c r="AD204" s="74">
        <f t="shared" si="207"/>
        <v>-38</v>
      </c>
      <c r="AE204" s="74">
        <f t="shared" si="208"/>
        <v>-35</v>
      </c>
      <c r="AF204" s="74">
        <f t="shared" si="209"/>
        <v>-42</v>
      </c>
      <c r="AG204" s="74">
        <f t="shared" si="210"/>
        <v>-46</v>
      </c>
      <c r="AH204" s="74">
        <f t="shared" si="211"/>
        <v>-50</v>
      </c>
      <c r="AI204" s="74">
        <f t="shared" si="212"/>
        <v>-52</v>
      </c>
      <c r="AJ204" s="74">
        <f t="shared" si="213"/>
        <v>-56</v>
      </c>
      <c r="AK204" s="74">
        <f t="shared" si="214"/>
        <v>-54</v>
      </c>
      <c r="AL204" s="74">
        <f t="shared" si="215"/>
        <v>-53</v>
      </c>
      <c r="AM204" s="74">
        <f t="shared" si="216"/>
        <v>-52</v>
      </c>
      <c r="AN204" s="74">
        <f t="shared" si="217"/>
        <v>-54</v>
      </c>
      <c r="AO204" s="74">
        <f t="shared" si="218"/>
        <v>-53</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0</v>
      </c>
      <c r="W205" s="74">
        <f t="shared" si="202"/>
        <v>-34</v>
      </c>
      <c r="Y205" s="74">
        <v>31</v>
      </c>
      <c r="Z205" s="74">
        <f t="shared" si="203"/>
        <v>-31</v>
      </c>
      <c r="AA205" s="74">
        <f t="shared" si="204"/>
        <v>-29</v>
      </c>
      <c r="AB205" s="74">
        <f t="shared" si="205"/>
        <v>-34</v>
      </c>
      <c r="AC205" s="74">
        <f t="shared" si="206"/>
        <v>-36</v>
      </c>
      <c r="AD205" s="74">
        <f t="shared" si="207"/>
        <v>-37</v>
      </c>
      <c r="AE205" s="74">
        <f t="shared" si="208"/>
        <v>-34</v>
      </c>
      <c r="AF205" s="74">
        <f t="shared" si="209"/>
        <v>-41</v>
      </c>
      <c r="AG205" s="74">
        <f t="shared" si="210"/>
        <v>-45</v>
      </c>
      <c r="AH205" s="74">
        <f t="shared" si="211"/>
        <v>-49</v>
      </c>
      <c r="AI205" s="74">
        <f t="shared" si="212"/>
        <v>-51</v>
      </c>
      <c r="AJ205" s="74">
        <f t="shared" si="213"/>
        <v>-55</v>
      </c>
      <c r="AK205" s="74">
        <f t="shared" si="214"/>
        <v>-53</v>
      </c>
      <c r="AL205" s="74">
        <f t="shared" si="215"/>
        <v>-52</v>
      </c>
      <c r="AM205" s="74">
        <f t="shared" si="216"/>
        <v>-51</v>
      </c>
      <c r="AN205" s="74">
        <f t="shared" si="217"/>
        <v>-53</v>
      </c>
      <c r="AO205" s="74">
        <f t="shared" si="218"/>
        <v>-52</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0</v>
      </c>
      <c r="W206" s="74">
        <f t="shared" si="202"/>
        <v>-33</v>
      </c>
      <c r="Y206" s="74">
        <v>32</v>
      </c>
      <c r="Z206" s="74">
        <f t="shared" si="203"/>
        <v>-30</v>
      </c>
      <c r="AA206" s="74">
        <f t="shared" si="204"/>
        <v>-28</v>
      </c>
      <c r="AB206" s="74">
        <f t="shared" si="205"/>
        <v>-33</v>
      </c>
      <c r="AC206" s="74">
        <f t="shared" si="206"/>
        <v>-35</v>
      </c>
      <c r="AD206" s="74">
        <f t="shared" si="207"/>
        <v>-36</v>
      </c>
      <c r="AE206" s="74">
        <f t="shared" si="208"/>
        <v>-33</v>
      </c>
      <c r="AF206" s="74">
        <f t="shared" si="209"/>
        <v>-40</v>
      </c>
      <c r="AG206" s="74">
        <f t="shared" si="210"/>
        <v>-44</v>
      </c>
      <c r="AH206" s="74">
        <f t="shared" si="211"/>
        <v>-48</v>
      </c>
      <c r="AI206" s="74">
        <f t="shared" si="212"/>
        <v>-50</v>
      </c>
      <c r="AJ206" s="74">
        <f t="shared" si="213"/>
        <v>-54</v>
      </c>
      <c r="AK206" s="74">
        <f t="shared" si="214"/>
        <v>-52</v>
      </c>
      <c r="AL206" s="74">
        <f t="shared" si="215"/>
        <v>-51</v>
      </c>
      <c r="AM206" s="74">
        <f t="shared" si="216"/>
        <v>-50</v>
      </c>
      <c r="AN206" s="74">
        <f t="shared" si="217"/>
        <v>-52</v>
      </c>
      <c r="AO206" s="74">
        <f t="shared" si="218"/>
        <v>-51</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0</v>
      </c>
      <c r="W207" s="74">
        <f t="shared" si="202"/>
        <v>-32</v>
      </c>
      <c r="Y207" s="74">
        <v>33</v>
      </c>
      <c r="Z207" s="74">
        <f t="shared" si="203"/>
        <v>-29</v>
      </c>
      <c r="AA207" s="74">
        <f t="shared" si="204"/>
        <v>-27</v>
      </c>
      <c r="AB207" s="74">
        <f t="shared" si="205"/>
        <v>-32</v>
      </c>
      <c r="AC207" s="74">
        <f t="shared" si="206"/>
        <v>-34</v>
      </c>
      <c r="AD207" s="74">
        <f t="shared" si="207"/>
        <v>-35</v>
      </c>
      <c r="AE207" s="74">
        <f t="shared" si="208"/>
        <v>-32</v>
      </c>
      <c r="AF207" s="74">
        <f t="shared" si="209"/>
        <v>-39</v>
      </c>
      <c r="AG207" s="74">
        <f t="shared" si="210"/>
        <v>-43</v>
      </c>
      <c r="AH207" s="74">
        <f t="shared" si="211"/>
        <v>-47</v>
      </c>
      <c r="AI207" s="74">
        <f t="shared" si="212"/>
        <v>-49</v>
      </c>
      <c r="AJ207" s="74">
        <f t="shared" si="213"/>
        <v>-53</v>
      </c>
      <c r="AK207" s="74">
        <f t="shared" si="214"/>
        <v>-51</v>
      </c>
      <c r="AL207" s="74">
        <f t="shared" si="215"/>
        <v>-50</v>
      </c>
      <c r="AM207" s="74">
        <f t="shared" si="216"/>
        <v>-49</v>
      </c>
      <c r="AN207" s="74">
        <f t="shared" si="217"/>
        <v>-51</v>
      </c>
      <c r="AO207" s="74">
        <f t="shared" si="218"/>
        <v>-50</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0</v>
      </c>
      <c r="W208" s="74">
        <f t="shared" si="202"/>
        <v>-31</v>
      </c>
      <c r="Y208" s="74">
        <v>34</v>
      </c>
      <c r="Z208" s="74">
        <f t="shared" si="203"/>
        <v>-28</v>
      </c>
      <c r="AA208" s="74">
        <f t="shared" si="204"/>
        <v>-26</v>
      </c>
      <c r="AB208" s="74">
        <f t="shared" si="205"/>
        <v>-31</v>
      </c>
      <c r="AC208" s="74">
        <f t="shared" si="206"/>
        <v>-33</v>
      </c>
      <c r="AD208" s="74">
        <f t="shared" si="207"/>
        <v>-34</v>
      </c>
      <c r="AE208" s="74">
        <f t="shared" si="208"/>
        <v>-31</v>
      </c>
      <c r="AF208" s="74">
        <f t="shared" si="209"/>
        <v>-38</v>
      </c>
      <c r="AG208" s="74">
        <f t="shared" si="210"/>
        <v>-42</v>
      </c>
      <c r="AH208" s="74">
        <f t="shared" si="211"/>
        <v>-46</v>
      </c>
      <c r="AI208" s="74">
        <f t="shared" si="212"/>
        <v>-48</v>
      </c>
      <c r="AJ208" s="74">
        <f t="shared" si="213"/>
        <v>-52</v>
      </c>
      <c r="AK208" s="74">
        <f t="shared" si="214"/>
        <v>-50</v>
      </c>
      <c r="AL208" s="74">
        <f t="shared" si="215"/>
        <v>-49</v>
      </c>
      <c r="AM208" s="74">
        <f t="shared" si="216"/>
        <v>-48</v>
      </c>
      <c r="AN208" s="74">
        <f t="shared" si="217"/>
        <v>-50</v>
      </c>
      <c r="AO208" s="74">
        <f t="shared" si="218"/>
        <v>-49</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0</v>
      </c>
      <c r="W209" s="74">
        <f t="shared" si="202"/>
        <v>-30</v>
      </c>
      <c r="Y209" s="74">
        <v>35</v>
      </c>
      <c r="Z209" s="74">
        <f t="shared" si="203"/>
        <v>-27</v>
      </c>
      <c r="AA209" s="74">
        <f t="shared" si="204"/>
        <v>-25</v>
      </c>
      <c r="AB209" s="74">
        <f t="shared" si="205"/>
        <v>-30</v>
      </c>
      <c r="AC209" s="74">
        <f t="shared" si="206"/>
        <v>-32</v>
      </c>
      <c r="AD209" s="74">
        <f t="shared" si="207"/>
        <v>-33</v>
      </c>
      <c r="AE209" s="74">
        <f t="shared" si="208"/>
        <v>-30</v>
      </c>
      <c r="AF209" s="74">
        <f t="shared" si="209"/>
        <v>-37</v>
      </c>
      <c r="AG209" s="74">
        <f t="shared" si="210"/>
        <v>-41</v>
      </c>
      <c r="AH209" s="74">
        <f t="shared" si="211"/>
        <v>-45</v>
      </c>
      <c r="AI209" s="74">
        <f t="shared" si="212"/>
        <v>-47</v>
      </c>
      <c r="AJ209" s="74">
        <f t="shared" si="213"/>
        <v>-51</v>
      </c>
      <c r="AK209" s="74">
        <f t="shared" si="214"/>
        <v>-49</v>
      </c>
      <c r="AL209" s="74">
        <f t="shared" si="215"/>
        <v>-48</v>
      </c>
      <c r="AM209" s="74">
        <f t="shared" si="216"/>
        <v>-47</v>
      </c>
      <c r="AN209" s="74">
        <f t="shared" si="217"/>
        <v>-49</v>
      </c>
      <c r="AO209" s="74">
        <f t="shared" si="218"/>
        <v>-48</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0</v>
      </c>
      <c r="W210" s="74">
        <f t="shared" si="202"/>
        <v>-29</v>
      </c>
      <c r="Y210" s="74">
        <v>36</v>
      </c>
      <c r="Z210" s="74">
        <f t="shared" si="203"/>
        <v>-26</v>
      </c>
      <c r="AA210" s="74">
        <f t="shared" si="204"/>
        <v>-24</v>
      </c>
      <c r="AB210" s="74">
        <f t="shared" si="205"/>
        <v>-29</v>
      </c>
      <c r="AC210" s="74">
        <f t="shared" si="206"/>
        <v>-31</v>
      </c>
      <c r="AD210" s="74">
        <f t="shared" si="207"/>
        <v>-32</v>
      </c>
      <c r="AE210" s="74">
        <f t="shared" si="208"/>
        <v>-29</v>
      </c>
      <c r="AF210" s="74">
        <f t="shared" si="209"/>
        <v>-36</v>
      </c>
      <c r="AG210" s="74">
        <f t="shared" si="210"/>
        <v>-40</v>
      </c>
      <c r="AH210" s="74">
        <f t="shared" si="211"/>
        <v>-44</v>
      </c>
      <c r="AI210" s="74">
        <f t="shared" si="212"/>
        <v>-46</v>
      </c>
      <c r="AJ210" s="74">
        <f t="shared" si="213"/>
        <v>-50</v>
      </c>
      <c r="AK210" s="74">
        <f t="shared" si="214"/>
        <v>-48</v>
      </c>
      <c r="AL210" s="74">
        <f t="shared" si="215"/>
        <v>-47</v>
      </c>
      <c r="AM210" s="74">
        <f t="shared" si="216"/>
        <v>-46</v>
      </c>
      <c r="AN210" s="74">
        <f t="shared" si="217"/>
        <v>-48</v>
      </c>
      <c r="AO210" s="74">
        <f t="shared" si="218"/>
        <v>-47</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0</v>
      </c>
      <c r="W211" s="74">
        <f t="shared" si="202"/>
        <v>-28</v>
      </c>
      <c r="Y211" s="74">
        <v>37</v>
      </c>
      <c r="Z211" s="74">
        <f t="shared" si="203"/>
        <v>-25</v>
      </c>
      <c r="AA211" s="74">
        <f t="shared" si="204"/>
        <v>-23</v>
      </c>
      <c r="AB211" s="74">
        <f t="shared" si="205"/>
        <v>-28</v>
      </c>
      <c r="AC211" s="74">
        <f t="shared" si="206"/>
        <v>-30</v>
      </c>
      <c r="AD211" s="74">
        <f t="shared" si="207"/>
        <v>-31</v>
      </c>
      <c r="AE211" s="74">
        <f t="shared" si="208"/>
        <v>-28</v>
      </c>
      <c r="AF211" s="74">
        <f t="shared" si="209"/>
        <v>-35</v>
      </c>
      <c r="AG211" s="74">
        <f t="shared" si="210"/>
        <v>-39</v>
      </c>
      <c r="AH211" s="74">
        <f t="shared" si="211"/>
        <v>-43</v>
      </c>
      <c r="AI211" s="74">
        <f t="shared" si="212"/>
        <v>-45</v>
      </c>
      <c r="AJ211" s="74">
        <f t="shared" si="213"/>
        <v>-49</v>
      </c>
      <c r="AK211" s="74">
        <f t="shared" si="214"/>
        <v>-47</v>
      </c>
      <c r="AL211" s="74">
        <f t="shared" si="215"/>
        <v>-46</v>
      </c>
      <c r="AM211" s="74">
        <f t="shared" si="216"/>
        <v>-45</v>
      </c>
      <c r="AN211" s="74">
        <f t="shared" si="217"/>
        <v>-47</v>
      </c>
      <c r="AO211" s="74">
        <f t="shared" si="218"/>
        <v>-46</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0</v>
      </c>
      <c r="W212" s="74">
        <f t="shared" si="202"/>
        <v>-27</v>
      </c>
      <c r="Y212" s="74">
        <v>38</v>
      </c>
      <c r="Z212" s="74">
        <f t="shared" si="203"/>
        <v>-24</v>
      </c>
      <c r="AA212" s="74">
        <f t="shared" si="204"/>
        <v>-22</v>
      </c>
      <c r="AB212" s="74">
        <f t="shared" si="205"/>
        <v>-27</v>
      </c>
      <c r="AC212" s="74">
        <f t="shared" si="206"/>
        <v>-29</v>
      </c>
      <c r="AD212" s="74">
        <f t="shared" si="207"/>
        <v>-30</v>
      </c>
      <c r="AE212" s="74">
        <f t="shared" si="208"/>
        <v>-27</v>
      </c>
      <c r="AF212" s="74">
        <f t="shared" si="209"/>
        <v>-34</v>
      </c>
      <c r="AG212" s="74">
        <f t="shared" si="210"/>
        <v>-38</v>
      </c>
      <c r="AH212" s="74">
        <f t="shared" si="211"/>
        <v>-42</v>
      </c>
      <c r="AI212" s="74">
        <f t="shared" si="212"/>
        <v>-44</v>
      </c>
      <c r="AJ212" s="74">
        <f t="shared" si="213"/>
        <v>-48</v>
      </c>
      <c r="AK212" s="74">
        <f t="shared" si="214"/>
        <v>-46</v>
      </c>
      <c r="AL212" s="74">
        <f t="shared" si="215"/>
        <v>-45</v>
      </c>
      <c r="AM212" s="74">
        <f t="shared" si="216"/>
        <v>-44</v>
      </c>
      <c r="AN212" s="74">
        <f t="shared" si="217"/>
        <v>-46</v>
      </c>
      <c r="AO212" s="74">
        <f t="shared" si="218"/>
        <v>-45</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0</v>
      </c>
      <c r="W213" s="74">
        <f t="shared" si="202"/>
        <v>-26</v>
      </c>
      <c r="Y213" s="74">
        <v>39</v>
      </c>
      <c r="Z213" s="74">
        <f t="shared" si="203"/>
        <v>-23</v>
      </c>
      <c r="AA213" s="74">
        <f t="shared" si="204"/>
        <v>-21</v>
      </c>
      <c r="AB213" s="74">
        <f t="shared" si="205"/>
        <v>-26</v>
      </c>
      <c r="AC213" s="74">
        <f t="shared" si="206"/>
        <v>-28</v>
      </c>
      <c r="AD213" s="74">
        <f t="shared" si="207"/>
        <v>-29</v>
      </c>
      <c r="AE213" s="74">
        <f t="shared" si="208"/>
        <v>-26</v>
      </c>
      <c r="AF213" s="74">
        <f t="shared" si="209"/>
        <v>-33</v>
      </c>
      <c r="AG213" s="74">
        <f t="shared" si="210"/>
        <v>-37</v>
      </c>
      <c r="AH213" s="74">
        <f t="shared" si="211"/>
        <v>-41</v>
      </c>
      <c r="AI213" s="74">
        <f t="shared" si="212"/>
        <v>-43</v>
      </c>
      <c r="AJ213" s="74">
        <f t="shared" si="213"/>
        <v>-47</v>
      </c>
      <c r="AK213" s="74">
        <f t="shared" si="214"/>
        <v>-45</v>
      </c>
      <c r="AL213" s="74">
        <f t="shared" si="215"/>
        <v>-44</v>
      </c>
      <c r="AM213" s="74">
        <f t="shared" si="216"/>
        <v>-43</v>
      </c>
      <c r="AN213" s="74">
        <f t="shared" si="217"/>
        <v>-45</v>
      </c>
      <c r="AO213" s="74">
        <f t="shared" si="218"/>
        <v>-44</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0</v>
      </c>
      <c r="W214" s="74">
        <f t="shared" si="202"/>
        <v>-25</v>
      </c>
      <c r="Y214" s="74">
        <v>40</v>
      </c>
      <c r="Z214" s="74">
        <f t="shared" si="203"/>
        <v>-22</v>
      </c>
      <c r="AA214" s="74">
        <f t="shared" si="204"/>
        <v>-20</v>
      </c>
      <c r="AB214" s="74">
        <f t="shared" si="205"/>
        <v>-25</v>
      </c>
      <c r="AC214" s="74">
        <f t="shared" si="206"/>
        <v>-27</v>
      </c>
      <c r="AD214" s="74">
        <f t="shared" si="207"/>
        <v>-28</v>
      </c>
      <c r="AE214" s="74">
        <f t="shared" si="208"/>
        <v>-25</v>
      </c>
      <c r="AF214" s="74">
        <f t="shared" si="209"/>
        <v>-32</v>
      </c>
      <c r="AG214" s="74">
        <f t="shared" si="210"/>
        <v>-36</v>
      </c>
      <c r="AH214" s="74">
        <f t="shared" si="211"/>
        <v>-40</v>
      </c>
      <c r="AI214" s="74">
        <f t="shared" si="212"/>
        <v>-42</v>
      </c>
      <c r="AJ214" s="74">
        <f t="shared" si="213"/>
        <v>-46</v>
      </c>
      <c r="AK214" s="74">
        <f t="shared" si="214"/>
        <v>-44</v>
      </c>
      <c r="AL214" s="74">
        <f t="shared" si="215"/>
        <v>-43</v>
      </c>
      <c r="AM214" s="74">
        <f t="shared" si="216"/>
        <v>-42</v>
      </c>
      <c r="AN214" s="74">
        <f t="shared" si="217"/>
        <v>-44</v>
      </c>
      <c r="AO214" s="74">
        <f t="shared" si="218"/>
        <v>-43</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0</v>
      </c>
      <c r="W215" s="74">
        <f t="shared" si="202"/>
        <v>-24</v>
      </c>
      <c r="Y215" s="74">
        <v>41</v>
      </c>
      <c r="Z215" s="74">
        <f t="shared" si="203"/>
        <v>-21</v>
      </c>
      <c r="AA215" s="74">
        <f t="shared" si="204"/>
        <v>-19</v>
      </c>
      <c r="AB215" s="74">
        <f t="shared" si="205"/>
        <v>-24</v>
      </c>
      <c r="AC215" s="74">
        <f t="shared" si="206"/>
        <v>-26</v>
      </c>
      <c r="AD215" s="74">
        <f t="shared" si="207"/>
        <v>-27</v>
      </c>
      <c r="AE215" s="74">
        <f t="shared" si="208"/>
        <v>-24</v>
      </c>
      <c r="AF215" s="74">
        <f t="shared" si="209"/>
        <v>-31</v>
      </c>
      <c r="AG215" s="74">
        <f t="shared" si="210"/>
        <v>-35</v>
      </c>
      <c r="AH215" s="74">
        <f t="shared" si="211"/>
        <v>-39</v>
      </c>
      <c r="AI215" s="74">
        <f t="shared" si="212"/>
        <v>-41</v>
      </c>
      <c r="AJ215" s="74">
        <f t="shared" si="213"/>
        <v>-45</v>
      </c>
      <c r="AK215" s="74">
        <f t="shared" si="214"/>
        <v>-43</v>
      </c>
      <c r="AL215" s="74">
        <f t="shared" si="215"/>
        <v>-42</v>
      </c>
      <c r="AM215" s="74">
        <f t="shared" si="216"/>
        <v>-41</v>
      </c>
      <c r="AN215" s="74">
        <f t="shared" si="217"/>
        <v>-43</v>
      </c>
      <c r="AO215" s="74">
        <f t="shared" si="218"/>
        <v>-42</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0</v>
      </c>
      <c r="W216" s="74">
        <f t="shared" si="202"/>
        <v>-23</v>
      </c>
      <c r="Y216" s="74">
        <v>42</v>
      </c>
      <c r="Z216" s="74">
        <f t="shared" si="203"/>
        <v>-20</v>
      </c>
      <c r="AA216" s="74">
        <f t="shared" si="204"/>
        <v>-18</v>
      </c>
      <c r="AB216" s="74">
        <f t="shared" si="205"/>
        <v>-23</v>
      </c>
      <c r="AC216" s="74">
        <f t="shared" si="206"/>
        <v>-25</v>
      </c>
      <c r="AD216" s="74">
        <f t="shared" si="207"/>
        <v>-26</v>
      </c>
      <c r="AE216" s="74">
        <f t="shared" si="208"/>
        <v>-23</v>
      </c>
      <c r="AF216" s="74">
        <f t="shared" si="209"/>
        <v>-30</v>
      </c>
      <c r="AG216" s="74">
        <f t="shared" si="210"/>
        <v>-34</v>
      </c>
      <c r="AH216" s="74">
        <f t="shared" si="211"/>
        <v>-38</v>
      </c>
      <c r="AI216" s="74">
        <f t="shared" si="212"/>
        <v>-40</v>
      </c>
      <c r="AJ216" s="74">
        <f t="shared" si="213"/>
        <v>-44</v>
      </c>
      <c r="AK216" s="74">
        <f t="shared" si="214"/>
        <v>-42</v>
      </c>
      <c r="AL216" s="74">
        <f t="shared" si="215"/>
        <v>-41</v>
      </c>
      <c r="AM216" s="74">
        <f t="shared" si="216"/>
        <v>-40</v>
      </c>
      <c r="AN216" s="74">
        <f t="shared" si="217"/>
        <v>-42</v>
      </c>
      <c r="AO216" s="74">
        <f t="shared" si="218"/>
        <v>-41</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0</v>
      </c>
      <c r="W217" s="74">
        <f t="shared" si="202"/>
        <v>-22</v>
      </c>
      <c r="Y217" s="74">
        <v>43</v>
      </c>
      <c r="Z217" s="74">
        <f t="shared" si="203"/>
        <v>-19</v>
      </c>
      <c r="AA217" s="74">
        <f t="shared" si="204"/>
        <v>-17</v>
      </c>
      <c r="AB217" s="74">
        <f t="shared" si="205"/>
        <v>-22</v>
      </c>
      <c r="AC217" s="74">
        <f t="shared" si="206"/>
        <v>-24</v>
      </c>
      <c r="AD217" s="74">
        <f t="shared" si="207"/>
        <v>-25</v>
      </c>
      <c r="AE217" s="74">
        <f t="shared" si="208"/>
        <v>-22</v>
      </c>
      <c r="AF217" s="74">
        <f t="shared" si="209"/>
        <v>-29</v>
      </c>
      <c r="AG217" s="74">
        <f t="shared" si="210"/>
        <v>-33</v>
      </c>
      <c r="AH217" s="74">
        <f t="shared" si="211"/>
        <v>-37</v>
      </c>
      <c r="AI217" s="74">
        <f t="shared" si="212"/>
        <v>-39</v>
      </c>
      <c r="AJ217" s="74">
        <f t="shared" si="213"/>
        <v>-43</v>
      </c>
      <c r="AK217" s="74">
        <f t="shared" si="214"/>
        <v>-41</v>
      </c>
      <c r="AL217" s="74">
        <f t="shared" si="215"/>
        <v>-40</v>
      </c>
      <c r="AM217" s="74">
        <f t="shared" si="216"/>
        <v>-39</v>
      </c>
      <c r="AN217" s="74">
        <f t="shared" si="217"/>
        <v>-41</v>
      </c>
      <c r="AO217" s="74">
        <f t="shared" si="218"/>
        <v>-40</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0</v>
      </c>
      <c r="W218" s="74">
        <f t="shared" si="202"/>
        <v>-21</v>
      </c>
      <c r="Y218" s="74">
        <v>44</v>
      </c>
      <c r="Z218" s="74">
        <f t="shared" si="203"/>
        <v>-18</v>
      </c>
      <c r="AA218" s="74">
        <f t="shared" si="204"/>
        <v>-16</v>
      </c>
      <c r="AB218" s="74">
        <f t="shared" si="205"/>
        <v>-21</v>
      </c>
      <c r="AC218" s="74">
        <f t="shared" si="206"/>
        <v>-23</v>
      </c>
      <c r="AD218" s="74">
        <f t="shared" si="207"/>
        <v>-24</v>
      </c>
      <c r="AE218" s="74">
        <f t="shared" si="208"/>
        <v>-21</v>
      </c>
      <c r="AF218" s="74">
        <f t="shared" si="209"/>
        <v>-28</v>
      </c>
      <c r="AG218" s="74">
        <f t="shared" si="210"/>
        <v>-32</v>
      </c>
      <c r="AH218" s="74">
        <f t="shared" si="211"/>
        <v>-36</v>
      </c>
      <c r="AI218" s="74">
        <f t="shared" si="212"/>
        <v>-38</v>
      </c>
      <c r="AJ218" s="74">
        <f t="shared" si="213"/>
        <v>-42</v>
      </c>
      <c r="AK218" s="74">
        <f t="shared" si="214"/>
        <v>-40</v>
      </c>
      <c r="AL218" s="74">
        <f t="shared" si="215"/>
        <v>-39</v>
      </c>
      <c r="AM218" s="74">
        <f t="shared" si="216"/>
        <v>-38</v>
      </c>
      <c r="AN218" s="74">
        <f t="shared" si="217"/>
        <v>-40</v>
      </c>
      <c r="AO218" s="74">
        <f t="shared" si="218"/>
        <v>-39</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0</v>
      </c>
      <c r="W219" s="74">
        <f t="shared" si="202"/>
        <v>-20</v>
      </c>
      <c r="Y219" s="74">
        <v>45</v>
      </c>
      <c r="Z219" s="74">
        <f t="shared" si="203"/>
        <v>-17</v>
      </c>
      <c r="AA219" s="74">
        <f t="shared" si="204"/>
        <v>-15</v>
      </c>
      <c r="AB219" s="74">
        <f t="shared" si="205"/>
        <v>-20</v>
      </c>
      <c r="AC219" s="74">
        <f t="shared" si="206"/>
        <v>-22</v>
      </c>
      <c r="AD219" s="74">
        <f t="shared" si="207"/>
        <v>-23</v>
      </c>
      <c r="AE219" s="74">
        <f t="shared" si="208"/>
        <v>-20</v>
      </c>
      <c r="AF219" s="74">
        <f t="shared" si="209"/>
        <v>-27</v>
      </c>
      <c r="AG219" s="74">
        <f t="shared" si="210"/>
        <v>-31</v>
      </c>
      <c r="AH219" s="74">
        <f t="shared" si="211"/>
        <v>-35</v>
      </c>
      <c r="AI219" s="74">
        <f t="shared" si="212"/>
        <v>-37</v>
      </c>
      <c r="AJ219" s="74">
        <f t="shared" si="213"/>
        <v>-41</v>
      </c>
      <c r="AK219" s="74">
        <f t="shared" si="214"/>
        <v>-39</v>
      </c>
      <c r="AL219" s="74">
        <f t="shared" si="215"/>
        <v>-38</v>
      </c>
      <c r="AM219" s="74">
        <f t="shared" si="216"/>
        <v>-37</v>
      </c>
      <c r="AN219" s="74">
        <f t="shared" si="217"/>
        <v>-39</v>
      </c>
      <c r="AO219" s="74">
        <f t="shared" si="218"/>
        <v>-38</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0</v>
      </c>
      <c r="W220" s="74">
        <f t="shared" si="202"/>
        <v>-19</v>
      </c>
      <c r="Y220" s="74">
        <v>46</v>
      </c>
      <c r="Z220" s="74">
        <f t="shared" si="203"/>
        <v>-16</v>
      </c>
      <c r="AA220" s="74">
        <f t="shared" si="204"/>
        <v>-14</v>
      </c>
      <c r="AB220" s="74">
        <f t="shared" si="205"/>
        <v>-19</v>
      </c>
      <c r="AC220" s="74">
        <f t="shared" si="206"/>
        <v>-21</v>
      </c>
      <c r="AD220" s="74">
        <f t="shared" si="207"/>
        <v>-22</v>
      </c>
      <c r="AE220" s="74">
        <f t="shared" si="208"/>
        <v>-19</v>
      </c>
      <c r="AF220" s="74">
        <f t="shared" si="209"/>
        <v>-26</v>
      </c>
      <c r="AG220" s="74">
        <f t="shared" si="210"/>
        <v>-30</v>
      </c>
      <c r="AH220" s="74">
        <f t="shared" si="211"/>
        <v>-34</v>
      </c>
      <c r="AI220" s="74">
        <f t="shared" si="212"/>
        <v>-36</v>
      </c>
      <c r="AJ220" s="74">
        <f t="shared" si="213"/>
        <v>-40</v>
      </c>
      <c r="AK220" s="74">
        <f t="shared" si="214"/>
        <v>-38</v>
      </c>
      <c r="AL220" s="74">
        <f t="shared" si="215"/>
        <v>-37</v>
      </c>
      <c r="AM220" s="74">
        <f t="shared" si="216"/>
        <v>-36</v>
      </c>
      <c r="AN220" s="74">
        <f t="shared" si="217"/>
        <v>-38</v>
      </c>
      <c r="AO220" s="74">
        <f t="shared" si="218"/>
        <v>-37</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0</v>
      </c>
      <c r="W221" s="74">
        <f t="shared" si="202"/>
        <v>-18</v>
      </c>
      <c r="Y221" s="74">
        <v>47</v>
      </c>
      <c r="Z221" s="74">
        <f t="shared" si="203"/>
        <v>-15</v>
      </c>
      <c r="AA221" s="74">
        <f t="shared" si="204"/>
        <v>-13</v>
      </c>
      <c r="AB221" s="74">
        <f t="shared" si="205"/>
        <v>-18</v>
      </c>
      <c r="AC221" s="74">
        <f t="shared" si="206"/>
        <v>-20</v>
      </c>
      <c r="AD221" s="74">
        <f t="shared" si="207"/>
        <v>-21</v>
      </c>
      <c r="AE221" s="74">
        <f t="shared" si="208"/>
        <v>-18</v>
      </c>
      <c r="AF221" s="74">
        <f t="shared" si="209"/>
        <v>-25</v>
      </c>
      <c r="AG221" s="74">
        <f t="shared" si="210"/>
        <v>-29</v>
      </c>
      <c r="AH221" s="74">
        <f t="shared" si="211"/>
        <v>-33</v>
      </c>
      <c r="AI221" s="74">
        <f t="shared" si="212"/>
        <v>-35</v>
      </c>
      <c r="AJ221" s="74">
        <f t="shared" si="213"/>
        <v>-39</v>
      </c>
      <c r="AK221" s="74">
        <f t="shared" si="214"/>
        <v>-37</v>
      </c>
      <c r="AL221" s="74">
        <f t="shared" si="215"/>
        <v>-36</v>
      </c>
      <c r="AM221" s="74">
        <f t="shared" si="216"/>
        <v>-35</v>
      </c>
      <c r="AN221" s="74">
        <f t="shared" si="217"/>
        <v>-37</v>
      </c>
      <c r="AO221" s="74">
        <f t="shared" si="218"/>
        <v>-36</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0</v>
      </c>
      <c r="W222" s="74">
        <f t="shared" ref="W222:W253" si="233">MAX(AB222:AR222)</f>
        <v>-17</v>
      </c>
      <c r="Y222" s="74">
        <v>48</v>
      </c>
      <c r="Z222" s="74">
        <f t="shared" ref="Z222:Z253" si="234">ROUND(C$187-C222,0)</f>
        <v>-14</v>
      </c>
      <c r="AA222" s="74">
        <f t="shared" ref="AA222:AA253" si="235">ROUND(D$187-D222,0)</f>
        <v>-12</v>
      </c>
      <c r="AB222" s="74">
        <f t="shared" ref="AB222:AB253" si="236">ROUND(E$187-E222,0)</f>
        <v>-17</v>
      </c>
      <c r="AC222" s="74">
        <f t="shared" ref="AC222:AC253" si="237">ROUND(F$187-F222,0)</f>
        <v>-19</v>
      </c>
      <c r="AD222" s="74">
        <f t="shared" ref="AD222:AD253" si="238">ROUND(G$187-G222,0)</f>
        <v>-20</v>
      </c>
      <c r="AE222" s="74">
        <f t="shared" ref="AE222:AE253" si="239">ROUND(H$187-H222,0)</f>
        <v>-17</v>
      </c>
      <c r="AF222" s="74">
        <f t="shared" ref="AF222:AF253" si="240">ROUND(I$187-I222,0)</f>
        <v>-24</v>
      </c>
      <c r="AG222" s="74">
        <f t="shared" ref="AG222:AG253" si="241">ROUND(J$187-J222,0)</f>
        <v>-28</v>
      </c>
      <c r="AH222" s="74">
        <f t="shared" ref="AH222:AH253" si="242">ROUND(K$187-K222,0)</f>
        <v>-32</v>
      </c>
      <c r="AI222" s="74">
        <f t="shared" ref="AI222:AI253" si="243">ROUND(L$187-L222,0)</f>
        <v>-34</v>
      </c>
      <c r="AJ222" s="74">
        <f t="shared" ref="AJ222:AJ253" si="244">ROUND(M$187-M222,0)</f>
        <v>-38</v>
      </c>
      <c r="AK222" s="74">
        <f t="shared" ref="AK222:AK253" si="245">ROUND(N$187-N222,0)</f>
        <v>-36</v>
      </c>
      <c r="AL222" s="74">
        <f t="shared" ref="AL222:AL253" si="246">ROUND(O$187-O222,0)</f>
        <v>-35</v>
      </c>
      <c r="AM222" s="74">
        <f t="shared" ref="AM222:AM253" si="247">ROUND(P$187-P222,0)</f>
        <v>-34</v>
      </c>
      <c r="AN222" s="74">
        <f t="shared" ref="AN222:AN253" si="248">ROUND(Q$187-Q222,0)</f>
        <v>-36</v>
      </c>
      <c r="AO222" s="74">
        <f t="shared" ref="AO222:AO253" si="249">ROUND(R$187-R222,0)</f>
        <v>-35</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0</v>
      </c>
      <c r="W223" s="74">
        <f t="shared" si="233"/>
        <v>-16</v>
      </c>
      <c r="Y223" s="74">
        <v>49</v>
      </c>
      <c r="Z223" s="74">
        <f t="shared" si="234"/>
        <v>-13</v>
      </c>
      <c r="AA223" s="74">
        <f t="shared" si="235"/>
        <v>-11</v>
      </c>
      <c r="AB223" s="74">
        <f t="shared" si="236"/>
        <v>-16</v>
      </c>
      <c r="AC223" s="74">
        <f t="shared" si="237"/>
        <v>-18</v>
      </c>
      <c r="AD223" s="74">
        <f t="shared" si="238"/>
        <v>-19</v>
      </c>
      <c r="AE223" s="74">
        <f t="shared" si="239"/>
        <v>-16</v>
      </c>
      <c r="AF223" s="74">
        <f t="shared" si="240"/>
        <v>-23</v>
      </c>
      <c r="AG223" s="74">
        <f t="shared" si="241"/>
        <v>-27</v>
      </c>
      <c r="AH223" s="74">
        <f t="shared" si="242"/>
        <v>-31</v>
      </c>
      <c r="AI223" s="74">
        <f t="shared" si="243"/>
        <v>-33</v>
      </c>
      <c r="AJ223" s="74">
        <f t="shared" si="244"/>
        <v>-37</v>
      </c>
      <c r="AK223" s="74">
        <f t="shared" si="245"/>
        <v>-35</v>
      </c>
      <c r="AL223" s="74">
        <f t="shared" si="246"/>
        <v>-34</v>
      </c>
      <c r="AM223" s="74">
        <f t="shared" si="247"/>
        <v>-33</v>
      </c>
      <c r="AN223" s="74">
        <f t="shared" si="248"/>
        <v>-35</v>
      </c>
      <c r="AO223" s="74">
        <f t="shared" si="249"/>
        <v>-34</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0</v>
      </c>
      <c r="W224" s="74">
        <f t="shared" si="233"/>
        <v>-15</v>
      </c>
      <c r="Y224" s="74">
        <v>50</v>
      </c>
      <c r="Z224" s="74">
        <f t="shared" si="234"/>
        <v>-12</v>
      </c>
      <c r="AA224" s="74">
        <f t="shared" si="235"/>
        <v>-10</v>
      </c>
      <c r="AB224" s="74">
        <f t="shared" si="236"/>
        <v>-15</v>
      </c>
      <c r="AC224" s="74">
        <f t="shared" si="237"/>
        <v>-17</v>
      </c>
      <c r="AD224" s="74">
        <f t="shared" si="238"/>
        <v>-18</v>
      </c>
      <c r="AE224" s="74">
        <f t="shared" si="239"/>
        <v>-15</v>
      </c>
      <c r="AF224" s="74">
        <f t="shared" si="240"/>
        <v>-22</v>
      </c>
      <c r="AG224" s="74">
        <f t="shared" si="241"/>
        <v>-26</v>
      </c>
      <c r="AH224" s="74">
        <f t="shared" si="242"/>
        <v>-30</v>
      </c>
      <c r="AI224" s="74">
        <f t="shared" si="243"/>
        <v>-32</v>
      </c>
      <c r="AJ224" s="74">
        <f t="shared" si="244"/>
        <v>-36</v>
      </c>
      <c r="AK224" s="74">
        <f t="shared" si="245"/>
        <v>-34</v>
      </c>
      <c r="AL224" s="74">
        <f t="shared" si="246"/>
        <v>-33</v>
      </c>
      <c r="AM224" s="74">
        <f t="shared" si="247"/>
        <v>-32</v>
      </c>
      <c r="AN224" s="74">
        <f t="shared" si="248"/>
        <v>-34</v>
      </c>
      <c r="AO224" s="74">
        <f t="shared" si="249"/>
        <v>-33</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0</v>
      </c>
      <c r="W225" s="74">
        <f t="shared" si="233"/>
        <v>-14</v>
      </c>
      <c r="Y225" s="74">
        <v>51</v>
      </c>
      <c r="Z225" s="74">
        <f t="shared" si="234"/>
        <v>-11</v>
      </c>
      <c r="AA225" s="74">
        <f t="shared" si="235"/>
        <v>-9</v>
      </c>
      <c r="AB225" s="74">
        <f t="shared" si="236"/>
        <v>-14</v>
      </c>
      <c r="AC225" s="74">
        <f t="shared" si="237"/>
        <v>-16</v>
      </c>
      <c r="AD225" s="74">
        <f t="shared" si="238"/>
        <v>-17</v>
      </c>
      <c r="AE225" s="74">
        <f t="shared" si="239"/>
        <v>-14</v>
      </c>
      <c r="AF225" s="74">
        <f t="shared" si="240"/>
        <v>-21</v>
      </c>
      <c r="AG225" s="74">
        <f t="shared" si="241"/>
        <v>-25</v>
      </c>
      <c r="AH225" s="74">
        <f t="shared" si="242"/>
        <v>-29</v>
      </c>
      <c r="AI225" s="74">
        <f t="shared" si="243"/>
        <v>-31</v>
      </c>
      <c r="AJ225" s="74">
        <f t="shared" si="244"/>
        <v>-35</v>
      </c>
      <c r="AK225" s="74">
        <f t="shared" si="245"/>
        <v>-33</v>
      </c>
      <c r="AL225" s="74">
        <f t="shared" si="246"/>
        <v>-32</v>
      </c>
      <c r="AM225" s="74">
        <f t="shared" si="247"/>
        <v>-31</v>
      </c>
      <c r="AN225" s="74">
        <f t="shared" si="248"/>
        <v>-33</v>
      </c>
      <c r="AO225" s="74">
        <f t="shared" si="249"/>
        <v>-32</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0</v>
      </c>
      <c r="W226" s="74">
        <f t="shared" si="233"/>
        <v>-13</v>
      </c>
      <c r="Y226" s="74">
        <v>52</v>
      </c>
      <c r="Z226" s="74">
        <f t="shared" si="234"/>
        <v>-10</v>
      </c>
      <c r="AA226" s="74">
        <f t="shared" si="235"/>
        <v>-8</v>
      </c>
      <c r="AB226" s="74">
        <f t="shared" si="236"/>
        <v>-13</v>
      </c>
      <c r="AC226" s="74">
        <f t="shared" si="237"/>
        <v>-15</v>
      </c>
      <c r="AD226" s="74">
        <f t="shared" si="238"/>
        <v>-16</v>
      </c>
      <c r="AE226" s="74">
        <f t="shared" si="239"/>
        <v>-13</v>
      </c>
      <c r="AF226" s="74">
        <f t="shared" si="240"/>
        <v>-20</v>
      </c>
      <c r="AG226" s="74">
        <f t="shared" si="241"/>
        <v>-24</v>
      </c>
      <c r="AH226" s="74">
        <f t="shared" si="242"/>
        <v>-28</v>
      </c>
      <c r="AI226" s="74">
        <f t="shared" si="243"/>
        <v>-30</v>
      </c>
      <c r="AJ226" s="74">
        <f t="shared" si="244"/>
        <v>-34</v>
      </c>
      <c r="AK226" s="74">
        <f t="shared" si="245"/>
        <v>-32</v>
      </c>
      <c r="AL226" s="74">
        <f t="shared" si="246"/>
        <v>-31</v>
      </c>
      <c r="AM226" s="74">
        <f t="shared" si="247"/>
        <v>-30</v>
      </c>
      <c r="AN226" s="74">
        <f t="shared" si="248"/>
        <v>-32</v>
      </c>
      <c r="AO226" s="74">
        <f t="shared" si="249"/>
        <v>-31</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0</v>
      </c>
      <c r="W227" s="74">
        <f t="shared" si="233"/>
        <v>-12</v>
      </c>
      <c r="Y227" s="74">
        <v>53</v>
      </c>
      <c r="Z227" s="74">
        <f t="shared" si="234"/>
        <v>-9</v>
      </c>
      <c r="AA227" s="74">
        <f t="shared" si="235"/>
        <v>-7</v>
      </c>
      <c r="AB227" s="74">
        <f t="shared" si="236"/>
        <v>-12</v>
      </c>
      <c r="AC227" s="74">
        <f t="shared" si="237"/>
        <v>-14</v>
      </c>
      <c r="AD227" s="74">
        <f t="shared" si="238"/>
        <v>-15</v>
      </c>
      <c r="AE227" s="74">
        <f t="shared" si="239"/>
        <v>-12</v>
      </c>
      <c r="AF227" s="74">
        <f t="shared" si="240"/>
        <v>-19</v>
      </c>
      <c r="AG227" s="74">
        <f t="shared" si="241"/>
        <v>-23</v>
      </c>
      <c r="AH227" s="74">
        <f t="shared" si="242"/>
        <v>-27</v>
      </c>
      <c r="AI227" s="74">
        <f t="shared" si="243"/>
        <v>-29</v>
      </c>
      <c r="AJ227" s="74">
        <f t="shared" si="244"/>
        <v>-33</v>
      </c>
      <c r="AK227" s="74">
        <f t="shared" si="245"/>
        <v>-31</v>
      </c>
      <c r="AL227" s="74">
        <f t="shared" si="246"/>
        <v>-30</v>
      </c>
      <c r="AM227" s="74">
        <f t="shared" si="247"/>
        <v>-29</v>
      </c>
      <c r="AN227" s="74">
        <f t="shared" si="248"/>
        <v>-31</v>
      </c>
      <c r="AO227" s="74">
        <f t="shared" si="249"/>
        <v>-30</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0</v>
      </c>
      <c r="W228" s="74">
        <f t="shared" si="233"/>
        <v>-11</v>
      </c>
      <c r="Y228" s="74">
        <v>54</v>
      </c>
      <c r="Z228" s="74">
        <f t="shared" si="234"/>
        <v>-8</v>
      </c>
      <c r="AA228" s="74">
        <f t="shared" si="235"/>
        <v>-6</v>
      </c>
      <c r="AB228" s="74">
        <f t="shared" si="236"/>
        <v>-11</v>
      </c>
      <c r="AC228" s="74">
        <f t="shared" si="237"/>
        <v>-13</v>
      </c>
      <c r="AD228" s="74">
        <f t="shared" si="238"/>
        <v>-14</v>
      </c>
      <c r="AE228" s="74">
        <f t="shared" si="239"/>
        <v>-11</v>
      </c>
      <c r="AF228" s="74">
        <f t="shared" si="240"/>
        <v>-18</v>
      </c>
      <c r="AG228" s="74">
        <f t="shared" si="241"/>
        <v>-22</v>
      </c>
      <c r="AH228" s="74">
        <f t="shared" si="242"/>
        <v>-26</v>
      </c>
      <c r="AI228" s="74">
        <f t="shared" si="243"/>
        <v>-28</v>
      </c>
      <c r="AJ228" s="74">
        <f t="shared" si="244"/>
        <v>-32</v>
      </c>
      <c r="AK228" s="74">
        <f t="shared" si="245"/>
        <v>-30</v>
      </c>
      <c r="AL228" s="74">
        <f t="shared" si="246"/>
        <v>-29</v>
      </c>
      <c r="AM228" s="74">
        <f t="shared" si="247"/>
        <v>-28</v>
      </c>
      <c r="AN228" s="74">
        <f t="shared" si="248"/>
        <v>-30</v>
      </c>
      <c r="AO228" s="74">
        <f t="shared" si="249"/>
        <v>-29</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0</v>
      </c>
      <c r="W229" s="74">
        <f t="shared" si="233"/>
        <v>-10</v>
      </c>
      <c r="Y229" s="74">
        <v>55</v>
      </c>
      <c r="Z229" s="74">
        <f t="shared" si="234"/>
        <v>-7</v>
      </c>
      <c r="AA229" s="74">
        <f t="shared" si="235"/>
        <v>-5</v>
      </c>
      <c r="AB229" s="74">
        <f t="shared" si="236"/>
        <v>-10</v>
      </c>
      <c r="AC229" s="74">
        <f t="shared" si="237"/>
        <v>-12</v>
      </c>
      <c r="AD229" s="74">
        <f t="shared" si="238"/>
        <v>-13</v>
      </c>
      <c r="AE229" s="74">
        <f t="shared" si="239"/>
        <v>-10</v>
      </c>
      <c r="AF229" s="74">
        <f t="shared" si="240"/>
        <v>-17</v>
      </c>
      <c r="AG229" s="74">
        <f t="shared" si="241"/>
        <v>-21</v>
      </c>
      <c r="AH229" s="74">
        <f t="shared" si="242"/>
        <v>-25</v>
      </c>
      <c r="AI229" s="74">
        <f t="shared" si="243"/>
        <v>-27</v>
      </c>
      <c r="AJ229" s="74">
        <f t="shared" si="244"/>
        <v>-31</v>
      </c>
      <c r="AK229" s="74">
        <f t="shared" si="245"/>
        <v>-29</v>
      </c>
      <c r="AL229" s="74">
        <f t="shared" si="246"/>
        <v>-28</v>
      </c>
      <c r="AM229" s="74">
        <f t="shared" si="247"/>
        <v>-27</v>
      </c>
      <c r="AN229" s="74">
        <f t="shared" si="248"/>
        <v>-29</v>
      </c>
      <c r="AO229" s="74">
        <f t="shared" si="249"/>
        <v>-28</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0</v>
      </c>
      <c r="W230" s="74">
        <f t="shared" si="233"/>
        <v>-9</v>
      </c>
      <c r="Y230" s="74">
        <v>56</v>
      </c>
      <c r="Z230" s="74">
        <f t="shared" si="234"/>
        <v>-6</v>
      </c>
      <c r="AA230" s="74">
        <f t="shared" si="235"/>
        <v>-4</v>
      </c>
      <c r="AB230" s="74">
        <f t="shared" si="236"/>
        <v>-9</v>
      </c>
      <c r="AC230" s="74">
        <f t="shared" si="237"/>
        <v>-11</v>
      </c>
      <c r="AD230" s="74">
        <f t="shared" si="238"/>
        <v>-12</v>
      </c>
      <c r="AE230" s="74">
        <f t="shared" si="239"/>
        <v>-9</v>
      </c>
      <c r="AF230" s="74">
        <f t="shared" si="240"/>
        <v>-16</v>
      </c>
      <c r="AG230" s="74">
        <f t="shared" si="241"/>
        <v>-20</v>
      </c>
      <c r="AH230" s="74">
        <f t="shared" si="242"/>
        <v>-24</v>
      </c>
      <c r="AI230" s="74">
        <f t="shared" si="243"/>
        <v>-26</v>
      </c>
      <c r="AJ230" s="74">
        <f t="shared" si="244"/>
        <v>-30</v>
      </c>
      <c r="AK230" s="74">
        <f t="shared" si="245"/>
        <v>-28</v>
      </c>
      <c r="AL230" s="74">
        <f t="shared" si="246"/>
        <v>-27</v>
      </c>
      <c r="AM230" s="74">
        <f t="shared" si="247"/>
        <v>-26</v>
      </c>
      <c r="AN230" s="74">
        <f t="shared" si="248"/>
        <v>-28</v>
      </c>
      <c r="AO230" s="74">
        <f t="shared" si="249"/>
        <v>-27</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0</v>
      </c>
      <c r="W231" s="74">
        <f t="shared" si="233"/>
        <v>-8</v>
      </c>
      <c r="Y231" s="74">
        <v>57</v>
      </c>
      <c r="Z231" s="74">
        <f t="shared" si="234"/>
        <v>-5</v>
      </c>
      <c r="AA231" s="74">
        <f t="shared" si="235"/>
        <v>-3</v>
      </c>
      <c r="AB231" s="74">
        <f t="shared" si="236"/>
        <v>-8</v>
      </c>
      <c r="AC231" s="74">
        <f t="shared" si="237"/>
        <v>-10</v>
      </c>
      <c r="AD231" s="74">
        <f t="shared" si="238"/>
        <v>-11</v>
      </c>
      <c r="AE231" s="74">
        <f t="shared" si="239"/>
        <v>-8</v>
      </c>
      <c r="AF231" s="74">
        <f t="shared" si="240"/>
        <v>-15</v>
      </c>
      <c r="AG231" s="74">
        <f t="shared" si="241"/>
        <v>-19</v>
      </c>
      <c r="AH231" s="74">
        <f t="shared" si="242"/>
        <v>-23</v>
      </c>
      <c r="AI231" s="74">
        <f t="shared" si="243"/>
        <v>-25</v>
      </c>
      <c r="AJ231" s="74">
        <f t="shared" si="244"/>
        <v>-29</v>
      </c>
      <c r="AK231" s="74">
        <f t="shared" si="245"/>
        <v>-27</v>
      </c>
      <c r="AL231" s="74">
        <f t="shared" si="246"/>
        <v>-26</v>
      </c>
      <c r="AM231" s="74">
        <f t="shared" si="247"/>
        <v>-25</v>
      </c>
      <c r="AN231" s="74">
        <f t="shared" si="248"/>
        <v>-27</v>
      </c>
      <c r="AO231" s="74">
        <f t="shared" si="249"/>
        <v>-26</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0</v>
      </c>
      <c r="W232" s="74">
        <f t="shared" si="233"/>
        <v>-7</v>
      </c>
      <c r="Y232" s="74">
        <v>58</v>
      </c>
      <c r="Z232" s="74">
        <f t="shared" si="234"/>
        <v>-4</v>
      </c>
      <c r="AA232" s="74">
        <f t="shared" si="235"/>
        <v>-2</v>
      </c>
      <c r="AB232" s="74">
        <f t="shared" si="236"/>
        <v>-7</v>
      </c>
      <c r="AC232" s="74">
        <f t="shared" si="237"/>
        <v>-9</v>
      </c>
      <c r="AD232" s="74">
        <f t="shared" si="238"/>
        <v>-10</v>
      </c>
      <c r="AE232" s="74">
        <f t="shared" si="239"/>
        <v>-7</v>
      </c>
      <c r="AF232" s="74">
        <f t="shared" si="240"/>
        <v>-14</v>
      </c>
      <c r="AG232" s="74">
        <f t="shared" si="241"/>
        <v>-18</v>
      </c>
      <c r="AH232" s="74">
        <f t="shared" si="242"/>
        <v>-22</v>
      </c>
      <c r="AI232" s="74">
        <f t="shared" si="243"/>
        <v>-24</v>
      </c>
      <c r="AJ232" s="74">
        <f t="shared" si="244"/>
        <v>-28</v>
      </c>
      <c r="AK232" s="74">
        <f t="shared" si="245"/>
        <v>-26</v>
      </c>
      <c r="AL232" s="74">
        <f t="shared" si="246"/>
        <v>-25</v>
      </c>
      <c r="AM232" s="74">
        <f t="shared" si="247"/>
        <v>-24</v>
      </c>
      <c r="AN232" s="74">
        <f t="shared" si="248"/>
        <v>-26</v>
      </c>
      <c r="AO232" s="74">
        <f t="shared" si="249"/>
        <v>-25</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0</v>
      </c>
      <c r="W233" s="74">
        <f t="shared" si="233"/>
        <v>-6</v>
      </c>
      <c r="Y233" s="74">
        <v>59</v>
      </c>
      <c r="Z233" s="74">
        <f t="shared" si="234"/>
        <v>-3</v>
      </c>
      <c r="AA233" s="74">
        <f t="shared" si="235"/>
        <v>-1</v>
      </c>
      <c r="AB233" s="74">
        <f t="shared" si="236"/>
        <v>-6</v>
      </c>
      <c r="AC233" s="74">
        <f t="shared" si="237"/>
        <v>-8</v>
      </c>
      <c r="AD233" s="74">
        <f t="shared" si="238"/>
        <v>-9</v>
      </c>
      <c r="AE233" s="74">
        <f t="shared" si="239"/>
        <v>-6</v>
      </c>
      <c r="AF233" s="74">
        <f t="shared" si="240"/>
        <v>-13</v>
      </c>
      <c r="AG233" s="74">
        <f t="shared" si="241"/>
        <v>-17</v>
      </c>
      <c r="AH233" s="74">
        <f t="shared" si="242"/>
        <v>-21</v>
      </c>
      <c r="AI233" s="74">
        <f t="shared" si="243"/>
        <v>-23</v>
      </c>
      <c r="AJ233" s="74">
        <f t="shared" si="244"/>
        <v>-27</v>
      </c>
      <c r="AK233" s="74">
        <f t="shared" si="245"/>
        <v>-25</v>
      </c>
      <c r="AL233" s="74">
        <f t="shared" si="246"/>
        <v>-24</v>
      </c>
      <c r="AM233" s="74">
        <f t="shared" si="247"/>
        <v>-23</v>
      </c>
      <c r="AN233" s="74">
        <f t="shared" si="248"/>
        <v>-25</v>
      </c>
      <c r="AO233" s="74">
        <f t="shared" si="249"/>
        <v>-24</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0</v>
      </c>
      <c r="W234" s="74">
        <f t="shared" si="233"/>
        <v>-5</v>
      </c>
      <c r="Y234" s="74">
        <v>60</v>
      </c>
      <c r="Z234" s="74">
        <f t="shared" si="234"/>
        <v>-2</v>
      </c>
      <c r="AA234" s="74">
        <f t="shared" si="235"/>
        <v>0</v>
      </c>
      <c r="AB234" s="74">
        <f t="shared" si="236"/>
        <v>-5</v>
      </c>
      <c r="AC234" s="74">
        <f t="shared" si="237"/>
        <v>-7</v>
      </c>
      <c r="AD234" s="74">
        <f t="shared" si="238"/>
        <v>-8</v>
      </c>
      <c r="AE234" s="74">
        <f t="shared" si="239"/>
        <v>-5</v>
      </c>
      <c r="AF234" s="74">
        <f t="shared" si="240"/>
        <v>-12</v>
      </c>
      <c r="AG234" s="74">
        <f t="shared" si="241"/>
        <v>-16</v>
      </c>
      <c r="AH234" s="74">
        <f t="shared" si="242"/>
        <v>-20</v>
      </c>
      <c r="AI234" s="74">
        <f t="shared" si="243"/>
        <v>-22</v>
      </c>
      <c r="AJ234" s="74">
        <f t="shared" si="244"/>
        <v>-26</v>
      </c>
      <c r="AK234" s="74">
        <f t="shared" si="245"/>
        <v>-24</v>
      </c>
      <c r="AL234" s="74">
        <f t="shared" si="246"/>
        <v>-23</v>
      </c>
      <c r="AM234" s="74">
        <f t="shared" si="247"/>
        <v>-22</v>
      </c>
      <c r="AN234" s="74">
        <f t="shared" si="248"/>
        <v>-24</v>
      </c>
      <c r="AO234" s="74">
        <f t="shared" si="249"/>
        <v>-23</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1</v>
      </c>
      <c r="W235" s="74">
        <f t="shared" si="233"/>
        <v>-4</v>
      </c>
      <c r="Y235" s="74">
        <v>61</v>
      </c>
      <c r="Z235" s="74">
        <f t="shared" si="234"/>
        <v>-1</v>
      </c>
      <c r="AA235" s="74">
        <f t="shared" si="235"/>
        <v>1</v>
      </c>
      <c r="AB235" s="74">
        <f t="shared" si="236"/>
        <v>-4</v>
      </c>
      <c r="AC235" s="74">
        <f t="shared" si="237"/>
        <v>-6</v>
      </c>
      <c r="AD235" s="74">
        <f t="shared" si="238"/>
        <v>-7</v>
      </c>
      <c r="AE235" s="74">
        <f t="shared" si="239"/>
        <v>-4</v>
      </c>
      <c r="AF235" s="74">
        <f t="shared" si="240"/>
        <v>-11</v>
      </c>
      <c r="AG235" s="74">
        <f t="shared" si="241"/>
        <v>-15</v>
      </c>
      <c r="AH235" s="74">
        <f t="shared" si="242"/>
        <v>-19</v>
      </c>
      <c r="AI235" s="74">
        <f t="shared" si="243"/>
        <v>-21</v>
      </c>
      <c r="AJ235" s="74">
        <f t="shared" si="244"/>
        <v>-25</v>
      </c>
      <c r="AK235" s="74">
        <f t="shared" si="245"/>
        <v>-23</v>
      </c>
      <c r="AL235" s="74">
        <f t="shared" si="246"/>
        <v>-22</v>
      </c>
      <c r="AM235" s="74">
        <f t="shared" si="247"/>
        <v>-21</v>
      </c>
      <c r="AN235" s="74">
        <f t="shared" si="248"/>
        <v>-23</v>
      </c>
      <c r="AO235" s="74">
        <f t="shared" si="249"/>
        <v>-22</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2</v>
      </c>
      <c r="W236" s="74">
        <f t="shared" si="233"/>
        <v>-3</v>
      </c>
      <c r="Y236" s="74">
        <v>62</v>
      </c>
      <c r="Z236" s="74">
        <f t="shared" si="234"/>
        <v>0</v>
      </c>
      <c r="AA236" s="74">
        <f t="shared" si="235"/>
        <v>2</v>
      </c>
      <c r="AB236" s="74">
        <f t="shared" si="236"/>
        <v>-3</v>
      </c>
      <c r="AC236" s="74">
        <f t="shared" si="237"/>
        <v>-5</v>
      </c>
      <c r="AD236" s="74">
        <f t="shared" si="238"/>
        <v>-6</v>
      </c>
      <c r="AE236" s="74">
        <f t="shared" si="239"/>
        <v>-3</v>
      </c>
      <c r="AF236" s="74">
        <f t="shared" si="240"/>
        <v>-10</v>
      </c>
      <c r="AG236" s="74">
        <f t="shared" si="241"/>
        <v>-14</v>
      </c>
      <c r="AH236" s="74">
        <f t="shared" si="242"/>
        <v>-18</v>
      </c>
      <c r="AI236" s="74">
        <f t="shared" si="243"/>
        <v>-20</v>
      </c>
      <c r="AJ236" s="74">
        <f t="shared" si="244"/>
        <v>-24</v>
      </c>
      <c r="AK236" s="74">
        <f t="shared" si="245"/>
        <v>-22</v>
      </c>
      <c r="AL236" s="74">
        <f t="shared" si="246"/>
        <v>-21</v>
      </c>
      <c r="AM236" s="74">
        <f t="shared" si="247"/>
        <v>-20</v>
      </c>
      <c r="AN236" s="74">
        <f t="shared" si="248"/>
        <v>-22</v>
      </c>
      <c r="AO236" s="74">
        <f t="shared" si="249"/>
        <v>-21</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4</v>
      </c>
      <c r="W237" s="74">
        <f t="shared" si="233"/>
        <v>-2</v>
      </c>
      <c r="Y237" s="74">
        <v>63</v>
      </c>
      <c r="Z237" s="74">
        <f t="shared" si="234"/>
        <v>1</v>
      </c>
      <c r="AA237" s="74">
        <f t="shared" si="235"/>
        <v>3</v>
      </c>
      <c r="AB237" s="74">
        <f t="shared" si="236"/>
        <v>-2</v>
      </c>
      <c r="AC237" s="74">
        <f t="shared" si="237"/>
        <v>-4</v>
      </c>
      <c r="AD237" s="74">
        <f t="shared" si="238"/>
        <v>-5</v>
      </c>
      <c r="AE237" s="74">
        <f t="shared" si="239"/>
        <v>-2</v>
      </c>
      <c r="AF237" s="74">
        <f t="shared" si="240"/>
        <v>-9</v>
      </c>
      <c r="AG237" s="74">
        <f t="shared" si="241"/>
        <v>-13</v>
      </c>
      <c r="AH237" s="74">
        <f t="shared" si="242"/>
        <v>-17</v>
      </c>
      <c r="AI237" s="74">
        <f t="shared" si="243"/>
        <v>-19</v>
      </c>
      <c r="AJ237" s="74">
        <f t="shared" si="244"/>
        <v>-23</v>
      </c>
      <c r="AK237" s="74">
        <f t="shared" si="245"/>
        <v>-21</v>
      </c>
      <c r="AL237" s="74">
        <f t="shared" si="246"/>
        <v>-20</v>
      </c>
      <c r="AM237" s="74">
        <f t="shared" si="247"/>
        <v>-19</v>
      </c>
      <c r="AN237" s="74">
        <f t="shared" si="248"/>
        <v>-21</v>
      </c>
      <c r="AO237" s="74">
        <f t="shared" si="249"/>
        <v>-20</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6</v>
      </c>
      <c r="W238" s="74">
        <f t="shared" si="233"/>
        <v>-1</v>
      </c>
      <c r="Y238" s="74">
        <v>64</v>
      </c>
      <c r="Z238" s="74">
        <f t="shared" si="234"/>
        <v>2</v>
      </c>
      <c r="AA238" s="74">
        <f t="shared" si="235"/>
        <v>4</v>
      </c>
      <c r="AB238" s="74">
        <f t="shared" si="236"/>
        <v>-1</v>
      </c>
      <c r="AC238" s="74">
        <f t="shared" si="237"/>
        <v>-3</v>
      </c>
      <c r="AD238" s="74">
        <f t="shared" si="238"/>
        <v>-4</v>
      </c>
      <c r="AE238" s="74">
        <f t="shared" si="239"/>
        <v>-1</v>
      </c>
      <c r="AF238" s="74">
        <f t="shared" si="240"/>
        <v>-8</v>
      </c>
      <c r="AG238" s="74">
        <f t="shared" si="241"/>
        <v>-12</v>
      </c>
      <c r="AH238" s="74">
        <f t="shared" si="242"/>
        <v>-16</v>
      </c>
      <c r="AI238" s="74">
        <f t="shared" si="243"/>
        <v>-18</v>
      </c>
      <c r="AJ238" s="74">
        <f t="shared" si="244"/>
        <v>-22</v>
      </c>
      <c r="AK238" s="74">
        <f t="shared" si="245"/>
        <v>-20</v>
      </c>
      <c r="AL238" s="74">
        <f t="shared" si="246"/>
        <v>-19</v>
      </c>
      <c r="AM238" s="74">
        <f t="shared" si="247"/>
        <v>-18</v>
      </c>
      <c r="AN238" s="74">
        <f t="shared" si="248"/>
        <v>-20</v>
      </c>
      <c r="AO238" s="74">
        <f t="shared" si="249"/>
        <v>-19</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8</v>
      </c>
      <c r="W239" s="74">
        <f t="shared" si="233"/>
        <v>0</v>
      </c>
      <c r="Y239" s="74">
        <v>65</v>
      </c>
      <c r="Z239" s="74">
        <f t="shared" si="234"/>
        <v>3</v>
      </c>
      <c r="AA239" s="74">
        <f t="shared" si="235"/>
        <v>5</v>
      </c>
      <c r="AB239" s="74">
        <f t="shared" si="236"/>
        <v>0</v>
      </c>
      <c r="AC239" s="74">
        <f t="shared" si="237"/>
        <v>-2</v>
      </c>
      <c r="AD239" s="74">
        <f t="shared" si="238"/>
        <v>-3</v>
      </c>
      <c r="AE239" s="74">
        <f t="shared" si="239"/>
        <v>0</v>
      </c>
      <c r="AF239" s="74">
        <f t="shared" si="240"/>
        <v>-7</v>
      </c>
      <c r="AG239" s="74">
        <f t="shared" si="241"/>
        <v>-11</v>
      </c>
      <c r="AH239" s="74">
        <f t="shared" si="242"/>
        <v>-15</v>
      </c>
      <c r="AI239" s="74">
        <f t="shared" si="243"/>
        <v>-17</v>
      </c>
      <c r="AJ239" s="74">
        <f t="shared" si="244"/>
        <v>-21</v>
      </c>
      <c r="AK239" s="74">
        <f t="shared" si="245"/>
        <v>-19</v>
      </c>
      <c r="AL239" s="74">
        <f t="shared" si="246"/>
        <v>-18</v>
      </c>
      <c r="AM239" s="74">
        <f t="shared" si="247"/>
        <v>-17</v>
      </c>
      <c r="AN239" s="74">
        <f t="shared" si="248"/>
        <v>-19</v>
      </c>
      <c r="AO239" s="74">
        <f t="shared" si="249"/>
        <v>-18</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12</v>
      </c>
      <c r="W240" s="74">
        <f t="shared" si="233"/>
        <v>1</v>
      </c>
      <c r="Y240" s="74">
        <v>66</v>
      </c>
      <c r="Z240" s="74">
        <f t="shared" si="234"/>
        <v>4</v>
      </c>
      <c r="AA240" s="74">
        <f t="shared" si="235"/>
        <v>6</v>
      </c>
      <c r="AB240" s="74">
        <f t="shared" si="236"/>
        <v>1</v>
      </c>
      <c r="AC240" s="74">
        <f t="shared" si="237"/>
        <v>-1</v>
      </c>
      <c r="AD240" s="74">
        <f t="shared" si="238"/>
        <v>-2</v>
      </c>
      <c r="AE240" s="74">
        <f t="shared" si="239"/>
        <v>1</v>
      </c>
      <c r="AF240" s="74">
        <f t="shared" si="240"/>
        <v>-6</v>
      </c>
      <c r="AG240" s="74">
        <f t="shared" si="241"/>
        <v>-10</v>
      </c>
      <c r="AH240" s="74">
        <f t="shared" si="242"/>
        <v>-14</v>
      </c>
      <c r="AI240" s="74">
        <f t="shared" si="243"/>
        <v>-16</v>
      </c>
      <c r="AJ240" s="74">
        <f t="shared" si="244"/>
        <v>-20</v>
      </c>
      <c r="AK240" s="74">
        <f t="shared" si="245"/>
        <v>-18</v>
      </c>
      <c r="AL240" s="74">
        <f t="shared" si="246"/>
        <v>-17</v>
      </c>
      <c r="AM240" s="74">
        <f t="shared" si="247"/>
        <v>-16</v>
      </c>
      <c r="AN240" s="74">
        <f t="shared" si="248"/>
        <v>-18</v>
      </c>
      <c r="AO240" s="74">
        <f t="shared" si="249"/>
        <v>-17</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16</v>
      </c>
      <c r="W241" s="74">
        <f t="shared" si="233"/>
        <v>2</v>
      </c>
      <c r="Y241" s="74">
        <v>67</v>
      </c>
      <c r="Z241" s="74">
        <f t="shared" si="234"/>
        <v>5</v>
      </c>
      <c r="AA241" s="74">
        <f t="shared" si="235"/>
        <v>7</v>
      </c>
      <c r="AB241" s="74">
        <f t="shared" si="236"/>
        <v>2</v>
      </c>
      <c r="AC241" s="74">
        <f t="shared" si="237"/>
        <v>0</v>
      </c>
      <c r="AD241" s="74">
        <f t="shared" si="238"/>
        <v>-1</v>
      </c>
      <c r="AE241" s="74">
        <f t="shared" si="239"/>
        <v>2</v>
      </c>
      <c r="AF241" s="74">
        <f t="shared" si="240"/>
        <v>-5</v>
      </c>
      <c r="AG241" s="74">
        <f t="shared" si="241"/>
        <v>-9</v>
      </c>
      <c r="AH241" s="74">
        <f t="shared" si="242"/>
        <v>-13</v>
      </c>
      <c r="AI241" s="74">
        <f t="shared" si="243"/>
        <v>-15</v>
      </c>
      <c r="AJ241" s="74">
        <f t="shared" si="244"/>
        <v>-19</v>
      </c>
      <c r="AK241" s="74">
        <f t="shared" si="245"/>
        <v>-17</v>
      </c>
      <c r="AL241" s="74">
        <f t="shared" si="246"/>
        <v>-16</v>
      </c>
      <c r="AM241" s="74">
        <f t="shared" si="247"/>
        <v>-15</v>
      </c>
      <c r="AN241" s="74">
        <f t="shared" si="248"/>
        <v>-17</v>
      </c>
      <c r="AO241" s="74">
        <f t="shared" si="249"/>
        <v>-16</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21</v>
      </c>
      <c r="W242" s="74">
        <f t="shared" si="233"/>
        <v>3</v>
      </c>
      <c r="Y242" s="74">
        <v>68</v>
      </c>
      <c r="Z242" s="74">
        <f t="shared" si="234"/>
        <v>6</v>
      </c>
      <c r="AA242" s="74">
        <f t="shared" si="235"/>
        <v>8</v>
      </c>
      <c r="AB242" s="74">
        <f t="shared" si="236"/>
        <v>3</v>
      </c>
      <c r="AC242" s="74">
        <f t="shared" si="237"/>
        <v>1</v>
      </c>
      <c r="AD242" s="74">
        <f t="shared" si="238"/>
        <v>0</v>
      </c>
      <c r="AE242" s="74">
        <f t="shared" si="239"/>
        <v>3</v>
      </c>
      <c r="AF242" s="74">
        <f t="shared" si="240"/>
        <v>-4</v>
      </c>
      <c r="AG242" s="74">
        <f t="shared" si="241"/>
        <v>-8</v>
      </c>
      <c r="AH242" s="74">
        <f t="shared" si="242"/>
        <v>-12</v>
      </c>
      <c r="AI242" s="74">
        <f t="shared" si="243"/>
        <v>-14</v>
      </c>
      <c r="AJ242" s="74">
        <f t="shared" si="244"/>
        <v>-18</v>
      </c>
      <c r="AK242" s="74">
        <f t="shared" si="245"/>
        <v>-16</v>
      </c>
      <c r="AL242" s="74">
        <f t="shared" si="246"/>
        <v>-15</v>
      </c>
      <c r="AM242" s="74">
        <f t="shared" si="247"/>
        <v>-14</v>
      </c>
      <c r="AN242" s="74">
        <f t="shared" si="248"/>
        <v>-16</v>
      </c>
      <c r="AO242" s="74">
        <f t="shared" si="249"/>
        <v>-15</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27</v>
      </c>
      <c r="W243" s="74">
        <f t="shared" si="233"/>
        <v>4</v>
      </c>
      <c r="Y243" s="74">
        <v>69</v>
      </c>
      <c r="Z243" s="74">
        <f t="shared" si="234"/>
        <v>7</v>
      </c>
      <c r="AA243" s="74">
        <f t="shared" si="235"/>
        <v>9</v>
      </c>
      <c r="AB243" s="74">
        <f t="shared" si="236"/>
        <v>4</v>
      </c>
      <c r="AC243" s="74">
        <f t="shared" si="237"/>
        <v>2</v>
      </c>
      <c r="AD243" s="74">
        <f t="shared" si="238"/>
        <v>1</v>
      </c>
      <c r="AE243" s="74">
        <f t="shared" si="239"/>
        <v>4</v>
      </c>
      <c r="AF243" s="74">
        <f t="shared" si="240"/>
        <v>-3</v>
      </c>
      <c r="AG243" s="74">
        <f t="shared" si="241"/>
        <v>-7</v>
      </c>
      <c r="AH243" s="74">
        <f t="shared" si="242"/>
        <v>-11</v>
      </c>
      <c r="AI243" s="74">
        <f t="shared" si="243"/>
        <v>-13</v>
      </c>
      <c r="AJ243" s="74">
        <f t="shared" si="244"/>
        <v>-17</v>
      </c>
      <c r="AK243" s="74">
        <f t="shared" si="245"/>
        <v>-15</v>
      </c>
      <c r="AL243" s="74">
        <f t="shared" si="246"/>
        <v>-14</v>
      </c>
      <c r="AM243" s="74">
        <f t="shared" si="247"/>
        <v>-13</v>
      </c>
      <c r="AN243" s="74">
        <f t="shared" si="248"/>
        <v>-15</v>
      </c>
      <c r="AO243" s="74">
        <f t="shared" si="249"/>
        <v>-14</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33</v>
      </c>
      <c r="W244" s="74">
        <f t="shared" si="233"/>
        <v>5</v>
      </c>
      <c r="Y244" s="74">
        <v>70</v>
      </c>
      <c r="Z244" s="74">
        <f t="shared" si="234"/>
        <v>8</v>
      </c>
      <c r="AA244" s="74">
        <f t="shared" si="235"/>
        <v>10</v>
      </c>
      <c r="AB244" s="74">
        <f t="shared" si="236"/>
        <v>5</v>
      </c>
      <c r="AC244" s="74">
        <f t="shared" si="237"/>
        <v>3</v>
      </c>
      <c r="AD244" s="74">
        <f t="shared" si="238"/>
        <v>2</v>
      </c>
      <c r="AE244" s="74">
        <f t="shared" si="239"/>
        <v>5</v>
      </c>
      <c r="AF244" s="74">
        <f t="shared" si="240"/>
        <v>-2</v>
      </c>
      <c r="AG244" s="74">
        <f t="shared" si="241"/>
        <v>-6</v>
      </c>
      <c r="AH244" s="74">
        <f t="shared" si="242"/>
        <v>-10</v>
      </c>
      <c r="AI244" s="74">
        <f t="shared" si="243"/>
        <v>-12</v>
      </c>
      <c r="AJ244" s="74">
        <f t="shared" si="244"/>
        <v>-16</v>
      </c>
      <c r="AK244" s="74">
        <f t="shared" si="245"/>
        <v>-14</v>
      </c>
      <c r="AL244" s="74">
        <f t="shared" si="246"/>
        <v>-13</v>
      </c>
      <c r="AM244" s="74">
        <f t="shared" si="247"/>
        <v>-12</v>
      </c>
      <c r="AN244" s="74">
        <f t="shared" si="248"/>
        <v>-14</v>
      </c>
      <c r="AO244" s="74">
        <f t="shared" si="249"/>
        <v>-13</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39</v>
      </c>
      <c r="W245" s="74">
        <f t="shared" si="233"/>
        <v>6</v>
      </c>
      <c r="Y245" s="74">
        <v>71</v>
      </c>
      <c r="Z245" s="74">
        <f t="shared" si="234"/>
        <v>9</v>
      </c>
      <c r="AA245" s="74">
        <f t="shared" si="235"/>
        <v>11</v>
      </c>
      <c r="AB245" s="74">
        <f t="shared" si="236"/>
        <v>6</v>
      </c>
      <c r="AC245" s="74">
        <f t="shared" si="237"/>
        <v>4</v>
      </c>
      <c r="AD245" s="74">
        <f t="shared" si="238"/>
        <v>3</v>
      </c>
      <c r="AE245" s="74">
        <f t="shared" si="239"/>
        <v>6</v>
      </c>
      <c r="AF245" s="74">
        <f t="shared" si="240"/>
        <v>-1</v>
      </c>
      <c r="AG245" s="74">
        <f t="shared" si="241"/>
        <v>-5</v>
      </c>
      <c r="AH245" s="74">
        <f t="shared" si="242"/>
        <v>-9</v>
      </c>
      <c r="AI245" s="74">
        <f t="shared" si="243"/>
        <v>-11</v>
      </c>
      <c r="AJ245" s="74">
        <f t="shared" si="244"/>
        <v>-15</v>
      </c>
      <c r="AK245" s="74">
        <f t="shared" si="245"/>
        <v>-13</v>
      </c>
      <c r="AL245" s="74">
        <f t="shared" si="246"/>
        <v>-12</v>
      </c>
      <c r="AM245" s="74">
        <f t="shared" si="247"/>
        <v>-11</v>
      </c>
      <c r="AN245" s="74">
        <f t="shared" si="248"/>
        <v>-13</v>
      </c>
      <c r="AO245" s="74">
        <f t="shared" si="249"/>
        <v>-12</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45</v>
      </c>
      <c r="W246" s="74">
        <f t="shared" si="233"/>
        <v>7</v>
      </c>
      <c r="Y246" s="74">
        <v>72</v>
      </c>
      <c r="Z246" s="74">
        <f t="shared" si="234"/>
        <v>10</v>
      </c>
      <c r="AA246" s="74">
        <f t="shared" si="235"/>
        <v>12</v>
      </c>
      <c r="AB246" s="74">
        <f t="shared" si="236"/>
        <v>7</v>
      </c>
      <c r="AC246" s="74">
        <f t="shared" si="237"/>
        <v>5</v>
      </c>
      <c r="AD246" s="74">
        <f t="shared" si="238"/>
        <v>4</v>
      </c>
      <c r="AE246" s="74">
        <f t="shared" si="239"/>
        <v>7</v>
      </c>
      <c r="AF246" s="74">
        <f t="shared" si="240"/>
        <v>0</v>
      </c>
      <c r="AG246" s="74">
        <f t="shared" si="241"/>
        <v>-4</v>
      </c>
      <c r="AH246" s="74">
        <f t="shared" si="242"/>
        <v>-8</v>
      </c>
      <c r="AI246" s="74">
        <f t="shared" si="243"/>
        <v>-10</v>
      </c>
      <c r="AJ246" s="74">
        <f t="shared" si="244"/>
        <v>-14</v>
      </c>
      <c r="AK246" s="74">
        <f t="shared" si="245"/>
        <v>-12</v>
      </c>
      <c r="AL246" s="74">
        <f t="shared" si="246"/>
        <v>-11</v>
      </c>
      <c r="AM246" s="74">
        <f t="shared" si="247"/>
        <v>-10</v>
      </c>
      <c r="AN246" s="74">
        <f t="shared" si="248"/>
        <v>-12</v>
      </c>
      <c r="AO246" s="74">
        <f t="shared" si="249"/>
        <v>-11</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52</v>
      </c>
      <c r="W247" s="74">
        <f t="shared" si="233"/>
        <v>8</v>
      </c>
      <c r="Y247" s="74">
        <v>73</v>
      </c>
      <c r="Z247" s="74">
        <f t="shared" si="234"/>
        <v>11</v>
      </c>
      <c r="AA247" s="74">
        <f t="shared" si="235"/>
        <v>13</v>
      </c>
      <c r="AB247" s="74">
        <f t="shared" si="236"/>
        <v>8</v>
      </c>
      <c r="AC247" s="74">
        <f t="shared" si="237"/>
        <v>6</v>
      </c>
      <c r="AD247" s="74">
        <f t="shared" si="238"/>
        <v>5</v>
      </c>
      <c r="AE247" s="74">
        <f t="shared" si="239"/>
        <v>8</v>
      </c>
      <c r="AF247" s="74">
        <f t="shared" si="240"/>
        <v>1</v>
      </c>
      <c r="AG247" s="74">
        <f t="shared" si="241"/>
        <v>-3</v>
      </c>
      <c r="AH247" s="74">
        <f t="shared" si="242"/>
        <v>-7</v>
      </c>
      <c r="AI247" s="74">
        <f t="shared" si="243"/>
        <v>-9</v>
      </c>
      <c r="AJ247" s="74">
        <f t="shared" si="244"/>
        <v>-13</v>
      </c>
      <c r="AK247" s="74">
        <f t="shared" si="245"/>
        <v>-11</v>
      </c>
      <c r="AL247" s="74">
        <f t="shared" si="246"/>
        <v>-10</v>
      </c>
      <c r="AM247" s="74">
        <f t="shared" si="247"/>
        <v>-9</v>
      </c>
      <c r="AN247" s="74">
        <f t="shared" si="248"/>
        <v>-11</v>
      </c>
      <c r="AO247" s="74">
        <f t="shared" si="249"/>
        <v>-10</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59</v>
      </c>
      <c r="W248" s="74">
        <f t="shared" si="233"/>
        <v>9</v>
      </c>
      <c r="Y248" s="74">
        <v>74</v>
      </c>
      <c r="Z248" s="74">
        <f t="shared" si="234"/>
        <v>12</v>
      </c>
      <c r="AA248" s="74">
        <f t="shared" si="235"/>
        <v>14</v>
      </c>
      <c r="AB248" s="74">
        <f t="shared" si="236"/>
        <v>9</v>
      </c>
      <c r="AC248" s="74">
        <f t="shared" si="237"/>
        <v>7</v>
      </c>
      <c r="AD248" s="74">
        <f t="shared" si="238"/>
        <v>6</v>
      </c>
      <c r="AE248" s="74">
        <f t="shared" si="239"/>
        <v>9</v>
      </c>
      <c r="AF248" s="74">
        <f t="shared" si="240"/>
        <v>2</v>
      </c>
      <c r="AG248" s="74">
        <f t="shared" si="241"/>
        <v>-2</v>
      </c>
      <c r="AH248" s="74">
        <f t="shared" si="242"/>
        <v>-6</v>
      </c>
      <c r="AI248" s="74">
        <f t="shared" si="243"/>
        <v>-8</v>
      </c>
      <c r="AJ248" s="74">
        <f t="shared" si="244"/>
        <v>-12</v>
      </c>
      <c r="AK248" s="74">
        <f t="shared" si="245"/>
        <v>-10</v>
      </c>
      <c r="AL248" s="74">
        <f t="shared" si="246"/>
        <v>-9</v>
      </c>
      <c r="AM248" s="74">
        <f t="shared" si="247"/>
        <v>-8</v>
      </c>
      <c r="AN248" s="74">
        <f t="shared" si="248"/>
        <v>-10</v>
      </c>
      <c r="AO248" s="74">
        <f t="shared" si="249"/>
        <v>-9</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66</v>
      </c>
      <c r="W249" s="74">
        <f t="shared" si="233"/>
        <v>10</v>
      </c>
      <c r="Y249" s="74">
        <v>75</v>
      </c>
      <c r="Z249" s="74">
        <f t="shared" si="234"/>
        <v>13</v>
      </c>
      <c r="AA249" s="74">
        <f t="shared" si="235"/>
        <v>15</v>
      </c>
      <c r="AB249" s="74">
        <f t="shared" si="236"/>
        <v>10</v>
      </c>
      <c r="AC249" s="74">
        <f t="shared" si="237"/>
        <v>8</v>
      </c>
      <c r="AD249" s="74">
        <f t="shared" si="238"/>
        <v>7</v>
      </c>
      <c r="AE249" s="74">
        <f t="shared" si="239"/>
        <v>10</v>
      </c>
      <c r="AF249" s="74">
        <f t="shared" si="240"/>
        <v>3</v>
      </c>
      <c r="AG249" s="74">
        <f t="shared" si="241"/>
        <v>-1</v>
      </c>
      <c r="AH249" s="74">
        <f t="shared" si="242"/>
        <v>-5</v>
      </c>
      <c r="AI249" s="74">
        <f t="shared" si="243"/>
        <v>-7</v>
      </c>
      <c r="AJ249" s="74">
        <f t="shared" si="244"/>
        <v>-11</v>
      </c>
      <c r="AK249" s="74">
        <f t="shared" si="245"/>
        <v>-9</v>
      </c>
      <c r="AL249" s="74">
        <f t="shared" si="246"/>
        <v>-8</v>
      </c>
      <c r="AM249" s="74">
        <f t="shared" si="247"/>
        <v>-7</v>
      </c>
      <c r="AN249" s="74">
        <f t="shared" si="248"/>
        <v>-9</v>
      </c>
      <c r="AO249" s="74">
        <f t="shared" si="249"/>
        <v>-8</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73</v>
      </c>
      <c r="W250" s="74">
        <f t="shared" si="233"/>
        <v>11</v>
      </c>
      <c r="Y250" s="74">
        <v>76</v>
      </c>
      <c r="Z250" s="74">
        <f t="shared" si="234"/>
        <v>14</v>
      </c>
      <c r="AA250" s="74">
        <f t="shared" si="235"/>
        <v>16</v>
      </c>
      <c r="AB250" s="74">
        <f t="shared" si="236"/>
        <v>11</v>
      </c>
      <c r="AC250" s="74">
        <f t="shared" si="237"/>
        <v>9</v>
      </c>
      <c r="AD250" s="74">
        <f t="shared" si="238"/>
        <v>8</v>
      </c>
      <c r="AE250" s="74">
        <f t="shared" si="239"/>
        <v>11</v>
      </c>
      <c r="AF250" s="74">
        <f t="shared" si="240"/>
        <v>4</v>
      </c>
      <c r="AG250" s="74">
        <f t="shared" si="241"/>
        <v>0</v>
      </c>
      <c r="AH250" s="74">
        <f t="shared" si="242"/>
        <v>-4</v>
      </c>
      <c r="AI250" s="74">
        <f t="shared" si="243"/>
        <v>-6</v>
      </c>
      <c r="AJ250" s="74">
        <f t="shared" si="244"/>
        <v>-10</v>
      </c>
      <c r="AK250" s="74">
        <f t="shared" si="245"/>
        <v>-8</v>
      </c>
      <c r="AL250" s="74">
        <f t="shared" si="246"/>
        <v>-7</v>
      </c>
      <c r="AM250" s="74">
        <f t="shared" si="247"/>
        <v>-6</v>
      </c>
      <c r="AN250" s="74">
        <f t="shared" si="248"/>
        <v>-8</v>
      </c>
      <c r="AO250" s="74">
        <f t="shared" si="249"/>
        <v>-7</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81</v>
      </c>
      <c r="W251" s="74">
        <f t="shared" si="233"/>
        <v>12</v>
      </c>
      <c r="Y251" s="74">
        <v>77</v>
      </c>
      <c r="Z251" s="74">
        <f t="shared" si="234"/>
        <v>15</v>
      </c>
      <c r="AA251" s="74">
        <f t="shared" si="235"/>
        <v>17</v>
      </c>
      <c r="AB251" s="74">
        <f t="shared" si="236"/>
        <v>12</v>
      </c>
      <c r="AC251" s="74">
        <f t="shared" si="237"/>
        <v>10</v>
      </c>
      <c r="AD251" s="74">
        <f t="shared" si="238"/>
        <v>9</v>
      </c>
      <c r="AE251" s="74">
        <f t="shared" si="239"/>
        <v>12</v>
      </c>
      <c r="AF251" s="74">
        <f t="shared" si="240"/>
        <v>5</v>
      </c>
      <c r="AG251" s="74">
        <f t="shared" si="241"/>
        <v>1</v>
      </c>
      <c r="AH251" s="74">
        <f t="shared" si="242"/>
        <v>-3</v>
      </c>
      <c r="AI251" s="74">
        <f t="shared" si="243"/>
        <v>-5</v>
      </c>
      <c r="AJ251" s="74">
        <f t="shared" si="244"/>
        <v>-9</v>
      </c>
      <c r="AK251" s="74">
        <f t="shared" si="245"/>
        <v>-7</v>
      </c>
      <c r="AL251" s="74">
        <f t="shared" si="246"/>
        <v>-6</v>
      </c>
      <c r="AM251" s="74">
        <f t="shared" si="247"/>
        <v>-5</v>
      </c>
      <c r="AN251" s="74">
        <f t="shared" si="248"/>
        <v>-7</v>
      </c>
      <c r="AO251" s="74">
        <f t="shared" si="249"/>
        <v>-6</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89</v>
      </c>
      <c r="W252" s="74">
        <f t="shared" si="233"/>
        <v>13</v>
      </c>
      <c r="Y252" s="74">
        <v>78</v>
      </c>
      <c r="Z252" s="74">
        <f t="shared" si="234"/>
        <v>16</v>
      </c>
      <c r="AA252" s="74">
        <f t="shared" si="235"/>
        <v>18</v>
      </c>
      <c r="AB252" s="74">
        <f t="shared" si="236"/>
        <v>13</v>
      </c>
      <c r="AC252" s="74">
        <f t="shared" si="237"/>
        <v>11</v>
      </c>
      <c r="AD252" s="74">
        <f t="shared" si="238"/>
        <v>10</v>
      </c>
      <c r="AE252" s="74">
        <f t="shared" si="239"/>
        <v>13</v>
      </c>
      <c r="AF252" s="74">
        <f t="shared" si="240"/>
        <v>6</v>
      </c>
      <c r="AG252" s="74">
        <f t="shared" si="241"/>
        <v>2</v>
      </c>
      <c r="AH252" s="74">
        <f t="shared" si="242"/>
        <v>-2</v>
      </c>
      <c r="AI252" s="74">
        <f t="shared" si="243"/>
        <v>-4</v>
      </c>
      <c r="AJ252" s="74">
        <f t="shared" si="244"/>
        <v>-8</v>
      </c>
      <c r="AK252" s="74">
        <f t="shared" si="245"/>
        <v>-6</v>
      </c>
      <c r="AL252" s="74">
        <f t="shared" si="246"/>
        <v>-5</v>
      </c>
      <c r="AM252" s="74">
        <f t="shared" si="247"/>
        <v>-4</v>
      </c>
      <c r="AN252" s="74">
        <f t="shared" si="248"/>
        <v>-6</v>
      </c>
      <c r="AO252" s="74">
        <f t="shared" si="249"/>
        <v>-5</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97</v>
      </c>
      <c r="W253" s="74">
        <f t="shared" si="233"/>
        <v>14</v>
      </c>
      <c r="Y253" s="74">
        <v>79</v>
      </c>
      <c r="Z253" s="74">
        <f t="shared" si="234"/>
        <v>17</v>
      </c>
      <c r="AA253" s="74">
        <f t="shared" si="235"/>
        <v>19</v>
      </c>
      <c r="AB253" s="74">
        <f t="shared" si="236"/>
        <v>14</v>
      </c>
      <c r="AC253" s="74">
        <f t="shared" si="237"/>
        <v>12</v>
      </c>
      <c r="AD253" s="74">
        <f t="shared" si="238"/>
        <v>11</v>
      </c>
      <c r="AE253" s="74">
        <f t="shared" si="239"/>
        <v>14</v>
      </c>
      <c r="AF253" s="74">
        <f t="shared" si="240"/>
        <v>7</v>
      </c>
      <c r="AG253" s="74">
        <f t="shared" si="241"/>
        <v>3</v>
      </c>
      <c r="AH253" s="74">
        <f t="shared" si="242"/>
        <v>-1</v>
      </c>
      <c r="AI253" s="74">
        <f t="shared" si="243"/>
        <v>-3</v>
      </c>
      <c r="AJ253" s="74">
        <f t="shared" si="244"/>
        <v>-7</v>
      </c>
      <c r="AK253" s="74">
        <f t="shared" si="245"/>
        <v>-5</v>
      </c>
      <c r="AL253" s="74">
        <f t="shared" si="246"/>
        <v>-4</v>
      </c>
      <c r="AM253" s="74">
        <f t="shared" si="247"/>
        <v>-3</v>
      </c>
      <c r="AN253" s="74">
        <f t="shared" si="248"/>
        <v>-5</v>
      </c>
      <c r="AO253" s="74">
        <f t="shared" si="249"/>
        <v>-4</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85"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105</v>
      </c>
      <c r="W254" s="74">
        <f t="shared" ref="W254:W274" si="264">MAX(AB254:AR254)</f>
        <v>15</v>
      </c>
      <c r="Y254" s="74">
        <v>80</v>
      </c>
      <c r="Z254" s="74">
        <f t="shared" ref="Z254:Z274" si="265">ROUND(C$187-C254,0)</f>
        <v>18</v>
      </c>
      <c r="AA254" s="74">
        <f t="shared" ref="AA254:AA274" si="266">ROUND(D$187-D254,0)</f>
        <v>20</v>
      </c>
      <c r="AB254" s="74">
        <f t="shared" ref="AB254:AB274" si="267">ROUND(E$187-E254,0)</f>
        <v>15</v>
      </c>
      <c r="AC254" s="74">
        <f t="shared" ref="AC254:AC274" si="268">ROUND(F$187-F254,0)</f>
        <v>13</v>
      </c>
      <c r="AD254" s="74">
        <f t="shared" ref="AD254:AD274" si="269">ROUND(G$187-G254,0)</f>
        <v>12</v>
      </c>
      <c r="AE254" s="74">
        <f t="shared" ref="AE254:AE274" si="270">ROUND(H$187-H254,0)</f>
        <v>15</v>
      </c>
      <c r="AF254" s="74">
        <f t="shared" ref="AF254:AF274" si="271">ROUND(I$187-I254,0)</f>
        <v>8</v>
      </c>
      <c r="AG254" s="74">
        <f t="shared" ref="AG254:AG274" si="272">ROUND(J$187-J254,0)</f>
        <v>4</v>
      </c>
      <c r="AH254" s="74">
        <f t="shared" ref="AH254:AH274" si="273">ROUND(K$187-K254,0)</f>
        <v>0</v>
      </c>
      <c r="AI254" s="74">
        <f t="shared" ref="AI254:AI274" si="274">ROUND(L$187-L254,0)</f>
        <v>-2</v>
      </c>
      <c r="AJ254" s="74">
        <f t="shared" ref="AJ254:AJ274" si="275">ROUND(M$187-M254,0)</f>
        <v>-6</v>
      </c>
      <c r="AK254" s="74">
        <f t="shared" ref="AK254:AK274" si="276">ROUND(N$187-N254,0)</f>
        <v>-4</v>
      </c>
      <c r="AL254" s="74">
        <f t="shared" ref="AL254:AL274" si="277">ROUND(O$187-O254,0)</f>
        <v>-3</v>
      </c>
      <c r="AM254" s="74">
        <f t="shared" ref="AM254:AM274" si="278">ROUND(P$187-P254,0)</f>
        <v>-2</v>
      </c>
      <c r="AN254" s="74">
        <f t="shared" ref="AN254:AN274" si="279">ROUND(Q$187-Q254,0)</f>
        <v>-4</v>
      </c>
      <c r="AO254" s="74">
        <f t="shared" ref="AO254:AO274" si="280">ROUND(R$187-R254,0)</f>
        <v>-3</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114</v>
      </c>
      <c r="W255" s="74">
        <f t="shared" si="264"/>
        <v>16</v>
      </c>
      <c r="Y255" s="74">
        <v>81</v>
      </c>
      <c r="Z255" s="74">
        <f t="shared" si="265"/>
        <v>19</v>
      </c>
      <c r="AA255" s="74">
        <f t="shared" si="266"/>
        <v>21</v>
      </c>
      <c r="AB255" s="74">
        <f t="shared" si="267"/>
        <v>16</v>
      </c>
      <c r="AC255" s="74">
        <f t="shared" si="268"/>
        <v>14</v>
      </c>
      <c r="AD255" s="74">
        <f t="shared" si="269"/>
        <v>13</v>
      </c>
      <c r="AE255" s="74">
        <f t="shared" si="270"/>
        <v>16</v>
      </c>
      <c r="AF255" s="74">
        <f t="shared" si="271"/>
        <v>9</v>
      </c>
      <c r="AG255" s="74">
        <f t="shared" si="272"/>
        <v>5</v>
      </c>
      <c r="AH255" s="74">
        <f t="shared" si="273"/>
        <v>1</v>
      </c>
      <c r="AI255" s="74">
        <f t="shared" si="274"/>
        <v>-1</v>
      </c>
      <c r="AJ255" s="74">
        <f t="shared" si="275"/>
        <v>-5</v>
      </c>
      <c r="AK255" s="74">
        <f t="shared" si="276"/>
        <v>-3</v>
      </c>
      <c r="AL255" s="74">
        <f t="shared" si="277"/>
        <v>-2</v>
      </c>
      <c r="AM255" s="74">
        <f t="shared" si="278"/>
        <v>-1</v>
      </c>
      <c r="AN255" s="74">
        <f t="shared" si="279"/>
        <v>-3</v>
      </c>
      <c r="AO255" s="74">
        <f t="shared" si="280"/>
        <v>-2</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123</v>
      </c>
      <c r="W256" s="74">
        <f t="shared" si="264"/>
        <v>17</v>
      </c>
      <c r="Y256" s="74">
        <v>82</v>
      </c>
      <c r="Z256" s="74">
        <f t="shared" si="265"/>
        <v>20</v>
      </c>
      <c r="AA256" s="74">
        <f t="shared" si="266"/>
        <v>22</v>
      </c>
      <c r="AB256" s="74">
        <f t="shared" si="267"/>
        <v>17</v>
      </c>
      <c r="AC256" s="74">
        <f t="shared" si="268"/>
        <v>15</v>
      </c>
      <c r="AD256" s="74">
        <f t="shared" si="269"/>
        <v>14</v>
      </c>
      <c r="AE256" s="74">
        <f t="shared" si="270"/>
        <v>17</v>
      </c>
      <c r="AF256" s="74">
        <f t="shared" si="271"/>
        <v>10</v>
      </c>
      <c r="AG256" s="74">
        <f t="shared" si="272"/>
        <v>6</v>
      </c>
      <c r="AH256" s="74">
        <f t="shared" si="273"/>
        <v>2</v>
      </c>
      <c r="AI256" s="74">
        <f t="shared" si="274"/>
        <v>0</v>
      </c>
      <c r="AJ256" s="74">
        <f t="shared" si="275"/>
        <v>-4</v>
      </c>
      <c r="AK256" s="74">
        <f t="shared" si="276"/>
        <v>-2</v>
      </c>
      <c r="AL256" s="74">
        <f t="shared" si="277"/>
        <v>-1</v>
      </c>
      <c r="AM256" s="74">
        <f t="shared" si="278"/>
        <v>0</v>
      </c>
      <c r="AN256" s="74">
        <f t="shared" si="279"/>
        <v>-2</v>
      </c>
      <c r="AO256" s="74">
        <f t="shared" si="280"/>
        <v>-1</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134</v>
      </c>
      <c r="W257" s="74">
        <f t="shared" si="264"/>
        <v>18</v>
      </c>
      <c r="Y257" s="74">
        <v>83</v>
      </c>
      <c r="Z257" s="74">
        <f t="shared" si="265"/>
        <v>21</v>
      </c>
      <c r="AA257" s="74">
        <f t="shared" si="266"/>
        <v>23</v>
      </c>
      <c r="AB257" s="74">
        <f t="shared" si="267"/>
        <v>18</v>
      </c>
      <c r="AC257" s="74">
        <f t="shared" si="268"/>
        <v>16</v>
      </c>
      <c r="AD257" s="74">
        <f t="shared" si="269"/>
        <v>15</v>
      </c>
      <c r="AE257" s="74">
        <f t="shared" si="270"/>
        <v>18</v>
      </c>
      <c r="AF257" s="74">
        <f t="shared" si="271"/>
        <v>11</v>
      </c>
      <c r="AG257" s="74">
        <f t="shared" si="272"/>
        <v>7</v>
      </c>
      <c r="AH257" s="74">
        <f t="shared" si="273"/>
        <v>3</v>
      </c>
      <c r="AI257" s="74">
        <f t="shared" si="274"/>
        <v>1</v>
      </c>
      <c r="AJ257" s="74">
        <f t="shared" si="275"/>
        <v>-3</v>
      </c>
      <c r="AK257" s="74">
        <f t="shared" si="276"/>
        <v>-1</v>
      </c>
      <c r="AL257" s="74">
        <f t="shared" si="277"/>
        <v>0</v>
      </c>
      <c r="AM257" s="74">
        <f t="shared" si="278"/>
        <v>1</v>
      </c>
      <c r="AN257" s="74">
        <f t="shared" si="279"/>
        <v>-1</v>
      </c>
      <c r="AO257" s="74">
        <f t="shared" si="280"/>
        <v>0</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147</v>
      </c>
      <c r="W258" s="74">
        <f t="shared" si="264"/>
        <v>19</v>
      </c>
      <c r="Y258" s="74">
        <v>84</v>
      </c>
      <c r="Z258" s="74">
        <f t="shared" si="265"/>
        <v>22</v>
      </c>
      <c r="AA258" s="74">
        <f t="shared" si="266"/>
        <v>24</v>
      </c>
      <c r="AB258" s="74">
        <f t="shared" si="267"/>
        <v>19</v>
      </c>
      <c r="AC258" s="74">
        <f t="shared" si="268"/>
        <v>17</v>
      </c>
      <c r="AD258" s="74">
        <f t="shared" si="269"/>
        <v>16</v>
      </c>
      <c r="AE258" s="74">
        <f t="shared" si="270"/>
        <v>19</v>
      </c>
      <c r="AF258" s="74">
        <f t="shared" si="271"/>
        <v>12</v>
      </c>
      <c r="AG258" s="74">
        <f t="shared" si="272"/>
        <v>8</v>
      </c>
      <c r="AH258" s="74">
        <f t="shared" si="273"/>
        <v>4</v>
      </c>
      <c r="AI258" s="74">
        <f t="shared" si="274"/>
        <v>2</v>
      </c>
      <c r="AJ258" s="74">
        <f t="shared" si="275"/>
        <v>-2</v>
      </c>
      <c r="AK258" s="74">
        <f t="shared" si="276"/>
        <v>0</v>
      </c>
      <c r="AL258" s="74">
        <f t="shared" si="277"/>
        <v>1</v>
      </c>
      <c r="AM258" s="74">
        <f t="shared" si="278"/>
        <v>2</v>
      </c>
      <c r="AN258" s="74">
        <f t="shared" si="279"/>
        <v>0</v>
      </c>
      <c r="AO258" s="74">
        <f t="shared" si="280"/>
        <v>1</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162</v>
      </c>
      <c r="W259" s="74">
        <f t="shared" si="264"/>
        <v>20</v>
      </c>
      <c r="Y259" s="74">
        <v>85</v>
      </c>
      <c r="Z259" s="74">
        <f t="shared" si="265"/>
        <v>23</v>
      </c>
      <c r="AA259" s="74">
        <f t="shared" si="266"/>
        <v>25</v>
      </c>
      <c r="AB259" s="74">
        <f t="shared" si="267"/>
        <v>20</v>
      </c>
      <c r="AC259" s="74">
        <f t="shared" si="268"/>
        <v>18</v>
      </c>
      <c r="AD259" s="74">
        <f t="shared" si="269"/>
        <v>17</v>
      </c>
      <c r="AE259" s="74">
        <f t="shared" si="270"/>
        <v>20</v>
      </c>
      <c r="AF259" s="74">
        <f t="shared" si="271"/>
        <v>13</v>
      </c>
      <c r="AG259" s="74">
        <f t="shared" si="272"/>
        <v>9</v>
      </c>
      <c r="AH259" s="74">
        <f t="shared" si="273"/>
        <v>5</v>
      </c>
      <c r="AI259" s="74">
        <f t="shared" si="274"/>
        <v>3</v>
      </c>
      <c r="AJ259" s="74">
        <f t="shared" si="275"/>
        <v>-1</v>
      </c>
      <c r="AK259" s="74">
        <f t="shared" si="276"/>
        <v>1</v>
      </c>
      <c r="AL259" s="74">
        <f t="shared" si="277"/>
        <v>2</v>
      </c>
      <c r="AM259" s="74">
        <f t="shared" si="278"/>
        <v>3</v>
      </c>
      <c r="AN259" s="74">
        <f t="shared" si="279"/>
        <v>1</v>
      </c>
      <c r="AO259" s="74">
        <f t="shared" si="280"/>
        <v>2</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177</v>
      </c>
      <c r="W260" s="74">
        <f t="shared" si="264"/>
        <v>21</v>
      </c>
      <c r="Y260" s="74">
        <v>86</v>
      </c>
      <c r="Z260" s="74">
        <f t="shared" si="265"/>
        <v>24</v>
      </c>
      <c r="AA260" s="74">
        <f t="shared" si="266"/>
        <v>26</v>
      </c>
      <c r="AB260" s="74">
        <f t="shared" si="267"/>
        <v>21</v>
      </c>
      <c r="AC260" s="74">
        <f t="shared" si="268"/>
        <v>19</v>
      </c>
      <c r="AD260" s="74">
        <f t="shared" si="269"/>
        <v>18</v>
      </c>
      <c r="AE260" s="74">
        <f t="shared" si="270"/>
        <v>21</v>
      </c>
      <c r="AF260" s="74">
        <f t="shared" si="271"/>
        <v>14</v>
      </c>
      <c r="AG260" s="74">
        <f t="shared" si="272"/>
        <v>10</v>
      </c>
      <c r="AH260" s="74">
        <f t="shared" si="273"/>
        <v>6</v>
      </c>
      <c r="AI260" s="74">
        <f t="shared" si="274"/>
        <v>4</v>
      </c>
      <c r="AJ260" s="74">
        <f t="shared" si="275"/>
        <v>0</v>
      </c>
      <c r="AK260" s="74">
        <f t="shared" si="276"/>
        <v>2</v>
      </c>
      <c r="AL260" s="74">
        <f t="shared" si="277"/>
        <v>3</v>
      </c>
      <c r="AM260" s="74">
        <f t="shared" si="278"/>
        <v>4</v>
      </c>
      <c r="AN260" s="74">
        <f t="shared" si="279"/>
        <v>2</v>
      </c>
      <c r="AO260" s="74">
        <f t="shared" si="280"/>
        <v>3</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193</v>
      </c>
      <c r="W261" s="74">
        <f t="shared" si="264"/>
        <v>22</v>
      </c>
      <c r="Y261" s="74">
        <v>87</v>
      </c>
      <c r="Z261" s="74">
        <f t="shared" si="265"/>
        <v>25</v>
      </c>
      <c r="AA261" s="74">
        <f t="shared" si="266"/>
        <v>27</v>
      </c>
      <c r="AB261" s="74">
        <f t="shared" si="267"/>
        <v>22</v>
      </c>
      <c r="AC261" s="74">
        <f t="shared" si="268"/>
        <v>20</v>
      </c>
      <c r="AD261" s="74">
        <f t="shared" si="269"/>
        <v>19</v>
      </c>
      <c r="AE261" s="74">
        <f t="shared" si="270"/>
        <v>22</v>
      </c>
      <c r="AF261" s="74">
        <f t="shared" si="271"/>
        <v>15</v>
      </c>
      <c r="AG261" s="74">
        <f t="shared" si="272"/>
        <v>11</v>
      </c>
      <c r="AH261" s="74">
        <f t="shared" si="273"/>
        <v>7</v>
      </c>
      <c r="AI261" s="74">
        <f t="shared" si="274"/>
        <v>5</v>
      </c>
      <c r="AJ261" s="74">
        <f t="shared" si="275"/>
        <v>1</v>
      </c>
      <c r="AK261" s="74">
        <f t="shared" si="276"/>
        <v>3</v>
      </c>
      <c r="AL261" s="74">
        <f t="shared" si="277"/>
        <v>4</v>
      </c>
      <c r="AM261" s="74">
        <f t="shared" si="278"/>
        <v>5</v>
      </c>
      <c r="AN261" s="74">
        <f t="shared" si="279"/>
        <v>3</v>
      </c>
      <c r="AO261" s="74">
        <f t="shared" si="280"/>
        <v>4</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209</v>
      </c>
      <c r="W262" s="74">
        <f t="shared" si="264"/>
        <v>23</v>
      </c>
      <c r="Y262" s="74">
        <v>88</v>
      </c>
      <c r="Z262" s="74">
        <f t="shared" si="265"/>
        <v>26</v>
      </c>
      <c r="AA262" s="74">
        <f t="shared" si="266"/>
        <v>28</v>
      </c>
      <c r="AB262" s="74">
        <f t="shared" si="267"/>
        <v>23</v>
      </c>
      <c r="AC262" s="74">
        <f t="shared" si="268"/>
        <v>21</v>
      </c>
      <c r="AD262" s="74">
        <f t="shared" si="269"/>
        <v>20</v>
      </c>
      <c r="AE262" s="74">
        <f t="shared" si="270"/>
        <v>23</v>
      </c>
      <c r="AF262" s="74">
        <f t="shared" si="271"/>
        <v>16</v>
      </c>
      <c r="AG262" s="74">
        <f t="shared" si="272"/>
        <v>12</v>
      </c>
      <c r="AH262" s="74">
        <f t="shared" si="273"/>
        <v>8</v>
      </c>
      <c r="AI262" s="74">
        <f t="shared" si="274"/>
        <v>6</v>
      </c>
      <c r="AJ262" s="74">
        <f t="shared" si="275"/>
        <v>2</v>
      </c>
      <c r="AK262" s="74">
        <f t="shared" si="276"/>
        <v>4</v>
      </c>
      <c r="AL262" s="74">
        <f t="shared" si="277"/>
        <v>5</v>
      </c>
      <c r="AM262" s="74">
        <f t="shared" si="278"/>
        <v>6</v>
      </c>
      <c r="AN262" s="74">
        <f t="shared" si="279"/>
        <v>4</v>
      </c>
      <c r="AO262" s="74">
        <f t="shared" si="280"/>
        <v>5</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225</v>
      </c>
      <c r="W263" s="74">
        <f t="shared" si="264"/>
        <v>24</v>
      </c>
      <c r="Y263" s="74">
        <v>89</v>
      </c>
      <c r="Z263" s="74">
        <f t="shared" si="265"/>
        <v>27</v>
      </c>
      <c r="AA263" s="74">
        <f t="shared" si="266"/>
        <v>29</v>
      </c>
      <c r="AB263" s="74">
        <f t="shared" si="267"/>
        <v>24</v>
      </c>
      <c r="AC263" s="74">
        <f t="shared" si="268"/>
        <v>22</v>
      </c>
      <c r="AD263" s="74">
        <f t="shared" si="269"/>
        <v>21</v>
      </c>
      <c r="AE263" s="74">
        <f t="shared" si="270"/>
        <v>24</v>
      </c>
      <c r="AF263" s="74">
        <f t="shared" si="271"/>
        <v>17</v>
      </c>
      <c r="AG263" s="74">
        <f t="shared" si="272"/>
        <v>13</v>
      </c>
      <c r="AH263" s="74">
        <f t="shared" si="273"/>
        <v>9</v>
      </c>
      <c r="AI263" s="74">
        <f t="shared" si="274"/>
        <v>7</v>
      </c>
      <c r="AJ263" s="74">
        <f t="shared" si="275"/>
        <v>3</v>
      </c>
      <c r="AK263" s="74">
        <f t="shared" si="276"/>
        <v>5</v>
      </c>
      <c r="AL263" s="74">
        <f t="shared" si="277"/>
        <v>6</v>
      </c>
      <c r="AM263" s="74">
        <f t="shared" si="278"/>
        <v>7</v>
      </c>
      <c r="AN263" s="74">
        <f t="shared" si="279"/>
        <v>5</v>
      </c>
      <c r="AO263" s="74">
        <f t="shared" si="280"/>
        <v>6</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241</v>
      </c>
      <c r="W264" s="74">
        <f t="shared" si="264"/>
        <v>25</v>
      </c>
      <c r="Y264" s="74">
        <v>90</v>
      </c>
      <c r="Z264" s="74">
        <f t="shared" si="265"/>
        <v>28</v>
      </c>
      <c r="AA264" s="74">
        <f t="shared" si="266"/>
        <v>30</v>
      </c>
      <c r="AB264" s="74">
        <f t="shared" si="267"/>
        <v>25</v>
      </c>
      <c r="AC264" s="74">
        <f t="shared" si="268"/>
        <v>23</v>
      </c>
      <c r="AD264" s="74">
        <f t="shared" si="269"/>
        <v>22</v>
      </c>
      <c r="AE264" s="74">
        <f t="shared" si="270"/>
        <v>25</v>
      </c>
      <c r="AF264" s="74">
        <f t="shared" si="271"/>
        <v>18</v>
      </c>
      <c r="AG264" s="74">
        <f t="shared" si="272"/>
        <v>14</v>
      </c>
      <c r="AH264" s="74">
        <f t="shared" si="273"/>
        <v>10</v>
      </c>
      <c r="AI264" s="74">
        <f t="shared" si="274"/>
        <v>8</v>
      </c>
      <c r="AJ264" s="74">
        <f t="shared" si="275"/>
        <v>4</v>
      </c>
      <c r="AK264" s="74">
        <f t="shared" si="276"/>
        <v>6</v>
      </c>
      <c r="AL264" s="74">
        <f t="shared" si="277"/>
        <v>7</v>
      </c>
      <c r="AM264" s="74">
        <f t="shared" si="278"/>
        <v>8</v>
      </c>
      <c r="AN264" s="74">
        <f t="shared" si="279"/>
        <v>6</v>
      </c>
      <c r="AO264" s="74">
        <f t="shared" si="280"/>
        <v>7</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257</v>
      </c>
      <c r="W265" s="74">
        <f t="shared" si="264"/>
        <v>26</v>
      </c>
      <c r="Y265" s="74">
        <v>91</v>
      </c>
      <c r="Z265" s="74">
        <f t="shared" si="265"/>
        <v>29</v>
      </c>
      <c r="AA265" s="74">
        <f t="shared" si="266"/>
        <v>31</v>
      </c>
      <c r="AB265" s="74">
        <f t="shared" si="267"/>
        <v>26</v>
      </c>
      <c r="AC265" s="74">
        <f t="shared" si="268"/>
        <v>24</v>
      </c>
      <c r="AD265" s="74">
        <f t="shared" si="269"/>
        <v>23</v>
      </c>
      <c r="AE265" s="74">
        <f t="shared" si="270"/>
        <v>26</v>
      </c>
      <c r="AF265" s="74">
        <f t="shared" si="271"/>
        <v>19</v>
      </c>
      <c r="AG265" s="74">
        <f t="shared" si="272"/>
        <v>15</v>
      </c>
      <c r="AH265" s="74">
        <f t="shared" si="273"/>
        <v>11</v>
      </c>
      <c r="AI265" s="74">
        <f t="shared" si="274"/>
        <v>9</v>
      </c>
      <c r="AJ265" s="74">
        <f t="shared" si="275"/>
        <v>5</v>
      </c>
      <c r="AK265" s="74">
        <f t="shared" si="276"/>
        <v>7</v>
      </c>
      <c r="AL265" s="74">
        <f t="shared" si="277"/>
        <v>8</v>
      </c>
      <c r="AM265" s="74">
        <f t="shared" si="278"/>
        <v>9</v>
      </c>
      <c r="AN265" s="74">
        <f t="shared" si="279"/>
        <v>7</v>
      </c>
      <c r="AO265" s="74">
        <f t="shared" si="280"/>
        <v>8</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273</v>
      </c>
      <c r="W266" s="74">
        <f t="shared" si="264"/>
        <v>27</v>
      </c>
      <c r="Y266" s="74">
        <v>92</v>
      </c>
      <c r="Z266" s="74">
        <f t="shared" si="265"/>
        <v>30</v>
      </c>
      <c r="AA266" s="74">
        <f t="shared" si="266"/>
        <v>32</v>
      </c>
      <c r="AB266" s="74">
        <f t="shared" si="267"/>
        <v>27</v>
      </c>
      <c r="AC266" s="74">
        <f t="shared" si="268"/>
        <v>25</v>
      </c>
      <c r="AD266" s="74">
        <f t="shared" si="269"/>
        <v>24</v>
      </c>
      <c r="AE266" s="74">
        <f t="shared" si="270"/>
        <v>27</v>
      </c>
      <c r="AF266" s="74">
        <f t="shared" si="271"/>
        <v>20</v>
      </c>
      <c r="AG266" s="74">
        <f t="shared" si="272"/>
        <v>16</v>
      </c>
      <c r="AH266" s="74">
        <f t="shared" si="273"/>
        <v>12</v>
      </c>
      <c r="AI266" s="74">
        <f t="shared" si="274"/>
        <v>10</v>
      </c>
      <c r="AJ266" s="74">
        <f t="shared" si="275"/>
        <v>6</v>
      </c>
      <c r="AK266" s="74">
        <f t="shared" si="276"/>
        <v>8</v>
      </c>
      <c r="AL266" s="74">
        <f t="shared" si="277"/>
        <v>9</v>
      </c>
      <c r="AM266" s="74">
        <f t="shared" si="278"/>
        <v>10</v>
      </c>
      <c r="AN266" s="74">
        <f t="shared" si="279"/>
        <v>8</v>
      </c>
      <c r="AO266" s="74">
        <f t="shared" si="280"/>
        <v>9</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289</v>
      </c>
      <c r="W267" s="74">
        <f t="shared" si="264"/>
        <v>28</v>
      </c>
      <c r="Y267" s="74">
        <v>93</v>
      </c>
      <c r="Z267" s="74">
        <f t="shared" si="265"/>
        <v>31</v>
      </c>
      <c r="AA267" s="74">
        <f t="shared" si="266"/>
        <v>33</v>
      </c>
      <c r="AB267" s="74">
        <f t="shared" si="267"/>
        <v>28</v>
      </c>
      <c r="AC267" s="74">
        <f t="shared" si="268"/>
        <v>26</v>
      </c>
      <c r="AD267" s="74">
        <f t="shared" si="269"/>
        <v>25</v>
      </c>
      <c r="AE267" s="74">
        <f t="shared" si="270"/>
        <v>28</v>
      </c>
      <c r="AF267" s="74">
        <f t="shared" si="271"/>
        <v>21</v>
      </c>
      <c r="AG267" s="74">
        <f t="shared" si="272"/>
        <v>17</v>
      </c>
      <c r="AH267" s="74">
        <f t="shared" si="273"/>
        <v>13</v>
      </c>
      <c r="AI267" s="74">
        <f t="shared" si="274"/>
        <v>11</v>
      </c>
      <c r="AJ267" s="74">
        <f t="shared" si="275"/>
        <v>7</v>
      </c>
      <c r="AK267" s="74">
        <f t="shared" si="276"/>
        <v>9</v>
      </c>
      <c r="AL267" s="74">
        <f t="shared" si="277"/>
        <v>10</v>
      </c>
      <c r="AM267" s="74">
        <f t="shared" si="278"/>
        <v>11</v>
      </c>
      <c r="AN267" s="74">
        <f t="shared" si="279"/>
        <v>9</v>
      </c>
      <c r="AO267" s="74">
        <f t="shared" si="280"/>
        <v>10</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305</v>
      </c>
      <c r="W268" s="74">
        <f t="shared" si="264"/>
        <v>29</v>
      </c>
      <c r="Y268" s="74">
        <v>94</v>
      </c>
      <c r="Z268" s="74">
        <f t="shared" si="265"/>
        <v>32</v>
      </c>
      <c r="AA268" s="74">
        <f t="shared" si="266"/>
        <v>34</v>
      </c>
      <c r="AB268" s="74">
        <f t="shared" si="267"/>
        <v>29</v>
      </c>
      <c r="AC268" s="74">
        <f t="shared" si="268"/>
        <v>27</v>
      </c>
      <c r="AD268" s="74">
        <f t="shared" si="269"/>
        <v>26</v>
      </c>
      <c r="AE268" s="74">
        <f t="shared" si="270"/>
        <v>29</v>
      </c>
      <c r="AF268" s="74">
        <f t="shared" si="271"/>
        <v>22</v>
      </c>
      <c r="AG268" s="74">
        <f t="shared" si="272"/>
        <v>18</v>
      </c>
      <c r="AH268" s="74">
        <f t="shared" si="273"/>
        <v>14</v>
      </c>
      <c r="AI268" s="74">
        <f t="shared" si="274"/>
        <v>12</v>
      </c>
      <c r="AJ268" s="74">
        <f t="shared" si="275"/>
        <v>8</v>
      </c>
      <c r="AK268" s="74">
        <f t="shared" si="276"/>
        <v>10</v>
      </c>
      <c r="AL268" s="74">
        <f t="shared" si="277"/>
        <v>11</v>
      </c>
      <c r="AM268" s="74">
        <f t="shared" si="278"/>
        <v>12</v>
      </c>
      <c r="AN268" s="74">
        <f t="shared" si="279"/>
        <v>10</v>
      </c>
      <c r="AO268" s="74">
        <f t="shared" si="280"/>
        <v>11</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321</v>
      </c>
      <c r="W269" s="74">
        <f t="shared" si="264"/>
        <v>30</v>
      </c>
      <c r="Y269" s="74">
        <v>95</v>
      </c>
      <c r="Z269" s="74">
        <f t="shared" si="265"/>
        <v>33</v>
      </c>
      <c r="AA269" s="74">
        <f t="shared" si="266"/>
        <v>35</v>
      </c>
      <c r="AB269" s="74">
        <f t="shared" si="267"/>
        <v>30</v>
      </c>
      <c r="AC269" s="74">
        <f t="shared" si="268"/>
        <v>28</v>
      </c>
      <c r="AD269" s="74">
        <f t="shared" si="269"/>
        <v>27</v>
      </c>
      <c r="AE269" s="74">
        <f t="shared" si="270"/>
        <v>30</v>
      </c>
      <c r="AF269" s="74">
        <f t="shared" si="271"/>
        <v>23</v>
      </c>
      <c r="AG269" s="74">
        <f t="shared" si="272"/>
        <v>19</v>
      </c>
      <c r="AH269" s="74">
        <f t="shared" si="273"/>
        <v>15</v>
      </c>
      <c r="AI269" s="74">
        <f t="shared" si="274"/>
        <v>13</v>
      </c>
      <c r="AJ269" s="74">
        <f t="shared" si="275"/>
        <v>9</v>
      </c>
      <c r="AK269" s="74">
        <f t="shared" si="276"/>
        <v>11</v>
      </c>
      <c r="AL269" s="74">
        <f t="shared" si="277"/>
        <v>12</v>
      </c>
      <c r="AM269" s="74">
        <f t="shared" si="278"/>
        <v>13</v>
      </c>
      <c r="AN269" s="74">
        <f t="shared" si="279"/>
        <v>11</v>
      </c>
      <c r="AO269" s="74">
        <f t="shared" si="280"/>
        <v>12</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337</v>
      </c>
      <c r="W270" s="74">
        <f t="shared" si="264"/>
        <v>31</v>
      </c>
      <c r="Y270" s="74">
        <v>96</v>
      </c>
      <c r="Z270" s="74">
        <f t="shared" si="265"/>
        <v>34</v>
      </c>
      <c r="AA270" s="74">
        <f t="shared" si="266"/>
        <v>36</v>
      </c>
      <c r="AB270" s="74">
        <f t="shared" si="267"/>
        <v>31</v>
      </c>
      <c r="AC270" s="74">
        <f t="shared" si="268"/>
        <v>29</v>
      </c>
      <c r="AD270" s="74">
        <f t="shared" si="269"/>
        <v>28</v>
      </c>
      <c r="AE270" s="74">
        <f t="shared" si="270"/>
        <v>31</v>
      </c>
      <c r="AF270" s="74">
        <f t="shared" si="271"/>
        <v>24</v>
      </c>
      <c r="AG270" s="74">
        <f t="shared" si="272"/>
        <v>20</v>
      </c>
      <c r="AH270" s="74">
        <f t="shared" si="273"/>
        <v>16</v>
      </c>
      <c r="AI270" s="74">
        <f t="shared" si="274"/>
        <v>14</v>
      </c>
      <c r="AJ270" s="74">
        <f t="shared" si="275"/>
        <v>10</v>
      </c>
      <c r="AK270" s="74">
        <f t="shared" si="276"/>
        <v>12</v>
      </c>
      <c r="AL270" s="74">
        <f t="shared" si="277"/>
        <v>13</v>
      </c>
      <c r="AM270" s="74">
        <f t="shared" si="278"/>
        <v>14</v>
      </c>
      <c r="AN270" s="74">
        <f t="shared" si="279"/>
        <v>12</v>
      </c>
      <c r="AO270" s="74">
        <f t="shared" si="280"/>
        <v>13</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353</v>
      </c>
      <c r="W271" s="74">
        <f t="shared" si="264"/>
        <v>32</v>
      </c>
      <c r="Y271" s="74">
        <v>97</v>
      </c>
      <c r="Z271" s="74">
        <f t="shared" si="265"/>
        <v>35</v>
      </c>
      <c r="AA271" s="74">
        <f t="shared" si="266"/>
        <v>37</v>
      </c>
      <c r="AB271" s="74">
        <f t="shared" si="267"/>
        <v>32</v>
      </c>
      <c r="AC271" s="74">
        <f t="shared" si="268"/>
        <v>30</v>
      </c>
      <c r="AD271" s="74">
        <f t="shared" si="269"/>
        <v>29</v>
      </c>
      <c r="AE271" s="74">
        <f t="shared" si="270"/>
        <v>32</v>
      </c>
      <c r="AF271" s="74">
        <f t="shared" si="271"/>
        <v>25</v>
      </c>
      <c r="AG271" s="74">
        <f t="shared" si="272"/>
        <v>21</v>
      </c>
      <c r="AH271" s="74">
        <f t="shared" si="273"/>
        <v>17</v>
      </c>
      <c r="AI271" s="74">
        <f t="shared" si="274"/>
        <v>15</v>
      </c>
      <c r="AJ271" s="74">
        <f t="shared" si="275"/>
        <v>11</v>
      </c>
      <c r="AK271" s="74">
        <f t="shared" si="276"/>
        <v>13</v>
      </c>
      <c r="AL271" s="74">
        <f t="shared" si="277"/>
        <v>14</v>
      </c>
      <c r="AM271" s="74">
        <f t="shared" si="278"/>
        <v>15</v>
      </c>
      <c r="AN271" s="74">
        <f t="shared" si="279"/>
        <v>13</v>
      </c>
      <c r="AO271" s="74">
        <f t="shared" si="280"/>
        <v>14</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369</v>
      </c>
      <c r="W272" s="74">
        <f t="shared" si="264"/>
        <v>33</v>
      </c>
      <c r="Y272" s="74">
        <v>98</v>
      </c>
      <c r="Z272" s="74">
        <f t="shared" si="265"/>
        <v>36</v>
      </c>
      <c r="AA272" s="74">
        <f t="shared" si="266"/>
        <v>38</v>
      </c>
      <c r="AB272" s="74">
        <f t="shared" si="267"/>
        <v>33</v>
      </c>
      <c r="AC272" s="74">
        <f t="shared" si="268"/>
        <v>31</v>
      </c>
      <c r="AD272" s="74">
        <f t="shared" si="269"/>
        <v>30</v>
      </c>
      <c r="AE272" s="74">
        <f t="shared" si="270"/>
        <v>33</v>
      </c>
      <c r="AF272" s="74">
        <f t="shared" si="271"/>
        <v>26</v>
      </c>
      <c r="AG272" s="74">
        <f t="shared" si="272"/>
        <v>22</v>
      </c>
      <c r="AH272" s="74">
        <f t="shared" si="273"/>
        <v>18</v>
      </c>
      <c r="AI272" s="74">
        <f t="shared" si="274"/>
        <v>16</v>
      </c>
      <c r="AJ272" s="74">
        <f t="shared" si="275"/>
        <v>12</v>
      </c>
      <c r="AK272" s="74">
        <f t="shared" si="276"/>
        <v>14</v>
      </c>
      <c r="AL272" s="74">
        <f t="shared" si="277"/>
        <v>15</v>
      </c>
      <c r="AM272" s="74">
        <f t="shared" si="278"/>
        <v>16</v>
      </c>
      <c r="AN272" s="74">
        <f t="shared" si="279"/>
        <v>14</v>
      </c>
      <c r="AO272" s="74">
        <f t="shared" si="280"/>
        <v>15</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385</v>
      </c>
      <c r="W273" s="74">
        <f t="shared" si="264"/>
        <v>34</v>
      </c>
      <c r="Y273" s="74">
        <v>99</v>
      </c>
      <c r="Z273" s="74">
        <f t="shared" si="265"/>
        <v>37</v>
      </c>
      <c r="AA273" s="74">
        <f t="shared" si="266"/>
        <v>39</v>
      </c>
      <c r="AB273" s="74">
        <f t="shared" si="267"/>
        <v>34</v>
      </c>
      <c r="AC273" s="74">
        <f t="shared" si="268"/>
        <v>32</v>
      </c>
      <c r="AD273" s="74">
        <f t="shared" si="269"/>
        <v>31</v>
      </c>
      <c r="AE273" s="74">
        <f t="shared" si="270"/>
        <v>34</v>
      </c>
      <c r="AF273" s="74">
        <f t="shared" si="271"/>
        <v>27</v>
      </c>
      <c r="AG273" s="74">
        <f t="shared" si="272"/>
        <v>23</v>
      </c>
      <c r="AH273" s="74">
        <f t="shared" si="273"/>
        <v>19</v>
      </c>
      <c r="AI273" s="74">
        <f t="shared" si="274"/>
        <v>17</v>
      </c>
      <c r="AJ273" s="74">
        <f t="shared" si="275"/>
        <v>13</v>
      </c>
      <c r="AK273" s="74">
        <f t="shared" si="276"/>
        <v>15</v>
      </c>
      <c r="AL273" s="74">
        <f t="shared" si="277"/>
        <v>16</v>
      </c>
      <c r="AM273" s="74">
        <f t="shared" si="278"/>
        <v>17</v>
      </c>
      <c r="AN273" s="74">
        <f t="shared" si="279"/>
        <v>15</v>
      </c>
      <c r="AO273" s="74">
        <f t="shared" si="280"/>
        <v>16</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401</v>
      </c>
      <c r="W274" s="74">
        <f t="shared" si="264"/>
        <v>35</v>
      </c>
      <c r="Y274" s="74">
        <v>100</v>
      </c>
      <c r="Z274" s="74">
        <f t="shared" si="265"/>
        <v>38</v>
      </c>
      <c r="AA274" s="74">
        <f t="shared" si="266"/>
        <v>40</v>
      </c>
      <c r="AB274" s="74">
        <f t="shared" si="267"/>
        <v>35</v>
      </c>
      <c r="AC274" s="74">
        <f t="shared" si="268"/>
        <v>33</v>
      </c>
      <c r="AD274" s="74">
        <f t="shared" si="269"/>
        <v>32</v>
      </c>
      <c r="AE274" s="74">
        <f t="shared" si="270"/>
        <v>35</v>
      </c>
      <c r="AF274" s="74">
        <f t="shared" si="271"/>
        <v>28</v>
      </c>
      <c r="AG274" s="74">
        <f t="shared" si="272"/>
        <v>24</v>
      </c>
      <c r="AH274" s="74">
        <f t="shared" si="273"/>
        <v>20</v>
      </c>
      <c r="AI274" s="74">
        <f t="shared" si="274"/>
        <v>18</v>
      </c>
      <c r="AJ274" s="74">
        <f t="shared" si="275"/>
        <v>14</v>
      </c>
      <c r="AK274" s="74">
        <f t="shared" si="276"/>
        <v>16</v>
      </c>
      <c r="AL274" s="74">
        <f t="shared" si="277"/>
        <v>17</v>
      </c>
      <c r="AM274" s="74">
        <f t="shared" si="278"/>
        <v>18</v>
      </c>
      <c r="AN274" s="74">
        <f t="shared" si="279"/>
        <v>16</v>
      </c>
      <c r="AO274" s="74">
        <f t="shared" si="280"/>
        <v>17</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50.303478623719343</v>
      </c>
      <c r="D279" s="120">
        <f>'SLM Data'!E132</f>
        <v>53.15911712738896</v>
      </c>
      <c r="E279" s="120">
        <f>'SLM Data'!F132</f>
        <v>46.381902236310694</v>
      </c>
      <c r="F279" s="120">
        <f>'SLM Data'!G132</f>
        <v>45.594662411431926</v>
      </c>
      <c r="G279" s="120">
        <f>'SLM Data'!H132</f>
        <v>47.381377203180605</v>
      </c>
      <c r="H279" s="120">
        <f>'SLM Data'!I132</f>
        <v>48.496357412366905</v>
      </c>
      <c r="I279" s="120">
        <f>'SLM Data'!J132</f>
        <v>41.102419555384444</v>
      </c>
      <c r="J279" s="120">
        <f>'SLM Data'!K132</f>
        <v>36.115339102528473</v>
      </c>
      <c r="K279" s="120">
        <f>'SLM Data'!L132</f>
        <v>30.711670454381533</v>
      </c>
      <c r="L279" s="120">
        <f>'SLM Data'!M132</f>
        <v>27.532618758958861</v>
      </c>
      <c r="M279" s="120">
        <f>'SLM Data'!N132</f>
        <v>23.407446115332693</v>
      </c>
      <c r="N279" s="120">
        <f>'SLM Data'!O132</f>
        <v>22.806918523037631</v>
      </c>
      <c r="O279" s="120">
        <f>'SLM Data'!P132</f>
        <v>20.523624415055444</v>
      </c>
      <c r="P279" s="120">
        <f>'SLM Data'!Q132</f>
        <v>18.676952281953533</v>
      </c>
      <c r="Q279" s="120">
        <f>'SLM Data'!R132</f>
        <v>13.517755335526067</v>
      </c>
      <c r="R279" s="120">
        <f>'SLM Data'!S132</f>
        <v>11.006949541539491</v>
      </c>
      <c r="S279" s="120">
        <f>'SLM Data'!T132</f>
        <v>13.513902568776414</v>
      </c>
      <c r="T279" s="120">
        <f>'SLM Data'!U132</f>
        <v>11.286326600302958</v>
      </c>
      <c r="V279" s="74">
        <f>MATCH(LOOKUP(32,V282:V366),V282:V366,1)</f>
        <v>54</v>
      </c>
      <c r="W279" s="74">
        <f>MATCH(LOOKUP(8,W282:W366),W282:W366,1)</f>
        <v>57</v>
      </c>
      <c r="Y279" s="74">
        <f ca="1">OFFSET(Y281,MIN(V279:W279),0)</f>
        <v>69</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-48</v>
      </c>
      <c r="Y282" s="74">
        <v>16</v>
      </c>
      <c r="Z282" s="120">
        <f t="shared" ref="Z282:Z313" si="295">ROUND(C$279-C282,0)</f>
        <v>-46</v>
      </c>
      <c r="AA282" s="120">
        <f t="shared" ref="AA282:AA313" si="296">ROUND(D$279-D282,0)</f>
        <v>-43</v>
      </c>
      <c r="AB282" s="120">
        <f t="shared" ref="AB282:AB313" si="297">ROUND(E$279-E282,0)</f>
        <v>-50</v>
      </c>
      <c r="AC282" s="120">
        <f t="shared" ref="AC282:AC313" si="298">ROUND(F$279-F282,0)</f>
        <v>-50</v>
      </c>
      <c r="AD282" s="120">
        <f t="shared" ref="AD282:AD313" si="299">ROUND(G$279-G282,0)</f>
        <v>-49</v>
      </c>
      <c r="AE282" s="120">
        <f t="shared" ref="AE282:AE313" si="300">ROUND(H$279-H282,0)</f>
        <v>-48</v>
      </c>
      <c r="AF282" s="120">
        <f t="shared" ref="AF282:AF313" si="301">ROUND(I$279-I282,0)</f>
        <v>-54</v>
      </c>
      <c r="AG282" s="120">
        <f t="shared" ref="AG282:AG313" si="302">ROUND(J$279-J282,0)</f>
        <v>-58</v>
      </c>
      <c r="AH282" s="120">
        <f t="shared" ref="AH282:AH313" si="303">ROUND(K$279-K282,0)</f>
        <v>-62</v>
      </c>
      <c r="AI282" s="120">
        <f t="shared" ref="AI282:AI313" si="304">ROUND(L$279-L282,0)</f>
        <v>-64</v>
      </c>
      <c r="AJ282" s="120">
        <f t="shared" ref="AJ282:AJ313" si="305">ROUND(M$279-M282,0)</f>
        <v>-68</v>
      </c>
      <c r="AK282" s="120">
        <f t="shared" ref="AK282:AK313" si="306">ROUND(N$279-N282,0)</f>
        <v>-65</v>
      </c>
      <c r="AL282" s="120">
        <f t="shared" ref="AL282:AL313" si="307">ROUND(O$279-O282,0)</f>
        <v>-64</v>
      </c>
      <c r="AM282" s="120">
        <f t="shared" ref="AM282:AM313" si="308">ROUND(P$279-P282,0)</f>
        <v>-63</v>
      </c>
      <c r="AN282" s="120">
        <f t="shared" ref="AN282:AN313" si="309">ROUND(Q$279-Q282,0)</f>
        <v>-65</v>
      </c>
      <c r="AO282" s="120">
        <f t="shared" ref="AO282:AO313" si="310">ROUND(R$279-R282,0)</f>
        <v>-65</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-47</v>
      </c>
      <c r="Y283" s="74">
        <v>17</v>
      </c>
      <c r="Z283" s="120">
        <f t="shared" si="295"/>
        <v>-45</v>
      </c>
      <c r="AA283" s="120">
        <f t="shared" si="296"/>
        <v>-42</v>
      </c>
      <c r="AB283" s="120">
        <f t="shared" si="297"/>
        <v>-49</v>
      </c>
      <c r="AC283" s="120">
        <f t="shared" si="298"/>
        <v>-49</v>
      </c>
      <c r="AD283" s="120">
        <f t="shared" si="299"/>
        <v>-48</v>
      </c>
      <c r="AE283" s="120">
        <f t="shared" si="300"/>
        <v>-47</v>
      </c>
      <c r="AF283" s="120">
        <f t="shared" si="301"/>
        <v>-53</v>
      </c>
      <c r="AG283" s="120">
        <f t="shared" si="302"/>
        <v>-57</v>
      </c>
      <c r="AH283" s="120">
        <f t="shared" si="303"/>
        <v>-61</v>
      </c>
      <c r="AI283" s="120">
        <f t="shared" si="304"/>
        <v>-63</v>
      </c>
      <c r="AJ283" s="120">
        <f t="shared" si="305"/>
        <v>-67</v>
      </c>
      <c r="AK283" s="120">
        <f t="shared" si="306"/>
        <v>-64</v>
      </c>
      <c r="AL283" s="120">
        <f t="shared" si="307"/>
        <v>-63</v>
      </c>
      <c r="AM283" s="120">
        <f t="shared" si="308"/>
        <v>-62</v>
      </c>
      <c r="AN283" s="120">
        <f t="shared" si="309"/>
        <v>-64</v>
      </c>
      <c r="AO283" s="120">
        <f t="shared" si="310"/>
        <v>-64</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-46</v>
      </c>
      <c r="Y284" s="74">
        <v>18</v>
      </c>
      <c r="Z284" s="120">
        <f t="shared" si="295"/>
        <v>-44</v>
      </c>
      <c r="AA284" s="120">
        <f t="shared" si="296"/>
        <v>-41</v>
      </c>
      <c r="AB284" s="120">
        <f t="shared" si="297"/>
        <v>-48</v>
      </c>
      <c r="AC284" s="120">
        <f t="shared" si="298"/>
        <v>-48</v>
      </c>
      <c r="AD284" s="120">
        <f t="shared" si="299"/>
        <v>-47</v>
      </c>
      <c r="AE284" s="120">
        <f t="shared" si="300"/>
        <v>-46</v>
      </c>
      <c r="AF284" s="120">
        <f t="shared" si="301"/>
        <v>-52</v>
      </c>
      <c r="AG284" s="120">
        <f t="shared" si="302"/>
        <v>-56</v>
      </c>
      <c r="AH284" s="120">
        <f t="shared" si="303"/>
        <v>-60</v>
      </c>
      <c r="AI284" s="120">
        <f t="shared" si="304"/>
        <v>-62</v>
      </c>
      <c r="AJ284" s="120">
        <f t="shared" si="305"/>
        <v>-66</v>
      </c>
      <c r="AK284" s="120">
        <f t="shared" si="306"/>
        <v>-63</v>
      </c>
      <c r="AL284" s="120">
        <f t="shared" si="307"/>
        <v>-62</v>
      </c>
      <c r="AM284" s="120">
        <f t="shared" si="308"/>
        <v>-61</v>
      </c>
      <c r="AN284" s="120">
        <f t="shared" si="309"/>
        <v>-63</v>
      </c>
      <c r="AO284" s="120">
        <f t="shared" si="310"/>
        <v>-63</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-45</v>
      </c>
      <c r="Y285" s="74">
        <v>19</v>
      </c>
      <c r="Z285" s="120">
        <f t="shared" si="295"/>
        <v>-43</v>
      </c>
      <c r="AA285" s="120">
        <f t="shared" si="296"/>
        <v>-40</v>
      </c>
      <c r="AB285" s="120">
        <f t="shared" si="297"/>
        <v>-47</v>
      </c>
      <c r="AC285" s="120">
        <f t="shared" si="298"/>
        <v>-47</v>
      </c>
      <c r="AD285" s="120">
        <f t="shared" si="299"/>
        <v>-46</v>
      </c>
      <c r="AE285" s="120">
        <f t="shared" si="300"/>
        <v>-45</v>
      </c>
      <c r="AF285" s="120">
        <f t="shared" si="301"/>
        <v>-51</v>
      </c>
      <c r="AG285" s="120">
        <f t="shared" si="302"/>
        <v>-55</v>
      </c>
      <c r="AH285" s="120">
        <f t="shared" si="303"/>
        <v>-59</v>
      </c>
      <c r="AI285" s="120">
        <f t="shared" si="304"/>
        <v>-61</v>
      </c>
      <c r="AJ285" s="120">
        <f t="shared" si="305"/>
        <v>-65</v>
      </c>
      <c r="AK285" s="120">
        <f t="shared" si="306"/>
        <v>-62</v>
      </c>
      <c r="AL285" s="120">
        <f t="shared" si="307"/>
        <v>-61</v>
      </c>
      <c r="AM285" s="120">
        <f t="shared" si="308"/>
        <v>-60</v>
      </c>
      <c r="AN285" s="120">
        <f t="shared" si="309"/>
        <v>-62</v>
      </c>
      <c r="AO285" s="120">
        <f t="shared" si="310"/>
        <v>-62</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-44</v>
      </c>
      <c r="Y286" s="74">
        <v>20</v>
      </c>
      <c r="Z286" s="120">
        <f t="shared" si="295"/>
        <v>-42</v>
      </c>
      <c r="AA286" s="120">
        <f t="shared" si="296"/>
        <v>-39</v>
      </c>
      <c r="AB286" s="120">
        <f t="shared" si="297"/>
        <v>-46</v>
      </c>
      <c r="AC286" s="120">
        <f t="shared" si="298"/>
        <v>-46</v>
      </c>
      <c r="AD286" s="120">
        <f t="shared" si="299"/>
        <v>-45</v>
      </c>
      <c r="AE286" s="120">
        <f t="shared" si="300"/>
        <v>-44</v>
      </c>
      <c r="AF286" s="120">
        <f t="shared" si="301"/>
        <v>-50</v>
      </c>
      <c r="AG286" s="120">
        <f t="shared" si="302"/>
        <v>-54</v>
      </c>
      <c r="AH286" s="120">
        <f t="shared" si="303"/>
        <v>-58</v>
      </c>
      <c r="AI286" s="120">
        <f t="shared" si="304"/>
        <v>-60</v>
      </c>
      <c r="AJ286" s="120">
        <f t="shared" si="305"/>
        <v>-64</v>
      </c>
      <c r="AK286" s="120">
        <f t="shared" si="306"/>
        <v>-61</v>
      </c>
      <c r="AL286" s="120">
        <f t="shared" si="307"/>
        <v>-60</v>
      </c>
      <c r="AM286" s="120">
        <f t="shared" si="308"/>
        <v>-59</v>
      </c>
      <c r="AN286" s="120">
        <f t="shared" si="309"/>
        <v>-61</v>
      </c>
      <c r="AO286" s="120">
        <f t="shared" si="310"/>
        <v>-61</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-43</v>
      </c>
      <c r="Y287" s="74">
        <v>21</v>
      </c>
      <c r="Z287" s="120">
        <f t="shared" si="295"/>
        <v>-41</v>
      </c>
      <c r="AA287" s="120">
        <f t="shared" si="296"/>
        <v>-38</v>
      </c>
      <c r="AB287" s="120">
        <f t="shared" si="297"/>
        <v>-45</v>
      </c>
      <c r="AC287" s="120">
        <f t="shared" si="298"/>
        <v>-45</v>
      </c>
      <c r="AD287" s="120">
        <f t="shared" si="299"/>
        <v>-44</v>
      </c>
      <c r="AE287" s="120">
        <f t="shared" si="300"/>
        <v>-43</v>
      </c>
      <c r="AF287" s="120">
        <f t="shared" si="301"/>
        <v>-49</v>
      </c>
      <c r="AG287" s="120">
        <f t="shared" si="302"/>
        <v>-53</v>
      </c>
      <c r="AH287" s="120">
        <f t="shared" si="303"/>
        <v>-57</v>
      </c>
      <c r="AI287" s="120">
        <f t="shared" si="304"/>
        <v>-59</v>
      </c>
      <c r="AJ287" s="120">
        <f t="shared" si="305"/>
        <v>-63</v>
      </c>
      <c r="AK287" s="120">
        <f t="shared" si="306"/>
        <v>-60</v>
      </c>
      <c r="AL287" s="120">
        <f t="shared" si="307"/>
        <v>-59</v>
      </c>
      <c r="AM287" s="120">
        <f t="shared" si="308"/>
        <v>-58</v>
      </c>
      <c r="AN287" s="120">
        <f t="shared" si="309"/>
        <v>-60</v>
      </c>
      <c r="AO287" s="120">
        <f t="shared" si="310"/>
        <v>-60</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-42</v>
      </c>
      <c r="Y288" s="74">
        <v>22</v>
      </c>
      <c r="Z288" s="120">
        <f t="shared" si="295"/>
        <v>-40</v>
      </c>
      <c r="AA288" s="120">
        <f t="shared" si="296"/>
        <v>-37</v>
      </c>
      <c r="AB288" s="120">
        <f t="shared" si="297"/>
        <v>-44</v>
      </c>
      <c r="AC288" s="120">
        <f t="shared" si="298"/>
        <v>-44</v>
      </c>
      <c r="AD288" s="120">
        <f t="shared" si="299"/>
        <v>-43</v>
      </c>
      <c r="AE288" s="120">
        <f t="shared" si="300"/>
        <v>-42</v>
      </c>
      <c r="AF288" s="120">
        <f t="shared" si="301"/>
        <v>-48</v>
      </c>
      <c r="AG288" s="120">
        <f t="shared" si="302"/>
        <v>-52</v>
      </c>
      <c r="AH288" s="120">
        <f t="shared" si="303"/>
        <v>-56</v>
      </c>
      <c r="AI288" s="120">
        <f t="shared" si="304"/>
        <v>-58</v>
      </c>
      <c r="AJ288" s="120">
        <f t="shared" si="305"/>
        <v>-62</v>
      </c>
      <c r="AK288" s="120">
        <f t="shared" si="306"/>
        <v>-59</v>
      </c>
      <c r="AL288" s="120">
        <f t="shared" si="307"/>
        <v>-58</v>
      </c>
      <c r="AM288" s="120">
        <f t="shared" si="308"/>
        <v>-57</v>
      </c>
      <c r="AN288" s="120">
        <f t="shared" si="309"/>
        <v>-59</v>
      </c>
      <c r="AO288" s="120">
        <f t="shared" si="310"/>
        <v>-59</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-41</v>
      </c>
      <c r="Y289" s="74">
        <v>23</v>
      </c>
      <c r="Z289" s="120">
        <f t="shared" si="295"/>
        <v>-39</v>
      </c>
      <c r="AA289" s="120">
        <f t="shared" si="296"/>
        <v>-36</v>
      </c>
      <c r="AB289" s="120">
        <f t="shared" si="297"/>
        <v>-43</v>
      </c>
      <c r="AC289" s="120">
        <f t="shared" si="298"/>
        <v>-43</v>
      </c>
      <c r="AD289" s="120">
        <f t="shared" si="299"/>
        <v>-42</v>
      </c>
      <c r="AE289" s="120">
        <f t="shared" si="300"/>
        <v>-41</v>
      </c>
      <c r="AF289" s="120">
        <f t="shared" si="301"/>
        <v>-47</v>
      </c>
      <c r="AG289" s="120">
        <f t="shared" si="302"/>
        <v>-51</v>
      </c>
      <c r="AH289" s="120">
        <f t="shared" si="303"/>
        <v>-55</v>
      </c>
      <c r="AI289" s="120">
        <f t="shared" si="304"/>
        <v>-57</v>
      </c>
      <c r="AJ289" s="120">
        <f t="shared" si="305"/>
        <v>-61</v>
      </c>
      <c r="AK289" s="120">
        <f t="shared" si="306"/>
        <v>-58</v>
      </c>
      <c r="AL289" s="120">
        <f t="shared" si="307"/>
        <v>-57</v>
      </c>
      <c r="AM289" s="120">
        <f t="shared" si="308"/>
        <v>-56</v>
      </c>
      <c r="AN289" s="120">
        <f t="shared" si="309"/>
        <v>-58</v>
      </c>
      <c r="AO289" s="120">
        <f t="shared" si="310"/>
        <v>-58</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-40</v>
      </c>
      <c r="Y290" s="74">
        <v>24</v>
      </c>
      <c r="Z290" s="120">
        <f t="shared" si="295"/>
        <v>-38</v>
      </c>
      <c r="AA290" s="120">
        <f t="shared" si="296"/>
        <v>-35</v>
      </c>
      <c r="AB290" s="120">
        <f t="shared" si="297"/>
        <v>-42</v>
      </c>
      <c r="AC290" s="120">
        <f t="shared" si="298"/>
        <v>-42</v>
      </c>
      <c r="AD290" s="120">
        <f t="shared" si="299"/>
        <v>-41</v>
      </c>
      <c r="AE290" s="120">
        <f t="shared" si="300"/>
        <v>-40</v>
      </c>
      <c r="AF290" s="120">
        <f t="shared" si="301"/>
        <v>-46</v>
      </c>
      <c r="AG290" s="120">
        <f t="shared" si="302"/>
        <v>-50</v>
      </c>
      <c r="AH290" s="120">
        <f t="shared" si="303"/>
        <v>-54</v>
      </c>
      <c r="AI290" s="120">
        <f t="shared" si="304"/>
        <v>-56</v>
      </c>
      <c r="AJ290" s="120">
        <f t="shared" si="305"/>
        <v>-60</v>
      </c>
      <c r="AK290" s="120">
        <f t="shared" si="306"/>
        <v>-57</v>
      </c>
      <c r="AL290" s="120">
        <f t="shared" si="307"/>
        <v>-56</v>
      </c>
      <c r="AM290" s="120">
        <f t="shared" si="308"/>
        <v>-55</v>
      </c>
      <c r="AN290" s="120">
        <f t="shared" si="309"/>
        <v>-57</v>
      </c>
      <c r="AO290" s="120">
        <f t="shared" si="310"/>
        <v>-57</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-39</v>
      </c>
      <c r="Y291" s="74">
        <v>25</v>
      </c>
      <c r="Z291" s="120">
        <f t="shared" si="295"/>
        <v>-37</v>
      </c>
      <c r="AA291" s="120">
        <f t="shared" si="296"/>
        <v>-34</v>
      </c>
      <c r="AB291" s="120">
        <f t="shared" si="297"/>
        <v>-41</v>
      </c>
      <c r="AC291" s="120">
        <f t="shared" si="298"/>
        <v>-41</v>
      </c>
      <c r="AD291" s="120">
        <f t="shared" si="299"/>
        <v>-40</v>
      </c>
      <c r="AE291" s="120">
        <f t="shared" si="300"/>
        <v>-39</v>
      </c>
      <c r="AF291" s="120">
        <f t="shared" si="301"/>
        <v>-45</v>
      </c>
      <c r="AG291" s="120">
        <f t="shared" si="302"/>
        <v>-49</v>
      </c>
      <c r="AH291" s="120">
        <f t="shared" si="303"/>
        <v>-53</v>
      </c>
      <c r="AI291" s="120">
        <f t="shared" si="304"/>
        <v>-55</v>
      </c>
      <c r="AJ291" s="120">
        <f t="shared" si="305"/>
        <v>-59</v>
      </c>
      <c r="AK291" s="120">
        <f t="shared" si="306"/>
        <v>-56</v>
      </c>
      <c r="AL291" s="120">
        <f t="shared" si="307"/>
        <v>-55</v>
      </c>
      <c r="AM291" s="120">
        <f t="shared" si="308"/>
        <v>-54</v>
      </c>
      <c r="AN291" s="120">
        <f t="shared" si="309"/>
        <v>-56</v>
      </c>
      <c r="AO291" s="120">
        <f t="shared" si="310"/>
        <v>-56</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-38</v>
      </c>
      <c r="Y292" s="74">
        <v>26</v>
      </c>
      <c r="Z292" s="120">
        <f t="shared" si="295"/>
        <v>-36</v>
      </c>
      <c r="AA292" s="120">
        <f t="shared" si="296"/>
        <v>-33</v>
      </c>
      <c r="AB292" s="120">
        <f t="shared" si="297"/>
        <v>-40</v>
      </c>
      <c r="AC292" s="120">
        <f t="shared" si="298"/>
        <v>-40</v>
      </c>
      <c r="AD292" s="120">
        <f t="shared" si="299"/>
        <v>-39</v>
      </c>
      <c r="AE292" s="120">
        <f t="shared" si="300"/>
        <v>-38</v>
      </c>
      <c r="AF292" s="120">
        <f t="shared" si="301"/>
        <v>-44</v>
      </c>
      <c r="AG292" s="120">
        <f t="shared" si="302"/>
        <v>-48</v>
      </c>
      <c r="AH292" s="120">
        <f t="shared" si="303"/>
        <v>-52</v>
      </c>
      <c r="AI292" s="120">
        <f t="shared" si="304"/>
        <v>-54</v>
      </c>
      <c r="AJ292" s="120">
        <f t="shared" si="305"/>
        <v>-58</v>
      </c>
      <c r="AK292" s="120">
        <f t="shared" si="306"/>
        <v>-55</v>
      </c>
      <c r="AL292" s="120">
        <f t="shared" si="307"/>
        <v>-54</v>
      </c>
      <c r="AM292" s="120">
        <f t="shared" si="308"/>
        <v>-53</v>
      </c>
      <c r="AN292" s="120">
        <f t="shared" si="309"/>
        <v>-55</v>
      </c>
      <c r="AO292" s="120">
        <f t="shared" si="310"/>
        <v>-55</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-37</v>
      </c>
      <c r="Y293" s="74">
        <v>27</v>
      </c>
      <c r="Z293" s="120">
        <f t="shared" si="295"/>
        <v>-35</v>
      </c>
      <c r="AA293" s="120">
        <f t="shared" si="296"/>
        <v>-32</v>
      </c>
      <c r="AB293" s="120">
        <f t="shared" si="297"/>
        <v>-39</v>
      </c>
      <c r="AC293" s="120">
        <f t="shared" si="298"/>
        <v>-39</v>
      </c>
      <c r="AD293" s="120">
        <f t="shared" si="299"/>
        <v>-38</v>
      </c>
      <c r="AE293" s="120">
        <f t="shared" si="300"/>
        <v>-37</v>
      </c>
      <c r="AF293" s="120">
        <f t="shared" si="301"/>
        <v>-43</v>
      </c>
      <c r="AG293" s="120">
        <f t="shared" si="302"/>
        <v>-47</v>
      </c>
      <c r="AH293" s="120">
        <f t="shared" si="303"/>
        <v>-51</v>
      </c>
      <c r="AI293" s="120">
        <f t="shared" si="304"/>
        <v>-53</v>
      </c>
      <c r="AJ293" s="120">
        <f t="shared" si="305"/>
        <v>-57</v>
      </c>
      <c r="AK293" s="120">
        <f t="shared" si="306"/>
        <v>-54</v>
      </c>
      <c r="AL293" s="120">
        <f t="shared" si="307"/>
        <v>-53</v>
      </c>
      <c r="AM293" s="120">
        <f t="shared" si="308"/>
        <v>-52</v>
      </c>
      <c r="AN293" s="120">
        <f t="shared" si="309"/>
        <v>-54</v>
      </c>
      <c r="AO293" s="120">
        <f t="shared" si="310"/>
        <v>-54</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-36</v>
      </c>
      <c r="Y294" s="74">
        <v>28</v>
      </c>
      <c r="Z294" s="120">
        <f t="shared" si="295"/>
        <v>-34</v>
      </c>
      <c r="AA294" s="120">
        <f t="shared" si="296"/>
        <v>-31</v>
      </c>
      <c r="AB294" s="120">
        <f t="shared" si="297"/>
        <v>-38</v>
      </c>
      <c r="AC294" s="120">
        <f t="shared" si="298"/>
        <v>-38</v>
      </c>
      <c r="AD294" s="120">
        <f t="shared" si="299"/>
        <v>-37</v>
      </c>
      <c r="AE294" s="120">
        <f t="shared" si="300"/>
        <v>-36</v>
      </c>
      <c r="AF294" s="120">
        <f t="shared" si="301"/>
        <v>-42</v>
      </c>
      <c r="AG294" s="120">
        <f t="shared" si="302"/>
        <v>-46</v>
      </c>
      <c r="AH294" s="120">
        <f t="shared" si="303"/>
        <v>-50</v>
      </c>
      <c r="AI294" s="120">
        <f t="shared" si="304"/>
        <v>-52</v>
      </c>
      <c r="AJ294" s="120">
        <f t="shared" si="305"/>
        <v>-56</v>
      </c>
      <c r="AK294" s="120">
        <f t="shared" si="306"/>
        <v>-53</v>
      </c>
      <c r="AL294" s="120">
        <f t="shared" si="307"/>
        <v>-52</v>
      </c>
      <c r="AM294" s="120">
        <f t="shared" si="308"/>
        <v>-51</v>
      </c>
      <c r="AN294" s="120">
        <f t="shared" si="309"/>
        <v>-53</v>
      </c>
      <c r="AO294" s="120">
        <f t="shared" si="310"/>
        <v>-53</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-35</v>
      </c>
      <c r="Y295" s="74">
        <v>29</v>
      </c>
      <c r="Z295" s="120">
        <f t="shared" si="295"/>
        <v>-33</v>
      </c>
      <c r="AA295" s="120">
        <f t="shared" si="296"/>
        <v>-30</v>
      </c>
      <c r="AB295" s="120">
        <f t="shared" si="297"/>
        <v>-37</v>
      </c>
      <c r="AC295" s="120">
        <f t="shared" si="298"/>
        <v>-37</v>
      </c>
      <c r="AD295" s="120">
        <f t="shared" si="299"/>
        <v>-36</v>
      </c>
      <c r="AE295" s="120">
        <f t="shared" si="300"/>
        <v>-35</v>
      </c>
      <c r="AF295" s="120">
        <f t="shared" si="301"/>
        <v>-41</v>
      </c>
      <c r="AG295" s="120">
        <f t="shared" si="302"/>
        <v>-45</v>
      </c>
      <c r="AH295" s="120">
        <f t="shared" si="303"/>
        <v>-49</v>
      </c>
      <c r="AI295" s="120">
        <f t="shared" si="304"/>
        <v>-51</v>
      </c>
      <c r="AJ295" s="120">
        <f t="shared" si="305"/>
        <v>-55</v>
      </c>
      <c r="AK295" s="120">
        <f t="shared" si="306"/>
        <v>-52</v>
      </c>
      <c r="AL295" s="120">
        <f t="shared" si="307"/>
        <v>-51</v>
      </c>
      <c r="AM295" s="120">
        <f t="shared" si="308"/>
        <v>-50</v>
      </c>
      <c r="AN295" s="120">
        <f t="shared" si="309"/>
        <v>-52</v>
      </c>
      <c r="AO295" s="120">
        <f t="shared" si="310"/>
        <v>-52</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-34</v>
      </c>
      <c r="Y296" s="74">
        <v>30</v>
      </c>
      <c r="Z296" s="120">
        <f t="shared" si="295"/>
        <v>-32</v>
      </c>
      <c r="AA296" s="120">
        <f t="shared" si="296"/>
        <v>-29</v>
      </c>
      <c r="AB296" s="120">
        <f t="shared" si="297"/>
        <v>-36</v>
      </c>
      <c r="AC296" s="120">
        <f t="shared" si="298"/>
        <v>-36</v>
      </c>
      <c r="AD296" s="120">
        <f t="shared" si="299"/>
        <v>-35</v>
      </c>
      <c r="AE296" s="120">
        <f t="shared" si="300"/>
        <v>-34</v>
      </c>
      <c r="AF296" s="120">
        <f t="shared" si="301"/>
        <v>-40</v>
      </c>
      <c r="AG296" s="120">
        <f t="shared" si="302"/>
        <v>-44</v>
      </c>
      <c r="AH296" s="120">
        <f t="shared" si="303"/>
        <v>-48</v>
      </c>
      <c r="AI296" s="120">
        <f t="shared" si="304"/>
        <v>-50</v>
      </c>
      <c r="AJ296" s="120">
        <f t="shared" si="305"/>
        <v>-54</v>
      </c>
      <c r="AK296" s="120">
        <f t="shared" si="306"/>
        <v>-51</v>
      </c>
      <c r="AL296" s="120">
        <f t="shared" si="307"/>
        <v>-50</v>
      </c>
      <c r="AM296" s="120">
        <f t="shared" si="308"/>
        <v>-49</v>
      </c>
      <c r="AN296" s="120">
        <f t="shared" si="309"/>
        <v>-51</v>
      </c>
      <c r="AO296" s="120">
        <f t="shared" si="310"/>
        <v>-51</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-33</v>
      </c>
      <c r="Y297" s="74">
        <v>31</v>
      </c>
      <c r="Z297" s="120">
        <f t="shared" si="295"/>
        <v>-31</v>
      </c>
      <c r="AA297" s="120">
        <f t="shared" si="296"/>
        <v>-28</v>
      </c>
      <c r="AB297" s="120">
        <f t="shared" si="297"/>
        <v>-35</v>
      </c>
      <c r="AC297" s="120">
        <f t="shared" si="298"/>
        <v>-35</v>
      </c>
      <c r="AD297" s="120">
        <f t="shared" si="299"/>
        <v>-34</v>
      </c>
      <c r="AE297" s="120">
        <f t="shared" si="300"/>
        <v>-33</v>
      </c>
      <c r="AF297" s="120">
        <f t="shared" si="301"/>
        <v>-39</v>
      </c>
      <c r="AG297" s="120">
        <f t="shared" si="302"/>
        <v>-43</v>
      </c>
      <c r="AH297" s="120">
        <f t="shared" si="303"/>
        <v>-47</v>
      </c>
      <c r="AI297" s="120">
        <f t="shared" si="304"/>
        <v>-49</v>
      </c>
      <c r="AJ297" s="120">
        <f t="shared" si="305"/>
        <v>-53</v>
      </c>
      <c r="AK297" s="120">
        <f t="shared" si="306"/>
        <v>-50</v>
      </c>
      <c r="AL297" s="120">
        <f t="shared" si="307"/>
        <v>-49</v>
      </c>
      <c r="AM297" s="120">
        <f t="shared" si="308"/>
        <v>-48</v>
      </c>
      <c r="AN297" s="120">
        <f t="shared" si="309"/>
        <v>-50</v>
      </c>
      <c r="AO297" s="120">
        <f t="shared" si="310"/>
        <v>-50</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-32</v>
      </c>
      <c r="Y298" s="74">
        <v>32</v>
      </c>
      <c r="Z298" s="120">
        <f t="shared" si="295"/>
        <v>-30</v>
      </c>
      <c r="AA298" s="120">
        <f t="shared" si="296"/>
        <v>-27</v>
      </c>
      <c r="AB298" s="120">
        <f t="shared" si="297"/>
        <v>-34</v>
      </c>
      <c r="AC298" s="120">
        <f t="shared" si="298"/>
        <v>-34</v>
      </c>
      <c r="AD298" s="120">
        <f t="shared" si="299"/>
        <v>-33</v>
      </c>
      <c r="AE298" s="120">
        <f t="shared" si="300"/>
        <v>-32</v>
      </c>
      <c r="AF298" s="120">
        <f t="shared" si="301"/>
        <v>-38</v>
      </c>
      <c r="AG298" s="120">
        <f t="shared" si="302"/>
        <v>-42</v>
      </c>
      <c r="AH298" s="120">
        <f t="shared" si="303"/>
        <v>-46</v>
      </c>
      <c r="AI298" s="120">
        <f t="shared" si="304"/>
        <v>-48</v>
      </c>
      <c r="AJ298" s="120">
        <f t="shared" si="305"/>
        <v>-52</v>
      </c>
      <c r="AK298" s="120">
        <f t="shared" si="306"/>
        <v>-49</v>
      </c>
      <c r="AL298" s="120">
        <f t="shared" si="307"/>
        <v>-48</v>
      </c>
      <c r="AM298" s="120">
        <f t="shared" si="308"/>
        <v>-47</v>
      </c>
      <c r="AN298" s="120">
        <f t="shared" si="309"/>
        <v>-49</v>
      </c>
      <c r="AO298" s="120">
        <f t="shared" si="310"/>
        <v>-49</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-31</v>
      </c>
      <c r="Y299" s="74">
        <v>33</v>
      </c>
      <c r="Z299" s="120">
        <f t="shared" si="295"/>
        <v>-29</v>
      </c>
      <c r="AA299" s="120">
        <f t="shared" si="296"/>
        <v>-26</v>
      </c>
      <c r="AB299" s="120">
        <f t="shared" si="297"/>
        <v>-33</v>
      </c>
      <c r="AC299" s="120">
        <f t="shared" si="298"/>
        <v>-33</v>
      </c>
      <c r="AD299" s="120">
        <f t="shared" si="299"/>
        <v>-32</v>
      </c>
      <c r="AE299" s="120">
        <f t="shared" si="300"/>
        <v>-31</v>
      </c>
      <c r="AF299" s="120">
        <f t="shared" si="301"/>
        <v>-37</v>
      </c>
      <c r="AG299" s="120">
        <f t="shared" si="302"/>
        <v>-41</v>
      </c>
      <c r="AH299" s="120">
        <f t="shared" si="303"/>
        <v>-45</v>
      </c>
      <c r="AI299" s="120">
        <f t="shared" si="304"/>
        <v>-47</v>
      </c>
      <c r="AJ299" s="120">
        <f t="shared" si="305"/>
        <v>-51</v>
      </c>
      <c r="AK299" s="120">
        <f t="shared" si="306"/>
        <v>-48</v>
      </c>
      <c r="AL299" s="120">
        <f t="shared" si="307"/>
        <v>-47</v>
      </c>
      <c r="AM299" s="120">
        <f t="shared" si="308"/>
        <v>-46</v>
      </c>
      <c r="AN299" s="120">
        <f t="shared" si="309"/>
        <v>-48</v>
      </c>
      <c r="AO299" s="120">
        <f t="shared" si="310"/>
        <v>-48</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0</v>
      </c>
      <c r="W300" s="120">
        <f t="shared" si="294"/>
        <v>-30</v>
      </c>
      <c r="Y300" s="74">
        <v>34</v>
      </c>
      <c r="Z300" s="120">
        <f t="shared" si="295"/>
        <v>-28</v>
      </c>
      <c r="AA300" s="120">
        <f t="shared" si="296"/>
        <v>-25</v>
      </c>
      <c r="AB300" s="120">
        <f t="shared" si="297"/>
        <v>-32</v>
      </c>
      <c r="AC300" s="120">
        <f t="shared" si="298"/>
        <v>-32</v>
      </c>
      <c r="AD300" s="120">
        <f t="shared" si="299"/>
        <v>-31</v>
      </c>
      <c r="AE300" s="120">
        <f t="shared" si="300"/>
        <v>-30</v>
      </c>
      <c r="AF300" s="120">
        <f t="shared" si="301"/>
        <v>-36</v>
      </c>
      <c r="AG300" s="120">
        <f t="shared" si="302"/>
        <v>-40</v>
      </c>
      <c r="AH300" s="120">
        <f t="shared" si="303"/>
        <v>-44</v>
      </c>
      <c r="AI300" s="120">
        <f t="shared" si="304"/>
        <v>-46</v>
      </c>
      <c r="AJ300" s="120">
        <f t="shared" si="305"/>
        <v>-50</v>
      </c>
      <c r="AK300" s="120">
        <f t="shared" si="306"/>
        <v>-47</v>
      </c>
      <c r="AL300" s="120">
        <f t="shared" si="307"/>
        <v>-46</v>
      </c>
      <c r="AM300" s="120">
        <f t="shared" si="308"/>
        <v>-45</v>
      </c>
      <c r="AN300" s="120">
        <f t="shared" si="309"/>
        <v>-47</v>
      </c>
      <c r="AO300" s="120">
        <f t="shared" si="310"/>
        <v>-47</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0</v>
      </c>
      <c r="W301" s="120">
        <f t="shared" si="294"/>
        <v>-29</v>
      </c>
      <c r="Y301" s="74">
        <v>35</v>
      </c>
      <c r="Z301" s="120">
        <f t="shared" si="295"/>
        <v>-27</v>
      </c>
      <c r="AA301" s="120">
        <f t="shared" si="296"/>
        <v>-24</v>
      </c>
      <c r="AB301" s="120">
        <f t="shared" si="297"/>
        <v>-31</v>
      </c>
      <c r="AC301" s="120">
        <f t="shared" si="298"/>
        <v>-31</v>
      </c>
      <c r="AD301" s="120">
        <f t="shared" si="299"/>
        <v>-30</v>
      </c>
      <c r="AE301" s="120">
        <f t="shared" si="300"/>
        <v>-29</v>
      </c>
      <c r="AF301" s="120">
        <f t="shared" si="301"/>
        <v>-35</v>
      </c>
      <c r="AG301" s="120">
        <f t="shared" si="302"/>
        <v>-39</v>
      </c>
      <c r="AH301" s="120">
        <f t="shared" si="303"/>
        <v>-43</v>
      </c>
      <c r="AI301" s="120">
        <f t="shared" si="304"/>
        <v>-45</v>
      </c>
      <c r="AJ301" s="120">
        <f t="shared" si="305"/>
        <v>-49</v>
      </c>
      <c r="AK301" s="120">
        <f t="shared" si="306"/>
        <v>-46</v>
      </c>
      <c r="AL301" s="120">
        <f t="shared" si="307"/>
        <v>-45</v>
      </c>
      <c r="AM301" s="120">
        <f t="shared" si="308"/>
        <v>-44</v>
      </c>
      <c r="AN301" s="120">
        <f t="shared" si="309"/>
        <v>-46</v>
      </c>
      <c r="AO301" s="120">
        <f t="shared" si="310"/>
        <v>-46</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0</v>
      </c>
      <c r="W302" s="120">
        <f t="shared" si="294"/>
        <v>-28</v>
      </c>
      <c r="Y302" s="74">
        <v>36</v>
      </c>
      <c r="Z302" s="120">
        <f t="shared" si="295"/>
        <v>-26</v>
      </c>
      <c r="AA302" s="120">
        <f t="shared" si="296"/>
        <v>-23</v>
      </c>
      <c r="AB302" s="120">
        <f t="shared" si="297"/>
        <v>-30</v>
      </c>
      <c r="AC302" s="120">
        <f t="shared" si="298"/>
        <v>-30</v>
      </c>
      <c r="AD302" s="120">
        <f t="shared" si="299"/>
        <v>-29</v>
      </c>
      <c r="AE302" s="120">
        <f t="shared" si="300"/>
        <v>-28</v>
      </c>
      <c r="AF302" s="120">
        <f t="shared" si="301"/>
        <v>-34</v>
      </c>
      <c r="AG302" s="120">
        <f t="shared" si="302"/>
        <v>-38</v>
      </c>
      <c r="AH302" s="120">
        <f t="shared" si="303"/>
        <v>-42</v>
      </c>
      <c r="AI302" s="120">
        <f t="shared" si="304"/>
        <v>-44</v>
      </c>
      <c r="AJ302" s="120">
        <f t="shared" si="305"/>
        <v>-48</v>
      </c>
      <c r="AK302" s="120">
        <f t="shared" si="306"/>
        <v>-45</v>
      </c>
      <c r="AL302" s="120">
        <f t="shared" si="307"/>
        <v>-44</v>
      </c>
      <c r="AM302" s="120">
        <f t="shared" si="308"/>
        <v>-43</v>
      </c>
      <c r="AN302" s="120">
        <f t="shared" si="309"/>
        <v>-45</v>
      </c>
      <c r="AO302" s="120">
        <f t="shared" si="310"/>
        <v>-45</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0</v>
      </c>
      <c r="W303" s="120">
        <f t="shared" si="294"/>
        <v>-27</v>
      </c>
      <c r="Y303" s="74">
        <v>37</v>
      </c>
      <c r="Z303" s="120">
        <f t="shared" si="295"/>
        <v>-25</v>
      </c>
      <c r="AA303" s="120">
        <f t="shared" si="296"/>
        <v>-22</v>
      </c>
      <c r="AB303" s="120">
        <f t="shared" si="297"/>
        <v>-29</v>
      </c>
      <c r="AC303" s="120">
        <f t="shared" si="298"/>
        <v>-29</v>
      </c>
      <c r="AD303" s="120">
        <f t="shared" si="299"/>
        <v>-28</v>
      </c>
      <c r="AE303" s="120">
        <f t="shared" si="300"/>
        <v>-27</v>
      </c>
      <c r="AF303" s="120">
        <f t="shared" si="301"/>
        <v>-33</v>
      </c>
      <c r="AG303" s="120">
        <f t="shared" si="302"/>
        <v>-37</v>
      </c>
      <c r="AH303" s="120">
        <f t="shared" si="303"/>
        <v>-41</v>
      </c>
      <c r="AI303" s="120">
        <f t="shared" si="304"/>
        <v>-43</v>
      </c>
      <c r="AJ303" s="120">
        <f t="shared" si="305"/>
        <v>-47</v>
      </c>
      <c r="AK303" s="120">
        <f t="shared" si="306"/>
        <v>-44</v>
      </c>
      <c r="AL303" s="120">
        <f t="shared" si="307"/>
        <v>-43</v>
      </c>
      <c r="AM303" s="120">
        <f t="shared" si="308"/>
        <v>-42</v>
      </c>
      <c r="AN303" s="120">
        <f t="shared" si="309"/>
        <v>-44</v>
      </c>
      <c r="AO303" s="120">
        <f t="shared" si="310"/>
        <v>-44</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0</v>
      </c>
      <c r="W304" s="120">
        <f t="shared" si="294"/>
        <v>-26</v>
      </c>
      <c r="Y304" s="74">
        <v>38</v>
      </c>
      <c r="Z304" s="120">
        <f t="shared" si="295"/>
        <v>-24</v>
      </c>
      <c r="AA304" s="120">
        <f t="shared" si="296"/>
        <v>-21</v>
      </c>
      <c r="AB304" s="120">
        <f t="shared" si="297"/>
        <v>-28</v>
      </c>
      <c r="AC304" s="120">
        <f t="shared" si="298"/>
        <v>-28</v>
      </c>
      <c r="AD304" s="120">
        <f t="shared" si="299"/>
        <v>-27</v>
      </c>
      <c r="AE304" s="120">
        <f t="shared" si="300"/>
        <v>-26</v>
      </c>
      <c r="AF304" s="120">
        <f t="shared" si="301"/>
        <v>-32</v>
      </c>
      <c r="AG304" s="120">
        <f t="shared" si="302"/>
        <v>-36</v>
      </c>
      <c r="AH304" s="120">
        <f t="shared" si="303"/>
        <v>-40</v>
      </c>
      <c r="AI304" s="120">
        <f t="shared" si="304"/>
        <v>-42</v>
      </c>
      <c r="AJ304" s="120">
        <f t="shared" si="305"/>
        <v>-46</v>
      </c>
      <c r="AK304" s="120">
        <f t="shared" si="306"/>
        <v>-43</v>
      </c>
      <c r="AL304" s="120">
        <f t="shared" si="307"/>
        <v>-42</v>
      </c>
      <c r="AM304" s="120">
        <f t="shared" si="308"/>
        <v>-41</v>
      </c>
      <c r="AN304" s="120">
        <f t="shared" si="309"/>
        <v>-43</v>
      </c>
      <c r="AO304" s="120">
        <f t="shared" si="310"/>
        <v>-43</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0</v>
      </c>
      <c r="W305" s="120">
        <f t="shared" si="294"/>
        <v>-25</v>
      </c>
      <c r="Y305" s="74">
        <v>39</v>
      </c>
      <c r="Z305" s="120">
        <f t="shared" si="295"/>
        <v>-23</v>
      </c>
      <c r="AA305" s="120">
        <f t="shared" si="296"/>
        <v>-20</v>
      </c>
      <c r="AB305" s="120">
        <f t="shared" si="297"/>
        <v>-27</v>
      </c>
      <c r="AC305" s="120">
        <f t="shared" si="298"/>
        <v>-27</v>
      </c>
      <c r="AD305" s="120">
        <f t="shared" si="299"/>
        <v>-26</v>
      </c>
      <c r="AE305" s="120">
        <f t="shared" si="300"/>
        <v>-25</v>
      </c>
      <c r="AF305" s="120">
        <f t="shared" si="301"/>
        <v>-31</v>
      </c>
      <c r="AG305" s="120">
        <f t="shared" si="302"/>
        <v>-35</v>
      </c>
      <c r="AH305" s="120">
        <f t="shared" si="303"/>
        <v>-39</v>
      </c>
      <c r="AI305" s="120">
        <f t="shared" si="304"/>
        <v>-41</v>
      </c>
      <c r="AJ305" s="120">
        <f t="shared" si="305"/>
        <v>-45</v>
      </c>
      <c r="AK305" s="120">
        <f t="shared" si="306"/>
        <v>-42</v>
      </c>
      <c r="AL305" s="120">
        <f t="shared" si="307"/>
        <v>-41</v>
      </c>
      <c r="AM305" s="120">
        <f t="shared" si="308"/>
        <v>-40</v>
      </c>
      <c r="AN305" s="120">
        <f t="shared" si="309"/>
        <v>-42</v>
      </c>
      <c r="AO305" s="120">
        <f t="shared" si="310"/>
        <v>-42</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0</v>
      </c>
      <c r="W306" s="120">
        <f t="shared" si="294"/>
        <v>-24</v>
      </c>
      <c r="Y306" s="74">
        <v>40</v>
      </c>
      <c r="Z306" s="120">
        <f t="shared" si="295"/>
        <v>-22</v>
      </c>
      <c r="AA306" s="120">
        <f t="shared" si="296"/>
        <v>-19</v>
      </c>
      <c r="AB306" s="120">
        <f t="shared" si="297"/>
        <v>-26</v>
      </c>
      <c r="AC306" s="120">
        <f t="shared" si="298"/>
        <v>-26</v>
      </c>
      <c r="AD306" s="120">
        <f t="shared" si="299"/>
        <v>-25</v>
      </c>
      <c r="AE306" s="120">
        <f t="shared" si="300"/>
        <v>-24</v>
      </c>
      <c r="AF306" s="120">
        <f t="shared" si="301"/>
        <v>-30</v>
      </c>
      <c r="AG306" s="120">
        <f t="shared" si="302"/>
        <v>-34</v>
      </c>
      <c r="AH306" s="120">
        <f t="shared" si="303"/>
        <v>-38</v>
      </c>
      <c r="AI306" s="120">
        <f t="shared" si="304"/>
        <v>-40</v>
      </c>
      <c r="AJ306" s="120">
        <f t="shared" si="305"/>
        <v>-44</v>
      </c>
      <c r="AK306" s="120">
        <f t="shared" si="306"/>
        <v>-41</v>
      </c>
      <c r="AL306" s="120">
        <f t="shared" si="307"/>
        <v>-40</v>
      </c>
      <c r="AM306" s="120">
        <f t="shared" si="308"/>
        <v>-39</v>
      </c>
      <c r="AN306" s="120">
        <f t="shared" si="309"/>
        <v>-41</v>
      </c>
      <c r="AO306" s="120">
        <f t="shared" si="310"/>
        <v>-41</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0</v>
      </c>
      <c r="W307" s="120">
        <f t="shared" si="294"/>
        <v>-23</v>
      </c>
      <c r="Y307" s="74">
        <v>41</v>
      </c>
      <c r="Z307" s="120">
        <f t="shared" si="295"/>
        <v>-21</v>
      </c>
      <c r="AA307" s="120">
        <f t="shared" si="296"/>
        <v>-18</v>
      </c>
      <c r="AB307" s="120">
        <f t="shared" si="297"/>
        <v>-25</v>
      </c>
      <c r="AC307" s="120">
        <f t="shared" si="298"/>
        <v>-25</v>
      </c>
      <c r="AD307" s="120">
        <f t="shared" si="299"/>
        <v>-24</v>
      </c>
      <c r="AE307" s="120">
        <f t="shared" si="300"/>
        <v>-23</v>
      </c>
      <c r="AF307" s="120">
        <f t="shared" si="301"/>
        <v>-29</v>
      </c>
      <c r="AG307" s="120">
        <f t="shared" si="302"/>
        <v>-33</v>
      </c>
      <c r="AH307" s="120">
        <f t="shared" si="303"/>
        <v>-37</v>
      </c>
      <c r="AI307" s="120">
        <f t="shared" si="304"/>
        <v>-39</v>
      </c>
      <c r="AJ307" s="120">
        <f t="shared" si="305"/>
        <v>-43</v>
      </c>
      <c r="AK307" s="120">
        <f t="shared" si="306"/>
        <v>-40</v>
      </c>
      <c r="AL307" s="120">
        <f t="shared" si="307"/>
        <v>-39</v>
      </c>
      <c r="AM307" s="120">
        <f t="shared" si="308"/>
        <v>-38</v>
      </c>
      <c r="AN307" s="120">
        <f t="shared" si="309"/>
        <v>-40</v>
      </c>
      <c r="AO307" s="120">
        <f t="shared" si="310"/>
        <v>-40</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0</v>
      </c>
      <c r="W308" s="120">
        <f t="shared" si="294"/>
        <v>-22</v>
      </c>
      <c r="Y308" s="74">
        <v>42</v>
      </c>
      <c r="Z308" s="120">
        <f t="shared" si="295"/>
        <v>-20</v>
      </c>
      <c r="AA308" s="120">
        <f t="shared" si="296"/>
        <v>-17</v>
      </c>
      <c r="AB308" s="120">
        <f t="shared" si="297"/>
        <v>-24</v>
      </c>
      <c r="AC308" s="120">
        <f t="shared" si="298"/>
        <v>-24</v>
      </c>
      <c r="AD308" s="120">
        <f t="shared" si="299"/>
        <v>-23</v>
      </c>
      <c r="AE308" s="120">
        <f t="shared" si="300"/>
        <v>-22</v>
      </c>
      <c r="AF308" s="120">
        <f t="shared" si="301"/>
        <v>-28</v>
      </c>
      <c r="AG308" s="120">
        <f t="shared" si="302"/>
        <v>-32</v>
      </c>
      <c r="AH308" s="120">
        <f t="shared" si="303"/>
        <v>-36</v>
      </c>
      <c r="AI308" s="120">
        <f t="shared" si="304"/>
        <v>-38</v>
      </c>
      <c r="AJ308" s="120">
        <f t="shared" si="305"/>
        <v>-42</v>
      </c>
      <c r="AK308" s="120">
        <f t="shared" si="306"/>
        <v>-39</v>
      </c>
      <c r="AL308" s="120">
        <f t="shared" si="307"/>
        <v>-38</v>
      </c>
      <c r="AM308" s="120">
        <f t="shared" si="308"/>
        <v>-37</v>
      </c>
      <c r="AN308" s="120">
        <f t="shared" si="309"/>
        <v>-39</v>
      </c>
      <c r="AO308" s="120">
        <f t="shared" si="310"/>
        <v>-39</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0</v>
      </c>
      <c r="W309" s="120">
        <f t="shared" si="294"/>
        <v>-21</v>
      </c>
      <c r="Y309" s="74">
        <v>43</v>
      </c>
      <c r="Z309" s="120">
        <f t="shared" si="295"/>
        <v>-19</v>
      </c>
      <c r="AA309" s="120">
        <f t="shared" si="296"/>
        <v>-16</v>
      </c>
      <c r="AB309" s="120">
        <f t="shared" si="297"/>
        <v>-23</v>
      </c>
      <c r="AC309" s="120">
        <f t="shared" si="298"/>
        <v>-23</v>
      </c>
      <c r="AD309" s="120">
        <f t="shared" si="299"/>
        <v>-22</v>
      </c>
      <c r="AE309" s="120">
        <f t="shared" si="300"/>
        <v>-21</v>
      </c>
      <c r="AF309" s="120">
        <f t="shared" si="301"/>
        <v>-27</v>
      </c>
      <c r="AG309" s="120">
        <f t="shared" si="302"/>
        <v>-31</v>
      </c>
      <c r="AH309" s="120">
        <f t="shared" si="303"/>
        <v>-35</v>
      </c>
      <c r="AI309" s="120">
        <f t="shared" si="304"/>
        <v>-37</v>
      </c>
      <c r="AJ309" s="120">
        <f t="shared" si="305"/>
        <v>-41</v>
      </c>
      <c r="AK309" s="120">
        <f t="shared" si="306"/>
        <v>-38</v>
      </c>
      <c r="AL309" s="120">
        <f t="shared" si="307"/>
        <v>-37</v>
      </c>
      <c r="AM309" s="120">
        <f t="shared" si="308"/>
        <v>-36</v>
      </c>
      <c r="AN309" s="120">
        <f t="shared" si="309"/>
        <v>-38</v>
      </c>
      <c r="AO309" s="120">
        <f t="shared" si="310"/>
        <v>-38</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0</v>
      </c>
      <c r="W310" s="120">
        <f t="shared" si="294"/>
        <v>-20</v>
      </c>
      <c r="Y310" s="74">
        <v>44</v>
      </c>
      <c r="Z310" s="120">
        <f t="shared" si="295"/>
        <v>-18</v>
      </c>
      <c r="AA310" s="120">
        <f t="shared" si="296"/>
        <v>-15</v>
      </c>
      <c r="AB310" s="120">
        <f t="shared" si="297"/>
        <v>-22</v>
      </c>
      <c r="AC310" s="120">
        <f t="shared" si="298"/>
        <v>-22</v>
      </c>
      <c r="AD310" s="120">
        <f t="shared" si="299"/>
        <v>-21</v>
      </c>
      <c r="AE310" s="120">
        <f t="shared" si="300"/>
        <v>-20</v>
      </c>
      <c r="AF310" s="120">
        <f t="shared" si="301"/>
        <v>-26</v>
      </c>
      <c r="AG310" s="120">
        <f t="shared" si="302"/>
        <v>-30</v>
      </c>
      <c r="AH310" s="120">
        <f t="shared" si="303"/>
        <v>-34</v>
      </c>
      <c r="AI310" s="120">
        <f t="shared" si="304"/>
        <v>-36</v>
      </c>
      <c r="AJ310" s="120">
        <f t="shared" si="305"/>
        <v>-40</v>
      </c>
      <c r="AK310" s="120">
        <f t="shared" si="306"/>
        <v>-37</v>
      </c>
      <c r="AL310" s="120">
        <f t="shared" si="307"/>
        <v>-36</v>
      </c>
      <c r="AM310" s="120">
        <f t="shared" si="308"/>
        <v>-35</v>
      </c>
      <c r="AN310" s="120">
        <f t="shared" si="309"/>
        <v>-37</v>
      </c>
      <c r="AO310" s="120">
        <f t="shared" si="310"/>
        <v>-37</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0</v>
      </c>
      <c r="W311" s="120">
        <f t="shared" si="294"/>
        <v>-19</v>
      </c>
      <c r="Y311" s="74">
        <v>45</v>
      </c>
      <c r="Z311" s="120">
        <f t="shared" si="295"/>
        <v>-17</v>
      </c>
      <c r="AA311" s="120">
        <f t="shared" si="296"/>
        <v>-14</v>
      </c>
      <c r="AB311" s="120">
        <f t="shared" si="297"/>
        <v>-21</v>
      </c>
      <c r="AC311" s="120">
        <f t="shared" si="298"/>
        <v>-21</v>
      </c>
      <c r="AD311" s="120">
        <f t="shared" si="299"/>
        <v>-20</v>
      </c>
      <c r="AE311" s="120">
        <f t="shared" si="300"/>
        <v>-19</v>
      </c>
      <c r="AF311" s="120">
        <f t="shared" si="301"/>
        <v>-25</v>
      </c>
      <c r="AG311" s="120">
        <f t="shared" si="302"/>
        <v>-29</v>
      </c>
      <c r="AH311" s="120">
        <f t="shared" si="303"/>
        <v>-33</v>
      </c>
      <c r="AI311" s="120">
        <f t="shared" si="304"/>
        <v>-35</v>
      </c>
      <c r="AJ311" s="120">
        <f t="shared" si="305"/>
        <v>-39</v>
      </c>
      <c r="AK311" s="120">
        <f t="shared" si="306"/>
        <v>-36</v>
      </c>
      <c r="AL311" s="120">
        <f t="shared" si="307"/>
        <v>-35</v>
      </c>
      <c r="AM311" s="120">
        <f t="shared" si="308"/>
        <v>-34</v>
      </c>
      <c r="AN311" s="120">
        <f t="shared" si="309"/>
        <v>-36</v>
      </c>
      <c r="AO311" s="120">
        <f t="shared" si="310"/>
        <v>-36</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0</v>
      </c>
      <c r="W312" s="120">
        <f t="shared" si="294"/>
        <v>-18</v>
      </c>
      <c r="Y312" s="74">
        <v>46</v>
      </c>
      <c r="Z312" s="120">
        <f t="shared" si="295"/>
        <v>-16</v>
      </c>
      <c r="AA312" s="120">
        <f t="shared" si="296"/>
        <v>-13</v>
      </c>
      <c r="AB312" s="120">
        <f t="shared" si="297"/>
        <v>-20</v>
      </c>
      <c r="AC312" s="120">
        <f t="shared" si="298"/>
        <v>-20</v>
      </c>
      <c r="AD312" s="120">
        <f t="shared" si="299"/>
        <v>-19</v>
      </c>
      <c r="AE312" s="120">
        <f t="shared" si="300"/>
        <v>-18</v>
      </c>
      <c r="AF312" s="120">
        <f t="shared" si="301"/>
        <v>-24</v>
      </c>
      <c r="AG312" s="120">
        <f t="shared" si="302"/>
        <v>-28</v>
      </c>
      <c r="AH312" s="120">
        <f t="shared" si="303"/>
        <v>-32</v>
      </c>
      <c r="AI312" s="120">
        <f t="shared" si="304"/>
        <v>-34</v>
      </c>
      <c r="AJ312" s="120">
        <f t="shared" si="305"/>
        <v>-38</v>
      </c>
      <c r="AK312" s="120">
        <f t="shared" si="306"/>
        <v>-35</v>
      </c>
      <c r="AL312" s="120">
        <f t="shared" si="307"/>
        <v>-34</v>
      </c>
      <c r="AM312" s="120">
        <f t="shared" si="308"/>
        <v>-33</v>
      </c>
      <c r="AN312" s="120">
        <f t="shared" si="309"/>
        <v>-35</v>
      </c>
      <c r="AO312" s="120">
        <f t="shared" si="310"/>
        <v>-35</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0</v>
      </c>
      <c r="W313" s="120">
        <f t="shared" si="294"/>
        <v>-17</v>
      </c>
      <c r="Y313" s="74">
        <v>47</v>
      </c>
      <c r="Z313" s="120">
        <f t="shared" si="295"/>
        <v>-15</v>
      </c>
      <c r="AA313" s="120">
        <f t="shared" si="296"/>
        <v>-12</v>
      </c>
      <c r="AB313" s="120">
        <f t="shared" si="297"/>
        <v>-19</v>
      </c>
      <c r="AC313" s="120">
        <f t="shared" si="298"/>
        <v>-19</v>
      </c>
      <c r="AD313" s="120">
        <f t="shared" si="299"/>
        <v>-18</v>
      </c>
      <c r="AE313" s="120">
        <f t="shared" si="300"/>
        <v>-17</v>
      </c>
      <c r="AF313" s="120">
        <f t="shared" si="301"/>
        <v>-23</v>
      </c>
      <c r="AG313" s="120">
        <f t="shared" si="302"/>
        <v>-27</v>
      </c>
      <c r="AH313" s="120">
        <f t="shared" si="303"/>
        <v>-31</v>
      </c>
      <c r="AI313" s="120">
        <f t="shared" si="304"/>
        <v>-33</v>
      </c>
      <c r="AJ313" s="120">
        <f t="shared" si="305"/>
        <v>-37</v>
      </c>
      <c r="AK313" s="120">
        <f t="shared" si="306"/>
        <v>-34</v>
      </c>
      <c r="AL313" s="120">
        <f t="shared" si="307"/>
        <v>-33</v>
      </c>
      <c r="AM313" s="120">
        <f t="shared" si="308"/>
        <v>-32</v>
      </c>
      <c r="AN313" s="120">
        <f t="shared" si="309"/>
        <v>-34</v>
      </c>
      <c r="AO313" s="120">
        <f t="shared" si="310"/>
        <v>-34</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0</v>
      </c>
      <c r="W314" s="120">
        <f t="shared" ref="W314:W345" si="325">MAX(AB314:AR314)</f>
        <v>-16</v>
      </c>
      <c r="Y314" s="74">
        <v>48</v>
      </c>
      <c r="Z314" s="120">
        <f t="shared" ref="Z314:Z345" si="326">ROUND(C$279-C314,0)</f>
        <v>-14</v>
      </c>
      <c r="AA314" s="120">
        <f t="shared" ref="AA314:AA345" si="327">ROUND(D$279-D314,0)</f>
        <v>-11</v>
      </c>
      <c r="AB314" s="120">
        <f t="shared" ref="AB314:AB345" si="328">ROUND(E$279-E314,0)</f>
        <v>-18</v>
      </c>
      <c r="AC314" s="120">
        <f t="shared" ref="AC314:AC345" si="329">ROUND(F$279-F314,0)</f>
        <v>-18</v>
      </c>
      <c r="AD314" s="120">
        <f t="shared" ref="AD314:AD345" si="330">ROUND(G$279-G314,0)</f>
        <v>-17</v>
      </c>
      <c r="AE314" s="120">
        <f t="shared" ref="AE314:AE345" si="331">ROUND(H$279-H314,0)</f>
        <v>-16</v>
      </c>
      <c r="AF314" s="120">
        <f t="shared" ref="AF314:AF345" si="332">ROUND(I$279-I314,0)</f>
        <v>-22</v>
      </c>
      <c r="AG314" s="120">
        <f t="shared" ref="AG314:AG345" si="333">ROUND(J$279-J314,0)</f>
        <v>-26</v>
      </c>
      <c r="AH314" s="120">
        <f t="shared" ref="AH314:AH345" si="334">ROUND(K$279-K314,0)</f>
        <v>-30</v>
      </c>
      <c r="AI314" s="120">
        <f t="shared" ref="AI314:AI345" si="335">ROUND(L$279-L314,0)</f>
        <v>-32</v>
      </c>
      <c r="AJ314" s="120">
        <f t="shared" ref="AJ314:AJ345" si="336">ROUND(M$279-M314,0)</f>
        <v>-36</v>
      </c>
      <c r="AK314" s="120">
        <f t="shared" ref="AK314:AK345" si="337">ROUND(N$279-N314,0)</f>
        <v>-33</v>
      </c>
      <c r="AL314" s="120">
        <f t="shared" ref="AL314:AL345" si="338">ROUND(O$279-O314,0)</f>
        <v>-32</v>
      </c>
      <c r="AM314" s="120">
        <f t="shared" ref="AM314:AM345" si="339">ROUND(P$279-P314,0)</f>
        <v>-31</v>
      </c>
      <c r="AN314" s="120">
        <f t="shared" ref="AN314:AN345" si="340">ROUND(Q$279-Q314,0)</f>
        <v>-33</v>
      </c>
      <c r="AO314" s="120">
        <f t="shared" ref="AO314:AO345" si="341">ROUND(R$279-R314,0)</f>
        <v>-33</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0</v>
      </c>
      <c r="W315" s="120">
        <f t="shared" si="325"/>
        <v>-15</v>
      </c>
      <c r="Y315" s="74">
        <v>49</v>
      </c>
      <c r="Z315" s="120">
        <f t="shared" si="326"/>
        <v>-13</v>
      </c>
      <c r="AA315" s="120">
        <f t="shared" si="327"/>
        <v>-10</v>
      </c>
      <c r="AB315" s="120">
        <f t="shared" si="328"/>
        <v>-17</v>
      </c>
      <c r="AC315" s="120">
        <f t="shared" si="329"/>
        <v>-17</v>
      </c>
      <c r="AD315" s="120">
        <f t="shared" si="330"/>
        <v>-16</v>
      </c>
      <c r="AE315" s="120">
        <f t="shared" si="331"/>
        <v>-15</v>
      </c>
      <c r="AF315" s="120">
        <f t="shared" si="332"/>
        <v>-21</v>
      </c>
      <c r="AG315" s="120">
        <f t="shared" si="333"/>
        <v>-25</v>
      </c>
      <c r="AH315" s="120">
        <f t="shared" si="334"/>
        <v>-29</v>
      </c>
      <c r="AI315" s="120">
        <f t="shared" si="335"/>
        <v>-31</v>
      </c>
      <c r="AJ315" s="120">
        <f t="shared" si="336"/>
        <v>-35</v>
      </c>
      <c r="AK315" s="120">
        <f t="shared" si="337"/>
        <v>-32</v>
      </c>
      <c r="AL315" s="120">
        <f t="shared" si="338"/>
        <v>-31</v>
      </c>
      <c r="AM315" s="120">
        <f t="shared" si="339"/>
        <v>-30</v>
      </c>
      <c r="AN315" s="120">
        <f t="shared" si="340"/>
        <v>-32</v>
      </c>
      <c r="AO315" s="120">
        <f t="shared" si="341"/>
        <v>-32</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0</v>
      </c>
      <c r="W316" s="120">
        <f t="shared" si="325"/>
        <v>-14</v>
      </c>
      <c r="Y316" s="74">
        <v>50</v>
      </c>
      <c r="Z316" s="120">
        <f t="shared" si="326"/>
        <v>-12</v>
      </c>
      <c r="AA316" s="120">
        <f t="shared" si="327"/>
        <v>-9</v>
      </c>
      <c r="AB316" s="120">
        <f t="shared" si="328"/>
        <v>-16</v>
      </c>
      <c r="AC316" s="120">
        <f t="shared" si="329"/>
        <v>-16</v>
      </c>
      <c r="AD316" s="120">
        <f t="shared" si="330"/>
        <v>-15</v>
      </c>
      <c r="AE316" s="120">
        <f t="shared" si="331"/>
        <v>-14</v>
      </c>
      <c r="AF316" s="120">
        <f t="shared" si="332"/>
        <v>-20</v>
      </c>
      <c r="AG316" s="120">
        <f t="shared" si="333"/>
        <v>-24</v>
      </c>
      <c r="AH316" s="120">
        <f t="shared" si="334"/>
        <v>-28</v>
      </c>
      <c r="AI316" s="120">
        <f t="shared" si="335"/>
        <v>-30</v>
      </c>
      <c r="AJ316" s="120">
        <f t="shared" si="336"/>
        <v>-34</v>
      </c>
      <c r="AK316" s="120">
        <f t="shared" si="337"/>
        <v>-31</v>
      </c>
      <c r="AL316" s="120">
        <f t="shared" si="338"/>
        <v>-30</v>
      </c>
      <c r="AM316" s="120">
        <f t="shared" si="339"/>
        <v>-29</v>
      </c>
      <c r="AN316" s="120">
        <f t="shared" si="340"/>
        <v>-31</v>
      </c>
      <c r="AO316" s="120">
        <f t="shared" si="341"/>
        <v>-31</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0</v>
      </c>
      <c r="W317" s="120">
        <f t="shared" si="325"/>
        <v>-13</v>
      </c>
      <c r="Y317" s="74">
        <v>51</v>
      </c>
      <c r="Z317" s="120">
        <f t="shared" si="326"/>
        <v>-11</v>
      </c>
      <c r="AA317" s="120">
        <f t="shared" si="327"/>
        <v>-8</v>
      </c>
      <c r="AB317" s="120">
        <f t="shared" si="328"/>
        <v>-15</v>
      </c>
      <c r="AC317" s="120">
        <f t="shared" si="329"/>
        <v>-15</v>
      </c>
      <c r="AD317" s="120">
        <f t="shared" si="330"/>
        <v>-14</v>
      </c>
      <c r="AE317" s="120">
        <f t="shared" si="331"/>
        <v>-13</v>
      </c>
      <c r="AF317" s="120">
        <f t="shared" si="332"/>
        <v>-19</v>
      </c>
      <c r="AG317" s="120">
        <f t="shared" si="333"/>
        <v>-23</v>
      </c>
      <c r="AH317" s="120">
        <f t="shared" si="334"/>
        <v>-27</v>
      </c>
      <c r="AI317" s="120">
        <f t="shared" si="335"/>
        <v>-29</v>
      </c>
      <c r="AJ317" s="120">
        <f t="shared" si="336"/>
        <v>-33</v>
      </c>
      <c r="AK317" s="120">
        <f t="shared" si="337"/>
        <v>-30</v>
      </c>
      <c r="AL317" s="120">
        <f t="shared" si="338"/>
        <v>-29</v>
      </c>
      <c r="AM317" s="120">
        <f t="shared" si="339"/>
        <v>-28</v>
      </c>
      <c r="AN317" s="120">
        <f t="shared" si="340"/>
        <v>-30</v>
      </c>
      <c r="AO317" s="120">
        <f t="shared" si="341"/>
        <v>-30</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0</v>
      </c>
      <c r="W318" s="120">
        <f t="shared" si="325"/>
        <v>-12</v>
      </c>
      <c r="Y318" s="74">
        <v>52</v>
      </c>
      <c r="Z318" s="120">
        <f t="shared" si="326"/>
        <v>-10</v>
      </c>
      <c r="AA318" s="120">
        <f t="shared" si="327"/>
        <v>-7</v>
      </c>
      <c r="AB318" s="120">
        <f t="shared" si="328"/>
        <v>-14</v>
      </c>
      <c r="AC318" s="120">
        <f t="shared" si="329"/>
        <v>-14</v>
      </c>
      <c r="AD318" s="120">
        <f t="shared" si="330"/>
        <v>-13</v>
      </c>
      <c r="AE318" s="120">
        <f t="shared" si="331"/>
        <v>-12</v>
      </c>
      <c r="AF318" s="120">
        <f t="shared" si="332"/>
        <v>-18</v>
      </c>
      <c r="AG318" s="120">
        <f t="shared" si="333"/>
        <v>-22</v>
      </c>
      <c r="AH318" s="120">
        <f t="shared" si="334"/>
        <v>-26</v>
      </c>
      <c r="AI318" s="120">
        <f t="shared" si="335"/>
        <v>-28</v>
      </c>
      <c r="AJ318" s="120">
        <f t="shared" si="336"/>
        <v>-32</v>
      </c>
      <c r="AK318" s="120">
        <f t="shared" si="337"/>
        <v>-29</v>
      </c>
      <c r="AL318" s="120">
        <f t="shared" si="338"/>
        <v>-28</v>
      </c>
      <c r="AM318" s="120">
        <f t="shared" si="339"/>
        <v>-27</v>
      </c>
      <c r="AN318" s="120">
        <f t="shared" si="340"/>
        <v>-29</v>
      </c>
      <c r="AO318" s="120">
        <f t="shared" si="341"/>
        <v>-29</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0</v>
      </c>
      <c r="W319" s="120">
        <f t="shared" si="325"/>
        <v>-11</v>
      </c>
      <c r="Y319" s="74">
        <v>53</v>
      </c>
      <c r="Z319" s="120">
        <f t="shared" si="326"/>
        <v>-9</v>
      </c>
      <c r="AA319" s="120">
        <f t="shared" si="327"/>
        <v>-6</v>
      </c>
      <c r="AB319" s="120">
        <f t="shared" si="328"/>
        <v>-13</v>
      </c>
      <c r="AC319" s="120">
        <f t="shared" si="329"/>
        <v>-13</v>
      </c>
      <c r="AD319" s="120">
        <f t="shared" si="330"/>
        <v>-12</v>
      </c>
      <c r="AE319" s="120">
        <f t="shared" si="331"/>
        <v>-11</v>
      </c>
      <c r="AF319" s="120">
        <f t="shared" si="332"/>
        <v>-17</v>
      </c>
      <c r="AG319" s="120">
        <f t="shared" si="333"/>
        <v>-21</v>
      </c>
      <c r="AH319" s="120">
        <f t="shared" si="334"/>
        <v>-25</v>
      </c>
      <c r="AI319" s="120">
        <f t="shared" si="335"/>
        <v>-27</v>
      </c>
      <c r="AJ319" s="120">
        <f t="shared" si="336"/>
        <v>-31</v>
      </c>
      <c r="AK319" s="120">
        <f t="shared" si="337"/>
        <v>-28</v>
      </c>
      <c r="AL319" s="120">
        <f t="shared" si="338"/>
        <v>-27</v>
      </c>
      <c r="AM319" s="120">
        <f t="shared" si="339"/>
        <v>-26</v>
      </c>
      <c r="AN319" s="120">
        <f t="shared" si="340"/>
        <v>-28</v>
      </c>
      <c r="AO319" s="120">
        <f t="shared" si="341"/>
        <v>-28</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0</v>
      </c>
      <c r="W320" s="120">
        <f t="shared" si="325"/>
        <v>-10</v>
      </c>
      <c r="Y320" s="74">
        <v>54</v>
      </c>
      <c r="Z320" s="120">
        <f t="shared" si="326"/>
        <v>-8</v>
      </c>
      <c r="AA320" s="120">
        <f t="shared" si="327"/>
        <v>-5</v>
      </c>
      <c r="AB320" s="120">
        <f t="shared" si="328"/>
        <v>-12</v>
      </c>
      <c r="AC320" s="120">
        <f t="shared" si="329"/>
        <v>-12</v>
      </c>
      <c r="AD320" s="120">
        <f t="shared" si="330"/>
        <v>-11</v>
      </c>
      <c r="AE320" s="120">
        <f t="shared" si="331"/>
        <v>-10</v>
      </c>
      <c r="AF320" s="120">
        <f t="shared" si="332"/>
        <v>-16</v>
      </c>
      <c r="AG320" s="120">
        <f t="shared" si="333"/>
        <v>-20</v>
      </c>
      <c r="AH320" s="120">
        <f t="shared" si="334"/>
        <v>-24</v>
      </c>
      <c r="AI320" s="120">
        <f t="shared" si="335"/>
        <v>-26</v>
      </c>
      <c r="AJ320" s="120">
        <f t="shared" si="336"/>
        <v>-30</v>
      </c>
      <c r="AK320" s="120">
        <f t="shared" si="337"/>
        <v>-27</v>
      </c>
      <c r="AL320" s="120">
        <f t="shared" si="338"/>
        <v>-26</v>
      </c>
      <c r="AM320" s="120">
        <f t="shared" si="339"/>
        <v>-25</v>
      </c>
      <c r="AN320" s="120">
        <f t="shared" si="340"/>
        <v>-27</v>
      </c>
      <c r="AO320" s="120">
        <f t="shared" si="341"/>
        <v>-27</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0</v>
      </c>
      <c r="W321" s="120">
        <f t="shared" si="325"/>
        <v>-9</v>
      </c>
      <c r="Y321" s="74">
        <v>55</v>
      </c>
      <c r="Z321" s="120">
        <f t="shared" si="326"/>
        <v>-7</v>
      </c>
      <c r="AA321" s="120">
        <f t="shared" si="327"/>
        <v>-4</v>
      </c>
      <c r="AB321" s="120">
        <f t="shared" si="328"/>
        <v>-11</v>
      </c>
      <c r="AC321" s="120">
        <f t="shared" si="329"/>
        <v>-11</v>
      </c>
      <c r="AD321" s="120">
        <f t="shared" si="330"/>
        <v>-10</v>
      </c>
      <c r="AE321" s="120">
        <f t="shared" si="331"/>
        <v>-9</v>
      </c>
      <c r="AF321" s="120">
        <f t="shared" si="332"/>
        <v>-15</v>
      </c>
      <c r="AG321" s="120">
        <f t="shared" si="333"/>
        <v>-19</v>
      </c>
      <c r="AH321" s="120">
        <f t="shared" si="334"/>
        <v>-23</v>
      </c>
      <c r="AI321" s="120">
        <f t="shared" si="335"/>
        <v>-25</v>
      </c>
      <c r="AJ321" s="120">
        <f t="shared" si="336"/>
        <v>-29</v>
      </c>
      <c r="AK321" s="120">
        <f t="shared" si="337"/>
        <v>-26</v>
      </c>
      <c r="AL321" s="120">
        <f t="shared" si="338"/>
        <v>-25</v>
      </c>
      <c r="AM321" s="120">
        <f t="shared" si="339"/>
        <v>-24</v>
      </c>
      <c r="AN321" s="120">
        <f t="shared" si="340"/>
        <v>-26</v>
      </c>
      <c r="AO321" s="120">
        <f t="shared" si="341"/>
        <v>-26</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0</v>
      </c>
      <c r="W322" s="120">
        <f t="shared" si="325"/>
        <v>-8</v>
      </c>
      <c r="Y322" s="74">
        <v>56</v>
      </c>
      <c r="Z322" s="120">
        <f t="shared" si="326"/>
        <v>-6</v>
      </c>
      <c r="AA322" s="120">
        <f t="shared" si="327"/>
        <v>-3</v>
      </c>
      <c r="AB322" s="120">
        <f t="shared" si="328"/>
        <v>-10</v>
      </c>
      <c r="AC322" s="120">
        <f t="shared" si="329"/>
        <v>-10</v>
      </c>
      <c r="AD322" s="120">
        <f t="shared" si="330"/>
        <v>-9</v>
      </c>
      <c r="AE322" s="120">
        <f t="shared" si="331"/>
        <v>-8</v>
      </c>
      <c r="AF322" s="120">
        <f t="shared" si="332"/>
        <v>-14</v>
      </c>
      <c r="AG322" s="120">
        <f t="shared" si="333"/>
        <v>-18</v>
      </c>
      <c r="AH322" s="120">
        <f t="shared" si="334"/>
        <v>-22</v>
      </c>
      <c r="AI322" s="120">
        <f t="shared" si="335"/>
        <v>-24</v>
      </c>
      <c r="AJ322" s="120">
        <f t="shared" si="336"/>
        <v>-28</v>
      </c>
      <c r="AK322" s="120">
        <f t="shared" si="337"/>
        <v>-25</v>
      </c>
      <c r="AL322" s="120">
        <f t="shared" si="338"/>
        <v>-24</v>
      </c>
      <c r="AM322" s="120">
        <f t="shared" si="339"/>
        <v>-23</v>
      </c>
      <c r="AN322" s="120">
        <f t="shared" si="340"/>
        <v>-25</v>
      </c>
      <c r="AO322" s="120">
        <f t="shared" si="341"/>
        <v>-25</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0</v>
      </c>
      <c r="W323" s="120">
        <f t="shared" si="325"/>
        <v>-7</v>
      </c>
      <c r="Y323" s="74">
        <v>57</v>
      </c>
      <c r="Z323" s="120">
        <f t="shared" si="326"/>
        <v>-5</v>
      </c>
      <c r="AA323" s="120">
        <f t="shared" si="327"/>
        <v>-2</v>
      </c>
      <c r="AB323" s="120">
        <f t="shared" si="328"/>
        <v>-9</v>
      </c>
      <c r="AC323" s="120">
        <f t="shared" si="329"/>
        <v>-9</v>
      </c>
      <c r="AD323" s="120">
        <f t="shared" si="330"/>
        <v>-8</v>
      </c>
      <c r="AE323" s="120">
        <f t="shared" si="331"/>
        <v>-7</v>
      </c>
      <c r="AF323" s="120">
        <f t="shared" si="332"/>
        <v>-13</v>
      </c>
      <c r="AG323" s="120">
        <f t="shared" si="333"/>
        <v>-17</v>
      </c>
      <c r="AH323" s="120">
        <f t="shared" si="334"/>
        <v>-21</v>
      </c>
      <c r="AI323" s="120">
        <f t="shared" si="335"/>
        <v>-23</v>
      </c>
      <c r="AJ323" s="120">
        <f t="shared" si="336"/>
        <v>-27</v>
      </c>
      <c r="AK323" s="120">
        <f t="shared" si="337"/>
        <v>-24</v>
      </c>
      <c r="AL323" s="120">
        <f t="shared" si="338"/>
        <v>-23</v>
      </c>
      <c r="AM323" s="120">
        <f t="shared" si="339"/>
        <v>-22</v>
      </c>
      <c r="AN323" s="120">
        <f t="shared" si="340"/>
        <v>-24</v>
      </c>
      <c r="AO323" s="120">
        <f t="shared" si="341"/>
        <v>-24</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0</v>
      </c>
      <c r="W324" s="120">
        <f t="shared" si="325"/>
        <v>-6</v>
      </c>
      <c r="Y324" s="74">
        <v>58</v>
      </c>
      <c r="Z324" s="120">
        <f t="shared" si="326"/>
        <v>-4</v>
      </c>
      <c r="AA324" s="120">
        <f t="shared" si="327"/>
        <v>-1</v>
      </c>
      <c r="AB324" s="120">
        <f t="shared" si="328"/>
        <v>-8</v>
      </c>
      <c r="AC324" s="120">
        <f t="shared" si="329"/>
        <v>-8</v>
      </c>
      <c r="AD324" s="120">
        <f t="shared" si="330"/>
        <v>-7</v>
      </c>
      <c r="AE324" s="120">
        <f t="shared" si="331"/>
        <v>-6</v>
      </c>
      <c r="AF324" s="120">
        <f t="shared" si="332"/>
        <v>-12</v>
      </c>
      <c r="AG324" s="120">
        <f t="shared" si="333"/>
        <v>-16</v>
      </c>
      <c r="AH324" s="120">
        <f t="shared" si="334"/>
        <v>-20</v>
      </c>
      <c r="AI324" s="120">
        <f t="shared" si="335"/>
        <v>-22</v>
      </c>
      <c r="AJ324" s="120">
        <f t="shared" si="336"/>
        <v>-26</v>
      </c>
      <c r="AK324" s="120">
        <f t="shared" si="337"/>
        <v>-23</v>
      </c>
      <c r="AL324" s="120">
        <f t="shared" si="338"/>
        <v>-22</v>
      </c>
      <c r="AM324" s="120">
        <f t="shared" si="339"/>
        <v>-21</v>
      </c>
      <c r="AN324" s="120">
        <f t="shared" si="340"/>
        <v>-23</v>
      </c>
      <c r="AO324" s="120">
        <f t="shared" si="341"/>
        <v>-23</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0</v>
      </c>
      <c r="W325" s="120">
        <f t="shared" si="325"/>
        <v>-5</v>
      </c>
      <c r="Y325" s="74">
        <v>59</v>
      </c>
      <c r="Z325" s="120">
        <f t="shared" si="326"/>
        <v>-3</v>
      </c>
      <c r="AA325" s="120">
        <f t="shared" si="327"/>
        <v>0</v>
      </c>
      <c r="AB325" s="120">
        <f t="shared" si="328"/>
        <v>-7</v>
      </c>
      <c r="AC325" s="120">
        <f t="shared" si="329"/>
        <v>-7</v>
      </c>
      <c r="AD325" s="120">
        <f t="shared" si="330"/>
        <v>-6</v>
      </c>
      <c r="AE325" s="120">
        <f t="shared" si="331"/>
        <v>-5</v>
      </c>
      <c r="AF325" s="120">
        <f t="shared" si="332"/>
        <v>-11</v>
      </c>
      <c r="AG325" s="120">
        <f t="shared" si="333"/>
        <v>-15</v>
      </c>
      <c r="AH325" s="120">
        <f t="shared" si="334"/>
        <v>-19</v>
      </c>
      <c r="AI325" s="120">
        <f t="shared" si="335"/>
        <v>-21</v>
      </c>
      <c r="AJ325" s="120">
        <f t="shared" si="336"/>
        <v>-25</v>
      </c>
      <c r="AK325" s="120">
        <f t="shared" si="337"/>
        <v>-22</v>
      </c>
      <c r="AL325" s="120">
        <f t="shared" si="338"/>
        <v>-21</v>
      </c>
      <c r="AM325" s="120">
        <f t="shared" si="339"/>
        <v>-20</v>
      </c>
      <c r="AN325" s="120">
        <f t="shared" si="340"/>
        <v>-22</v>
      </c>
      <c r="AO325" s="120">
        <f t="shared" si="341"/>
        <v>-22</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1</v>
      </c>
      <c r="W326" s="120">
        <f t="shared" si="325"/>
        <v>-4</v>
      </c>
      <c r="Y326" s="74">
        <v>60</v>
      </c>
      <c r="Z326" s="120">
        <f t="shared" si="326"/>
        <v>-2</v>
      </c>
      <c r="AA326" s="120">
        <f t="shared" si="327"/>
        <v>1</v>
      </c>
      <c r="AB326" s="120">
        <f t="shared" si="328"/>
        <v>-6</v>
      </c>
      <c r="AC326" s="120">
        <f t="shared" si="329"/>
        <v>-6</v>
      </c>
      <c r="AD326" s="120">
        <f t="shared" si="330"/>
        <v>-5</v>
      </c>
      <c r="AE326" s="120">
        <f t="shared" si="331"/>
        <v>-4</v>
      </c>
      <c r="AF326" s="120">
        <f t="shared" si="332"/>
        <v>-10</v>
      </c>
      <c r="AG326" s="120">
        <f t="shared" si="333"/>
        <v>-14</v>
      </c>
      <c r="AH326" s="120">
        <f t="shared" si="334"/>
        <v>-18</v>
      </c>
      <c r="AI326" s="120">
        <f t="shared" si="335"/>
        <v>-20</v>
      </c>
      <c r="AJ326" s="120">
        <f t="shared" si="336"/>
        <v>-24</v>
      </c>
      <c r="AK326" s="120">
        <f t="shared" si="337"/>
        <v>-21</v>
      </c>
      <c r="AL326" s="120">
        <f t="shared" si="338"/>
        <v>-20</v>
      </c>
      <c r="AM326" s="120">
        <f t="shared" si="339"/>
        <v>-19</v>
      </c>
      <c r="AN326" s="120">
        <f t="shared" si="340"/>
        <v>-21</v>
      </c>
      <c r="AO326" s="120">
        <f t="shared" si="341"/>
        <v>-21</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2</v>
      </c>
      <c r="W327" s="120">
        <f t="shared" si="325"/>
        <v>-3</v>
      </c>
      <c r="Y327" s="74">
        <v>61</v>
      </c>
      <c r="Z327" s="120">
        <f t="shared" si="326"/>
        <v>-1</v>
      </c>
      <c r="AA327" s="120">
        <f t="shared" si="327"/>
        <v>2</v>
      </c>
      <c r="AB327" s="120">
        <f t="shared" si="328"/>
        <v>-5</v>
      </c>
      <c r="AC327" s="120">
        <f t="shared" si="329"/>
        <v>-5</v>
      </c>
      <c r="AD327" s="120">
        <f t="shared" si="330"/>
        <v>-4</v>
      </c>
      <c r="AE327" s="120">
        <f t="shared" si="331"/>
        <v>-3</v>
      </c>
      <c r="AF327" s="120">
        <f t="shared" si="332"/>
        <v>-9</v>
      </c>
      <c r="AG327" s="120">
        <f t="shared" si="333"/>
        <v>-13</v>
      </c>
      <c r="AH327" s="120">
        <f t="shared" si="334"/>
        <v>-17</v>
      </c>
      <c r="AI327" s="120">
        <f t="shared" si="335"/>
        <v>-19</v>
      </c>
      <c r="AJ327" s="120">
        <f t="shared" si="336"/>
        <v>-23</v>
      </c>
      <c r="AK327" s="120">
        <f t="shared" si="337"/>
        <v>-20</v>
      </c>
      <c r="AL327" s="120">
        <f t="shared" si="338"/>
        <v>-19</v>
      </c>
      <c r="AM327" s="120">
        <f t="shared" si="339"/>
        <v>-18</v>
      </c>
      <c r="AN327" s="120">
        <f t="shared" si="340"/>
        <v>-20</v>
      </c>
      <c r="AO327" s="120">
        <f t="shared" si="341"/>
        <v>-20</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3</v>
      </c>
      <c r="W328" s="120">
        <f t="shared" si="325"/>
        <v>-2</v>
      </c>
      <c r="Y328" s="74">
        <v>62</v>
      </c>
      <c r="Z328" s="120">
        <f t="shared" si="326"/>
        <v>0</v>
      </c>
      <c r="AA328" s="120">
        <f t="shared" si="327"/>
        <v>3</v>
      </c>
      <c r="AB328" s="120">
        <f t="shared" si="328"/>
        <v>-4</v>
      </c>
      <c r="AC328" s="120">
        <f t="shared" si="329"/>
        <v>-4</v>
      </c>
      <c r="AD328" s="120">
        <f t="shared" si="330"/>
        <v>-3</v>
      </c>
      <c r="AE328" s="120">
        <f t="shared" si="331"/>
        <v>-2</v>
      </c>
      <c r="AF328" s="120">
        <f t="shared" si="332"/>
        <v>-8</v>
      </c>
      <c r="AG328" s="120">
        <f t="shared" si="333"/>
        <v>-12</v>
      </c>
      <c r="AH328" s="120">
        <f t="shared" si="334"/>
        <v>-16</v>
      </c>
      <c r="AI328" s="120">
        <f t="shared" si="335"/>
        <v>-18</v>
      </c>
      <c r="AJ328" s="120">
        <f t="shared" si="336"/>
        <v>-22</v>
      </c>
      <c r="AK328" s="120">
        <f t="shared" si="337"/>
        <v>-19</v>
      </c>
      <c r="AL328" s="120">
        <f t="shared" si="338"/>
        <v>-18</v>
      </c>
      <c r="AM328" s="120">
        <f t="shared" si="339"/>
        <v>-17</v>
      </c>
      <c r="AN328" s="120">
        <f t="shared" si="340"/>
        <v>-19</v>
      </c>
      <c r="AO328" s="120">
        <f t="shared" si="341"/>
        <v>-19</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5</v>
      </c>
      <c r="W329" s="120">
        <f t="shared" si="325"/>
        <v>-1</v>
      </c>
      <c r="Y329" s="74">
        <v>63</v>
      </c>
      <c r="Z329" s="120">
        <f t="shared" si="326"/>
        <v>1</v>
      </c>
      <c r="AA329" s="120">
        <f t="shared" si="327"/>
        <v>4</v>
      </c>
      <c r="AB329" s="120">
        <f t="shared" si="328"/>
        <v>-3</v>
      </c>
      <c r="AC329" s="120">
        <f t="shared" si="329"/>
        <v>-3</v>
      </c>
      <c r="AD329" s="120">
        <f t="shared" si="330"/>
        <v>-2</v>
      </c>
      <c r="AE329" s="120">
        <f t="shared" si="331"/>
        <v>-1</v>
      </c>
      <c r="AF329" s="120">
        <f t="shared" si="332"/>
        <v>-7</v>
      </c>
      <c r="AG329" s="120">
        <f t="shared" si="333"/>
        <v>-11</v>
      </c>
      <c r="AH329" s="120">
        <f t="shared" si="334"/>
        <v>-15</v>
      </c>
      <c r="AI329" s="120">
        <f t="shared" si="335"/>
        <v>-17</v>
      </c>
      <c r="AJ329" s="120">
        <f t="shared" si="336"/>
        <v>-21</v>
      </c>
      <c r="AK329" s="120">
        <f t="shared" si="337"/>
        <v>-18</v>
      </c>
      <c r="AL329" s="120">
        <f t="shared" si="338"/>
        <v>-17</v>
      </c>
      <c r="AM329" s="120">
        <f t="shared" si="339"/>
        <v>-16</v>
      </c>
      <c r="AN329" s="120">
        <f t="shared" si="340"/>
        <v>-18</v>
      </c>
      <c r="AO329" s="120">
        <f t="shared" si="341"/>
        <v>-18</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7</v>
      </c>
      <c r="W330" s="120">
        <f t="shared" si="325"/>
        <v>0</v>
      </c>
      <c r="Y330" s="74">
        <v>64</v>
      </c>
      <c r="Z330" s="120">
        <f t="shared" si="326"/>
        <v>2</v>
      </c>
      <c r="AA330" s="120">
        <f t="shared" si="327"/>
        <v>5</v>
      </c>
      <c r="AB330" s="120">
        <f t="shared" si="328"/>
        <v>-2</v>
      </c>
      <c r="AC330" s="120">
        <f t="shared" si="329"/>
        <v>-2</v>
      </c>
      <c r="AD330" s="120">
        <f t="shared" si="330"/>
        <v>-1</v>
      </c>
      <c r="AE330" s="120">
        <f t="shared" si="331"/>
        <v>0</v>
      </c>
      <c r="AF330" s="120">
        <f t="shared" si="332"/>
        <v>-6</v>
      </c>
      <c r="AG330" s="120">
        <f t="shared" si="333"/>
        <v>-10</v>
      </c>
      <c r="AH330" s="120">
        <f t="shared" si="334"/>
        <v>-14</v>
      </c>
      <c r="AI330" s="120">
        <f t="shared" si="335"/>
        <v>-16</v>
      </c>
      <c r="AJ330" s="120">
        <f t="shared" si="336"/>
        <v>-20</v>
      </c>
      <c r="AK330" s="120">
        <f t="shared" si="337"/>
        <v>-17</v>
      </c>
      <c r="AL330" s="120">
        <f t="shared" si="338"/>
        <v>-16</v>
      </c>
      <c r="AM330" s="120">
        <f t="shared" si="339"/>
        <v>-15</v>
      </c>
      <c r="AN330" s="120">
        <f t="shared" si="340"/>
        <v>-17</v>
      </c>
      <c r="AO330" s="120">
        <f t="shared" si="341"/>
        <v>-17</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10</v>
      </c>
      <c r="W331" s="120">
        <f t="shared" si="325"/>
        <v>1</v>
      </c>
      <c r="Y331" s="74">
        <v>65</v>
      </c>
      <c r="Z331" s="120">
        <f t="shared" si="326"/>
        <v>3</v>
      </c>
      <c r="AA331" s="120">
        <f t="shared" si="327"/>
        <v>6</v>
      </c>
      <c r="AB331" s="120">
        <f t="shared" si="328"/>
        <v>-1</v>
      </c>
      <c r="AC331" s="120">
        <f t="shared" si="329"/>
        <v>-1</v>
      </c>
      <c r="AD331" s="120">
        <f t="shared" si="330"/>
        <v>0</v>
      </c>
      <c r="AE331" s="120">
        <f t="shared" si="331"/>
        <v>1</v>
      </c>
      <c r="AF331" s="120">
        <f t="shared" si="332"/>
        <v>-5</v>
      </c>
      <c r="AG331" s="120">
        <f t="shared" si="333"/>
        <v>-9</v>
      </c>
      <c r="AH331" s="120">
        <f t="shared" si="334"/>
        <v>-13</v>
      </c>
      <c r="AI331" s="120">
        <f t="shared" si="335"/>
        <v>-15</v>
      </c>
      <c r="AJ331" s="120">
        <f t="shared" si="336"/>
        <v>-19</v>
      </c>
      <c r="AK331" s="120">
        <f t="shared" si="337"/>
        <v>-16</v>
      </c>
      <c r="AL331" s="120">
        <f t="shared" si="338"/>
        <v>-15</v>
      </c>
      <c r="AM331" s="120">
        <f t="shared" si="339"/>
        <v>-14</v>
      </c>
      <c r="AN331" s="120">
        <f t="shared" si="340"/>
        <v>-16</v>
      </c>
      <c r="AO331" s="120">
        <f t="shared" si="341"/>
        <v>-16</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14</v>
      </c>
      <c r="W332" s="120">
        <f t="shared" si="325"/>
        <v>2</v>
      </c>
      <c r="Y332" s="74">
        <v>66</v>
      </c>
      <c r="Z332" s="120">
        <f t="shared" si="326"/>
        <v>4</v>
      </c>
      <c r="AA332" s="120">
        <f t="shared" si="327"/>
        <v>7</v>
      </c>
      <c r="AB332" s="120">
        <f t="shared" si="328"/>
        <v>0</v>
      </c>
      <c r="AC332" s="120">
        <f t="shared" si="329"/>
        <v>0</v>
      </c>
      <c r="AD332" s="120">
        <f t="shared" si="330"/>
        <v>1</v>
      </c>
      <c r="AE332" s="120">
        <f t="shared" si="331"/>
        <v>2</v>
      </c>
      <c r="AF332" s="120">
        <f t="shared" si="332"/>
        <v>-4</v>
      </c>
      <c r="AG332" s="120">
        <f t="shared" si="333"/>
        <v>-8</v>
      </c>
      <c r="AH332" s="120">
        <f t="shared" si="334"/>
        <v>-12</v>
      </c>
      <c r="AI332" s="120">
        <f t="shared" si="335"/>
        <v>-14</v>
      </c>
      <c r="AJ332" s="120">
        <f t="shared" si="336"/>
        <v>-18</v>
      </c>
      <c r="AK332" s="120">
        <f t="shared" si="337"/>
        <v>-15</v>
      </c>
      <c r="AL332" s="120">
        <f t="shared" si="338"/>
        <v>-14</v>
      </c>
      <c r="AM332" s="120">
        <f t="shared" si="339"/>
        <v>-13</v>
      </c>
      <c r="AN332" s="120">
        <f t="shared" si="340"/>
        <v>-15</v>
      </c>
      <c r="AO332" s="120">
        <f t="shared" si="341"/>
        <v>-15</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20</v>
      </c>
      <c r="W333" s="120">
        <f t="shared" si="325"/>
        <v>3</v>
      </c>
      <c r="Y333" s="74">
        <v>67</v>
      </c>
      <c r="Z333" s="120">
        <f t="shared" si="326"/>
        <v>5</v>
      </c>
      <c r="AA333" s="120">
        <f t="shared" si="327"/>
        <v>8</v>
      </c>
      <c r="AB333" s="120">
        <f t="shared" si="328"/>
        <v>1</v>
      </c>
      <c r="AC333" s="120">
        <f t="shared" si="329"/>
        <v>1</v>
      </c>
      <c r="AD333" s="120">
        <f t="shared" si="330"/>
        <v>2</v>
      </c>
      <c r="AE333" s="120">
        <f t="shared" si="331"/>
        <v>3</v>
      </c>
      <c r="AF333" s="120">
        <f t="shared" si="332"/>
        <v>-3</v>
      </c>
      <c r="AG333" s="120">
        <f t="shared" si="333"/>
        <v>-7</v>
      </c>
      <c r="AH333" s="120">
        <f t="shared" si="334"/>
        <v>-11</v>
      </c>
      <c r="AI333" s="120">
        <f t="shared" si="335"/>
        <v>-13</v>
      </c>
      <c r="AJ333" s="120">
        <f t="shared" si="336"/>
        <v>-17</v>
      </c>
      <c r="AK333" s="120">
        <f t="shared" si="337"/>
        <v>-14</v>
      </c>
      <c r="AL333" s="120">
        <f t="shared" si="338"/>
        <v>-13</v>
      </c>
      <c r="AM333" s="120">
        <f t="shared" si="339"/>
        <v>-12</v>
      </c>
      <c r="AN333" s="120">
        <f t="shared" si="340"/>
        <v>-14</v>
      </c>
      <c r="AO333" s="120">
        <f t="shared" si="341"/>
        <v>-14</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26</v>
      </c>
      <c r="W334" s="120">
        <f t="shared" si="325"/>
        <v>4</v>
      </c>
      <c r="Y334" s="74">
        <v>68</v>
      </c>
      <c r="Z334" s="120">
        <f t="shared" si="326"/>
        <v>6</v>
      </c>
      <c r="AA334" s="120">
        <f t="shared" si="327"/>
        <v>9</v>
      </c>
      <c r="AB334" s="120">
        <f t="shared" si="328"/>
        <v>2</v>
      </c>
      <c r="AC334" s="120">
        <f t="shared" si="329"/>
        <v>2</v>
      </c>
      <c r="AD334" s="120">
        <f t="shared" si="330"/>
        <v>3</v>
      </c>
      <c r="AE334" s="120">
        <f t="shared" si="331"/>
        <v>4</v>
      </c>
      <c r="AF334" s="120">
        <f t="shared" si="332"/>
        <v>-2</v>
      </c>
      <c r="AG334" s="120">
        <f t="shared" si="333"/>
        <v>-6</v>
      </c>
      <c r="AH334" s="120">
        <f t="shared" si="334"/>
        <v>-10</v>
      </c>
      <c r="AI334" s="120">
        <f t="shared" si="335"/>
        <v>-12</v>
      </c>
      <c r="AJ334" s="120">
        <f t="shared" si="336"/>
        <v>-16</v>
      </c>
      <c r="AK334" s="120">
        <f t="shared" si="337"/>
        <v>-13</v>
      </c>
      <c r="AL334" s="120">
        <f t="shared" si="338"/>
        <v>-12</v>
      </c>
      <c r="AM334" s="120">
        <f t="shared" si="339"/>
        <v>-11</v>
      </c>
      <c r="AN334" s="120">
        <f t="shared" si="340"/>
        <v>-13</v>
      </c>
      <c r="AO334" s="120">
        <f t="shared" si="341"/>
        <v>-13</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32</v>
      </c>
      <c r="W335" s="120">
        <f t="shared" si="325"/>
        <v>5</v>
      </c>
      <c r="Y335" s="74">
        <v>69</v>
      </c>
      <c r="Z335" s="120">
        <f t="shared" si="326"/>
        <v>7</v>
      </c>
      <c r="AA335" s="120">
        <f t="shared" si="327"/>
        <v>10</v>
      </c>
      <c r="AB335" s="120">
        <f t="shared" si="328"/>
        <v>3</v>
      </c>
      <c r="AC335" s="120">
        <f t="shared" si="329"/>
        <v>3</v>
      </c>
      <c r="AD335" s="120">
        <f t="shared" si="330"/>
        <v>4</v>
      </c>
      <c r="AE335" s="120">
        <f t="shared" si="331"/>
        <v>5</v>
      </c>
      <c r="AF335" s="120">
        <f t="shared" si="332"/>
        <v>-1</v>
      </c>
      <c r="AG335" s="120">
        <f t="shared" si="333"/>
        <v>-5</v>
      </c>
      <c r="AH335" s="120">
        <f t="shared" si="334"/>
        <v>-9</v>
      </c>
      <c r="AI335" s="120">
        <f t="shared" si="335"/>
        <v>-11</v>
      </c>
      <c r="AJ335" s="120">
        <f t="shared" si="336"/>
        <v>-15</v>
      </c>
      <c r="AK335" s="120">
        <f t="shared" si="337"/>
        <v>-12</v>
      </c>
      <c r="AL335" s="120">
        <f t="shared" si="338"/>
        <v>-11</v>
      </c>
      <c r="AM335" s="120">
        <f t="shared" si="339"/>
        <v>-10</v>
      </c>
      <c r="AN335" s="120">
        <f t="shared" si="340"/>
        <v>-12</v>
      </c>
      <c r="AO335" s="120">
        <f t="shared" si="341"/>
        <v>-12</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38</v>
      </c>
      <c r="W336" s="120">
        <f t="shared" si="325"/>
        <v>6</v>
      </c>
      <c r="Y336" s="74">
        <v>70</v>
      </c>
      <c r="Z336" s="120">
        <f t="shared" si="326"/>
        <v>8</v>
      </c>
      <c r="AA336" s="120">
        <f t="shared" si="327"/>
        <v>11</v>
      </c>
      <c r="AB336" s="120">
        <f t="shared" si="328"/>
        <v>4</v>
      </c>
      <c r="AC336" s="120">
        <f t="shared" si="329"/>
        <v>4</v>
      </c>
      <c r="AD336" s="120">
        <f t="shared" si="330"/>
        <v>5</v>
      </c>
      <c r="AE336" s="120">
        <f t="shared" si="331"/>
        <v>6</v>
      </c>
      <c r="AF336" s="120">
        <f t="shared" si="332"/>
        <v>0</v>
      </c>
      <c r="AG336" s="120">
        <f t="shared" si="333"/>
        <v>-4</v>
      </c>
      <c r="AH336" s="120">
        <f t="shared" si="334"/>
        <v>-8</v>
      </c>
      <c r="AI336" s="120">
        <f t="shared" si="335"/>
        <v>-10</v>
      </c>
      <c r="AJ336" s="120">
        <f t="shared" si="336"/>
        <v>-14</v>
      </c>
      <c r="AK336" s="120">
        <f t="shared" si="337"/>
        <v>-11</v>
      </c>
      <c r="AL336" s="120">
        <f t="shared" si="338"/>
        <v>-10</v>
      </c>
      <c r="AM336" s="120">
        <f t="shared" si="339"/>
        <v>-9</v>
      </c>
      <c r="AN336" s="120">
        <f t="shared" si="340"/>
        <v>-11</v>
      </c>
      <c r="AO336" s="120">
        <f t="shared" si="341"/>
        <v>-11</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45</v>
      </c>
      <c r="W337" s="120">
        <f t="shared" si="325"/>
        <v>7</v>
      </c>
      <c r="Y337" s="74">
        <v>71</v>
      </c>
      <c r="Z337" s="120">
        <f t="shared" si="326"/>
        <v>9</v>
      </c>
      <c r="AA337" s="120">
        <f t="shared" si="327"/>
        <v>12</v>
      </c>
      <c r="AB337" s="120">
        <f t="shared" si="328"/>
        <v>5</v>
      </c>
      <c r="AC337" s="120">
        <f t="shared" si="329"/>
        <v>5</v>
      </c>
      <c r="AD337" s="120">
        <f t="shared" si="330"/>
        <v>6</v>
      </c>
      <c r="AE337" s="120">
        <f t="shared" si="331"/>
        <v>7</v>
      </c>
      <c r="AF337" s="120">
        <f t="shared" si="332"/>
        <v>1</v>
      </c>
      <c r="AG337" s="120">
        <f t="shared" si="333"/>
        <v>-3</v>
      </c>
      <c r="AH337" s="120">
        <f t="shared" si="334"/>
        <v>-7</v>
      </c>
      <c r="AI337" s="120">
        <f t="shared" si="335"/>
        <v>-9</v>
      </c>
      <c r="AJ337" s="120">
        <f t="shared" si="336"/>
        <v>-13</v>
      </c>
      <c r="AK337" s="120">
        <f t="shared" si="337"/>
        <v>-10</v>
      </c>
      <c r="AL337" s="120">
        <f t="shared" si="338"/>
        <v>-9</v>
      </c>
      <c r="AM337" s="120">
        <f t="shared" si="339"/>
        <v>-8</v>
      </c>
      <c r="AN337" s="120">
        <f t="shared" si="340"/>
        <v>-10</v>
      </c>
      <c r="AO337" s="120">
        <f t="shared" si="341"/>
        <v>-10</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52</v>
      </c>
      <c r="W338" s="120">
        <f t="shared" si="325"/>
        <v>8</v>
      </c>
      <c r="Y338" s="74">
        <v>72</v>
      </c>
      <c r="Z338" s="120">
        <f t="shared" si="326"/>
        <v>10</v>
      </c>
      <c r="AA338" s="120">
        <f t="shared" si="327"/>
        <v>13</v>
      </c>
      <c r="AB338" s="120">
        <f t="shared" si="328"/>
        <v>6</v>
      </c>
      <c r="AC338" s="120">
        <f t="shared" si="329"/>
        <v>6</v>
      </c>
      <c r="AD338" s="120">
        <f t="shared" si="330"/>
        <v>7</v>
      </c>
      <c r="AE338" s="120">
        <f t="shared" si="331"/>
        <v>8</v>
      </c>
      <c r="AF338" s="120">
        <f t="shared" si="332"/>
        <v>2</v>
      </c>
      <c r="AG338" s="120">
        <f t="shared" si="333"/>
        <v>-2</v>
      </c>
      <c r="AH338" s="120">
        <f t="shared" si="334"/>
        <v>-6</v>
      </c>
      <c r="AI338" s="120">
        <f t="shared" si="335"/>
        <v>-8</v>
      </c>
      <c r="AJ338" s="120">
        <f t="shared" si="336"/>
        <v>-12</v>
      </c>
      <c r="AK338" s="120">
        <f t="shared" si="337"/>
        <v>-9</v>
      </c>
      <c r="AL338" s="120">
        <f t="shared" si="338"/>
        <v>-8</v>
      </c>
      <c r="AM338" s="120">
        <f t="shared" si="339"/>
        <v>-7</v>
      </c>
      <c r="AN338" s="120">
        <f t="shared" si="340"/>
        <v>-9</v>
      </c>
      <c r="AO338" s="120">
        <f t="shared" si="341"/>
        <v>-9</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59</v>
      </c>
      <c r="W339" s="120">
        <f t="shared" si="325"/>
        <v>9</v>
      </c>
      <c r="Y339" s="74">
        <v>73</v>
      </c>
      <c r="Z339" s="120">
        <f t="shared" si="326"/>
        <v>11</v>
      </c>
      <c r="AA339" s="120">
        <f t="shared" si="327"/>
        <v>14</v>
      </c>
      <c r="AB339" s="120">
        <f t="shared" si="328"/>
        <v>7</v>
      </c>
      <c r="AC339" s="120">
        <f t="shared" si="329"/>
        <v>7</v>
      </c>
      <c r="AD339" s="120">
        <f t="shared" si="330"/>
        <v>8</v>
      </c>
      <c r="AE339" s="120">
        <f t="shared" si="331"/>
        <v>9</v>
      </c>
      <c r="AF339" s="120">
        <f t="shared" si="332"/>
        <v>3</v>
      </c>
      <c r="AG339" s="120">
        <f t="shared" si="333"/>
        <v>-1</v>
      </c>
      <c r="AH339" s="120">
        <f t="shared" si="334"/>
        <v>-5</v>
      </c>
      <c r="AI339" s="120">
        <f t="shared" si="335"/>
        <v>-7</v>
      </c>
      <c r="AJ339" s="120">
        <f t="shared" si="336"/>
        <v>-11</v>
      </c>
      <c r="AK339" s="120">
        <f t="shared" si="337"/>
        <v>-8</v>
      </c>
      <c r="AL339" s="120">
        <f t="shared" si="338"/>
        <v>-7</v>
      </c>
      <c r="AM339" s="120">
        <f t="shared" si="339"/>
        <v>-6</v>
      </c>
      <c r="AN339" s="120">
        <f t="shared" si="340"/>
        <v>-8</v>
      </c>
      <c r="AO339" s="120">
        <f t="shared" si="341"/>
        <v>-8</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66</v>
      </c>
      <c r="W340" s="120">
        <f t="shared" si="325"/>
        <v>10</v>
      </c>
      <c r="Y340" s="74">
        <v>74</v>
      </c>
      <c r="Z340" s="120">
        <f t="shared" si="326"/>
        <v>12</v>
      </c>
      <c r="AA340" s="120">
        <f t="shared" si="327"/>
        <v>15</v>
      </c>
      <c r="AB340" s="120">
        <f t="shared" si="328"/>
        <v>8</v>
      </c>
      <c r="AC340" s="120">
        <f t="shared" si="329"/>
        <v>8</v>
      </c>
      <c r="AD340" s="120">
        <f t="shared" si="330"/>
        <v>9</v>
      </c>
      <c r="AE340" s="120">
        <f t="shared" si="331"/>
        <v>10</v>
      </c>
      <c r="AF340" s="120">
        <f t="shared" si="332"/>
        <v>4</v>
      </c>
      <c r="AG340" s="120">
        <f t="shared" si="333"/>
        <v>0</v>
      </c>
      <c r="AH340" s="120">
        <f t="shared" si="334"/>
        <v>-4</v>
      </c>
      <c r="AI340" s="120">
        <f t="shared" si="335"/>
        <v>-6</v>
      </c>
      <c r="AJ340" s="120">
        <f t="shared" si="336"/>
        <v>-10</v>
      </c>
      <c r="AK340" s="120">
        <f t="shared" si="337"/>
        <v>-7</v>
      </c>
      <c r="AL340" s="120">
        <f t="shared" si="338"/>
        <v>-6</v>
      </c>
      <c r="AM340" s="120">
        <f t="shared" si="339"/>
        <v>-5</v>
      </c>
      <c r="AN340" s="120">
        <f t="shared" si="340"/>
        <v>-7</v>
      </c>
      <c r="AO340" s="120">
        <f t="shared" si="341"/>
        <v>-7</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74</v>
      </c>
      <c r="W341" s="120">
        <f t="shared" si="325"/>
        <v>11</v>
      </c>
      <c r="Y341" s="74">
        <v>75</v>
      </c>
      <c r="Z341" s="120">
        <f t="shared" si="326"/>
        <v>13</v>
      </c>
      <c r="AA341" s="120">
        <f t="shared" si="327"/>
        <v>16</v>
      </c>
      <c r="AB341" s="120">
        <f t="shared" si="328"/>
        <v>9</v>
      </c>
      <c r="AC341" s="120">
        <f t="shared" si="329"/>
        <v>9</v>
      </c>
      <c r="AD341" s="120">
        <f t="shared" si="330"/>
        <v>10</v>
      </c>
      <c r="AE341" s="120">
        <f t="shared" si="331"/>
        <v>11</v>
      </c>
      <c r="AF341" s="120">
        <f t="shared" si="332"/>
        <v>5</v>
      </c>
      <c r="AG341" s="120">
        <f t="shared" si="333"/>
        <v>1</v>
      </c>
      <c r="AH341" s="120">
        <f t="shared" si="334"/>
        <v>-3</v>
      </c>
      <c r="AI341" s="120">
        <f t="shared" si="335"/>
        <v>-5</v>
      </c>
      <c r="AJ341" s="120">
        <f t="shared" si="336"/>
        <v>-9</v>
      </c>
      <c r="AK341" s="120">
        <f t="shared" si="337"/>
        <v>-6</v>
      </c>
      <c r="AL341" s="120">
        <f t="shared" si="338"/>
        <v>-5</v>
      </c>
      <c r="AM341" s="120">
        <f t="shared" si="339"/>
        <v>-4</v>
      </c>
      <c r="AN341" s="120">
        <f t="shared" si="340"/>
        <v>-6</v>
      </c>
      <c r="AO341" s="120">
        <f t="shared" si="341"/>
        <v>-6</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82</v>
      </c>
      <c r="W342" s="120">
        <f t="shared" si="325"/>
        <v>12</v>
      </c>
      <c r="Y342" s="74">
        <v>76</v>
      </c>
      <c r="Z342" s="120">
        <f t="shared" si="326"/>
        <v>14</v>
      </c>
      <c r="AA342" s="120">
        <f t="shared" si="327"/>
        <v>17</v>
      </c>
      <c r="AB342" s="120">
        <f t="shared" si="328"/>
        <v>10</v>
      </c>
      <c r="AC342" s="120">
        <f t="shared" si="329"/>
        <v>10</v>
      </c>
      <c r="AD342" s="120">
        <f t="shared" si="330"/>
        <v>11</v>
      </c>
      <c r="AE342" s="120">
        <f t="shared" si="331"/>
        <v>12</v>
      </c>
      <c r="AF342" s="120">
        <f t="shared" si="332"/>
        <v>6</v>
      </c>
      <c r="AG342" s="120">
        <f t="shared" si="333"/>
        <v>2</v>
      </c>
      <c r="AH342" s="120">
        <f t="shared" si="334"/>
        <v>-2</v>
      </c>
      <c r="AI342" s="120">
        <f t="shared" si="335"/>
        <v>-4</v>
      </c>
      <c r="AJ342" s="120">
        <f t="shared" si="336"/>
        <v>-8</v>
      </c>
      <c r="AK342" s="120">
        <f t="shared" si="337"/>
        <v>-5</v>
      </c>
      <c r="AL342" s="120">
        <f t="shared" si="338"/>
        <v>-4</v>
      </c>
      <c r="AM342" s="120">
        <f t="shared" si="339"/>
        <v>-3</v>
      </c>
      <c r="AN342" s="120">
        <f t="shared" si="340"/>
        <v>-5</v>
      </c>
      <c r="AO342" s="120">
        <f t="shared" si="341"/>
        <v>-5</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90</v>
      </c>
      <c r="W343" s="120">
        <f t="shared" si="325"/>
        <v>13</v>
      </c>
      <c r="Y343" s="74">
        <v>77</v>
      </c>
      <c r="Z343" s="120">
        <f t="shared" si="326"/>
        <v>15</v>
      </c>
      <c r="AA343" s="120">
        <f t="shared" si="327"/>
        <v>18</v>
      </c>
      <c r="AB343" s="120">
        <f t="shared" si="328"/>
        <v>11</v>
      </c>
      <c r="AC343" s="120">
        <f t="shared" si="329"/>
        <v>11</v>
      </c>
      <c r="AD343" s="120">
        <f t="shared" si="330"/>
        <v>12</v>
      </c>
      <c r="AE343" s="120">
        <f t="shared" si="331"/>
        <v>13</v>
      </c>
      <c r="AF343" s="120">
        <f t="shared" si="332"/>
        <v>7</v>
      </c>
      <c r="AG343" s="120">
        <f t="shared" si="333"/>
        <v>3</v>
      </c>
      <c r="AH343" s="120">
        <f t="shared" si="334"/>
        <v>-1</v>
      </c>
      <c r="AI343" s="120">
        <f t="shared" si="335"/>
        <v>-3</v>
      </c>
      <c r="AJ343" s="120">
        <f t="shared" si="336"/>
        <v>-7</v>
      </c>
      <c r="AK343" s="120">
        <f t="shared" si="337"/>
        <v>-4</v>
      </c>
      <c r="AL343" s="120">
        <f t="shared" si="338"/>
        <v>-3</v>
      </c>
      <c r="AM343" s="120">
        <f t="shared" si="339"/>
        <v>-2</v>
      </c>
      <c r="AN343" s="120">
        <f t="shared" si="340"/>
        <v>-4</v>
      </c>
      <c r="AO343" s="120">
        <f t="shared" si="341"/>
        <v>-4</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98</v>
      </c>
      <c r="W344" s="120">
        <f t="shared" si="325"/>
        <v>14</v>
      </c>
      <c r="Y344" s="74">
        <v>78</v>
      </c>
      <c r="Z344" s="120">
        <f t="shared" si="326"/>
        <v>16</v>
      </c>
      <c r="AA344" s="120">
        <f t="shared" si="327"/>
        <v>19</v>
      </c>
      <c r="AB344" s="120">
        <f t="shared" si="328"/>
        <v>12</v>
      </c>
      <c r="AC344" s="120">
        <f t="shared" si="329"/>
        <v>12</v>
      </c>
      <c r="AD344" s="120">
        <f t="shared" si="330"/>
        <v>13</v>
      </c>
      <c r="AE344" s="120">
        <f t="shared" si="331"/>
        <v>14</v>
      </c>
      <c r="AF344" s="120">
        <f t="shared" si="332"/>
        <v>8</v>
      </c>
      <c r="AG344" s="120">
        <f t="shared" si="333"/>
        <v>4</v>
      </c>
      <c r="AH344" s="120">
        <f t="shared" si="334"/>
        <v>0</v>
      </c>
      <c r="AI344" s="120">
        <f t="shared" si="335"/>
        <v>-2</v>
      </c>
      <c r="AJ344" s="120">
        <f t="shared" si="336"/>
        <v>-6</v>
      </c>
      <c r="AK344" s="120">
        <f t="shared" si="337"/>
        <v>-3</v>
      </c>
      <c r="AL344" s="120">
        <f t="shared" si="338"/>
        <v>-2</v>
      </c>
      <c r="AM344" s="120">
        <f t="shared" si="339"/>
        <v>-1</v>
      </c>
      <c r="AN344" s="120">
        <f t="shared" si="340"/>
        <v>-3</v>
      </c>
      <c r="AO344" s="120">
        <f t="shared" si="341"/>
        <v>-3</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107</v>
      </c>
      <c r="W345" s="120">
        <f t="shared" si="325"/>
        <v>15</v>
      </c>
      <c r="Y345" s="74">
        <v>79</v>
      </c>
      <c r="Z345" s="120">
        <f t="shared" si="326"/>
        <v>17</v>
      </c>
      <c r="AA345" s="120">
        <f t="shared" si="327"/>
        <v>20</v>
      </c>
      <c r="AB345" s="120">
        <f t="shared" si="328"/>
        <v>13</v>
      </c>
      <c r="AC345" s="120">
        <f t="shared" si="329"/>
        <v>13</v>
      </c>
      <c r="AD345" s="120">
        <f t="shared" si="330"/>
        <v>14</v>
      </c>
      <c r="AE345" s="120">
        <f t="shared" si="331"/>
        <v>15</v>
      </c>
      <c r="AF345" s="120">
        <f t="shared" si="332"/>
        <v>9</v>
      </c>
      <c r="AG345" s="120">
        <f t="shared" si="333"/>
        <v>5</v>
      </c>
      <c r="AH345" s="120">
        <f t="shared" si="334"/>
        <v>1</v>
      </c>
      <c r="AI345" s="120">
        <f t="shared" si="335"/>
        <v>-1</v>
      </c>
      <c r="AJ345" s="120">
        <f t="shared" si="336"/>
        <v>-5</v>
      </c>
      <c r="AK345" s="120">
        <f t="shared" si="337"/>
        <v>-2</v>
      </c>
      <c r="AL345" s="120">
        <f t="shared" si="338"/>
        <v>-1</v>
      </c>
      <c r="AM345" s="120">
        <f t="shared" si="339"/>
        <v>0</v>
      </c>
      <c r="AN345" s="120">
        <f t="shared" si="340"/>
        <v>-2</v>
      </c>
      <c r="AO345" s="120">
        <f t="shared" si="341"/>
        <v>-2</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77"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117</v>
      </c>
      <c r="W346" s="120">
        <f t="shared" ref="W346:W366" si="356">MAX(AB346:AR346)</f>
        <v>16</v>
      </c>
      <c r="Y346" s="74">
        <v>80</v>
      </c>
      <c r="Z346" s="120">
        <f t="shared" ref="Z346:Z366" si="357">ROUND(C$279-C346,0)</f>
        <v>18</v>
      </c>
      <c r="AA346" s="120">
        <f t="shared" ref="AA346:AA366" si="358">ROUND(D$279-D346,0)</f>
        <v>21</v>
      </c>
      <c r="AB346" s="120">
        <f t="shared" ref="AB346:AB366" si="359">ROUND(E$279-E346,0)</f>
        <v>14</v>
      </c>
      <c r="AC346" s="120">
        <f t="shared" ref="AC346:AC366" si="360">ROUND(F$279-F346,0)</f>
        <v>14</v>
      </c>
      <c r="AD346" s="120">
        <f t="shared" ref="AD346:AD366" si="361">ROUND(G$279-G346,0)</f>
        <v>15</v>
      </c>
      <c r="AE346" s="120">
        <f t="shared" ref="AE346:AE366" si="362">ROUND(H$279-H346,0)</f>
        <v>16</v>
      </c>
      <c r="AF346" s="120">
        <f t="shared" ref="AF346:AF366" si="363">ROUND(I$279-I346,0)</f>
        <v>10</v>
      </c>
      <c r="AG346" s="120">
        <f t="shared" ref="AG346:AG366" si="364">ROUND(J$279-J346,0)</f>
        <v>6</v>
      </c>
      <c r="AH346" s="120">
        <f t="shared" ref="AH346:AH366" si="365">ROUND(K$279-K346,0)</f>
        <v>2</v>
      </c>
      <c r="AI346" s="120">
        <f t="shared" ref="AI346:AI366" si="366">ROUND(L$279-L346,0)</f>
        <v>0</v>
      </c>
      <c r="AJ346" s="120">
        <f t="shared" ref="AJ346:AJ366" si="367">ROUND(M$279-M346,0)</f>
        <v>-4</v>
      </c>
      <c r="AK346" s="120">
        <f t="shared" ref="AK346:AK366" si="368">ROUND(N$279-N346,0)</f>
        <v>-1</v>
      </c>
      <c r="AL346" s="120">
        <f t="shared" ref="AL346:AL366" si="369">ROUND(O$279-O346,0)</f>
        <v>0</v>
      </c>
      <c r="AM346" s="120">
        <f t="shared" ref="AM346:AM366" si="370">ROUND(P$279-P346,0)</f>
        <v>1</v>
      </c>
      <c r="AN346" s="120">
        <f t="shared" ref="AN346:AN366" si="371">ROUND(Q$279-Q346,0)</f>
        <v>-1</v>
      </c>
      <c r="AO346" s="120">
        <f t="shared" ref="AO346:AO366" si="372">ROUND(R$279-R346,0)</f>
        <v>-1</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129</v>
      </c>
      <c r="W347" s="120">
        <f t="shared" si="356"/>
        <v>17</v>
      </c>
      <c r="Y347" s="74">
        <v>81</v>
      </c>
      <c r="Z347" s="120">
        <f t="shared" si="357"/>
        <v>19</v>
      </c>
      <c r="AA347" s="120">
        <f t="shared" si="358"/>
        <v>22</v>
      </c>
      <c r="AB347" s="120">
        <f t="shared" si="359"/>
        <v>15</v>
      </c>
      <c r="AC347" s="120">
        <f t="shared" si="360"/>
        <v>15</v>
      </c>
      <c r="AD347" s="120">
        <f t="shared" si="361"/>
        <v>16</v>
      </c>
      <c r="AE347" s="120">
        <f t="shared" si="362"/>
        <v>17</v>
      </c>
      <c r="AF347" s="120">
        <f t="shared" si="363"/>
        <v>11</v>
      </c>
      <c r="AG347" s="120">
        <f t="shared" si="364"/>
        <v>7</v>
      </c>
      <c r="AH347" s="120">
        <f t="shared" si="365"/>
        <v>3</v>
      </c>
      <c r="AI347" s="120">
        <f t="shared" si="366"/>
        <v>1</v>
      </c>
      <c r="AJ347" s="120">
        <f t="shared" si="367"/>
        <v>-3</v>
      </c>
      <c r="AK347" s="120">
        <f t="shared" si="368"/>
        <v>0</v>
      </c>
      <c r="AL347" s="120">
        <f t="shared" si="369"/>
        <v>1</v>
      </c>
      <c r="AM347" s="120">
        <f t="shared" si="370"/>
        <v>2</v>
      </c>
      <c r="AN347" s="120">
        <f t="shared" si="371"/>
        <v>0</v>
      </c>
      <c r="AO347" s="120">
        <f t="shared" si="372"/>
        <v>0</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144</v>
      </c>
      <c r="W348" s="120">
        <f t="shared" si="356"/>
        <v>18</v>
      </c>
      <c r="Y348" s="74">
        <v>82</v>
      </c>
      <c r="Z348" s="120">
        <f t="shared" si="357"/>
        <v>20</v>
      </c>
      <c r="AA348" s="120">
        <f t="shared" si="358"/>
        <v>23</v>
      </c>
      <c r="AB348" s="120">
        <f t="shared" si="359"/>
        <v>16</v>
      </c>
      <c r="AC348" s="120">
        <f t="shared" si="360"/>
        <v>16</v>
      </c>
      <c r="AD348" s="120">
        <f t="shared" si="361"/>
        <v>17</v>
      </c>
      <c r="AE348" s="120">
        <f t="shared" si="362"/>
        <v>18</v>
      </c>
      <c r="AF348" s="120">
        <f t="shared" si="363"/>
        <v>12</v>
      </c>
      <c r="AG348" s="120">
        <f t="shared" si="364"/>
        <v>8</v>
      </c>
      <c r="AH348" s="120">
        <f t="shared" si="365"/>
        <v>4</v>
      </c>
      <c r="AI348" s="120">
        <f t="shared" si="366"/>
        <v>2</v>
      </c>
      <c r="AJ348" s="120">
        <f t="shared" si="367"/>
        <v>-2</v>
      </c>
      <c r="AK348" s="120">
        <f t="shared" si="368"/>
        <v>1</v>
      </c>
      <c r="AL348" s="120">
        <f t="shared" si="369"/>
        <v>2</v>
      </c>
      <c r="AM348" s="120">
        <f t="shared" si="370"/>
        <v>3</v>
      </c>
      <c r="AN348" s="120">
        <f t="shared" si="371"/>
        <v>1</v>
      </c>
      <c r="AO348" s="120">
        <f t="shared" si="372"/>
        <v>1</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159</v>
      </c>
      <c r="W349" s="120">
        <f t="shared" si="356"/>
        <v>19</v>
      </c>
      <c r="Y349" s="74">
        <v>83</v>
      </c>
      <c r="Z349" s="120">
        <f t="shared" si="357"/>
        <v>21</v>
      </c>
      <c r="AA349" s="120">
        <f t="shared" si="358"/>
        <v>24</v>
      </c>
      <c r="AB349" s="120">
        <f t="shared" si="359"/>
        <v>17</v>
      </c>
      <c r="AC349" s="120">
        <f t="shared" si="360"/>
        <v>17</v>
      </c>
      <c r="AD349" s="120">
        <f t="shared" si="361"/>
        <v>18</v>
      </c>
      <c r="AE349" s="120">
        <f t="shared" si="362"/>
        <v>19</v>
      </c>
      <c r="AF349" s="120">
        <f t="shared" si="363"/>
        <v>13</v>
      </c>
      <c r="AG349" s="120">
        <f t="shared" si="364"/>
        <v>9</v>
      </c>
      <c r="AH349" s="120">
        <f t="shared" si="365"/>
        <v>5</v>
      </c>
      <c r="AI349" s="120">
        <f t="shared" si="366"/>
        <v>3</v>
      </c>
      <c r="AJ349" s="120">
        <f t="shared" si="367"/>
        <v>-1</v>
      </c>
      <c r="AK349" s="120">
        <f t="shared" si="368"/>
        <v>2</v>
      </c>
      <c r="AL349" s="120">
        <f t="shared" si="369"/>
        <v>3</v>
      </c>
      <c r="AM349" s="120">
        <f t="shared" si="370"/>
        <v>4</v>
      </c>
      <c r="AN349" s="120">
        <f t="shared" si="371"/>
        <v>2</v>
      </c>
      <c r="AO349" s="120">
        <f t="shared" si="372"/>
        <v>2</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174</v>
      </c>
      <c r="W350" s="120">
        <f t="shared" si="356"/>
        <v>20</v>
      </c>
      <c r="Y350" s="74">
        <v>84</v>
      </c>
      <c r="Z350" s="120">
        <f t="shared" si="357"/>
        <v>22</v>
      </c>
      <c r="AA350" s="120">
        <f t="shared" si="358"/>
        <v>25</v>
      </c>
      <c r="AB350" s="120">
        <f t="shared" si="359"/>
        <v>18</v>
      </c>
      <c r="AC350" s="120">
        <f t="shared" si="360"/>
        <v>18</v>
      </c>
      <c r="AD350" s="120">
        <f t="shared" si="361"/>
        <v>19</v>
      </c>
      <c r="AE350" s="120">
        <f t="shared" si="362"/>
        <v>20</v>
      </c>
      <c r="AF350" s="120">
        <f t="shared" si="363"/>
        <v>14</v>
      </c>
      <c r="AG350" s="120">
        <f t="shared" si="364"/>
        <v>10</v>
      </c>
      <c r="AH350" s="120">
        <f t="shared" si="365"/>
        <v>6</v>
      </c>
      <c r="AI350" s="120">
        <f t="shared" si="366"/>
        <v>4</v>
      </c>
      <c r="AJ350" s="120">
        <f t="shared" si="367"/>
        <v>0</v>
      </c>
      <c r="AK350" s="120">
        <f t="shared" si="368"/>
        <v>3</v>
      </c>
      <c r="AL350" s="120">
        <f t="shared" si="369"/>
        <v>4</v>
      </c>
      <c r="AM350" s="120">
        <f t="shared" si="370"/>
        <v>5</v>
      </c>
      <c r="AN350" s="120">
        <f t="shared" si="371"/>
        <v>3</v>
      </c>
      <c r="AO350" s="120">
        <f t="shared" si="372"/>
        <v>3</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190</v>
      </c>
      <c r="W351" s="120">
        <f t="shared" si="356"/>
        <v>21</v>
      </c>
      <c r="Y351" s="74">
        <v>85</v>
      </c>
      <c r="Z351" s="120">
        <f t="shared" si="357"/>
        <v>23</v>
      </c>
      <c r="AA351" s="120">
        <f t="shared" si="358"/>
        <v>26</v>
      </c>
      <c r="AB351" s="120">
        <f t="shared" si="359"/>
        <v>19</v>
      </c>
      <c r="AC351" s="120">
        <f t="shared" si="360"/>
        <v>19</v>
      </c>
      <c r="AD351" s="120">
        <f t="shared" si="361"/>
        <v>20</v>
      </c>
      <c r="AE351" s="120">
        <f t="shared" si="362"/>
        <v>21</v>
      </c>
      <c r="AF351" s="120">
        <f t="shared" si="363"/>
        <v>15</v>
      </c>
      <c r="AG351" s="120">
        <f t="shared" si="364"/>
        <v>11</v>
      </c>
      <c r="AH351" s="120">
        <f t="shared" si="365"/>
        <v>7</v>
      </c>
      <c r="AI351" s="120">
        <f t="shared" si="366"/>
        <v>5</v>
      </c>
      <c r="AJ351" s="120">
        <f t="shared" si="367"/>
        <v>1</v>
      </c>
      <c r="AK351" s="120">
        <f t="shared" si="368"/>
        <v>4</v>
      </c>
      <c r="AL351" s="120">
        <f t="shared" si="369"/>
        <v>5</v>
      </c>
      <c r="AM351" s="120">
        <f t="shared" si="370"/>
        <v>6</v>
      </c>
      <c r="AN351" s="120">
        <f t="shared" si="371"/>
        <v>4</v>
      </c>
      <c r="AO351" s="120">
        <f t="shared" si="372"/>
        <v>4</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206</v>
      </c>
      <c r="W352" s="120">
        <f t="shared" si="356"/>
        <v>22</v>
      </c>
      <c r="Y352" s="74">
        <v>86</v>
      </c>
      <c r="Z352" s="120">
        <f t="shared" si="357"/>
        <v>24</v>
      </c>
      <c r="AA352" s="120">
        <f t="shared" si="358"/>
        <v>27</v>
      </c>
      <c r="AB352" s="120">
        <f t="shared" si="359"/>
        <v>20</v>
      </c>
      <c r="AC352" s="120">
        <f t="shared" si="360"/>
        <v>20</v>
      </c>
      <c r="AD352" s="120">
        <f t="shared" si="361"/>
        <v>21</v>
      </c>
      <c r="AE352" s="120">
        <f t="shared" si="362"/>
        <v>22</v>
      </c>
      <c r="AF352" s="120">
        <f t="shared" si="363"/>
        <v>16</v>
      </c>
      <c r="AG352" s="120">
        <f t="shared" si="364"/>
        <v>12</v>
      </c>
      <c r="AH352" s="120">
        <f t="shared" si="365"/>
        <v>8</v>
      </c>
      <c r="AI352" s="120">
        <f t="shared" si="366"/>
        <v>6</v>
      </c>
      <c r="AJ352" s="120">
        <f t="shared" si="367"/>
        <v>2</v>
      </c>
      <c r="AK352" s="120">
        <f t="shared" si="368"/>
        <v>5</v>
      </c>
      <c r="AL352" s="120">
        <f t="shared" si="369"/>
        <v>6</v>
      </c>
      <c r="AM352" s="120">
        <f t="shared" si="370"/>
        <v>7</v>
      </c>
      <c r="AN352" s="120">
        <f t="shared" si="371"/>
        <v>5</v>
      </c>
      <c r="AO352" s="120">
        <f t="shared" si="372"/>
        <v>5</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222</v>
      </c>
      <c r="W353" s="120">
        <f t="shared" si="356"/>
        <v>23</v>
      </c>
      <c r="Y353" s="74">
        <v>87</v>
      </c>
      <c r="Z353" s="120">
        <f t="shared" si="357"/>
        <v>25</v>
      </c>
      <c r="AA353" s="120">
        <f t="shared" si="358"/>
        <v>28</v>
      </c>
      <c r="AB353" s="120">
        <f t="shared" si="359"/>
        <v>21</v>
      </c>
      <c r="AC353" s="120">
        <f t="shared" si="360"/>
        <v>21</v>
      </c>
      <c r="AD353" s="120">
        <f t="shared" si="361"/>
        <v>22</v>
      </c>
      <c r="AE353" s="120">
        <f t="shared" si="362"/>
        <v>23</v>
      </c>
      <c r="AF353" s="120">
        <f t="shared" si="363"/>
        <v>17</v>
      </c>
      <c r="AG353" s="120">
        <f t="shared" si="364"/>
        <v>13</v>
      </c>
      <c r="AH353" s="120">
        <f t="shared" si="365"/>
        <v>9</v>
      </c>
      <c r="AI353" s="120">
        <f t="shared" si="366"/>
        <v>7</v>
      </c>
      <c r="AJ353" s="120">
        <f t="shared" si="367"/>
        <v>3</v>
      </c>
      <c r="AK353" s="120">
        <f t="shared" si="368"/>
        <v>6</v>
      </c>
      <c r="AL353" s="120">
        <f t="shared" si="369"/>
        <v>7</v>
      </c>
      <c r="AM353" s="120">
        <f t="shared" si="370"/>
        <v>8</v>
      </c>
      <c r="AN353" s="120">
        <f t="shared" si="371"/>
        <v>6</v>
      </c>
      <c r="AO353" s="120">
        <f t="shared" si="372"/>
        <v>6</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238</v>
      </c>
      <c r="W354" s="120">
        <f t="shared" si="356"/>
        <v>24</v>
      </c>
      <c r="Y354" s="74">
        <v>88</v>
      </c>
      <c r="Z354" s="120">
        <f t="shared" si="357"/>
        <v>26</v>
      </c>
      <c r="AA354" s="120">
        <f t="shared" si="358"/>
        <v>29</v>
      </c>
      <c r="AB354" s="120">
        <f t="shared" si="359"/>
        <v>22</v>
      </c>
      <c r="AC354" s="120">
        <f t="shared" si="360"/>
        <v>22</v>
      </c>
      <c r="AD354" s="120">
        <f t="shared" si="361"/>
        <v>23</v>
      </c>
      <c r="AE354" s="120">
        <f t="shared" si="362"/>
        <v>24</v>
      </c>
      <c r="AF354" s="120">
        <f t="shared" si="363"/>
        <v>18</v>
      </c>
      <c r="AG354" s="120">
        <f t="shared" si="364"/>
        <v>14</v>
      </c>
      <c r="AH354" s="120">
        <f t="shared" si="365"/>
        <v>10</v>
      </c>
      <c r="AI354" s="120">
        <f t="shared" si="366"/>
        <v>8</v>
      </c>
      <c r="AJ354" s="120">
        <f t="shared" si="367"/>
        <v>4</v>
      </c>
      <c r="AK354" s="120">
        <f t="shared" si="368"/>
        <v>7</v>
      </c>
      <c r="AL354" s="120">
        <f t="shared" si="369"/>
        <v>8</v>
      </c>
      <c r="AM354" s="120">
        <f t="shared" si="370"/>
        <v>9</v>
      </c>
      <c r="AN354" s="120">
        <f t="shared" si="371"/>
        <v>7</v>
      </c>
      <c r="AO354" s="120">
        <f t="shared" si="372"/>
        <v>7</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254</v>
      </c>
      <c r="W355" s="120">
        <f t="shared" si="356"/>
        <v>25</v>
      </c>
      <c r="Y355" s="74">
        <v>89</v>
      </c>
      <c r="Z355" s="120">
        <f t="shared" si="357"/>
        <v>27</v>
      </c>
      <c r="AA355" s="120">
        <f t="shared" si="358"/>
        <v>30</v>
      </c>
      <c r="AB355" s="120">
        <f t="shared" si="359"/>
        <v>23</v>
      </c>
      <c r="AC355" s="120">
        <f t="shared" si="360"/>
        <v>23</v>
      </c>
      <c r="AD355" s="120">
        <f t="shared" si="361"/>
        <v>24</v>
      </c>
      <c r="AE355" s="120">
        <f t="shared" si="362"/>
        <v>25</v>
      </c>
      <c r="AF355" s="120">
        <f t="shared" si="363"/>
        <v>19</v>
      </c>
      <c r="AG355" s="120">
        <f t="shared" si="364"/>
        <v>15</v>
      </c>
      <c r="AH355" s="120">
        <f t="shared" si="365"/>
        <v>11</v>
      </c>
      <c r="AI355" s="120">
        <f t="shared" si="366"/>
        <v>9</v>
      </c>
      <c r="AJ355" s="120">
        <f t="shared" si="367"/>
        <v>5</v>
      </c>
      <c r="AK355" s="120">
        <f t="shared" si="368"/>
        <v>8</v>
      </c>
      <c r="AL355" s="120">
        <f t="shared" si="369"/>
        <v>9</v>
      </c>
      <c r="AM355" s="120">
        <f t="shared" si="370"/>
        <v>10</v>
      </c>
      <c r="AN355" s="120">
        <f t="shared" si="371"/>
        <v>8</v>
      </c>
      <c r="AO355" s="120">
        <f t="shared" si="372"/>
        <v>8</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270</v>
      </c>
      <c r="W356" s="120">
        <f t="shared" si="356"/>
        <v>26</v>
      </c>
      <c r="Y356" s="74">
        <v>90</v>
      </c>
      <c r="Z356" s="120">
        <f t="shared" si="357"/>
        <v>28</v>
      </c>
      <c r="AA356" s="120">
        <f t="shared" si="358"/>
        <v>31</v>
      </c>
      <c r="AB356" s="120">
        <f t="shared" si="359"/>
        <v>24</v>
      </c>
      <c r="AC356" s="120">
        <f t="shared" si="360"/>
        <v>24</v>
      </c>
      <c r="AD356" s="120">
        <f t="shared" si="361"/>
        <v>25</v>
      </c>
      <c r="AE356" s="120">
        <f t="shared" si="362"/>
        <v>26</v>
      </c>
      <c r="AF356" s="120">
        <f t="shared" si="363"/>
        <v>20</v>
      </c>
      <c r="AG356" s="120">
        <f t="shared" si="364"/>
        <v>16</v>
      </c>
      <c r="AH356" s="120">
        <f t="shared" si="365"/>
        <v>12</v>
      </c>
      <c r="AI356" s="120">
        <f t="shared" si="366"/>
        <v>10</v>
      </c>
      <c r="AJ356" s="120">
        <f t="shared" si="367"/>
        <v>6</v>
      </c>
      <c r="AK356" s="120">
        <f t="shared" si="368"/>
        <v>9</v>
      </c>
      <c r="AL356" s="120">
        <f t="shared" si="369"/>
        <v>10</v>
      </c>
      <c r="AM356" s="120">
        <f t="shared" si="370"/>
        <v>11</v>
      </c>
      <c r="AN356" s="120">
        <f t="shared" si="371"/>
        <v>9</v>
      </c>
      <c r="AO356" s="120">
        <f t="shared" si="372"/>
        <v>9</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286</v>
      </c>
      <c r="W357" s="120">
        <f t="shared" si="356"/>
        <v>27</v>
      </c>
      <c r="Y357" s="74">
        <v>91</v>
      </c>
      <c r="Z357" s="120">
        <f t="shared" si="357"/>
        <v>29</v>
      </c>
      <c r="AA357" s="120">
        <f t="shared" si="358"/>
        <v>32</v>
      </c>
      <c r="AB357" s="120">
        <f t="shared" si="359"/>
        <v>25</v>
      </c>
      <c r="AC357" s="120">
        <f t="shared" si="360"/>
        <v>25</v>
      </c>
      <c r="AD357" s="120">
        <f t="shared" si="361"/>
        <v>26</v>
      </c>
      <c r="AE357" s="120">
        <f t="shared" si="362"/>
        <v>27</v>
      </c>
      <c r="AF357" s="120">
        <f t="shared" si="363"/>
        <v>21</v>
      </c>
      <c r="AG357" s="120">
        <f t="shared" si="364"/>
        <v>17</v>
      </c>
      <c r="AH357" s="120">
        <f t="shared" si="365"/>
        <v>13</v>
      </c>
      <c r="AI357" s="120">
        <f t="shared" si="366"/>
        <v>11</v>
      </c>
      <c r="AJ357" s="120">
        <f t="shared" si="367"/>
        <v>7</v>
      </c>
      <c r="AK357" s="120">
        <f t="shared" si="368"/>
        <v>10</v>
      </c>
      <c r="AL357" s="120">
        <f t="shared" si="369"/>
        <v>11</v>
      </c>
      <c r="AM357" s="120">
        <f t="shared" si="370"/>
        <v>12</v>
      </c>
      <c r="AN357" s="120">
        <f t="shared" si="371"/>
        <v>10</v>
      </c>
      <c r="AO357" s="120">
        <f t="shared" si="372"/>
        <v>10</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302</v>
      </c>
      <c r="W358" s="120">
        <f t="shared" si="356"/>
        <v>28</v>
      </c>
      <c r="Y358" s="74">
        <v>92</v>
      </c>
      <c r="Z358" s="120">
        <f t="shared" si="357"/>
        <v>30</v>
      </c>
      <c r="AA358" s="120">
        <f t="shared" si="358"/>
        <v>33</v>
      </c>
      <c r="AB358" s="120">
        <f t="shared" si="359"/>
        <v>26</v>
      </c>
      <c r="AC358" s="120">
        <f t="shared" si="360"/>
        <v>26</v>
      </c>
      <c r="AD358" s="120">
        <f t="shared" si="361"/>
        <v>27</v>
      </c>
      <c r="AE358" s="120">
        <f t="shared" si="362"/>
        <v>28</v>
      </c>
      <c r="AF358" s="120">
        <f t="shared" si="363"/>
        <v>22</v>
      </c>
      <c r="AG358" s="120">
        <f t="shared" si="364"/>
        <v>18</v>
      </c>
      <c r="AH358" s="120">
        <f t="shared" si="365"/>
        <v>14</v>
      </c>
      <c r="AI358" s="120">
        <f t="shared" si="366"/>
        <v>12</v>
      </c>
      <c r="AJ358" s="120">
        <f t="shared" si="367"/>
        <v>8</v>
      </c>
      <c r="AK358" s="120">
        <f t="shared" si="368"/>
        <v>11</v>
      </c>
      <c r="AL358" s="120">
        <f t="shared" si="369"/>
        <v>12</v>
      </c>
      <c r="AM358" s="120">
        <f t="shared" si="370"/>
        <v>13</v>
      </c>
      <c r="AN358" s="120">
        <f t="shared" si="371"/>
        <v>11</v>
      </c>
      <c r="AO358" s="120">
        <f t="shared" si="372"/>
        <v>11</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318</v>
      </c>
      <c r="W359" s="120">
        <f t="shared" si="356"/>
        <v>29</v>
      </c>
      <c r="Y359" s="74">
        <v>93</v>
      </c>
      <c r="Z359" s="120">
        <f t="shared" si="357"/>
        <v>31</v>
      </c>
      <c r="AA359" s="120">
        <f t="shared" si="358"/>
        <v>34</v>
      </c>
      <c r="AB359" s="120">
        <f t="shared" si="359"/>
        <v>27</v>
      </c>
      <c r="AC359" s="120">
        <f t="shared" si="360"/>
        <v>27</v>
      </c>
      <c r="AD359" s="120">
        <f t="shared" si="361"/>
        <v>28</v>
      </c>
      <c r="AE359" s="120">
        <f t="shared" si="362"/>
        <v>29</v>
      </c>
      <c r="AF359" s="120">
        <f t="shared" si="363"/>
        <v>23</v>
      </c>
      <c r="AG359" s="120">
        <f t="shared" si="364"/>
        <v>19</v>
      </c>
      <c r="AH359" s="120">
        <f t="shared" si="365"/>
        <v>15</v>
      </c>
      <c r="AI359" s="120">
        <f t="shared" si="366"/>
        <v>13</v>
      </c>
      <c r="AJ359" s="120">
        <f t="shared" si="367"/>
        <v>9</v>
      </c>
      <c r="AK359" s="120">
        <f t="shared" si="368"/>
        <v>12</v>
      </c>
      <c r="AL359" s="120">
        <f t="shared" si="369"/>
        <v>13</v>
      </c>
      <c r="AM359" s="120">
        <f t="shared" si="370"/>
        <v>14</v>
      </c>
      <c r="AN359" s="120">
        <f t="shared" si="371"/>
        <v>12</v>
      </c>
      <c r="AO359" s="120">
        <f t="shared" si="372"/>
        <v>12</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334</v>
      </c>
      <c r="W360" s="120">
        <f t="shared" si="356"/>
        <v>30</v>
      </c>
      <c r="Y360" s="74">
        <v>94</v>
      </c>
      <c r="Z360" s="120">
        <f t="shared" si="357"/>
        <v>32</v>
      </c>
      <c r="AA360" s="120">
        <f t="shared" si="358"/>
        <v>35</v>
      </c>
      <c r="AB360" s="120">
        <f t="shared" si="359"/>
        <v>28</v>
      </c>
      <c r="AC360" s="120">
        <f t="shared" si="360"/>
        <v>28</v>
      </c>
      <c r="AD360" s="120">
        <f t="shared" si="361"/>
        <v>29</v>
      </c>
      <c r="AE360" s="120">
        <f t="shared" si="362"/>
        <v>30</v>
      </c>
      <c r="AF360" s="120">
        <f t="shared" si="363"/>
        <v>24</v>
      </c>
      <c r="AG360" s="120">
        <f t="shared" si="364"/>
        <v>20</v>
      </c>
      <c r="AH360" s="120">
        <f t="shared" si="365"/>
        <v>16</v>
      </c>
      <c r="AI360" s="120">
        <f t="shared" si="366"/>
        <v>14</v>
      </c>
      <c r="AJ360" s="120">
        <f t="shared" si="367"/>
        <v>10</v>
      </c>
      <c r="AK360" s="120">
        <f t="shared" si="368"/>
        <v>13</v>
      </c>
      <c r="AL360" s="120">
        <f t="shared" si="369"/>
        <v>14</v>
      </c>
      <c r="AM360" s="120">
        <f t="shared" si="370"/>
        <v>15</v>
      </c>
      <c r="AN360" s="120">
        <f t="shared" si="371"/>
        <v>13</v>
      </c>
      <c r="AO360" s="120">
        <f t="shared" si="372"/>
        <v>13</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350</v>
      </c>
      <c r="W361" s="120">
        <f t="shared" si="356"/>
        <v>31</v>
      </c>
      <c r="Y361" s="74">
        <v>95</v>
      </c>
      <c r="Z361" s="120">
        <f t="shared" si="357"/>
        <v>33</v>
      </c>
      <c r="AA361" s="120">
        <f t="shared" si="358"/>
        <v>36</v>
      </c>
      <c r="AB361" s="120">
        <f t="shared" si="359"/>
        <v>29</v>
      </c>
      <c r="AC361" s="120">
        <f t="shared" si="360"/>
        <v>29</v>
      </c>
      <c r="AD361" s="120">
        <f t="shared" si="361"/>
        <v>30</v>
      </c>
      <c r="AE361" s="120">
        <f t="shared" si="362"/>
        <v>31</v>
      </c>
      <c r="AF361" s="120">
        <f t="shared" si="363"/>
        <v>25</v>
      </c>
      <c r="AG361" s="120">
        <f t="shared" si="364"/>
        <v>21</v>
      </c>
      <c r="AH361" s="120">
        <f t="shared" si="365"/>
        <v>17</v>
      </c>
      <c r="AI361" s="120">
        <f t="shared" si="366"/>
        <v>15</v>
      </c>
      <c r="AJ361" s="120">
        <f t="shared" si="367"/>
        <v>11</v>
      </c>
      <c r="AK361" s="120">
        <f t="shared" si="368"/>
        <v>14</v>
      </c>
      <c r="AL361" s="120">
        <f t="shared" si="369"/>
        <v>15</v>
      </c>
      <c r="AM361" s="120">
        <f t="shared" si="370"/>
        <v>16</v>
      </c>
      <c r="AN361" s="120">
        <f t="shared" si="371"/>
        <v>14</v>
      </c>
      <c r="AO361" s="120">
        <f t="shared" si="372"/>
        <v>14</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366</v>
      </c>
      <c r="W362" s="120">
        <f t="shared" si="356"/>
        <v>32</v>
      </c>
      <c r="Y362" s="74">
        <v>96</v>
      </c>
      <c r="Z362" s="120">
        <f t="shared" si="357"/>
        <v>34</v>
      </c>
      <c r="AA362" s="120">
        <f t="shared" si="358"/>
        <v>37</v>
      </c>
      <c r="AB362" s="120">
        <f t="shared" si="359"/>
        <v>30</v>
      </c>
      <c r="AC362" s="120">
        <f t="shared" si="360"/>
        <v>30</v>
      </c>
      <c r="AD362" s="120">
        <f t="shared" si="361"/>
        <v>31</v>
      </c>
      <c r="AE362" s="120">
        <f t="shared" si="362"/>
        <v>32</v>
      </c>
      <c r="AF362" s="120">
        <f t="shared" si="363"/>
        <v>26</v>
      </c>
      <c r="AG362" s="120">
        <f t="shared" si="364"/>
        <v>22</v>
      </c>
      <c r="AH362" s="120">
        <f t="shared" si="365"/>
        <v>18</v>
      </c>
      <c r="AI362" s="120">
        <f t="shared" si="366"/>
        <v>16</v>
      </c>
      <c r="AJ362" s="120">
        <f t="shared" si="367"/>
        <v>12</v>
      </c>
      <c r="AK362" s="120">
        <f t="shared" si="368"/>
        <v>15</v>
      </c>
      <c r="AL362" s="120">
        <f t="shared" si="369"/>
        <v>16</v>
      </c>
      <c r="AM362" s="120">
        <f t="shared" si="370"/>
        <v>17</v>
      </c>
      <c r="AN362" s="120">
        <f t="shared" si="371"/>
        <v>15</v>
      </c>
      <c r="AO362" s="120">
        <f t="shared" si="372"/>
        <v>15</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382</v>
      </c>
      <c r="W363" s="120">
        <f t="shared" si="356"/>
        <v>33</v>
      </c>
      <c r="Y363" s="74">
        <v>97</v>
      </c>
      <c r="Z363" s="120">
        <f t="shared" si="357"/>
        <v>35</v>
      </c>
      <c r="AA363" s="120">
        <f t="shared" si="358"/>
        <v>38</v>
      </c>
      <c r="AB363" s="120">
        <f t="shared" si="359"/>
        <v>31</v>
      </c>
      <c r="AC363" s="120">
        <f t="shared" si="360"/>
        <v>31</v>
      </c>
      <c r="AD363" s="120">
        <f t="shared" si="361"/>
        <v>32</v>
      </c>
      <c r="AE363" s="120">
        <f t="shared" si="362"/>
        <v>33</v>
      </c>
      <c r="AF363" s="120">
        <f t="shared" si="363"/>
        <v>27</v>
      </c>
      <c r="AG363" s="120">
        <f t="shared" si="364"/>
        <v>23</v>
      </c>
      <c r="AH363" s="120">
        <f t="shared" si="365"/>
        <v>19</v>
      </c>
      <c r="AI363" s="120">
        <f t="shared" si="366"/>
        <v>17</v>
      </c>
      <c r="AJ363" s="120">
        <f t="shared" si="367"/>
        <v>13</v>
      </c>
      <c r="AK363" s="120">
        <f t="shared" si="368"/>
        <v>16</v>
      </c>
      <c r="AL363" s="120">
        <f t="shared" si="369"/>
        <v>17</v>
      </c>
      <c r="AM363" s="120">
        <f t="shared" si="370"/>
        <v>18</v>
      </c>
      <c r="AN363" s="120">
        <f t="shared" si="371"/>
        <v>16</v>
      </c>
      <c r="AO363" s="120">
        <f t="shared" si="372"/>
        <v>16</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398</v>
      </c>
      <c r="W364" s="120">
        <f t="shared" si="356"/>
        <v>34</v>
      </c>
      <c r="Y364" s="74">
        <v>98</v>
      </c>
      <c r="Z364" s="120">
        <f t="shared" si="357"/>
        <v>36</v>
      </c>
      <c r="AA364" s="120">
        <f t="shared" si="358"/>
        <v>39</v>
      </c>
      <c r="AB364" s="120">
        <f t="shared" si="359"/>
        <v>32</v>
      </c>
      <c r="AC364" s="120">
        <f t="shared" si="360"/>
        <v>32</v>
      </c>
      <c r="AD364" s="120">
        <f t="shared" si="361"/>
        <v>33</v>
      </c>
      <c r="AE364" s="120">
        <f t="shared" si="362"/>
        <v>34</v>
      </c>
      <c r="AF364" s="120">
        <f t="shared" si="363"/>
        <v>28</v>
      </c>
      <c r="AG364" s="120">
        <f t="shared" si="364"/>
        <v>24</v>
      </c>
      <c r="AH364" s="120">
        <f t="shared" si="365"/>
        <v>20</v>
      </c>
      <c r="AI364" s="120">
        <f t="shared" si="366"/>
        <v>18</v>
      </c>
      <c r="AJ364" s="120">
        <f t="shared" si="367"/>
        <v>14</v>
      </c>
      <c r="AK364" s="120">
        <f t="shared" si="368"/>
        <v>17</v>
      </c>
      <c r="AL364" s="120">
        <f t="shared" si="369"/>
        <v>18</v>
      </c>
      <c r="AM364" s="120">
        <f t="shared" si="370"/>
        <v>19</v>
      </c>
      <c r="AN364" s="120">
        <f t="shared" si="371"/>
        <v>17</v>
      </c>
      <c r="AO364" s="120">
        <f t="shared" si="372"/>
        <v>17</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414</v>
      </c>
      <c r="W365" s="120">
        <f t="shared" si="356"/>
        <v>35</v>
      </c>
      <c r="Y365" s="74">
        <v>99</v>
      </c>
      <c r="Z365" s="120">
        <f t="shared" si="357"/>
        <v>37</v>
      </c>
      <c r="AA365" s="120">
        <f t="shared" si="358"/>
        <v>40</v>
      </c>
      <c r="AB365" s="120">
        <f t="shared" si="359"/>
        <v>33</v>
      </c>
      <c r="AC365" s="120">
        <f t="shared" si="360"/>
        <v>33</v>
      </c>
      <c r="AD365" s="120">
        <f t="shared" si="361"/>
        <v>34</v>
      </c>
      <c r="AE365" s="120">
        <f t="shared" si="362"/>
        <v>35</v>
      </c>
      <c r="AF365" s="120">
        <f t="shared" si="363"/>
        <v>29</v>
      </c>
      <c r="AG365" s="120">
        <f t="shared" si="364"/>
        <v>25</v>
      </c>
      <c r="AH365" s="120">
        <f t="shared" si="365"/>
        <v>21</v>
      </c>
      <c r="AI365" s="120">
        <f t="shared" si="366"/>
        <v>19</v>
      </c>
      <c r="AJ365" s="120">
        <f t="shared" si="367"/>
        <v>15</v>
      </c>
      <c r="AK365" s="120">
        <f t="shared" si="368"/>
        <v>18</v>
      </c>
      <c r="AL365" s="120">
        <f t="shared" si="369"/>
        <v>19</v>
      </c>
      <c r="AM365" s="120">
        <f t="shared" si="370"/>
        <v>20</v>
      </c>
      <c r="AN365" s="120">
        <f t="shared" si="371"/>
        <v>18</v>
      </c>
      <c r="AO365" s="120">
        <f t="shared" si="372"/>
        <v>18</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430</v>
      </c>
      <c r="W366" s="120">
        <f t="shared" si="356"/>
        <v>36</v>
      </c>
      <c r="Y366" s="74">
        <v>100</v>
      </c>
      <c r="Z366" s="120">
        <f t="shared" si="357"/>
        <v>38</v>
      </c>
      <c r="AA366" s="120">
        <f t="shared" si="358"/>
        <v>41</v>
      </c>
      <c r="AB366" s="120">
        <f t="shared" si="359"/>
        <v>34</v>
      </c>
      <c r="AC366" s="120">
        <f t="shared" si="360"/>
        <v>34</v>
      </c>
      <c r="AD366" s="120">
        <f t="shared" si="361"/>
        <v>35</v>
      </c>
      <c r="AE366" s="120">
        <f t="shared" si="362"/>
        <v>36</v>
      </c>
      <c r="AF366" s="120">
        <f t="shared" si="363"/>
        <v>30</v>
      </c>
      <c r="AG366" s="120">
        <f t="shared" si="364"/>
        <v>26</v>
      </c>
      <c r="AH366" s="120">
        <f t="shared" si="365"/>
        <v>22</v>
      </c>
      <c r="AI366" s="120">
        <f t="shared" si="366"/>
        <v>20</v>
      </c>
      <c r="AJ366" s="120">
        <f t="shared" si="367"/>
        <v>16</v>
      </c>
      <c r="AK366" s="120">
        <f t="shared" si="368"/>
        <v>19</v>
      </c>
      <c r="AL366" s="120">
        <f t="shared" si="369"/>
        <v>20</v>
      </c>
      <c r="AM366" s="120">
        <f t="shared" si="370"/>
        <v>21</v>
      </c>
      <c r="AN366" s="120">
        <f t="shared" si="371"/>
        <v>19</v>
      </c>
      <c r="AO366" s="120">
        <f t="shared" si="372"/>
        <v>19</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45397</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1.3.1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A2" sqref="A2"/>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41 Contour</v>
      </c>
      <c r="K2" s="133" t="str">
        <f ca="1">CONCATENATE("NIC ",'SLM Data'!U9," Contour")</f>
        <v>NIC 40 Contour</v>
      </c>
      <c r="L2" s="134" t="str">
        <f ca="1">CONCATENATE("AIIC ",'SLM Data'!U12," Contour")</f>
        <v>AIIC 69 Contour</v>
      </c>
      <c r="M2" s="134" t="str">
        <f ca="1">CONCATENATE("ISR ",'SLM Data'!U15," Contour")</f>
        <v>ISR 69 Contour</v>
      </c>
      <c r="N2" s="132" t="s">
        <v>221</v>
      </c>
      <c r="O2" s="132" t="s">
        <v>222</v>
      </c>
      <c r="P2" s="132" t="s">
        <v>223</v>
      </c>
    </row>
    <row r="3" spans="1:16" ht="12.75" customHeight="1" x14ac:dyDescent="0.2">
      <c r="A3" s="136">
        <v>100</v>
      </c>
      <c r="B3" s="137">
        <f>'SLM Data'!D76</f>
        <v>96.1</v>
      </c>
      <c r="C3" s="138">
        <f>'SLM Data'!D92</f>
        <v>76.2</v>
      </c>
      <c r="D3" s="139">
        <f>'SLM Data'!D78</f>
        <v>31.9</v>
      </c>
      <c r="E3" s="140">
        <f>'SLM Data'!D79</f>
        <v>0.62954920000000003</v>
      </c>
      <c r="F3" s="138">
        <f>'SLM Data'!D101</f>
        <v>19.899999999999999</v>
      </c>
      <c r="G3" s="138">
        <f>'SLM Data'!D93</f>
        <v>18.899999999999999</v>
      </c>
      <c r="H3" s="141">
        <f>'SLM Data'!D108</f>
        <v>50.303478623719343</v>
      </c>
      <c r="I3" s="142">
        <f>'SLM Data'!D109</f>
        <v>50</v>
      </c>
      <c r="J3" s="143"/>
      <c r="K3" s="143"/>
      <c r="L3" s="144">
        <f ca="1">'SLM Data'!D110</f>
        <v>43</v>
      </c>
      <c r="M3" s="144">
        <f ca="1">'SLM Data'!D133</f>
        <v>43</v>
      </c>
      <c r="N3" s="145" t="str">
        <f>'SLM Data'!D97</f>
        <v>pass</v>
      </c>
      <c r="O3" s="145" t="str">
        <f>'SLM Data'!D114</f>
        <v>pass</v>
      </c>
      <c r="P3" s="146" t="str">
        <f>'SLM Data'!D130</f>
        <v>pass</v>
      </c>
    </row>
    <row r="4" spans="1:16" ht="12.75" customHeight="1" x14ac:dyDescent="0.2">
      <c r="A4" s="136">
        <v>125</v>
      </c>
      <c r="B4" s="138">
        <f>'SLM Data'!E76</f>
        <v>96</v>
      </c>
      <c r="C4" s="138">
        <f>'SLM Data'!E92</f>
        <v>78.599999999999994</v>
      </c>
      <c r="D4" s="147">
        <f>'SLM Data'!E78</f>
        <v>33.200000000000003</v>
      </c>
      <c r="E4" s="148">
        <f>'SLM Data'!E79</f>
        <v>0.76912809999999998</v>
      </c>
      <c r="F4" s="138">
        <f>'SLM Data'!E101</f>
        <v>17.399999999999999</v>
      </c>
      <c r="G4" s="138">
        <f>'SLM Data'!E93</f>
        <v>17.3</v>
      </c>
      <c r="H4" s="141">
        <f>'SLM Data'!E108</f>
        <v>53.15911712738896</v>
      </c>
      <c r="I4" s="142">
        <f>'SLM Data'!E109</f>
        <v>52</v>
      </c>
      <c r="J4" s="143">
        <f ca="1">'SLM Data'!E94</f>
        <v>25</v>
      </c>
      <c r="K4" s="143">
        <f ca="1">'SLM Data'!E102</f>
        <v>24</v>
      </c>
      <c r="L4" s="144">
        <f ca="1">'SLM Data'!E110</f>
        <v>43</v>
      </c>
      <c r="M4" s="144">
        <f ca="1">'SLM Data'!E133</f>
        <v>43</v>
      </c>
      <c r="N4" s="145" t="str">
        <f>'SLM Data'!E97</f>
        <v>pass</v>
      </c>
      <c r="O4" s="145" t="str">
        <f>'SLM Data'!E114</f>
        <v>pass</v>
      </c>
      <c r="P4" s="146" t="str">
        <f>'SLM Data'!E130</f>
        <v>fail</v>
      </c>
    </row>
    <row r="5" spans="1:16" ht="12.75" customHeight="1" x14ac:dyDescent="0.2">
      <c r="A5" s="136">
        <v>160</v>
      </c>
      <c r="B5" s="138">
        <f>'SLM Data'!F76</f>
        <v>92.9</v>
      </c>
      <c r="C5" s="138">
        <f>'SLM Data'!F92</f>
        <v>67.900000000000006</v>
      </c>
      <c r="D5" s="147">
        <f>'SLM Data'!F78</f>
        <v>35.200000000000003</v>
      </c>
      <c r="E5" s="148">
        <f>'SLM Data'!F79</f>
        <v>0.57374230000000004</v>
      </c>
      <c r="F5" s="138">
        <f>'SLM Data'!F101</f>
        <v>25</v>
      </c>
      <c r="G5" s="138">
        <f>'SLM Data'!F93</f>
        <v>23.6</v>
      </c>
      <c r="H5" s="141">
        <f>'SLM Data'!F108</f>
        <v>46.381902236310694</v>
      </c>
      <c r="I5" s="142">
        <f>'SLM Data'!F109</f>
        <v>47</v>
      </c>
      <c r="J5" s="143">
        <f ca="1">'SLM Data'!F94</f>
        <v>28</v>
      </c>
      <c r="K5" s="143">
        <f ca="1">'SLM Data'!F102</f>
        <v>27</v>
      </c>
      <c r="L5" s="144">
        <f ca="1">'SLM Data'!F110</f>
        <v>43</v>
      </c>
      <c r="M5" s="144">
        <f ca="1">'SLM Data'!F133</f>
        <v>43</v>
      </c>
      <c r="N5" s="145" t="str">
        <f>'SLM Data'!F97</f>
        <v>pass</v>
      </c>
      <c r="O5" s="145" t="str">
        <f>'SLM Data'!F114</f>
        <v>pass</v>
      </c>
      <c r="P5" s="146" t="str">
        <f>'SLM Data'!F130</f>
        <v>pass</v>
      </c>
    </row>
    <row r="6" spans="1:16" ht="12.75" customHeight="1" x14ac:dyDescent="0.2">
      <c r="A6" s="136">
        <v>200</v>
      </c>
      <c r="B6" s="138">
        <f>'SLM Data'!G76</f>
        <v>88.8</v>
      </c>
      <c r="C6" s="138">
        <f>'SLM Data'!G92</f>
        <v>61.6</v>
      </c>
      <c r="D6" s="147">
        <f>'SLM Data'!G78</f>
        <v>36.9</v>
      </c>
      <c r="E6" s="148">
        <f>'SLM Data'!G79</f>
        <v>0.74754639999999994</v>
      </c>
      <c r="F6" s="138">
        <f>'SLM Data'!G101</f>
        <v>27.2</v>
      </c>
      <c r="G6" s="138">
        <f>'SLM Data'!G93</f>
        <v>27</v>
      </c>
      <c r="H6" s="141">
        <f>'SLM Data'!G108</f>
        <v>45.594662411431926</v>
      </c>
      <c r="I6" s="142">
        <f>'SLM Data'!G109</f>
        <v>45</v>
      </c>
      <c r="J6" s="143">
        <f ca="1">'SLM Data'!G94</f>
        <v>31</v>
      </c>
      <c r="K6" s="143">
        <f ca="1">'SLM Data'!G102</f>
        <v>30</v>
      </c>
      <c r="L6" s="144">
        <f ca="1">'SLM Data'!G110</f>
        <v>43</v>
      </c>
      <c r="M6" s="144">
        <f ca="1">'SLM Data'!G133</f>
        <v>43</v>
      </c>
      <c r="N6" s="145" t="str">
        <f>'SLM Data'!G97</f>
        <v>pass</v>
      </c>
      <c r="O6" s="145" t="str">
        <f>'SLM Data'!G114</f>
        <v>pass</v>
      </c>
      <c r="P6" s="146" t="str">
        <f>'SLM Data'!G130</f>
        <v>pass</v>
      </c>
    </row>
    <row r="7" spans="1:16" ht="12.75" customHeight="1" x14ac:dyDescent="0.2">
      <c r="A7" s="136">
        <v>250</v>
      </c>
      <c r="B7" s="138">
        <f>'SLM Data'!H76</f>
        <v>87.8</v>
      </c>
      <c r="C7" s="138">
        <f>'SLM Data'!H92</f>
        <v>60.2</v>
      </c>
      <c r="D7" s="147">
        <f>'SLM Data'!H78</f>
        <v>30.5</v>
      </c>
      <c r="E7" s="148">
        <f>'SLM Data'!H79</f>
        <v>1.440744</v>
      </c>
      <c r="F7" s="138">
        <f>'SLM Data'!H101</f>
        <v>27.6</v>
      </c>
      <c r="G7" s="138">
        <f>'SLM Data'!H93</f>
        <v>30.2</v>
      </c>
      <c r="H7" s="141">
        <f>'SLM Data'!H108</f>
        <v>47.381377203180605</v>
      </c>
      <c r="I7" s="142">
        <f>'SLM Data'!H109</f>
        <v>44</v>
      </c>
      <c r="J7" s="143">
        <f ca="1">'SLM Data'!H94</f>
        <v>34</v>
      </c>
      <c r="K7" s="143">
        <f ca="1">'SLM Data'!H102</f>
        <v>33</v>
      </c>
      <c r="L7" s="144">
        <f ca="1">'SLM Data'!H110</f>
        <v>43</v>
      </c>
      <c r="M7" s="144">
        <f ca="1">'SLM Data'!H133</f>
        <v>43</v>
      </c>
      <c r="N7" s="145" t="str">
        <f>'SLM Data'!H97</f>
        <v>pass</v>
      </c>
      <c r="O7" s="145" t="str">
        <f>'SLM Data'!H114</f>
        <v>pass</v>
      </c>
      <c r="P7" s="146" t="str">
        <f>'SLM Data'!H130</f>
        <v>fail</v>
      </c>
    </row>
    <row r="8" spans="1:16" ht="12.75" customHeight="1" x14ac:dyDescent="0.2">
      <c r="A8" s="136">
        <v>315</v>
      </c>
      <c r="B8" s="138">
        <f>'SLM Data'!I76</f>
        <v>88.4</v>
      </c>
      <c r="C8" s="138">
        <f>'SLM Data'!I92</f>
        <v>52.3</v>
      </c>
      <c r="D8" s="147">
        <f>'SLM Data'!I78</f>
        <v>27.9</v>
      </c>
      <c r="E8" s="148">
        <f>'SLM Data'!I79</f>
        <v>0.97023820000000005</v>
      </c>
      <c r="F8" s="138">
        <f>'SLM Data'!I101</f>
        <v>36.1</v>
      </c>
      <c r="G8" s="138">
        <f>'SLM Data'!I93</f>
        <v>37</v>
      </c>
      <c r="H8" s="141">
        <f>'SLM Data'!I108</f>
        <v>48.496357412366905</v>
      </c>
      <c r="I8" s="142">
        <f>'SLM Data'!I109</f>
        <v>47</v>
      </c>
      <c r="J8" s="143">
        <f ca="1">'SLM Data'!I94</f>
        <v>37</v>
      </c>
      <c r="K8" s="143">
        <f ca="1">'SLM Data'!I102</f>
        <v>36</v>
      </c>
      <c r="L8" s="144">
        <f ca="1">'SLM Data'!I110</f>
        <v>43</v>
      </c>
      <c r="M8" s="144">
        <f ca="1">'SLM Data'!I133</f>
        <v>43</v>
      </c>
      <c r="N8" s="145" t="str">
        <f>'SLM Data'!I97</f>
        <v>pass</v>
      </c>
      <c r="O8" s="145" t="str">
        <f>'SLM Data'!I114</f>
        <v>pass</v>
      </c>
      <c r="P8" s="146" t="str">
        <f>'SLM Data'!I130</f>
        <v>pass</v>
      </c>
    </row>
    <row r="9" spans="1:16" ht="12.75" customHeight="1" x14ac:dyDescent="0.2">
      <c r="A9" s="136">
        <v>400</v>
      </c>
      <c r="B9" s="138">
        <f>'SLM Data'!J76</f>
        <v>88.4</v>
      </c>
      <c r="C9" s="138">
        <f>'SLM Data'!J92</f>
        <v>50.3</v>
      </c>
      <c r="D9" s="147">
        <f>'SLM Data'!J78</f>
        <v>23</v>
      </c>
      <c r="E9" s="148">
        <f>'SLM Data'!J79</f>
        <v>1.075135</v>
      </c>
      <c r="F9" s="138">
        <f>'SLM Data'!J101</f>
        <v>38.1</v>
      </c>
      <c r="G9" s="138">
        <f>'SLM Data'!J93</f>
        <v>39.5</v>
      </c>
      <c r="H9" s="141">
        <f>'SLM Data'!J108</f>
        <v>41.102419555384444</v>
      </c>
      <c r="I9" s="142">
        <f>'SLM Data'!J109</f>
        <v>39</v>
      </c>
      <c r="J9" s="143">
        <f ca="1">'SLM Data'!J94</f>
        <v>40</v>
      </c>
      <c r="K9" s="143">
        <f ca="1">'SLM Data'!J102</f>
        <v>39</v>
      </c>
      <c r="L9" s="144">
        <f ca="1">'SLM Data'!J110</f>
        <v>42</v>
      </c>
      <c r="M9" s="144">
        <f ca="1">'SLM Data'!J133</f>
        <v>42</v>
      </c>
      <c r="N9" s="145" t="str">
        <f>'SLM Data'!J97</f>
        <v>pass</v>
      </c>
      <c r="O9" s="145" t="str">
        <f>'SLM Data'!J114</f>
        <v>pass</v>
      </c>
      <c r="P9" s="146" t="str">
        <f>'SLM Data'!J130</f>
        <v>fail</v>
      </c>
    </row>
    <row r="10" spans="1:16" ht="12.75" customHeight="1" x14ac:dyDescent="0.2">
      <c r="A10" s="136">
        <v>500</v>
      </c>
      <c r="B10" s="138">
        <f>'SLM Data'!K76</f>
        <v>84.2</v>
      </c>
      <c r="C10" s="138">
        <f>'SLM Data'!K92</f>
        <v>45.2</v>
      </c>
      <c r="D10" s="147">
        <f>'SLM Data'!K78</f>
        <v>21.1</v>
      </c>
      <c r="E10" s="148">
        <f>'SLM Data'!K79</f>
        <v>1.16195</v>
      </c>
      <c r="F10" s="138">
        <f>'SLM Data'!K101</f>
        <v>39</v>
      </c>
      <c r="G10" s="138">
        <f>'SLM Data'!K93</f>
        <v>40.700000000000003</v>
      </c>
      <c r="H10" s="141">
        <f>'SLM Data'!K108</f>
        <v>36.115339102528473</v>
      </c>
      <c r="I10" s="142">
        <f>'SLM Data'!K109</f>
        <v>34</v>
      </c>
      <c r="J10" s="143">
        <f ca="1">'SLM Data'!K94</f>
        <v>41</v>
      </c>
      <c r="K10" s="143">
        <f ca="1">'SLM Data'!K102</f>
        <v>40</v>
      </c>
      <c r="L10" s="144">
        <f ca="1">'SLM Data'!K110</f>
        <v>41</v>
      </c>
      <c r="M10" s="144">
        <f ca="1">'SLM Data'!K133</f>
        <v>41</v>
      </c>
      <c r="N10" s="145" t="str">
        <f>'SLM Data'!K97</f>
        <v>pass</v>
      </c>
      <c r="O10" s="145" t="str">
        <f>'SLM Data'!K114</f>
        <v>pass</v>
      </c>
      <c r="P10" s="146" t="str">
        <f>'SLM Data'!K130</f>
        <v>fail</v>
      </c>
    </row>
    <row r="11" spans="1:16" ht="12.75" customHeight="1" x14ac:dyDescent="0.2">
      <c r="A11" s="136">
        <v>630</v>
      </c>
      <c r="B11" s="138">
        <f>'SLM Data'!L76</f>
        <v>82.1</v>
      </c>
      <c r="C11" s="138">
        <f>'SLM Data'!L92</f>
        <v>44.6</v>
      </c>
      <c r="D11" s="147">
        <f>'SLM Data'!L78</f>
        <v>20.7</v>
      </c>
      <c r="E11" s="148">
        <f>'SLM Data'!L79</f>
        <v>1.0568140000000001</v>
      </c>
      <c r="F11" s="138">
        <f>'SLM Data'!L101</f>
        <v>37.5</v>
      </c>
      <c r="G11" s="138">
        <f>'SLM Data'!L93</f>
        <v>38.799999999999997</v>
      </c>
      <c r="H11" s="141">
        <f>'SLM Data'!L108</f>
        <v>30.711670454381533</v>
      </c>
      <c r="I11" s="142">
        <f>'SLM Data'!L109</f>
        <v>29</v>
      </c>
      <c r="J11" s="143">
        <f ca="1">'SLM Data'!L94</f>
        <v>42</v>
      </c>
      <c r="K11" s="143">
        <f ca="1">'SLM Data'!L102</f>
        <v>41</v>
      </c>
      <c r="L11" s="144">
        <f ca="1">'SLM Data'!L110</f>
        <v>40</v>
      </c>
      <c r="M11" s="144">
        <f ca="1">'SLM Data'!L133</f>
        <v>40</v>
      </c>
      <c r="N11" s="145" t="str">
        <f>'SLM Data'!L97</f>
        <v>pass</v>
      </c>
      <c r="O11" s="145" t="str">
        <f>'SLM Data'!L114</f>
        <v>pass</v>
      </c>
      <c r="P11" s="146" t="str">
        <f>'SLM Data'!L130</f>
        <v>fail</v>
      </c>
    </row>
    <row r="12" spans="1:16" ht="12.75" customHeight="1" x14ac:dyDescent="0.2">
      <c r="A12" s="136">
        <v>800</v>
      </c>
      <c r="B12" s="138">
        <f>'SLM Data'!M76</f>
        <v>84.2</v>
      </c>
      <c r="C12" s="138">
        <f>'SLM Data'!M92</f>
        <v>44.7</v>
      </c>
      <c r="D12" s="147">
        <f>'SLM Data'!M78</f>
        <v>19.8</v>
      </c>
      <c r="E12" s="148">
        <f>'SLM Data'!M79</f>
        <v>1.004006</v>
      </c>
      <c r="F12" s="138">
        <f>'SLM Data'!M101</f>
        <v>39.5</v>
      </c>
      <c r="G12" s="138">
        <f>'SLM Data'!M93</f>
        <v>40.6</v>
      </c>
      <c r="H12" s="141">
        <f>'SLM Data'!M108</f>
        <v>27.532618758958861</v>
      </c>
      <c r="I12" s="142">
        <f>'SLM Data'!M109</f>
        <v>26</v>
      </c>
      <c r="J12" s="143">
        <f ca="1">'SLM Data'!M94</f>
        <v>43</v>
      </c>
      <c r="K12" s="143">
        <f ca="1">'SLM Data'!M102</f>
        <v>42</v>
      </c>
      <c r="L12" s="144">
        <f ca="1">'SLM Data'!M110</f>
        <v>39</v>
      </c>
      <c r="M12" s="144">
        <f ca="1">'SLM Data'!M133</f>
        <v>39</v>
      </c>
      <c r="N12" s="145" t="str">
        <f>'SLM Data'!M97</f>
        <v>pass</v>
      </c>
      <c r="O12" s="145" t="str">
        <f>'SLM Data'!M114</f>
        <v>pass</v>
      </c>
      <c r="P12" s="146" t="str">
        <f>'SLM Data'!M130</f>
        <v>fail</v>
      </c>
    </row>
    <row r="13" spans="1:16" ht="12.75" customHeight="1" x14ac:dyDescent="0.2">
      <c r="A13" s="136">
        <v>1000</v>
      </c>
      <c r="B13" s="138">
        <f>'SLM Data'!N76</f>
        <v>82.2</v>
      </c>
      <c r="C13" s="138">
        <f>'SLM Data'!N92</f>
        <v>41.4</v>
      </c>
      <c r="D13" s="147">
        <f>'SLM Data'!N78</f>
        <v>18.600000000000001</v>
      </c>
      <c r="E13" s="148">
        <f>'SLM Data'!N79</f>
        <v>1.077871</v>
      </c>
      <c r="F13" s="138">
        <f>'SLM Data'!N101</f>
        <v>40.799999999999997</v>
      </c>
      <c r="G13" s="138">
        <f>'SLM Data'!N93</f>
        <v>42.2</v>
      </c>
      <c r="H13" s="141">
        <f>'SLM Data'!N108</f>
        <v>23.407446115332693</v>
      </c>
      <c r="I13" s="142">
        <f>'SLM Data'!N109</f>
        <v>21</v>
      </c>
      <c r="J13" s="143">
        <f ca="1">'SLM Data'!N94</f>
        <v>44</v>
      </c>
      <c r="K13" s="143">
        <f ca="1">'SLM Data'!N102</f>
        <v>43</v>
      </c>
      <c r="L13" s="144">
        <f ca="1">'SLM Data'!N110</f>
        <v>38</v>
      </c>
      <c r="M13" s="144">
        <f ca="1">'SLM Data'!N133</f>
        <v>38</v>
      </c>
      <c r="N13" s="145" t="str">
        <f>'SLM Data'!N97</f>
        <v>pass</v>
      </c>
      <c r="O13" s="145" t="str">
        <f>'SLM Data'!N114</f>
        <v>pass</v>
      </c>
      <c r="P13" s="146" t="str">
        <f>'SLM Data'!N130</f>
        <v>fail</v>
      </c>
    </row>
    <row r="14" spans="1:16" ht="12.75" customHeight="1" x14ac:dyDescent="0.2">
      <c r="A14" s="136">
        <v>1250</v>
      </c>
      <c r="B14" s="138">
        <f>'SLM Data'!O76</f>
        <v>82.8</v>
      </c>
      <c r="C14" s="138">
        <f>'SLM Data'!O92</f>
        <v>34.299999999999997</v>
      </c>
      <c r="D14" s="147">
        <f>'SLM Data'!O78</f>
        <v>16.2</v>
      </c>
      <c r="E14" s="148">
        <f>'SLM Data'!O79</f>
        <v>1.213311</v>
      </c>
      <c r="F14" s="138">
        <f>'SLM Data'!O101</f>
        <v>48.5</v>
      </c>
      <c r="G14" s="138">
        <f>'SLM Data'!O93</f>
        <v>50.4</v>
      </c>
      <c r="H14" s="141">
        <f>'SLM Data'!O108</f>
        <v>22.806918523037631</v>
      </c>
      <c r="I14" s="142">
        <f>'SLM Data'!O109</f>
        <v>20</v>
      </c>
      <c r="J14" s="143">
        <f ca="1">'SLM Data'!O94</f>
        <v>45</v>
      </c>
      <c r="K14" s="143">
        <f ca="1">'SLM Data'!O102</f>
        <v>44</v>
      </c>
      <c r="L14" s="144">
        <f ca="1">'SLM Data'!O110</f>
        <v>35</v>
      </c>
      <c r="M14" s="144">
        <f ca="1">'SLM Data'!O133</f>
        <v>35</v>
      </c>
      <c r="N14" s="145" t="str">
        <f>'SLM Data'!O97</f>
        <v>pass</v>
      </c>
      <c r="O14" s="145" t="str">
        <f>'SLM Data'!O114</f>
        <v>pass</v>
      </c>
      <c r="P14" s="146" t="str">
        <f>'SLM Data'!O130</f>
        <v>fail</v>
      </c>
    </row>
    <row r="15" spans="1:16" ht="12.75" customHeight="1" x14ac:dyDescent="0.2">
      <c r="A15" s="136">
        <v>1600</v>
      </c>
      <c r="B15" s="138">
        <f>'SLM Data'!P76</f>
        <v>80.099999999999994</v>
      </c>
      <c r="C15" s="138">
        <f>'SLM Data'!P92</f>
        <v>33.6</v>
      </c>
      <c r="D15" s="147">
        <f>'SLM Data'!P78</f>
        <v>14.8</v>
      </c>
      <c r="E15" s="148">
        <f>'SLM Data'!P79</f>
        <v>1.2647280000000001</v>
      </c>
      <c r="F15" s="138">
        <f>'SLM Data'!P101</f>
        <v>46.5</v>
      </c>
      <c r="G15" s="138">
        <f>'SLM Data'!P93</f>
        <v>48.6</v>
      </c>
      <c r="H15" s="141">
        <f>'SLM Data'!P108</f>
        <v>20.523624415055444</v>
      </c>
      <c r="I15" s="142">
        <f>'SLM Data'!P109</f>
        <v>18</v>
      </c>
      <c r="J15" s="143">
        <f ca="1">'SLM Data'!P94</f>
        <v>45</v>
      </c>
      <c r="K15" s="143">
        <f ca="1">'SLM Data'!P102</f>
        <v>44</v>
      </c>
      <c r="L15" s="144">
        <f ca="1">'SLM Data'!P110</f>
        <v>32</v>
      </c>
      <c r="M15" s="144">
        <f ca="1">'SLM Data'!P133</f>
        <v>32</v>
      </c>
      <c r="N15" s="145" t="str">
        <f>'SLM Data'!P97</f>
        <v>pass</v>
      </c>
      <c r="O15" s="145" t="str">
        <f>'SLM Data'!P114</f>
        <v>pass</v>
      </c>
      <c r="P15" s="146" t="str">
        <f>'SLM Data'!P130</f>
        <v>fail</v>
      </c>
    </row>
    <row r="16" spans="1:16" ht="12.75" customHeight="1" x14ac:dyDescent="0.2">
      <c r="A16" s="136">
        <v>2000</v>
      </c>
      <c r="B16" s="138">
        <f>'SLM Data'!Q76</f>
        <v>78.599999999999994</v>
      </c>
      <c r="C16" s="138">
        <f>'SLM Data'!Q92</f>
        <v>31.1</v>
      </c>
      <c r="D16" s="147">
        <f>'SLM Data'!Q78</f>
        <v>11</v>
      </c>
      <c r="E16" s="148">
        <f>'SLM Data'!Q79</f>
        <v>1.225298</v>
      </c>
      <c r="F16" s="138">
        <f>'SLM Data'!Q101</f>
        <v>47.5</v>
      </c>
      <c r="G16" s="138">
        <f>'SLM Data'!Q93</f>
        <v>49.4</v>
      </c>
      <c r="H16" s="141">
        <f>'SLM Data'!Q108</f>
        <v>18.676952281953533</v>
      </c>
      <c r="I16" s="142">
        <f>'SLM Data'!Q109</f>
        <v>16</v>
      </c>
      <c r="J16" s="143">
        <f ca="1">'SLM Data'!Q94</f>
        <v>45</v>
      </c>
      <c r="K16" s="143">
        <f ca="1">'SLM Data'!Q102</f>
        <v>44</v>
      </c>
      <c r="L16" s="144">
        <f ca="1">'SLM Data'!Q110</f>
        <v>29</v>
      </c>
      <c r="M16" s="144">
        <f ca="1">'SLM Data'!Q133</f>
        <v>29</v>
      </c>
      <c r="N16" s="145" t="str">
        <f>'SLM Data'!Q97</f>
        <v>pass</v>
      </c>
      <c r="O16" s="145" t="str">
        <f>'SLM Data'!Q114</f>
        <v>pass</v>
      </c>
      <c r="P16" s="146" t="str">
        <f>'SLM Data'!Q130</f>
        <v>fail</v>
      </c>
    </row>
    <row r="17" spans="1:16" ht="12.75" customHeight="1" x14ac:dyDescent="0.2">
      <c r="A17" s="136">
        <v>2500</v>
      </c>
      <c r="B17" s="138">
        <f>'SLM Data'!R76</f>
        <v>81</v>
      </c>
      <c r="C17" s="138">
        <f>'SLM Data'!R92</f>
        <v>27.3</v>
      </c>
      <c r="D17" s="147">
        <f>'SLM Data'!R78</f>
        <v>9</v>
      </c>
      <c r="E17" s="148">
        <f>'SLM Data'!R79</f>
        <v>1.101289</v>
      </c>
      <c r="F17" s="138">
        <f>'SLM Data'!R101</f>
        <v>53.7</v>
      </c>
      <c r="G17" s="138">
        <f>'SLM Data'!R93</f>
        <v>55.2</v>
      </c>
      <c r="H17" s="141">
        <f>'SLM Data'!R108</f>
        <v>13.517755335526067</v>
      </c>
      <c r="I17" s="142">
        <f>'SLM Data'!R109</f>
        <v>11</v>
      </c>
      <c r="J17" s="143">
        <f ca="1">'SLM Data'!R94</f>
        <v>45</v>
      </c>
      <c r="K17" s="143">
        <f ca="1">'SLM Data'!R102</f>
        <v>44</v>
      </c>
      <c r="L17" s="144">
        <f ca="1">'SLM Data'!R110</f>
        <v>26</v>
      </c>
      <c r="M17" s="144">
        <f ca="1">'SLM Data'!R133</f>
        <v>26</v>
      </c>
      <c r="N17" s="145" t="str">
        <f>'SLM Data'!R97</f>
        <v>pass</v>
      </c>
      <c r="O17" s="145" t="str">
        <f>'SLM Data'!R114</f>
        <v>pass</v>
      </c>
      <c r="P17" s="146" t="str">
        <f>'SLM Data'!R130</f>
        <v>fail</v>
      </c>
    </row>
    <row r="18" spans="1:16" ht="12.75" customHeight="1" x14ac:dyDescent="0.2">
      <c r="A18" s="136">
        <v>3150</v>
      </c>
      <c r="B18" s="138">
        <f>'SLM Data'!S76</f>
        <v>82.5</v>
      </c>
      <c r="C18" s="138">
        <f>'SLM Data'!S92</f>
        <v>30.6</v>
      </c>
      <c r="D18" s="147">
        <f>'SLM Data'!S78</f>
        <v>8.4</v>
      </c>
      <c r="E18" s="148">
        <f>'SLM Data'!S79</f>
        <v>0.99831840000000005</v>
      </c>
      <c r="F18" s="138">
        <f>'SLM Data'!S101</f>
        <v>51.9</v>
      </c>
      <c r="G18" s="138">
        <f>'SLM Data'!S93</f>
        <v>52.9</v>
      </c>
      <c r="H18" s="141">
        <f>'SLM Data'!S108</f>
        <v>11.006949541539491</v>
      </c>
      <c r="I18" s="142">
        <f>'SLM Data'!S109</f>
        <v>9</v>
      </c>
      <c r="J18" s="143">
        <f ca="1">'SLM Data'!S94</f>
        <v>45</v>
      </c>
      <c r="K18" s="143">
        <f ca="1">'SLM Data'!S102</f>
        <v>44</v>
      </c>
      <c r="L18" s="144">
        <f ca="1">'SLM Data'!S110</f>
        <v>23</v>
      </c>
      <c r="M18" s="144">
        <f ca="1">'SLM Data'!S133</f>
        <v>23</v>
      </c>
      <c r="N18" s="145" t="str">
        <f>'SLM Data'!S97</f>
        <v>pass</v>
      </c>
      <c r="O18" s="145" t="str">
        <f>'SLM Data'!S114</f>
        <v>fail</v>
      </c>
      <c r="P18" s="146" t="str">
        <f>'SLM Data'!S130</f>
        <v>fail</v>
      </c>
    </row>
    <row r="19" spans="1:16" ht="12.75" customHeight="1" x14ac:dyDescent="0.2">
      <c r="A19" s="136">
        <v>4000</v>
      </c>
      <c r="B19" s="138">
        <f>'SLM Data'!T76</f>
        <v>83.3</v>
      </c>
      <c r="C19" s="138">
        <f>'SLM Data'!T92</f>
        <v>29.5</v>
      </c>
      <c r="D19" s="147">
        <f>'SLM Data'!T78</f>
        <v>11.2</v>
      </c>
      <c r="E19" s="148">
        <f>'SLM Data'!T79</f>
        <v>1.0507270000000002</v>
      </c>
      <c r="F19" s="138">
        <f>'SLM Data'!T101</f>
        <v>53.8</v>
      </c>
      <c r="G19" s="138">
        <f>'SLM Data'!T93</f>
        <v>55.1</v>
      </c>
      <c r="H19" s="141">
        <f>'SLM Data'!T108</f>
        <v>13.513902568776414</v>
      </c>
      <c r="I19" s="142">
        <f>'SLM Data'!T109</f>
        <v>11</v>
      </c>
      <c r="J19" s="143">
        <f ca="1">'SLM Data'!T94</f>
        <v>45</v>
      </c>
      <c r="K19" s="143">
        <f ca="1">'SLM Data'!T102</f>
        <v>44</v>
      </c>
      <c r="L19" s="144"/>
      <c r="M19" s="144"/>
      <c r="N19" s="145" t="str">
        <f>'SLM Data'!T97</f>
        <v>pass</v>
      </c>
      <c r="O19" s="145"/>
      <c r="P19" s="146"/>
    </row>
    <row r="20" spans="1:16" ht="12.75" customHeight="1" x14ac:dyDescent="0.2">
      <c r="A20" s="136">
        <v>5000</v>
      </c>
      <c r="B20" s="138">
        <f>'SLM Data'!U76</f>
        <v>82.7</v>
      </c>
      <c r="C20" s="138">
        <f>'SLM Data'!U92</f>
        <v>23.7</v>
      </c>
      <c r="D20" s="147">
        <f>'SLM Data'!U78</f>
        <v>9.8000000000000007</v>
      </c>
      <c r="E20" s="148">
        <f>'SLM Data'!U79</f>
        <v>1.009765</v>
      </c>
      <c r="F20" s="138">
        <f>'SLM Data'!U101</f>
        <v>59</v>
      </c>
      <c r="G20" s="138">
        <f>'SLM Data'!U93</f>
        <v>60.1</v>
      </c>
      <c r="H20" s="141">
        <f>'SLM Data'!U108</f>
        <v>11.286326600302958</v>
      </c>
      <c r="I20" s="142">
        <f>'SLM Data'!U109</f>
        <v>9</v>
      </c>
      <c r="J20" s="143"/>
      <c r="K20" s="143"/>
      <c r="L20" s="144"/>
      <c r="M20" s="144"/>
      <c r="N20" s="145" t="str">
        <f>'SLM Data'!U97</f>
        <v>pass</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76"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Bed 3, Volume: 800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Bed 2, Volume: 1410 cu. ft.</v>
      </c>
      <c r="J4" s="250"/>
      <c r="M4" s="253" t="s">
        <v>226</v>
      </c>
      <c r="N4" s="244">
        <f>'SLM Data'!D76</f>
        <v>96.1</v>
      </c>
      <c r="O4" s="244">
        <f>'SLM Data'!E76</f>
        <v>96</v>
      </c>
      <c r="P4" s="244">
        <f>'SLM Data'!F76</f>
        <v>92.9</v>
      </c>
      <c r="Q4" s="244">
        <f>'SLM Data'!G76</f>
        <v>88.8</v>
      </c>
      <c r="R4" s="244">
        <f>'SLM Data'!H76</f>
        <v>87.8</v>
      </c>
      <c r="S4" s="244">
        <f>'SLM Data'!I76</f>
        <v>88.4</v>
      </c>
      <c r="T4" s="244">
        <f>'SLM Data'!J76</f>
        <v>88.4</v>
      </c>
      <c r="U4" s="244">
        <f>'SLM Data'!K76</f>
        <v>84.2</v>
      </c>
      <c r="V4" s="244">
        <f>'SLM Data'!L76</f>
        <v>82.1</v>
      </c>
      <c r="W4" s="244">
        <f>'SLM Data'!M76</f>
        <v>84.2</v>
      </c>
      <c r="X4" s="244">
        <f>'SLM Data'!N76</f>
        <v>82.2</v>
      </c>
      <c r="Y4" s="244">
        <f>'SLM Data'!O76</f>
        <v>82.8</v>
      </c>
      <c r="Z4" s="244">
        <f>'SLM Data'!P76</f>
        <v>80.099999999999994</v>
      </c>
      <c r="AA4" s="244">
        <f>'SLM Data'!Q76</f>
        <v>78.599999999999994</v>
      </c>
      <c r="AB4" s="244">
        <f>'SLM Data'!R76</f>
        <v>81</v>
      </c>
      <c r="AC4" s="244">
        <f>'SLM Data'!S76</f>
        <v>82.5</v>
      </c>
      <c r="AD4" s="244">
        <f>'SLM Data'!T76</f>
        <v>83.3</v>
      </c>
      <c r="AE4" s="244">
        <f>'SLM Data'!U76</f>
        <v>82.7</v>
      </c>
    </row>
    <row r="5" spans="1:31" x14ac:dyDescent="0.2">
      <c r="B5" s="254" t="s">
        <v>227</v>
      </c>
      <c r="C5" s="255" t="str">
        <f>'SLM Data'!C11</f>
        <v>1.3.1</v>
      </c>
      <c r="E5" s="247" t="s">
        <v>228</v>
      </c>
      <c r="F5" s="248"/>
      <c r="G5" s="249" t="str">
        <f>CONCATENATE('SLM Data'!C10,", Area: ",'SLM Data'!D18," sq. ft.")</f>
        <v>Floor-ceiling, Area: 88 sq. ft.</v>
      </c>
      <c r="J5" s="256"/>
      <c r="M5" s="253" t="s">
        <v>100</v>
      </c>
      <c r="N5" s="244">
        <f>'SLM Data'!D77</f>
        <v>76.2</v>
      </c>
      <c r="O5" s="244">
        <f>'SLM Data'!E77</f>
        <v>78.599999999999994</v>
      </c>
      <c r="P5" s="244">
        <f>'SLM Data'!F77</f>
        <v>67.900000000000006</v>
      </c>
      <c r="Q5" s="244">
        <f>'SLM Data'!G77</f>
        <v>61.6</v>
      </c>
      <c r="R5" s="244">
        <f>'SLM Data'!H77</f>
        <v>60.2</v>
      </c>
      <c r="S5" s="244">
        <f>'SLM Data'!I77</f>
        <v>52.3</v>
      </c>
      <c r="T5" s="244">
        <f>'SLM Data'!J77</f>
        <v>50.3</v>
      </c>
      <c r="U5" s="244">
        <f>'SLM Data'!K77</f>
        <v>45.2</v>
      </c>
      <c r="V5" s="244">
        <f>'SLM Data'!L77</f>
        <v>44.6</v>
      </c>
      <c r="W5" s="244">
        <f>'SLM Data'!M77</f>
        <v>44.7</v>
      </c>
      <c r="X5" s="244">
        <f>'SLM Data'!N77</f>
        <v>41.4</v>
      </c>
      <c r="Y5" s="244">
        <f>'SLM Data'!O77</f>
        <v>34.299999999999997</v>
      </c>
      <c r="Z5" s="244">
        <f>'SLM Data'!P77</f>
        <v>33.6</v>
      </c>
      <c r="AA5" s="244">
        <f>'SLM Data'!Q77</f>
        <v>31.1</v>
      </c>
      <c r="AB5" s="244">
        <f>'SLM Data'!R77</f>
        <v>27.3</v>
      </c>
      <c r="AC5" s="244">
        <f>'SLM Data'!S77</f>
        <v>30.6</v>
      </c>
      <c r="AD5" s="244">
        <f>'SLM Data'!T77</f>
        <v>29.5</v>
      </c>
      <c r="AE5" s="244">
        <f>'SLM Data'!U77</f>
        <v>23.7</v>
      </c>
    </row>
    <row r="6" spans="1:31" x14ac:dyDescent="0.2">
      <c r="J6" s="256"/>
      <c r="M6" s="253" t="s">
        <v>102</v>
      </c>
      <c r="N6" s="244">
        <f>'SLM Data'!D78</f>
        <v>31.9</v>
      </c>
      <c r="O6" s="244">
        <f>'SLM Data'!E78</f>
        <v>33.200000000000003</v>
      </c>
      <c r="P6" s="244">
        <f>'SLM Data'!F78</f>
        <v>35.200000000000003</v>
      </c>
      <c r="Q6" s="244">
        <f>'SLM Data'!G78</f>
        <v>36.9</v>
      </c>
      <c r="R6" s="244">
        <f>'SLM Data'!H78</f>
        <v>30.5</v>
      </c>
      <c r="S6" s="244">
        <f>'SLM Data'!I78</f>
        <v>27.9</v>
      </c>
      <c r="T6" s="244">
        <f>'SLM Data'!J78</f>
        <v>23</v>
      </c>
      <c r="U6" s="244">
        <f>'SLM Data'!K78</f>
        <v>21.1</v>
      </c>
      <c r="V6" s="244">
        <f>'SLM Data'!L78</f>
        <v>20.7</v>
      </c>
      <c r="W6" s="244">
        <f>'SLM Data'!M78</f>
        <v>19.8</v>
      </c>
      <c r="X6" s="244">
        <f>'SLM Data'!N78</f>
        <v>18.600000000000001</v>
      </c>
      <c r="Y6" s="244">
        <f>'SLM Data'!O78</f>
        <v>16.2</v>
      </c>
      <c r="Z6" s="244">
        <f>'SLM Data'!P78</f>
        <v>14.8</v>
      </c>
      <c r="AA6" s="244">
        <f>'SLM Data'!Q78</f>
        <v>11</v>
      </c>
      <c r="AB6" s="244">
        <f>'SLM Data'!R78</f>
        <v>9</v>
      </c>
      <c r="AC6" s="244">
        <f>'SLM Data'!S78</f>
        <v>8.4</v>
      </c>
      <c r="AD6" s="244">
        <f>'SLM Data'!T78</f>
        <v>11.2</v>
      </c>
      <c r="AE6" s="244">
        <f>'SLM Data'!U78</f>
        <v>9.8000000000000007</v>
      </c>
    </row>
    <row r="7" spans="1:31" ht="14.25" customHeight="1" x14ac:dyDescent="0.2">
      <c r="B7" s="252" t="s">
        <v>186</v>
      </c>
      <c r="C7" s="249" t="str">
        <f>'SLM Data'!C3</f>
        <v>Ka'ulu by Gentry</v>
      </c>
      <c r="D7" s="256"/>
      <c r="M7" s="253" t="s">
        <v>104</v>
      </c>
      <c r="N7" s="244">
        <f>'SLM Data'!D79</f>
        <v>0.62954920000000003</v>
      </c>
      <c r="O7" s="244">
        <f>'SLM Data'!E79</f>
        <v>0.76912809999999998</v>
      </c>
      <c r="P7" s="244">
        <f>'SLM Data'!F79</f>
        <v>0.57374230000000004</v>
      </c>
      <c r="Q7" s="244">
        <f>'SLM Data'!G79</f>
        <v>0.74754639999999994</v>
      </c>
      <c r="R7" s="244">
        <f>'SLM Data'!H79</f>
        <v>1.440744</v>
      </c>
      <c r="S7" s="244">
        <f>'SLM Data'!I79</f>
        <v>0.97023820000000005</v>
      </c>
      <c r="T7" s="244">
        <f>'SLM Data'!J79</f>
        <v>1.075135</v>
      </c>
      <c r="U7" s="244">
        <f>'SLM Data'!K79</f>
        <v>1.16195</v>
      </c>
      <c r="V7" s="244">
        <f>'SLM Data'!L79</f>
        <v>1.0568140000000001</v>
      </c>
      <c r="W7" s="244">
        <f>'SLM Data'!M79</f>
        <v>1.004006</v>
      </c>
      <c r="X7" s="244">
        <f>'SLM Data'!N79</f>
        <v>1.077871</v>
      </c>
      <c r="Y7" s="244">
        <f>'SLM Data'!O79</f>
        <v>1.213311</v>
      </c>
      <c r="Z7" s="244">
        <f>'SLM Data'!P79</f>
        <v>1.2647280000000001</v>
      </c>
      <c r="AA7" s="244">
        <f>'SLM Data'!Q79</f>
        <v>1.225298</v>
      </c>
      <c r="AB7" s="244">
        <f>'SLM Data'!R79</f>
        <v>1.101289</v>
      </c>
      <c r="AC7" s="244">
        <f>'SLM Data'!S79</f>
        <v>0.99831840000000005</v>
      </c>
      <c r="AD7" s="244">
        <f>'SLM Data'!T79</f>
        <v>1.0507270000000002</v>
      </c>
      <c r="AE7" s="244">
        <f>'SLM Data'!U79</f>
        <v>1.009765</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77"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8"/>
      <c r="D18" s="378"/>
      <c r="E18" s="378"/>
      <c r="F18" s="378"/>
      <c r="G18" s="378"/>
      <c r="H18" s="378"/>
      <c r="I18" s="378"/>
      <c r="J18" s="378"/>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91" t="str">
        <f>room_properties!W2</f>
        <v>The receiver and/or source room has a volume less than the minimum volume requirement of 25 m3 (883 cu. ft.).</v>
      </c>
      <c r="C20" s="378"/>
      <c r="D20" s="378"/>
      <c r="E20" s="378"/>
      <c r="F20" s="378"/>
      <c r="G20" s="378"/>
      <c r="H20" s="378"/>
      <c r="I20" s="378"/>
      <c r="J20" s="378"/>
      <c r="K20" s="262" t="str">
        <f>B20</f>
        <v>The receiver and/or source room has a volume less than the minimum volume requirement of 25 m3 (883 cu. ft.).</v>
      </c>
    </row>
    <row r="21" spans="2:11" x14ac:dyDescent="0.2">
      <c r="B21" s="266"/>
      <c r="C21" s="266"/>
      <c r="D21" s="266"/>
      <c r="E21" s="266"/>
      <c r="F21" s="266"/>
      <c r="G21" s="266"/>
      <c r="H21" s="266"/>
      <c r="I21" s="266"/>
      <c r="J21" s="266"/>
      <c r="K21" s="262"/>
    </row>
    <row r="22" spans="2:11" x14ac:dyDescent="0.2">
      <c r="B22" s="393" t="str">
        <f>IF('SLM Data'!C42="Yes",CONCATENATE("The procedures of ",'SLM Data'!C57," Annex were used."),CONCATENATE("The procedures of ",'SLM Data'!C57," Annex were not used."))</f>
        <v>The procedures of ASTM E336-16 Annex were not used.</v>
      </c>
      <c r="C22" s="378"/>
      <c r="D22" s="378"/>
      <c r="E22" s="378"/>
      <c r="F22" s="378"/>
      <c r="G22" s="378"/>
      <c r="H22" s="378"/>
      <c r="I22" s="378"/>
      <c r="J22" s="378"/>
      <c r="K22" s="262"/>
    </row>
    <row r="24" spans="2:11" x14ac:dyDescent="0.2">
      <c r="B24" s="259" t="s">
        <v>231</v>
      </c>
    </row>
    <row r="25" spans="2:11" x14ac:dyDescent="0.2">
      <c r="B25" s="259"/>
    </row>
    <row r="26" spans="2:11" ht="38.25" customHeight="1" x14ac:dyDescent="0.2">
      <c r="B26" s="391" t="str">
        <f>CONCATENATE('SLM Data'!B20,'SLM Data'!C20, 'SLM Data'!B21,'SLM Data'!C21,'SLM Data'!B22, 'SLM Data'!C22, 'SLM Data'!B23, 'SLM Data'!C23, 'SLM Data'!B24,'SLM Data'!C24,". ",'SLM Data'!C25,'SLM Data'!C26," The source room had a volume of approximately ",'SLM Data'!D16," cu. ft.")</f>
        <v>The source room was 2nd Floor Bed 3. The space was finished, unfurnished. The floor was Carpet. The ceiling was gyp. The walls were gyp. All doors and windows were closed during the testing period. The source room had a volume of approximately 800 cu. ft.</v>
      </c>
      <c r="C26" s="378"/>
      <c r="D26" s="378"/>
      <c r="E26" s="378"/>
      <c r="F26" s="378"/>
      <c r="G26" s="378"/>
      <c r="H26" s="378"/>
      <c r="I26" s="378"/>
      <c r="J26" s="378"/>
      <c r="K26" s="267" t="str">
        <f>B26</f>
        <v>The source room was 2nd Floor Bed 3. The space was finished, unfurnished. The floor was Carpet. The ceiling was gyp. The walls were gyp. All doors and windows were closed during the testing period. The source room had a volume of approximately 800 cu. ft.</v>
      </c>
    </row>
    <row r="27" spans="2:11" x14ac:dyDescent="0.2">
      <c r="B27" s="268"/>
      <c r="C27" s="268"/>
      <c r="D27" s="268"/>
      <c r="E27" s="268"/>
      <c r="F27" s="268"/>
      <c r="G27" s="268"/>
      <c r="H27" s="268"/>
      <c r="I27" s="268"/>
      <c r="J27" s="268"/>
      <c r="K27" s="267"/>
    </row>
    <row r="28" spans="2:11" ht="39" customHeight="1" x14ac:dyDescent="0.2">
      <c r="B28" s="385" t="str">
        <f>CONCATENATE('SLM Data'!B28, 'SLM Data'!C28, 'SLM Data'!B29, 'SLM Data'!C29, 'SLM Data'!B30, 'SLM Data'!C30, 'SLM Data'!B31, 'SLM Data'!C31, 'SLM Data'!B32, 'SLM Data'!C32,". ",'SLM Data'!C33,'SLM Data'!C34," The receiver room had a volume of approximately ",'SLM Data'!C17," cu. ft.")</f>
        <v>The receiver room was 1st Floor Bed 2. The space was finished unfurnished. The floor was LVT. The ceiling was gyp. The walls were gyp. All doors and windows were closed during the testing period. The receiver room had a volume of approximately 1413 cu. ft.</v>
      </c>
      <c r="C28" s="378"/>
      <c r="D28" s="378"/>
      <c r="E28" s="378"/>
      <c r="F28" s="378"/>
      <c r="G28" s="378"/>
      <c r="H28" s="378"/>
      <c r="I28" s="378"/>
      <c r="J28" s="378"/>
      <c r="K28" s="267" t="str">
        <f>B28</f>
        <v>The receiver room was 1st Floor Bed 2. The space was finished unfurnished. The floor was LVT. The ceiling was gyp. The walls were gyp. All doors and windows were closed during the testing period. The receiver room had a volume of approximately 1413 cu. ft.</v>
      </c>
    </row>
    <row r="30" spans="2:11" x14ac:dyDescent="0.2">
      <c r="B30" s="389" t="str">
        <f>CONCATENATE("The test assembly measured approximately ",'SLM Data'!C19,", and had an approximate area of ",'SLM Data'!D18," sq. ft.")</f>
        <v>The test assembly measured approximately 9x9.8, and had an approximate area of 88 sq. ft.</v>
      </c>
      <c r="C30" s="378"/>
      <c r="D30" s="378"/>
      <c r="E30" s="378"/>
      <c r="F30" s="378"/>
      <c r="G30" s="378"/>
      <c r="H30" s="378"/>
      <c r="I30" s="378"/>
      <c r="J30" s="378"/>
      <c r="K30" s="262" t="str">
        <f>B30</f>
        <v>The test assembly measured approximately 9x9.8, and had an approximate area of 88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8"/>
      <c r="D34" s="378"/>
      <c r="E34" s="378"/>
      <c r="F34" s="378"/>
      <c r="G34" s="378"/>
      <c r="H34" s="378"/>
      <c r="I34" s="378"/>
      <c r="J34" s="378"/>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8"/>
      <c r="D38" s="378"/>
      <c r="E38" s="378"/>
      <c r="F38" s="378"/>
      <c r="G38" s="378"/>
      <c r="H38" s="378"/>
      <c r="I38" s="378"/>
      <c r="J38" s="378"/>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77" t="s">
        <v>234</v>
      </c>
      <c r="C40" s="378"/>
      <c r="D40" s="378"/>
      <c r="E40" s="378"/>
      <c r="F40" s="378"/>
      <c r="G40" s="378"/>
      <c r="H40" s="378"/>
      <c r="I40" s="378"/>
      <c r="J40" s="378"/>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77" t="s">
        <v>235</v>
      </c>
      <c r="C42" s="378"/>
      <c r="D42" s="378"/>
      <c r="E42" s="378"/>
      <c r="F42" s="378"/>
      <c r="G42" s="378"/>
      <c r="H42" s="378"/>
      <c r="I42" s="378"/>
      <c r="J42" s="378"/>
      <c r="K42" s="262"/>
    </row>
    <row r="43" spans="2:11" x14ac:dyDescent="0.2">
      <c r="B43" s="264"/>
      <c r="C43" s="264"/>
      <c r="D43" s="264"/>
      <c r="E43" s="264"/>
      <c r="F43" s="264"/>
      <c r="G43" s="264"/>
      <c r="H43" s="264"/>
      <c r="I43" s="264"/>
      <c r="J43" s="264"/>
      <c r="K43" s="262"/>
    </row>
    <row r="44" spans="2:11" ht="25.5" customHeight="1" x14ac:dyDescent="0.2">
      <c r="B44"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8"/>
      <c r="D44" s="378"/>
      <c r="E44" s="378"/>
      <c r="F44" s="378"/>
      <c r="G44" s="378"/>
      <c r="H44" s="378"/>
      <c r="I44" s="378"/>
      <c r="J44" s="378"/>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80" t="s">
        <v>164</v>
      </c>
      <c r="F48" s="381"/>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5">
        <f>'SLM Data'!D65</f>
        <v>3784</v>
      </c>
      <c r="F50" s="376"/>
      <c r="G50" s="282">
        <f>'SLM Data'!E65</f>
        <v>44823</v>
      </c>
      <c r="H50" s="283">
        <f>'SLM Data'!$C$6</f>
        <v>45386</v>
      </c>
    </row>
    <row r="51" spans="2:10" x14ac:dyDescent="0.2">
      <c r="B51" s="284" t="s">
        <v>238</v>
      </c>
      <c r="C51" s="280" t="s">
        <v>167</v>
      </c>
      <c r="D51" s="281" t="str">
        <f>'SLM Data'!C66</f>
        <v>PRM831</v>
      </c>
      <c r="E51" s="375">
        <f>equipment!D4</f>
        <v>51188</v>
      </c>
      <c r="F51" s="376"/>
      <c r="G51" s="282">
        <f>'SLM Data'!E66</f>
        <v>44823</v>
      </c>
      <c r="H51" s="283">
        <f>'SLM Data'!$C$6</f>
        <v>45386</v>
      </c>
    </row>
    <row r="52" spans="2:10" x14ac:dyDescent="0.2">
      <c r="B52" s="284" t="s">
        <v>239</v>
      </c>
      <c r="C52" s="280" t="s">
        <v>167</v>
      </c>
      <c r="D52" s="281" t="str">
        <f>'SLM Data'!C67</f>
        <v>377B20</v>
      </c>
      <c r="E52" s="375">
        <f>'SLM Data'!D67</f>
        <v>301698</v>
      </c>
      <c r="F52" s="376"/>
      <c r="G52" s="282">
        <f>'SLM Data'!E67</f>
        <v>44820</v>
      </c>
      <c r="H52" s="283">
        <f>'SLM Data'!$C$6</f>
        <v>45386</v>
      </c>
    </row>
    <row r="53" spans="2:10" x14ac:dyDescent="0.2">
      <c r="B53" s="284" t="s">
        <v>208</v>
      </c>
      <c r="C53" s="280" t="s">
        <v>167</v>
      </c>
      <c r="D53" s="281" t="str">
        <f>'SLM Data'!C72</f>
        <v>CAL200</v>
      </c>
      <c r="E53" s="375">
        <f>'SLM Data'!D72</f>
        <v>2775671</v>
      </c>
      <c r="F53" s="376"/>
      <c r="G53" s="282">
        <f>'SLM Data'!E72</f>
        <v>44823</v>
      </c>
      <c r="H53" s="285" t="s">
        <v>168</v>
      </c>
      <c r="J53" s="257"/>
    </row>
    <row r="54" spans="2:10" x14ac:dyDescent="0.2">
      <c r="B54" s="279" t="s">
        <v>240</v>
      </c>
      <c r="C54" s="280" t="s">
        <v>167</v>
      </c>
      <c r="D54" s="281">
        <f>'SLM Data'!C68</f>
        <v>831</v>
      </c>
      <c r="E54" s="375">
        <f>'SLM Data'!D68</f>
        <v>4328</v>
      </c>
      <c r="F54" s="376"/>
      <c r="G54" s="282">
        <f>'SLM Data'!E68</f>
        <v>44858</v>
      </c>
      <c r="H54" s="283">
        <f>'SLM Data'!$C$6</f>
        <v>45386</v>
      </c>
    </row>
    <row r="55" spans="2:10" x14ac:dyDescent="0.2">
      <c r="B55" s="284" t="s">
        <v>238</v>
      </c>
      <c r="C55" s="280" t="s">
        <v>167</v>
      </c>
      <c r="D55" s="281" t="str">
        <f>'SLM Data'!C69</f>
        <v>PRM831</v>
      </c>
      <c r="E55" s="375" t="str">
        <f>'SLM Data'!D69</f>
        <v>046469</v>
      </c>
      <c r="F55" s="376"/>
      <c r="G55" s="282">
        <f>'SLM Data'!E69</f>
        <v>44858</v>
      </c>
      <c r="H55" s="283">
        <f>'SLM Data'!$C$6</f>
        <v>45386</v>
      </c>
    </row>
    <row r="56" spans="2:10" x14ac:dyDescent="0.2">
      <c r="B56" s="284" t="s">
        <v>239</v>
      </c>
      <c r="C56" s="280" t="s">
        <v>167</v>
      </c>
      <c r="D56" s="281" t="str">
        <f>'SLM Data'!C70</f>
        <v>377B20</v>
      </c>
      <c r="E56" s="375">
        <f>'SLM Data'!D70</f>
        <v>168830</v>
      </c>
      <c r="F56" s="376"/>
      <c r="G56" s="282">
        <f>'SLM Data'!E70</f>
        <v>44854</v>
      </c>
      <c r="H56" s="283">
        <f>'SLM Data'!$C$6</f>
        <v>45386</v>
      </c>
    </row>
    <row r="57" spans="2:10" x14ac:dyDescent="0.2">
      <c r="B57" s="284" t="s">
        <v>208</v>
      </c>
      <c r="C57" s="280" t="s">
        <v>167</v>
      </c>
      <c r="D57" s="281" t="str">
        <f>'SLM Data'!C71</f>
        <v>CAL200</v>
      </c>
      <c r="E57" s="375">
        <f>'SLM Data'!D71</f>
        <v>5955</v>
      </c>
      <c r="F57" s="376"/>
      <c r="G57" s="282">
        <f>'SLM Data'!E71</f>
        <v>44860</v>
      </c>
      <c r="H57" s="285" t="s">
        <v>168</v>
      </c>
      <c r="J57" s="257"/>
    </row>
    <row r="58" spans="2:10" ht="26.25" customHeight="1" x14ac:dyDescent="0.2">
      <c r="B58" s="286" t="s">
        <v>169</v>
      </c>
      <c r="C58" s="280" t="s">
        <v>170</v>
      </c>
      <c r="D58" s="280" t="s">
        <v>171</v>
      </c>
      <c r="E58" s="392" t="s">
        <v>172</v>
      </c>
      <c r="F58" s="376"/>
      <c r="G58" s="280" t="s">
        <v>168</v>
      </c>
      <c r="H58" s="280" t="s">
        <v>168</v>
      </c>
      <c r="J58" s="257"/>
    </row>
    <row r="59" spans="2:10" ht="25.5" customHeight="1" x14ac:dyDescent="0.2">
      <c r="B59" s="286" t="s">
        <v>173</v>
      </c>
      <c r="C59" s="280" t="s">
        <v>174</v>
      </c>
      <c r="D59" s="280" t="s">
        <v>175</v>
      </c>
      <c r="E59" s="390" t="s">
        <v>176</v>
      </c>
      <c r="F59" s="376"/>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96.1</v>
      </c>
      <c r="D73" s="293">
        <f>Transpose!C3</f>
        <v>76.2</v>
      </c>
      <c r="E73" s="293">
        <f>Transpose!D3</f>
        <v>31.9</v>
      </c>
      <c r="F73" s="293">
        <f>Transpose!F3</f>
        <v>19.899999999999999</v>
      </c>
    </row>
    <row r="74" spans="2:10" x14ac:dyDescent="0.2">
      <c r="B74" s="292">
        <v>125</v>
      </c>
      <c r="C74" s="293">
        <f>Transpose!B4</f>
        <v>96</v>
      </c>
      <c r="D74" s="293">
        <f>Transpose!C4</f>
        <v>78.599999999999994</v>
      </c>
      <c r="E74" s="293">
        <f>Transpose!D4</f>
        <v>33.200000000000003</v>
      </c>
      <c r="F74" s="293">
        <f>Transpose!F4</f>
        <v>17.399999999999999</v>
      </c>
    </row>
    <row r="75" spans="2:10" x14ac:dyDescent="0.2">
      <c r="B75" s="292">
        <v>160</v>
      </c>
      <c r="C75" s="293">
        <f>Transpose!B5</f>
        <v>92.9</v>
      </c>
      <c r="D75" s="293">
        <f>Transpose!C5</f>
        <v>67.900000000000006</v>
      </c>
      <c r="E75" s="293">
        <f>Transpose!D5</f>
        <v>35.200000000000003</v>
      </c>
      <c r="F75" s="293">
        <f>Transpose!F5</f>
        <v>25</v>
      </c>
      <c r="H75" s="257"/>
      <c r="I75" s="257"/>
    </row>
    <row r="76" spans="2:10" x14ac:dyDescent="0.2">
      <c r="B76" s="292">
        <v>200</v>
      </c>
      <c r="C76" s="293">
        <f>Transpose!B6</f>
        <v>88.8</v>
      </c>
      <c r="D76" s="293">
        <f>Transpose!C6</f>
        <v>61.6</v>
      </c>
      <c r="E76" s="293">
        <f>Transpose!D6</f>
        <v>36.9</v>
      </c>
      <c r="F76" s="293">
        <f>Transpose!F6</f>
        <v>27.2</v>
      </c>
    </row>
    <row r="77" spans="2:10" x14ac:dyDescent="0.2">
      <c r="B77" s="292">
        <v>250</v>
      </c>
      <c r="C77" s="293">
        <f>Transpose!B7</f>
        <v>87.8</v>
      </c>
      <c r="D77" s="293">
        <f>Transpose!C7</f>
        <v>60.2</v>
      </c>
      <c r="E77" s="293">
        <f>Transpose!D7</f>
        <v>30.5</v>
      </c>
      <c r="F77" s="293">
        <f>Transpose!F7</f>
        <v>27.6</v>
      </c>
    </row>
    <row r="78" spans="2:10" x14ac:dyDescent="0.2">
      <c r="B78" s="292">
        <v>315</v>
      </c>
      <c r="C78" s="293">
        <f>Transpose!B8</f>
        <v>88.4</v>
      </c>
      <c r="D78" s="293">
        <f>Transpose!C8</f>
        <v>52.3</v>
      </c>
      <c r="E78" s="293">
        <f>Transpose!D8</f>
        <v>27.9</v>
      </c>
      <c r="F78" s="293">
        <f>Transpose!F8</f>
        <v>36.1</v>
      </c>
    </row>
    <row r="79" spans="2:10" x14ac:dyDescent="0.2">
      <c r="B79" s="292">
        <v>400</v>
      </c>
      <c r="C79" s="293">
        <f>Transpose!B9</f>
        <v>88.4</v>
      </c>
      <c r="D79" s="293">
        <f>Transpose!C9</f>
        <v>50.3</v>
      </c>
      <c r="E79" s="293">
        <f>Transpose!D9</f>
        <v>23</v>
      </c>
      <c r="F79" s="293">
        <f>Transpose!F9</f>
        <v>38.1</v>
      </c>
    </row>
    <row r="80" spans="2:10" x14ac:dyDescent="0.2">
      <c r="B80" s="292">
        <v>500</v>
      </c>
      <c r="C80" s="293">
        <f>Transpose!B10</f>
        <v>84.2</v>
      </c>
      <c r="D80" s="293">
        <f>Transpose!C10</f>
        <v>45.2</v>
      </c>
      <c r="E80" s="293">
        <f>Transpose!D10</f>
        <v>21.1</v>
      </c>
      <c r="F80" s="293">
        <f>Transpose!F10</f>
        <v>39</v>
      </c>
      <c r="H80" s="257"/>
      <c r="I80" s="257"/>
    </row>
    <row r="81" spans="2:11" x14ac:dyDescent="0.2">
      <c r="B81" s="292">
        <v>630</v>
      </c>
      <c r="C81" s="293">
        <f>Transpose!B11</f>
        <v>82.1</v>
      </c>
      <c r="D81" s="293">
        <f>Transpose!C11</f>
        <v>44.6</v>
      </c>
      <c r="E81" s="293">
        <f>Transpose!D11</f>
        <v>20.7</v>
      </c>
      <c r="F81" s="293">
        <f>Transpose!F11</f>
        <v>37.5</v>
      </c>
    </row>
    <row r="82" spans="2:11" x14ac:dyDescent="0.2">
      <c r="B82" s="292">
        <v>800</v>
      </c>
      <c r="C82" s="293">
        <f>Transpose!B12</f>
        <v>84.2</v>
      </c>
      <c r="D82" s="293">
        <f>Transpose!C12</f>
        <v>44.7</v>
      </c>
      <c r="E82" s="293">
        <f>Transpose!D12</f>
        <v>19.8</v>
      </c>
      <c r="F82" s="293">
        <f>Transpose!F12</f>
        <v>39.5</v>
      </c>
    </row>
    <row r="83" spans="2:11" x14ac:dyDescent="0.2">
      <c r="B83" s="292">
        <v>1000</v>
      </c>
      <c r="C83" s="293">
        <f>Transpose!B13</f>
        <v>82.2</v>
      </c>
      <c r="D83" s="293">
        <f>Transpose!C13</f>
        <v>41.4</v>
      </c>
      <c r="E83" s="293">
        <f>Transpose!D13</f>
        <v>18.600000000000001</v>
      </c>
      <c r="F83" s="293">
        <f>Transpose!F13</f>
        <v>40.799999999999997</v>
      </c>
    </row>
    <row r="84" spans="2:11" x14ac:dyDescent="0.2">
      <c r="B84" s="292">
        <v>1250</v>
      </c>
      <c r="C84" s="293">
        <f>Transpose!B14</f>
        <v>82.8</v>
      </c>
      <c r="D84" s="293">
        <f>Transpose!C14</f>
        <v>34.299999999999997</v>
      </c>
      <c r="E84" s="293">
        <f>Transpose!D14</f>
        <v>16.2</v>
      </c>
      <c r="F84" s="293">
        <f>Transpose!F14</f>
        <v>48.5</v>
      </c>
    </row>
    <row r="85" spans="2:11" x14ac:dyDescent="0.2">
      <c r="B85" s="292">
        <v>1600</v>
      </c>
      <c r="C85" s="293">
        <f>Transpose!B15</f>
        <v>80.099999999999994</v>
      </c>
      <c r="D85" s="293">
        <f>Transpose!C15</f>
        <v>33.6</v>
      </c>
      <c r="E85" s="293">
        <f>Transpose!D15</f>
        <v>14.8</v>
      </c>
      <c r="F85" s="293">
        <f>Transpose!F15</f>
        <v>46.5</v>
      </c>
      <c r="H85" s="257"/>
      <c r="I85" s="257"/>
    </row>
    <row r="86" spans="2:11" x14ac:dyDescent="0.2">
      <c r="B86" s="292">
        <v>2000</v>
      </c>
      <c r="C86" s="293">
        <f>Transpose!B16</f>
        <v>78.599999999999994</v>
      </c>
      <c r="D86" s="293">
        <f>Transpose!C16</f>
        <v>31.1</v>
      </c>
      <c r="E86" s="293">
        <f>Transpose!D16</f>
        <v>11</v>
      </c>
      <c r="F86" s="293">
        <f>Transpose!F16</f>
        <v>47.5</v>
      </c>
    </row>
    <row r="87" spans="2:11" x14ac:dyDescent="0.2">
      <c r="B87" s="292">
        <v>2500</v>
      </c>
      <c r="C87" s="293">
        <f>Transpose!B17</f>
        <v>81</v>
      </c>
      <c r="D87" s="293">
        <f>Transpose!C17</f>
        <v>27.3</v>
      </c>
      <c r="E87" s="293">
        <f>Transpose!D17</f>
        <v>9</v>
      </c>
      <c r="F87" s="293">
        <f>Transpose!F17</f>
        <v>53.7</v>
      </c>
    </row>
    <row r="88" spans="2:11" x14ac:dyDescent="0.2">
      <c r="B88" s="292">
        <v>3150</v>
      </c>
      <c r="C88" s="293">
        <f>Transpose!B18</f>
        <v>82.5</v>
      </c>
      <c r="D88" s="293">
        <f>Transpose!C18</f>
        <v>30.6</v>
      </c>
      <c r="E88" s="293">
        <f>Transpose!D18</f>
        <v>8.4</v>
      </c>
      <c r="F88" s="293">
        <f>Transpose!F18</f>
        <v>51.9</v>
      </c>
    </row>
    <row r="89" spans="2:11" x14ac:dyDescent="0.2">
      <c r="B89" s="292">
        <v>4000</v>
      </c>
      <c r="C89" s="293">
        <f>Transpose!B19</f>
        <v>83.3</v>
      </c>
      <c r="D89" s="293">
        <f>Transpose!C19</f>
        <v>29.5</v>
      </c>
      <c r="E89" s="293">
        <f>Transpose!D19</f>
        <v>11.2</v>
      </c>
      <c r="F89" s="293">
        <f>Transpose!F19</f>
        <v>53.8</v>
      </c>
    </row>
    <row r="90" spans="2:11" x14ac:dyDescent="0.2">
      <c r="B90" s="292">
        <v>5000</v>
      </c>
      <c r="C90" s="293">
        <f>Transpose!B20</f>
        <v>82.7</v>
      </c>
      <c r="D90" s="293">
        <f>Transpose!C20</f>
        <v>23.7</v>
      </c>
      <c r="E90" s="293">
        <f>Transpose!D20</f>
        <v>9.8000000000000007</v>
      </c>
      <c r="F90" s="293">
        <f>Transpose!F20</f>
        <v>59</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91" t="str">
        <f>IF(J91&gt;0,"*This test does not fully conform to the requirements of ASTM E336-11, so the calculated NIC rating should be considered a minimum.
Notes:","")</f>
        <v/>
      </c>
      <c r="C92" s="378"/>
      <c r="D92" s="378"/>
      <c r="E92" s="378"/>
      <c r="F92" s="378"/>
      <c r="G92" s="386" t="str">
        <f ca="1">CONCATENATE("NIC: ",'SLM Data'!U9)</f>
        <v>NIC: 40</v>
      </c>
      <c r="H92" s="387"/>
      <c r="K92" s="297" t="str">
        <f>B92</f>
        <v/>
      </c>
    </row>
    <row r="93" spans="2:11" x14ac:dyDescent="0.2">
      <c r="B93" s="391" t="str">
        <f>IF(J91&gt;0,"1. The signal-to-noise ratio is less &lt; 5 dB at this frequency band.","")</f>
        <v/>
      </c>
      <c r="C93" s="378"/>
      <c r="D93" s="378"/>
      <c r="E93" s="378"/>
      <c r="F93" s="378"/>
      <c r="G93" s="378"/>
      <c r="H93" s="378"/>
      <c r="I93" s="378"/>
      <c r="J93" s="378"/>
    </row>
    <row r="94" spans="2:11" ht="12.75" customHeight="1" x14ac:dyDescent="0.2">
      <c r="B94" s="298"/>
      <c r="C94" s="298"/>
      <c r="D94" s="298"/>
      <c r="E94" s="298"/>
      <c r="F94" s="298"/>
      <c r="G94" s="298"/>
    </row>
    <row r="95" spans="2:11" ht="38.25" customHeight="1" x14ac:dyDescent="0.2">
      <c r="B95" s="391" t="str">
        <f ca="1">CONCATENATE("A Noise Isolation Class (NIC) of ",'SLM Data'!U9,'SLM Data'!B161," ",'SLM Data'!B57,".")</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8"/>
      <c r="D95" s="378"/>
      <c r="E95" s="378"/>
      <c r="F95" s="378"/>
      <c r="G95" s="378"/>
      <c r="H95" s="378"/>
      <c r="I95" s="378"/>
      <c r="J95" s="378"/>
      <c r="K95" s="262" t="str">
        <f ca="1">B95</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88" t="s">
        <v>245</v>
      </c>
      <c r="C97" s="378"/>
      <c r="D97" s="378"/>
      <c r="E97" s="378"/>
      <c r="F97" s="378"/>
      <c r="G97" s="378"/>
      <c r="H97" s="378"/>
      <c r="I97" s="378"/>
      <c r="J97" s="378"/>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88" t="str">
        <f>IF('SLM Data'!$C$39="No","The results do not represent normal performance of the test assembly.","")</f>
        <v/>
      </c>
      <c r="C99" s="378"/>
      <c r="D99" s="378"/>
      <c r="E99" s="378"/>
      <c r="F99" s="378"/>
      <c r="G99" s="378"/>
      <c r="H99" s="378"/>
      <c r="I99" s="378"/>
      <c r="J99" s="378"/>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6" t="str">
        <f ca="1">CONCATENATE("NIC: ",'SLM Data'!U9)</f>
        <v>NIC: 40</v>
      </c>
      <c r="I133" s="387"/>
      <c r="J133" s="300"/>
    </row>
    <row r="135" spans="2:11" x14ac:dyDescent="0.2">
      <c r="B135" s="388" t="str">
        <f>IF('SLM Data'!$C$39="No","The results do not represent normal performance of the test assembly.","")</f>
        <v/>
      </c>
      <c r="C135" s="378"/>
      <c r="D135" s="378"/>
      <c r="E135" s="378"/>
      <c r="F135" s="378"/>
      <c r="G135" s="378"/>
      <c r="H135" s="378"/>
      <c r="I135" s="378"/>
      <c r="J135" s="378"/>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B135:J135"/>
    <mergeCell ref="B97:J97"/>
    <mergeCell ref="B92:F92"/>
    <mergeCell ref="E57:F57"/>
    <mergeCell ref="E54:F54"/>
    <mergeCell ref="B93:J93"/>
    <mergeCell ref="E56:F56"/>
    <mergeCell ref="H133:I133"/>
    <mergeCell ref="B99:J99"/>
    <mergeCell ref="B40:J40"/>
    <mergeCell ref="B30:J30"/>
    <mergeCell ref="E59:F59"/>
    <mergeCell ref="G92:H92"/>
    <mergeCell ref="B95:J95"/>
    <mergeCell ref="E58:F58"/>
    <mergeCell ref="E53:F53"/>
    <mergeCell ref="C4:D4"/>
    <mergeCell ref="N1:AE1"/>
    <mergeCell ref="E51:F51"/>
    <mergeCell ref="B34:J34"/>
    <mergeCell ref="C3:D3"/>
    <mergeCell ref="B28:J28"/>
    <mergeCell ref="C12:J12"/>
    <mergeCell ref="B20:J20"/>
    <mergeCell ref="B26:J26"/>
    <mergeCell ref="B22:J22"/>
    <mergeCell ref="B18:J18"/>
    <mergeCell ref="C13:J13"/>
    <mergeCell ref="E50:F50"/>
    <mergeCell ref="E55:F55"/>
    <mergeCell ref="B42:J42"/>
    <mergeCell ref="C14:J14"/>
    <mergeCell ref="E52:F52"/>
    <mergeCell ref="E48:F48"/>
    <mergeCell ref="B44:J44"/>
    <mergeCell ref="B38:J38"/>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132" zoomScale="110" zoomScaleNormal="100" zoomScaleSheetLayoutView="110" workbookViewId="0">
      <selection activeCell="B26" sqref="B26:J26"/>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2" width="9.140625" style="244" customWidth="1"/>
    <col min="33" max="16384" width="9.140625" style="244"/>
  </cols>
  <sheetData>
    <row r="1" spans="1:31" x14ac:dyDescent="0.2">
      <c r="N1" s="383" t="s">
        <v>95</v>
      </c>
      <c r="O1" s="376"/>
      <c r="P1" s="376"/>
      <c r="Q1" s="376"/>
      <c r="R1" s="376"/>
      <c r="S1" s="376"/>
      <c r="T1" s="376"/>
      <c r="U1" s="376"/>
      <c r="V1" s="376"/>
      <c r="W1" s="376"/>
      <c r="X1" s="376"/>
      <c r="Y1" s="376"/>
      <c r="Z1" s="376"/>
      <c r="AA1" s="376"/>
      <c r="AB1" s="376"/>
      <c r="AC1" s="376"/>
      <c r="AD1" s="376"/>
      <c r="AE1" s="384"/>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2">
        <f>'SLM Data'!C7</f>
        <v>45397</v>
      </c>
      <c r="D3" s="378"/>
      <c r="E3" s="247" t="s">
        <v>224</v>
      </c>
      <c r="F3" s="248"/>
      <c r="G3" s="249" t="str">
        <f>CONCATENATE('SLM Data'!C8,", Volume: ",'SLM Data'!D16," cu. ft.")</f>
        <v>2nd Floor Bed 3, Volume: 800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2">
        <f>'SLM Data'!C6</f>
        <v>45386</v>
      </c>
      <c r="D4" s="378"/>
      <c r="E4" s="247" t="s">
        <v>225</v>
      </c>
      <c r="F4" s="248"/>
      <c r="G4" s="249" t="str">
        <f>CONCATENATE('SLM Data'!C9,", Volume: ",'SLM Data'!D17," cu. ft.")</f>
        <v>1st Floor Bed 2, Volume: 1410 cu. ft.</v>
      </c>
      <c r="J4" s="250"/>
      <c r="M4" s="253" t="s">
        <v>226</v>
      </c>
      <c r="N4" s="244">
        <f>'SLM Data'!D76</f>
        <v>96.1</v>
      </c>
      <c r="O4" s="244">
        <f>'SLM Data'!E76</f>
        <v>96</v>
      </c>
      <c r="P4" s="244">
        <f>'SLM Data'!F76</f>
        <v>92.9</v>
      </c>
      <c r="Q4" s="244">
        <f>'SLM Data'!G76</f>
        <v>88.8</v>
      </c>
      <c r="R4" s="244">
        <f>'SLM Data'!H76</f>
        <v>87.8</v>
      </c>
      <c r="S4" s="244">
        <f>'SLM Data'!I76</f>
        <v>88.4</v>
      </c>
      <c r="T4" s="244">
        <f>'SLM Data'!J76</f>
        <v>88.4</v>
      </c>
      <c r="U4" s="244">
        <f>'SLM Data'!K76</f>
        <v>84.2</v>
      </c>
      <c r="V4" s="244">
        <f>'SLM Data'!L76</f>
        <v>82.1</v>
      </c>
      <c r="W4" s="244">
        <f>'SLM Data'!M76</f>
        <v>84.2</v>
      </c>
      <c r="X4" s="244">
        <f>'SLM Data'!N76</f>
        <v>82.2</v>
      </c>
      <c r="Y4" s="244">
        <f>'SLM Data'!O76</f>
        <v>82.8</v>
      </c>
      <c r="Z4" s="244">
        <f>'SLM Data'!P76</f>
        <v>80.099999999999994</v>
      </c>
      <c r="AA4" s="244">
        <f>'SLM Data'!Q76</f>
        <v>78.599999999999994</v>
      </c>
      <c r="AB4" s="244">
        <f>'SLM Data'!R76</f>
        <v>81</v>
      </c>
      <c r="AC4" s="244">
        <f>'SLM Data'!S76</f>
        <v>82.5</v>
      </c>
      <c r="AD4" s="244">
        <f>'SLM Data'!T76</f>
        <v>83.3</v>
      </c>
      <c r="AE4" s="244">
        <f>'SLM Data'!U76</f>
        <v>82.7</v>
      </c>
    </row>
    <row r="5" spans="1:31" x14ac:dyDescent="0.2">
      <c r="B5" s="254" t="s">
        <v>227</v>
      </c>
      <c r="C5" s="255" t="str">
        <f>'SLM Data'!C11</f>
        <v>1.3.1</v>
      </c>
      <c r="E5" s="247" t="s">
        <v>228</v>
      </c>
      <c r="F5" s="248"/>
      <c r="G5" s="249" t="str">
        <f>CONCATENATE('SLM Data'!C10,", Area: ",'SLM Data'!D18," sq. ft.")</f>
        <v>Floor-ceiling, Area: 88 sq. ft.</v>
      </c>
      <c r="J5" s="256"/>
      <c r="M5" s="253" t="s">
        <v>100</v>
      </c>
      <c r="N5" s="244">
        <f>'SLM Data'!D77</f>
        <v>76.2</v>
      </c>
      <c r="O5" s="244">
        <f>'SLM Data'!E77</f>
        <v>78.599999999999994</v>
      </c>
      <c r="P5" s="244">
        <f>'SLM Data'!F77</f>
        <v>67.900000000000006</v>
      </c>
      <c r="Q5" s="244">
        <f>'SLM Data'!G77</f>
        <v>61.6</v>
      </c>
      <c r="R5" s="244">
        <f>'SLM Data'!H77</f>
        <v>60.2</v>
      </c>
      <c r="S5" s="244">
        <f>'SLM Data'!I77</f>
        <v>52.3</v>
      </c>
      <c r="T5" s="244">
        <f>'SLM Data'!J77</f>
        <v>50.3</v>
      </c>
      <c r="U5" s="244">
        <f>'SLM Data'!K77</f>
        <v>45.2</v>
      </c>
      <c r="V5" s="244">
        <f>'SLM Data'!L77</f>
        <v>44.6</v>
      </c>
      <c r="W5" s="244">
        <f>'SLM Data'!M77</f>
        <v>44.7</v>
      </c>
      <c r="X5" s="244">
        <f>'SLM Data'!N77</f>
        <v>41.4</v>
      </c>
      <c r="Y5" s="244">
        <f>'SLM Data'!O77</f>
        <v>34.299999999999997</v>
      </c>
      <c r="Z5" s="244">
        <f>'SLM Data'!P77</f>
        <v>33.6</v>
      </c>
      <c r="AA5" s="244">
        <f>'SLM Data'!Q77</f>
        <v>31.1</v>
      </c>
      <c r="AB5" s="244">
        <f>'SLM Data'!R77</f>
        <v>27.3</v>
      </c>
      <c r="AC5" s="244">
        <f>'SLM Data'!S77</f>
        <v>30.6</v>
      </c>
      <c r="AD5" s="244">
        <f>'SLM Data'!T77</f>
        <v>29.5</v>
      </c>
      <c r="AE5" s="244">
        <f>'SLM Data'!U77</f>
        <v>23.7</v>
      </c>
    </row>
    <row r="6" spans="1:31" x14ac:dyDescent="0.2">
      <c r="J6" s="256"/>
      <c r="M6" s="253" t="s">
        <v>102</v>
      </c>
      <c r="N6" s="244">
        <f>'SLM Data'!D78</f>
        <v>31.9</v>
      </c>
      <c r="O6" s="244">
        <f>'SLM Data'!E78</f>
        <v>33.200000000000003</v>
      </c>
      <c r="P6" s="244">
        <f>'SLM Data'!F78</f>
        <v>35.200000000000003</v>
      </c>
      <c r="Q6" s="244">
        <f>'SLM Data'!G78</f>
        <v>36.9</v>
      </c>
      <c r="R6" s="244">
        <f>'SLM Data'!H78</f>
        <v>30.5</v>
      </c>
      <c r="S6" s="244">
        <f>'SLM Data'!I78</f>
        <v>27.9</v>
      </c>
      <c r="T6" s="244">
        <f>'SLM Data'!J78</f>
        <v>23</v>
      </c>
      <c r="U6" s="244">
        <f>'SLM Data'!K78</f>
        <v>21.1</v>
      </c>
      <c r="V6" s="244">
        <f>'SLM Data'!L78</f>
        <v>20.7</v>
      </c>
      <c r="W6" s="244">
        <f>'SLM Data'!M78</f>
        <v>19.8</v>
      </c>
      <c r="X6" s="244">
        <f>'SLM Data'!N78</f>
        <v>18.600000000000001</v>
      </c>
      <c r="Y6" s="244">
        <f>'SLM Data'!O78</f>
        <v>16.2</v>
      </c>
      <c r="Z6" s="244">
        <f>'SLM Data'!P78</f>
        <v>14.8</v>
      </c>
      <c r="AA6" s="244">
        <f>'SLM Data'!Q78</f>
        <v>11</v>
      </c>
      <c r="AB6" s="244">
        <f>'SLM Data'!R78</f>
        <v>9</v>
      </c>
      <c r="AC6" s="244">
        <f>'SLM Data'!S78</f>
        <v>8.4</v>
      </c>
      <c r="AD6" s="244">
        <f>'SLM Data'!T78</f>
        <v>11.2</v>
      </c>
      <c r="AE6" s="244">
        <f>'SLM Data'!U78</f>
        <v>9.8000000000000007</v>
      </c>
    </row>
    <row r="7" spans="1:31" ht="14.25" customHeight="1" x14ac:dyDescent="0.2">
      <c r="B7" s="252" t="s">
        <v>186</v>
      </c>
      <c r="C7" s="249" t="str">
        <f>'SLM Data'!C3</f>
        <v>Ka'ulu by Gentry</v>
      </c>
      <c r="D7" s="256"/>
      <c r="M7" s="253" t="s">
        <v>104</v>
      </c>
      <c r="N7" s="244">
        <f>'SLM Data'!D79</f>
        <v>0.62954920000000003</v>
      </c>
      <c r="O7" s="244">
        <f>'SLM Data'!E79</f>
        <v>0.76912809999999998</v>
      </c>
      <c r="P7" s="244">
        <f>'SLM Data'!F79</f>
        <v>0.57374230000000004</v>
      </c>
      <c r="Q7" s="244">
        <f>'SLM Data'!G79</f>
        <v>0.74754639999999994</v>
      </c>
      <c r="R7" s="244">
        <f>'SLM Data'!H79</f>
        <v>1.440744</v>
      </c>
      <c r="S7" s="244">
        <f>'SLM Data'!I79</f>
        <v>0.97023820000000005</v>
      </c>
      <c r="T7" s="244">
        <f>'SLM Data'!J79</f>
        <v>1.075135</v>
      </c>
      <c r="U7" s="244">
        <f>'SLM Data'!K79</f>
        <v>1.16195</v>
      </c>
      <c r="V7" s="244">
        <f>'SLM Data'!L79</f>
        <v>1.0568140000000001</v>
      </c>
      <c r="W7" s="244">
        <f>'SLM Data'!M79</f>
        <v>1.004006</v>
      </c>
      <c r="X7" s="244">
        <f>'SLM Data'!N79</f>
        <v>1.077871</v>
      </c>
      <c r="Y7" s="244">
        <f>'SLM Data'!O79</f>
        <v>1.213311</v>
      </c>
      <c r="Z7" s="244">
        <f>'SLM Data'!P79</f>
        <v>1.2647280000000001</v>
      </c>
      <c r="AA7" s="244">
        <f>'SLM Data'!Q79</f>
        <v>1.225298</v>
      </c>
      <c r="AB7" s="244">
        <f>'SLM Data'!R79</f>
        <v>1.101289</v>
      </c>
      <c r="AC7" s="244">
        <f>'SLM Data'!S79</f>
        <v>0.99831840000000005</v>
      </c>
      <c r="AD7" s="244">
        <f>'SLM Data'!T79</f>
        <v>1.0507270000000002</v>
      </c>
      <c r="AE7" s="244">
        <f>'SLM Data'!U79</f>
        <v>1.009765</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79" t="str">
        <f>'SLM Data'!D57</f>
        <v xml:space="preserve">Standard Test Method for Measurement of Airborne Sound Attenuation between Rooms in Buildings </v>
      </c>
      <c r="D12" s="378"/>
      <c r="E12" s="378"/>
      <c r="F12" s="378"/>
      <c r="G12" s="378"/>
      <c r="H12" s="378"/>
      <c r="I12" s="378"/>
      <c r="J12" s="378"/>
      <c r="K12" s="262" t="str">
        <f>C12</f>
        <v xml:space="preserve">Standard Test Method for Measurement of Airborne Sound Attenuation between Rooms in Buildings </v>
      </c>
    </row>
    <row r="13" spans="1:31" ht="12.75" customHeight="1" x14ac:dyDescent="0.2">
      <c r="B13" s="261" t="str">
        <f>'SLM Data'!C58</f>
        <v>ASTM E413-16</v>
      </c>
      <c r="C13" s="379" t="str">
        <f>'SLM Data'!D58</f>
        <v xml:space="preserve">Classification for Rating Sound Insulation </v>
      </c>
      <c r="D13" s="378"/>
      <c r="E13" s="378"/>
      <c r="F13" s="378"/>
      <c r="G13" s="378"/>
      <c r="H13" s="378"/>
      <c r="I13" s="378"/>
      <c r="J13" s="378"/>
      <c r="K13" s="262" t="str">
        <f>B13</f>
        <v>ASTM E413-16</v>
      </c>
    </row>
    <row r="14" spans="1:31" ht="25.5" customHeight="1" x14ac:dyDescent="0.2">
      <c r="B14" s="261" t="str">
        <f>'SLM Data'!C61</f>
        <v>ASTM E2235-04(2012)</v>
      </c>
      <c r="C14" s="379" t="str">
        <f>'SLM Data'!D61</f>
        <v>Standard Test Method for Determination of Decay Rates for Use in Sound Insulation Test Methods</v>
      </c>
      <c r="D14" s="378"/>
      <c r="E14" s="378"/>
      <c r="F14" s="378"/>
      <c r="G14" s="378"/>
      <c r="H14" s="378"/>
      <c r="I14" s="378"/>
      <c r="J14" s="378"/>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77"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8"/>
      <c r="D18" s="378"/>
      <c r="E18" s="378"/>
      <c r="F18" s="378"/>
      <c r="G18" s="378"/>
      <c r="H18" s="378"/>
      <c r="I18" s="378"/>
      <c r="J18" s="378"/>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93" t="str">
        <f>IF('SLM Data'!C42="Yes",CONCATENATE("The procedures of ",'SLM Data'!C57," Annex were used."),CONCATENATE("The procedures of ",'SLM Data'!C57," Annex were not used."))</f>
        <v>The procedures of ASTM E336-16 Annex were not used.</v>
      </c>
      <c r="C20" s="378"/>
      <c r="D20" s="378"/>
      <c r="E20" s="378"/>
      <c r="F20" s="378"/>
      <c r="G20" s="378"/>
      <c r="H20" s="378"/>
      <c r="I20" s="378"/>
      <c r="J20" s="378"/>
      <c r="K20" s="262"/>
    </row>
    <row r="22" spans="2:11" x14ac:dyDescent="0.2">
      <c r="B22" s="259" t="s">
        <v>231</v>
      </c>
    </row>
    <row r="23" spans="2:11" x14ac:dyDescent="0.2">
      <c r="B23" s="259"/>
    </row>
    <row r="24" spans="2:11" ht="38.25" customHeight="1" x14ac:dyDescent="0.2">
      <c r="B24" s="391" t="str">
        <f>CONCATENATE('SLM Data'!B20,'SLM Data'!C20, 'SLM Data'!B21,'SLM Data'!C21,'SLM Data'!B22, 'SLM Data'!C22, 'SLM Data'!B23, 'SLM Data'!C23, 'SLM Data'!B24,'SLM Data'!C24,". ",'SLM Data'!C25,'SLM Data'!C26," The source room had a volume of approximately ",'SLM Data'!D16," cu. ft.")</f>
        <v>The source room was 2nd Floor Bed 3. The space was finished, unfurnished. The floor was Carpet. The ceiling was gyp. The walls were gyp. All doors and windows were closed during the testing period. The source room had a volume of approximately 800 cu. ft.</v>
      </c>
      <c r="C24" s="378"/>
      <c r="D24" s="378"/>
      <c r="E24" s="378"/>
      <c r="F24" s="378"/>
      <c r="G24" s="378"/>
      <c r="H24" s="378"/>
      <c r="I24" s="378"/>
      <c r="J24" s="378"/>
      <c r="K24" s="267" t="str">
        <f>B24</f>
        <v>The source room was 2nd Floor Bed 3. The space was finished, unfurnished. The floor was Carpet. The ceiling was gyp. The walls were gyp. All doors and windows were closed during the testing period. The source room had a volume of approximately 800 cu. ft.</v>
      </c>
    </row>
    <row r="25" spans="2:11" x14ac:dyDescent="0.2">
      <c r="B25" s="268"/>
      <c r="C25" s="268"/>
      <c r="D25" s="268"/>
      <c r="E25" s="268"/>
      <c r="F25" s="268"/>
      <c r="G25" s="268"/>
      <c r="H25" s="268"/>
      <c r="I25" s="268"/>
      <c r="J25" s="268"/>
      <c r="K25" s="267"/>
    </row>
    <row r="26" spans="2:11" ht="51" customHeight="1" x14ac:dyDescent="0.2">
      <c r="B26" s="385" t="str">
        <f>CONCATENATE('SLM Data'!B28, 'SLM Data'!C28, 'SLM Data'!B29, 'SLM Data'!C29, 'SLM Data'!B30, 'SLM Data'!C30, 'SLM Data'!B31, 'SLM Data'!C31, 'SLM Data'!B32, 'SLM Data'!C32,". ",'SLM Data'!C33,'SLM Data'!C34," The receiver room had a volume of approximately ",'SLM Data'!D17," cu. ft.")</f>
        <v>The receiver room was 1st Floor Bed 2. The space was finished unfurnished. The floor was LVT. The ceiling was gyp. The walls were gyp. All doors and windows were closed during the testing period. The receiver room had a volume of approximately 1410 cu. ft.</v>
      </c>
      <c r="C26" s="378"/>
      <c r="D26" s="378"/>
      <c r="E26" s="378"/>
      <c r="F26" s="378"/>
      <c r="G26" s="378"/>
      <c r="H26" s="378"/>
      <c r="I26" s="378"/>
      <c r="J26" s="378"/>
      <c r="K26" s="267" t="str">
        <f>B26</f>
        <v>The receiver room was 1st Floor Bed 2. The space was finished unfurnished. The floor was LVT. The ceiling was gyp. The walls were gyp. All doors and windows were closed during the testing period. The receiver room had a volume of approximately 1410 cu. ft.</v>
      </c>
    </row>
    <row r="28" spans="2:11" x14ac:dyDescent="0.2">
      <c r="B28" s="385" t="str">
        <f>CONCATENATE("The test assembly measured approximately ",'SLM Data'!C19,", and had an approximate area of ",'SLM Data'!D18," sq. ft.")</f>
        <v>The test assembly measured approximately 9x9.8, and had an approximate area of 88 sq. ft.</v>
      </c>
      <c r="C28" s="378"/>
      <c r="D28" s="378"/>
      <c r="E28" s="378"/>
      <c r="F28" s="378"/>
      <c r="G28" s="378"/>
      <c r="H28" s="378"/>
      <c r="I28" s="378"/>
      <c r="J28" s="378"/>
      <c r="K28" s="262" t="str">
        <f>B28</f>
        <v>The test assembly measured approximately 9x9.8, and had an approximate area of 88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77"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8"/>
      <c r="D32" s="378"/>
      <c r="E32" s="378"/>
      <c r="F32" s="378"/>
      <c r="G32" s="378"/>
      <c r="H32" s="378"/>
      <c r="I32" s="378"/>
      <c r="J32" s="378"/>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77"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8"/>
      <c r="D36" s="378"/>
      <c r="E36" s="378"/>
      <c r="F36" s="378"/>
      <c r="G36" s="378"/>
      <c r="H36" s="378"/>
      <c r="I36" s="378"/>
      <c r="J36" s="378"/>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77" t="s">
        <v>235</v>
      </c>
      <c r="C38" s="378"/>
      <c r="D38" s="378"/>
      <c r="E38" s="378"/>
      <c r="F38" s="378"/>
      <c r="G38" s="378"/>
      <c r="H38" s="378"/>
      <c r="I38" s="378"/>
      <c r="J38" s="378"/>
      <c r="K38" s="262"/>
    </row>
    <row r="39" spans="2:11" x14ac:dyDescent="0.2">
      <c r="B39" s="264"/>
      <c r="C39" s="264"/>
      <c r="D39" s="264"/>
      <c r="E39" s="264"/>
      <c r="F39" s="264"/>
      <c r="G39" s="264"/>
      <c r="H39" s="264"/>
      <c r="I39" s="264"/>
      <c r="J39" s="264"/>
      <c r="K39" s="262"/>
    </row>
    <row r="40" spans="2:11" ht="25.5" customHeight="1" x14ac:dyDescent="0.2">
      <c r="B40" s="377"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8"/>
      <c r="D40" s="378"/>
      <c r="E40" s="378"/>
      <c r="F40" s="378"/>
      <c r="G40" s="378"/>
      <c r="H40" s="378"/>
      <c r="I40" s="378"/>
      <c r="J40" s="378"/>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80" t="s">
        <v>164</v>
      </c>
      <c r="F44" s="381"/>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5">
        <f>'SLM Data'!D65</f>
        <v>3784</v>
      </c>
      <c r="F46" s="376"/>
      <c r="G46" s="282">
        <f>'SLM Data'!E65</f>
        <v>44823</v>
      </c>
      <c r="H46" s="283">
        <f>'SLM Data'!$C$6</f>
        <v>45386</v>
      </c>
    </row>
    <row r="47" spans="2:11" x14ac:dyDescent="0.2">
      <c r="B47" s="284" t="s">
        <v>238</v>
      </c>
      <c r="C47" s="280" t="s">
        <v>167</v>
      </c>
      <c r="D47" s="281" t="str">
        <f>'SLM Data'!C66</f>
        <v>PRM831</v>
      </c>
      <c r="E47" s="375" t="str">
        <f>'SLM Data'!D66</f>
        <v>051188</v>
      </c>
      <c r="F47" s="376"/>
      <c r="G47" s="282">
        <f>'SLM Data'!E66</f>
        <v>44823</v>
      </c>
      <c r="H47" s="283">
        <f>'SLM Data'!$C$6</f>
        <v>45386</v>
      </c>
    </row>
    <row r="48" spans="2:11" x14ac:dyDescent="0.2">
      <c r="B48" s="284" t="s">
        <v>239</v>
      </c>
      <c r="C48" s="280" t="s">
        <v>167</v>
      </c>
      <c r="D48" s="281" t="str">
        <f>'SLM Data'!C67</f>
        <v>377B20</v>
      </c>
      <c r="E48" s="375">
        <f>'SLM Data'!D67</f>
        <v>301698</v>
      </c>
      <c r="F48" s="376"/>
      <c r="G48" s="282">
        <f>'SLM Data'!E67</f>
        <v>44820</v>
      </c>
      <c r="H48" s="283">
        <f>'SLM Data'!$C$6</f>
        <v>45386</v>
      </c>
    </row>
    <row r="49" spans="2:10" x14ac:dyDescent="0.2">
      <c r="B49" s="284" t="s">
        <v>208</v>
      </c>
      <c r="C49" s="280" t="s">
        <v>167</v>
      </c>
      <c r="D49" s="281" t="str">
        <f>'SLM Data'!C71</f>
        <v>CAL200</v>
      </c>
      <c r="E49" s="395">
        <f>'SLM Data'!D72</f>
        <v>2775671</v>
      </c>
      <c r="F49" s="384"/>
      <c r="G49" s="282">
        <f>'SLM Data'!E72</f>
        <v>44823</v>
      </c>
      <c r="H49" s="285" t="s">
        <v>168</v>
      </c>
      <c r="J49" s="257"/>
    </row>
    <row r="50" spans="2:10" x14ac:dyDescent="0.2">
      <c r="B50" s="279" t="s">
        <v>240</v>
      </c>
      <c r="C50" s="280" t="s">
        <v>167</v>
      </c>
      <c r="D50" s="281">
        <f>'SLM Data'!C68</f>
        <v>831</v>
      </c>
      <c r="E50" s="375">
        <f>'SLM Data'!D68</f>
        <v>4328</v>
      </c>
      <c r="F50" s="376"/>
      <c r="G50" s="282">
        <f>'SLM Data'!E68</f>
        <v>44858</v>
      </c>
      <c r="H50" s="283">
        <f>'SLM Data'!$C$6</f>
        <v>45386</v>
      </c>
    </row>
    <row r="51" spans="2:10" x14ac:dyDescent="0.2">
      <c r="B51" s="284" t="s">
        <v>238</v>
      </c>
      <c r="C51" s="280" t="s">
        <v>167</v>
      </c>
      <c r="D51" s="281" t="str">
        <f>'SLM Data'!C69</f>
        <v>PRM831</v>
      </c>
      <c r="E51" s="375" t="str">
        <f>'SLM Data'!D69</f>
        <v>046469</v>
      </c>
      <c r="F51" s="376"/>
      <c r="G51" s="282">
        <f>'SLM Data'!E69</f>
        <v>44858</v>
      </c>
      <c r="H51" s="283">
        <f>'SLM Data'!$C$6</f>
        <v>45386</v>
      </c>
    </row>
    <row r="52" spans="2:10" x14ac:dyDescent="0.2">
      <c r="B52" s="284" t="s">
        <v>239</v>
      </c>
      <c r="C52" s="280" t="s">
        <v>167</v>
      </c>
      <c r="D52" s="281" t="str">
        <f>'SLM Data'!C70</f>
        <v>377B20</v>
      </c>
      <c r="E52" s="375">
        <f>'SLM Data'!D70</f>
        <v>168830</v>
      </c>
      <c r="F52" s="376"/>
      <c r="G52" s="282">
        <f>'SLM Data'!E70</f>
        <v>44854</v>
      </c>
      <c r="H52" s="283">
        <f>'SLM Data'!$C$6</f>
        <v>45386</v>
      </c>
    </row>
    <row r="53" spans="2:10" x14ac:dyDescent="0.2">
      <c r="B53" s="284" t="s">
        <v>208</v>
      </c>
      <c r="C53" s="280" t="s">
        <v>167</v>
      </c>
      <c r="D53" s="281" t="str">
        <f>'SLM Data'!C71</f>
        <v>CAL200</v>
      </c>
      <c r="E53" s="375">
        <f>'SLM Data'!D71</f>
        <v>5955</v>
      </c>
      <c r="F53" s="376"/>
      <c r="G53" s="282">
        <f>'SLM Data'!E71</f>
        <v>44860</v>
      </c>
      <c r="H53" s="285" t="s">
        <v>168</v>
      </c>
      <c r="J53" s="257"/>
    </row>
    <row r="54" spans="2:10" ht="25.5" customHeight="1" x14ac:dyDescent="0.2">
      <c r="B54" s="286" t="s">
        <v>169</v>
      </c>
      <c r="C54" s="280" t="s">
        <v>170</v>
      </c>
      <c r="D54" s="280" t="s">
        <v>171</v>
      </c>
      <c r="E54" s="392" t="s">
        <v>172</v>
      </c>
      <c r="F54" s="376"/>
      <c r="G54" s="280" t="s">
        <v>168</v>
      </c>
      <c r="H54" s="280" t="s">
        <v>168</v>
      </c>
      <c r="J54" s="257"/>
    </row>
    <row r="55" spans="2:10" ht="25.5" customHeight="1" x14ac:dyDescent="0.2">
      <c r="B55" s="286" t="s">
        <v>173</v>
      </c>
      <c r="C55" s="280" t="s">
        <v>174</v>
      </c>
      <c r="D55" s="280" t="s">
        <v>175</v>
      </c>
      <c r="E55" s="390" t="s">
        <v>176</v>
      </c>
      <c r="F55" s="376"/>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96.1</v>
      </c>
      <c r="D69" s="293">
        <f>Transpose!C3</f>
        <v>76.2</v>
      </c>
      <c r="E69" s="293">
        <f>Transpose!D3</f>
        <v>31.9</v>
      </c>
      <c r="F69" s="303">
        <f>Transpose!E3</f>
        <v>0.62954920000000003</v>
      </c>
      <c r="G69" s="304">
        <f>Transpose!F3</f>
        <v>19.899999999999999</v>
      </c>
      <c r="H69" s="305">
        <f>Transpose!G3</f>
        <v>18.899999999999999</v>
      </c>
      <c r="I69" s="306"/>
    </row>
    <row r="70" spans="2:9" x14ac:dyDescent="0.2">
      <c r="B70" s="292">
        <v>125</v>
      </c>
      <c r="C70" s="293">
        <f>Transpose!B4</f>
        <v>96</v>
      </c>
      <c r="D70" s="293">
        <f>Transpose!C4</f>
        <v>78.599999999999994</v>
      </c>
      <c r="E70" s="293">
        <f>Transpose!D4</f>
        <v>33.200000000000003</v>
      </c>
      <c r="F70" s="303">
        <f>Transpose!E4</f>
        <v>0.76912809999999998</v>
      </c>
      <c r="G70" s="304">
        <f>Transpose!F4</f>
        <v>17.399999999999999</v>
      </c>
      <c r="H70" s="305">
        <f>Transpose!G4</f>
        <v>17.3</v>
      </c>
      <c r="I70" s="306"/>
    </row>
    <row r="71" spans="2:9" x14ac:dyDescent="0.2">
      <c r="B71" s="292">
        <v>160</v>
      </c>
      <c r="C71" s="293">
        <f>Transpose!B5</f>
        <v>92.9</v>
      </c>
      <c r="D71" s="293">
        <f>Transpose!C5</f>
        <v>67.900000000000006</v>
      </c>
      <c r="E71" s="293">
        <f>Transpose!D5</f>
        <v>35.200000000000003</v>
      </c>
      <c r="F71" s="303">
        <f>Transpose!E5</f>
        <v>0.57374230000000004</v>
      </c>
      <c r="G71" s="304">
        <f>Transpose!F5</f>
        <v>25</v>
      </c>
      <c r="H71" s="305">
        <f>Transpose!G5</f>
        <v>23.6</v>
      </c>
      <c r="I71" s="306"/>
    </row>
    <row r="72" spans="2:9" x14ac:dyDescent="0.2">
      <c r="B72" s="292">
        <v>200</v>
      </c>
      <c r="C72" s="293">
        <f>Transpose!B6</f>
        <v>88.8</v>
      </c>
      <c r="D72" s="293">
        <f>Transpose!C6</f>
        <v>61.6</v>
      </c>
      <c r="E72" s="293">
        <f>Transpose!D6</f>
        <v>36.9</v>
      </c>
      <c r="F72" s="303">
        <f>Transpose!E6</f>
        <v>0.74754639999999994</v>
      </c>
      <c r="G72" s="304">
        <f>Transpose!F6</f>
        <v>27.2</v>
      </c>
      <c r="H72" s="305">
        <f>Transpose!G6</f>
        <v>27</v>
      </c>
      <c r="I72" s="306"/>
    </row>
    <row r="73" spans="2:9" x14ac:dyDescent="0.2">
      <c r="B73" s="292">
        <v>250</v>
      </c>
      <c r="C73" s="293">
        <f>Transpose!B7</f>
        <v>87.8</v>
      </c>
      <c r="D73" s="293">
        <f>Transpose!C7</f>
        <v>60.2</v>
      </c>
      <c r="E73" s="293">
        <f>Transpose!D7</f>
        <v>30.5</v>
      </c>
      <c r="F73" s="303">
        <f>Transpose!E7</f>
        <v>1.440744</v>
      </c>
      <c r="G73" s="304">
        <f>Transpose!F7</f>
        <v>27.6</v>
      </c>
      <c r="H73" s="305">
        <f>Transpose!G7</f>
        <v>30.2</v>
      </c>
      <c r="I73" s="306"/>
    </row>
    <row r="74" spans="2:9" x14ac:dyDescent="0.2">
      <c r="B74" s="292">
        <v>315</v>
      </c>
      <c r="C74" s="293">
        <f>Transpose!B8</f>
        <v>88.4</v>
      </c>
      <c r="D74" s="293">
        <f>Transpose!C8</f>
        <v>52.3</v>
      </c>
      <c r="E74" s="293">
        <f>Transpose!D8</f>
        <v>27.9</v>
      </c>
      <c r="F74" s="303">
        <f>Transpose!E8</f>
        <v>0.97023820000000005</v>
      </c>
      <c r="G74" s="304">
        <f>Transpose!F8</f>
        <v>36.1</v>
      </c>
      <c r="H74" s="305">
        <f>Transpose!G8</f>
        <v>37</v>
      </c>
      <c r="I74" s="306"/>
    </row>
    <row r="75" spans="2:9" x14ac:dyDescent="0.2">
      <c r="B75" s="292">
        <v>400</v>
      </c>
      <c r="C75" s="293">
        <f>Transpose!B9</f>
        <v>88.4</v>
      </c>
      <c r="D75" s="293">
        <f>Transpose!C9</f>
        <v>50.3</v>
      </c>
      <c r="E75" s="293">
        <f>Transpose!D9</f>
        <v>23</v>
      </c>
      <c r="F75" s="303">
        <f>Transpose!E9</f>
        <v>1.075135</v>
      </c>
      <c r="G75" s="304">
        <f>Transpose!F9</f>
        <v>38.1</v>
      </c>
      <c r="H75" s="305">
        <f>Transpose!G9</f>
        <v>39.5</v>
      </c>
      <c r="I75" s="306"/>
    </row>
    <row r="76" spans="2:9" x14ac:dyDescent="0.2">
      <c r="B76" s="292">
        <v>500</v>
      </c>
      <c r="C76" s="293">
        <f>Transpose!B10</f>
        <v>84.2</v>
      </c>
      <c r="D76" s="293">
        <f>Transpose!C10</f>
        <v>45.2</v>
      </c>
      <c r="E76" s="293">
        <f>Transpose!D10</f>
        <v>21.1</v>
      </c>
      <c r="F76" s="303">
        <f>Transpose!E10</f>
        <v>1.16195</v>
      </c>
      <c r="G76" s="304">
        <f>Transpose!F10</f>
        <v>39</v>
      </c>
      <c r="H76" s="305">
        <f>Transpose!G10</f>
        <v>40.700000000000003</v>
      </c>
      <c r="I76" s="307"/>
    </row>
    <row r="77" spans="2:9" x14ac:dyDescent="0.2">
      <c r="B77" s="292">
        <v>630</v>
      </c>
      <c r="C77" s="293">
        <f>Transpose!B11</f>
        <v>82.1</v>
      </c>
      <c r="D77" s="293">
        <f>Transpose!C11</f>
        <v>44.6</v>
      </c>
      <c r="E77" s="293">
        <f>Transpose!D11</f>
        <v>20.7</v>
      </c>
      <c r="F77" s="303">
        <f>Transpose!E11</f>
        <v>1.0568140000000001</v>
      </c>
      <c r="G77" s="304">
        <f>Transpose!F11</f>
        <v>37.5</v>
      </c>
      <c r="H77" s="305">
        <f>Transpose!G11</f>
        <v>38.799999999999997</v>
      </c>
      <c r="I77" s="307"/>
    </row>
    <row r="78" spans="2:9" x14ac:dyDescent="0.2">
      <c r="B78" s="292">
        <v>800</v>
      </c>
      <c r="C78" s="293">
        <f>Transpose!B12</f>
        <v>84.2</v>
      </c>
      <c r="D78" s="293">
        <f>Transpose!C12</f>
        <v>44.7</v>
      </c>
      <c r="E78" s="293">
        <f>Transpose!D12</f>
        <v>19.8</v>
      </c>
      <c r="F78" s="303">
        <f>Transpose!E12</f>
        <v>1.004006</v>
      </c>
      <c r="G78" s="304">
        <f>Transpose!F12</f>
        <v>39.5</v>
      </c>
      <c r="H78" s="305">
        <f>Transpose!G12</f>
        <v>40.6</v>
      </c>
      <c r="I78" s="307"/>
    </row>
    <row r="79" spans="2:9" x14ac:dyDescent="0.2">
      <c r="B79" s="292">
        <v>1000</v>
      </c>
      <c r="C79" s="293">
        <f>Transpose!B13</f>
        <v>82.2</v>
      </c>
      <c r="D79" s="293">
        <f>Transpose!C13</f>
        <v>41.4</v>
      </c>
      <c r="E79" s="293">
        <f>Transpose!D13</f>
        <v>18.600000000000001</v>
      </c>
      <c r="F79" s="303">
        <f>Transpose!E13</f>
        <v>1.077871</v>
      </c>
      <c r="G79" s="304">
        <f>Transpose!F13</f>
        <v>40.799999999999997</v>
      </c>
      <c r="H79" s="305">
        <f>Transpose!G13</f>
        <v>42.2</v>
      </c>
      <c r="I79" s="307"/>
    </row>
    <row r="80" spans="2:9" x14ac:dyDescent="0.2">
      <c r="B80" s="292">
        <v>1250</v>
      </c>
      <c r="C80" s="293">
        <f>Transpose!B14</f>
        <v>82.8</v>
      </c>
      <c r="D80" s="293">
        <f>Transpose!C14</f>
        <v>34.299999999999997</v>
      </c>
      <c r="E80" s="293">
        <f>Transpose!D14</f>
        <v>16.2</v>
      </c>
      <c r="F80" s="303">
        <f>Transpose!E14</f>
        <v>1.213311</v>
      </c>
      <c r="G80" s="304">
        <f>Transpose!F14</f>
        <v>48.5</v>
      </c>
      <c r="H80" s="305">
        <f>Transpose!G14</f>
        <v>50.4</v>
      </c>
      <c r="I80" s="307"/>
    </row>
    <row r="81" spans="2:11" x14ac:dyDescent="0.2">
      <c r="B81" s="292">
        <v>1600</v>
      </c>
      <c r="C81" s="293">
        <f>Transpose!B15</f>
        <v>80.099999999999994</v>
      </c>
      <c r="D81" s="293">
        <f>Transpose!C15</f>
        <v>33.6</v>
      </c>
      <c r="E81" s="293">
        <f>Transpose!D15</f>
        <v>14.8</v>
      </c>
      <c r="F81" s="303">
        <f>Transpose!E15</f>
        <v>1.2647280000000001</v>
      </c>
      <c r="G81" s="304">
        <f>Transpose!F15</f>
        <v>46.5</v>
      </c>
      <c r="H81" s="305">
        <f>Transpose!G15</f>
        <v>48.6</v>
      </c>
      <c r="I81" s="307"/>
    </row>
    <row r="82" spans="2:11" x14ac:dyDescent="0.2">
      <c r="B82" s="292">
        <v>2000</v>
      </c>
      <c r="C82" s="293">
        <f>Transpose!B16</f>
        <v>78.599999999999994</v>
      </c>
      <c r="D82" s="293">
        <f>Transpose!C16</f>
        <v>31.1</v>
      </c>
      <c r="E82" s="293">
        <f>Transpose!D16</f>
        <v>11</v>
      </c>
      <c r="F82" s="303">
        <f>Transpose!E16</f>
        <v>1.225298</v>
      </c>
      <c r="G82" s="304">
        <f>Transpose!F16</f>
        <v>47.5</v>
      </c>
      <c r="H82" s="305">
        <f>Transpose!G16</f>
        <v>49.4</v>
      </c>
      <c r="I82" s="307"/>
    </row>
    <row r="83" spans="2:11" x14ac:dyDescent="0.2">
      <c r="B83" s="292">
        <v>2500</v>
      </c>
      <c r="C83" s="293">
        <f>Transpose!B17</f>
        <v>81</v>
      </c>
      <c r="D83" s="293">
        <f>Transpose!C17</f>
        <v>27.3</v>
      </c>
      <c r="E83" s="293">
        <f>Transpose!D17</f>
        <v>9</v>
      </c>
      <c r="F83" s="303">
        <f>Transpose!E17</f>
        <v>1.101289</v>
      </c>
      <c r="G83" s="304">
        <f>Transpose!F17</f>
        <v>53.7</v>
      </c>
      <c r="H83" s="305">
        <f>Transpose!G17</f>
        <v>55.2</v>
      </c>
      <c r="I83" s="307"/>
    </row>
    <row r="84" spans="2:11" x14ac:dyDescent="0.2">
      <c r="B84" s="292">
        <v>3150</v>
      </c>
      <c r="C84" s="293">
        <f>Transpose!B18</f>
        <v>82.5</v>
      </c>
      <c r="D84" s="293">
        <f>Transpose!C18</f>
        <v>30.6</v>
      </c>
      <c r="E84" s="293">
        <f>Transpose!D18</f>
        <v>8.4</v>
      </c>
      <c r="F84" s="303">
        <f>Transpose!E18</f>
        <v>0.99831840000000005</v>
      </c>
      <c r="G84" s="304">
        <f>Transpose!F18</f>
        <v>51.9</v>
      </c>
      <c r="H84" s="305">
        <f>Transpose!G18</f>
        <v>52.9</v>
      </c>
      <c r="I84" s="307"/>
    </row>
    <row r="85" spans="2:11" x14ac:dyDescent="0.2">
      <c r="B85" s="292">
        <v>4000</v>
      </c>
      <c r="C85" s="293">
        <f>Transpose!B19</f>
        <v>83.3</v>
      </c>
      <c r="D85" s="293">
        <f>Transpose!C19</f>
        <v>29.5</v>
      </c>
      <c r="E85" s="293">
        <f>Transpose!D19</f>
        <v>11.2</v>
      </c>
      <c r="F85" s="303">
        <f>Transpose!E19</f>
        <v>1.0507270000000002</v>
      </c>
      <c r="G85" s="304">
        <f>Transpose!F19</f>
        <v>53.8</v>
      </c>
      <c r="H85" s="305">
        <f>Transpose!G19</f>
        <v>55.1</v>
      </c>
      <c r="I85" s="307"/>
    </row>
    <row r="86" spans="2:11" x14ac:dyDescent="0.2">
      <c r="B86" s="292">
        <v>5000</v>
      </c>
      <c r="C86" s="293">
        <f>Transpose!B20</f>
        <v>82.7</v>
      </c>
      <c r="D86" s="293">
        <f>Transpose!C20</f>
        <v>23.7</v>
      </c>
      <c r="E86" s="293">
        <f>Transpose!D20</f>
        <v>9.8000000000000007</v>
      </c>
      <c r="F86" s="303">
        <f>Transpose!E20</f>
        <v>1.009765</v>
      </c>
      <c r="G86" s="304">
        <f>Transpose!F20</f>
        <v>59</v>
      </c>
      <c r="H86" s="305">
        <f>Transpose!G20</f>
        <v>60.1</v>
      </c>
      <c r="I86" s="307"/>
    </row>
    <row r="87" spans="2:11" ht="6.75" customHeight="1" thickBot="1" x14ac:dyDescent="0.25">
      <c r="B87" s="294"/>
      <c r="C87" s="295"/>
      <c r="D87" s="295"/>
      <c r="E87" s="295"/>
      <c r="F87" s="295"/>
      <c r="G87" s="295"/>
      <c r="H87" s="295"/>
      <c r="J87" s="296">
        <f>SUM(I69:I86)</f>
        <v>0</v>
      </c>
    </row>
    <row r="88" spans="2:11" ht="39" customHeight="1" thickBot="1" x14ac:dyDescent="0.25">
      <c r="B88" s="391" t="str">
        <f>IF(J87&gt;0,"*This test does not fully conform to the requirements of ASTM E336, so the calculated ASTC rating should be considered a minimum.
Notes:","")</f>
        <v/>
      </c>
      <c r="C88" s="378"/>
      <c r="D88" s="378"/>
      <c r="E88" s="378"/>
      <c r="F88" s="378"/>
      <c r="G88" s="386" t="str">
        <f ca="1">CONCATENATE("ASTC: ",'SLM Data'!U6)</f>
        <v>ASTC: 41</v>
      </c>
      <c r="H88" s="394"/>
      <c r="I88" s="387"/>
      <c r="K88" s="297" t="str">
        <f>B88</f>
        <v/>
      </c>
    </row>
    <row r="89" spans="2:11" x14ac:dyDescent="0.2">
      <c r="B89" s="391" t="str">
        <f>IF(J87&gt;0,"1. The signal-to-noise ratio is less &lt; 5 dB at this frequency band.","")</f>
        <v/>
      </c>
      <c r="C89" s="378"/>
      <c r="D89" s="378"/>
      <c r="E89" s="378"/>
      <c r="F89" s="378"/>
      <c r="G89" s="378"/>
      <c r="H89" s="378"/>
      <c r="I89" s="378"/>
      <c r="J89" s="378"/>
    </row>
    <row r="90" spans="2:11" ht="12.75" customHeight="1" x14ac:dyDescent="0.2">
      <c r="B90" s="298"/>
      <c r="C90" s="298"/>
      <c r="D90" s="298"/>
      <c r="E90" s="298"/>
      <c r="F90" s="298"/>
      <c r="G90" s="298"/>
    </row>
    <row r="91" spans="2:11" ht="51" customHeight="1" x14ac:dyDescent="0.2">
      <c r="B91" s="391" t="str">
        <f ca="1">CONCATENATE("An Apparent Sound Transmission Class (ASTC) of ",'SLM Data'!U6,", and a Noise Isolation Class (NIC) of ",'SLM Data'!U9,'SLM Data'!B161," ",'SLM Data'!C58,".")</f>
        <v>An Apparent Sound Transmission Class (ASTC) of 41, and 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c r="C91" s="378"/>
      <c r="D91" s="378"/>
      <c r="E91" s="378"/>
      <c r="F91" s="378"/>
      <c r="G91" s="378"/>
      <c r="H91" s="378"/>
      <c r="I91" s="378"/>
      <c r="J91" s="378"/>
      <c r="K91" s="262" t="str">
        <f ca="1">B91</f>
        <v>An Apparent Sound Transmission Class (ASTC) of 41, and 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88" t="s">
        <v>245</v>
      </c>
      <c r="C93" s="378"/>
      <c r="D93" s="378"/>
      <c r="E93" s="378"/>
      <c r="F93" s="378"/>
      <c r="G93" s="378"/>
      <c r="H93" s="378"/>
      <c r="I93" s="378"/>
      <c r="J93" s="378"/>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88" t="str">
        <f>IF('SLM Data'!C39="No","The results do not represent normal performance of the test assembly.","")</f>
        <v/>
      </c>
      <c r="C95" s="378"/>
      <c r="D95" s="378"/>
      <c r="E95" s="378"/>
      <c r="F95" s="378"/>
      <c r="G95" s="378"/>
      <c r="H95" s="378"/>
      <c r="I95" s="378"/>
      <c r="J95" s="378"/>
      <c r="K95" s="262"/>
    </row>
    <row r="128" ht="13.5" customHeight="1" thickBot="1" x14ac:dyDescent="0.25"/>
    <row r="129" spans="2:11" ht="38.25" customHeight="1" thickBot="1" x14ac:dyDescent="0.25">
      <c r="H129" s="386" t="str">
        <f ca="1">CONCATENATE("ASTC: ",'SLM Data'!U6)</f>
        <v>ASTC: 41</v>
      </c>
      <c r="I129" s="387"/>
      <c r="J129" s="300"/>
    </row>
    <row r="131" spans="2:11" x14ac:dyDescent="0.2">
      <c r="B131" s="388" t="str">
        <f>IF('SLM Data'!$C$39="No","The results do not represent normal performance of the test assembly.","")</f>
        <v/>
      </c>
      <c r="C131" s="378"/>
      <c r="D131" s="378"/>
      <c r="E131" s="378"/>
      <c r="F131" s="378"/>
      <c r="G131" s="378"/>
      <c r="H131" s="378"/>
      <c r="I131" s="378"/>
      <c r="J131" s="378"/>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 ref="B32:J32"/>
    <mergeCell ref="E49:F49"/>
    <mergeCell ref="B26:J26"/>
    <mergeCell ref="B91:J91"/>
    <mergeCell ref="E54:F54"/>
    <mergeCell ref="B93:J93"/>
    <mergeCell ref="C4:D4"/>
    <mergeCell ref="N1:AE1"/>
    <mergeCell ref="E51:F51"/>
    <mergeCell ref="B28:J28"/>
    <mergeCell ref="B40:J40"/>
    <mergeCell ref="E50:F50"/>
    <mergeCell ref="E55:F55"/>
    <mergeCell ref="C14:J14"/>
    <mergeCell ref="E52:F52"/>
    <mergeCell ref="E48:F48"/>
    <mergeCell ref="B38:J38"/>
    <mergeCell ref="E44:F44"/>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Bed 3, Volume: 800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2, Volume: 1410 cu. ft.</v>
      </c>
      <c r="J4" s="150"/>
      <c r="M4" s="70" t="s">
        <v>226</v>
      </c>
      <c r="N4" s="120">
        <f>'SLM Data'!D76</f>
        <v>96.1</v>
      </c>
      <c r="O4" s="120">
        <f>'SLM Data'!E76</f>
        <v>96</v>
      </c>
      <c r="P4" s="120">
        <f>'SLM Data'!F76</f>
        <v>92.9</v>
      </c>
      <c r="Q4" s="120">
        <f>'SLM Data'!G76</f>
        <v>88.8</v>
      </c>
      <c r="R4" s="120">
        <f>'SLM Data'!H76</f>
        <v>87.8</v>
      </c>
      <c r="S4" s="120">
        <f>'SLM Data'!I76</f>
        <v>88.4</v>
      </c>
      <c r="T4" s="120">
        <f>'SLM Data'!J76</f>
        <v>88.4</v>
      </c>
      <c r="U4" s="120">
        <f>'SLM Data'!K76</f>
        <v>84.2</v>
      </c>
      <c r="V4" s="120">
        <f>'SLM Data'!L76</f>
        <v>82.1</v>
      </c>
      <c r="W4" s="120">
        <f>'SLM Data'!M76</f>
        <v>84.2</v>
      </c>
      <c r="X4" s="120">
        <f>'SLM Data'!N76</f>
        <v>82.2</v>
      </c>
      <c r="Y4" s="120">
        <f>'SLM Data'!O76</f>
        <v>82.8</v>
      </c>
      <c r="Z4" s="120">
        <f>'SLM Data'!P76</f>
        <v>80.099999999999994</v>
      </c>
      <c r="AA4" s="120">
        <f>'SLM Data'!Q76</f>
        <v>78.599999999999994</v>
      </c>
      <c r="AB4" s="120">
        <f>'SLM Data'!R76</f>
        <v>81</v>
      </c>
      <c r="AC4" s="120">
        <f>'SLM Data'!S76</f>
        <v>82.5</v>
      </c>
      <c r="AD4" s="120">
        <f>'SLM Data'!T76</f>
        <v>83.3</v>
      </c>
      <c r="AE4" s="120">
        <f>'SLM Data'!U76</f>
        <v>82.7</v>
      </c>
    </row>
    <row r="5" spans="1:31" ht="12.75" customHeight="1" x14ac:dyDescent="0.2">
      <c r="B5" s="151" t="s">
        <v>227</v>
      </c>
      <c r="C5" s="123" t="str">
        <f>'SLM Data'!C11</f>
        <v>1.3.1</v>
      </c>
      <c r="E5" s="116" t="s">
        <v>228</v>
      </c>
      <c r="F5" s="2"/>
      <c r="G5" s="123" t="str">
        <f>CONCATENATE('SLM Data'!C10,", Area: ",'SLM Data'!D18," sq. ft.")</f>
        <v>Floor-ceiling, Area: 88 sq. ft.</v>
      </c>
      <c r="J5" s="62"/>
      <c r="M5" s="70" t="s">
        <v>100</v>
      </c>
      <c r="N5" s="120">
        <f>'SLM Data'!D77</f>
        <v>76.2</v>
      </c>
      <c r="O5" s="120">
        <f>'SLM Data'!E77</f>
        <v>78.599999999999994</v>
      </c>
      <c r="P5" s="120">
        <f>'SLM Data'!F77</f>
        <v>67.900000000000006</v>
      </c>
      <c r="Q5" s="120">
        <f>'SLM Data'!G77</f>
        <v>61.6</v>
      </c>
      <c r="R5" s="120">
        <f>'SLM Data'!H77</f>
        <v>60.2</v>
      </c>
      <c r="S5" s="120">
        <f>'SLM Data'!I77</f>
        <v>52.3</v>
      </c>
      <c r="T5" s="120">
        <f>'SLM Data'!J77</f>
        <v>50.3</v>
      </c>
      <c r="U5" s="120">
        <f>'SLM Data'!K77</f>
        <v>45.2</v>
      </c>
      <c r="V5" s="120">
        <f>'SLM Data'!L77</f>
        <v>44.6</v>
      </c>
      <c r="W5" s="120">
        <f>'SLM Data'!M77</f>
        <v>44.7</v>
      </c>
      <c r="X5" s="120">
        <f>'SLM Data'!N77</f>
        <v>41.4</v>
      </c>
      <c r="Y5" s="120">
        <f>'SLM Data'!O77</f>
        <v>34.299999999999997</v>
      </c>
      <c r="Z5" s="120">
        <f>'SLM Data'!P77</f>
        <v>33.6</v>
      </c>
      <c r="AA5" s="120">
        <f>'SLM Data'!Q77</f>
        <v>31.1</v>
      </c>
      <c r="AB5" s="120">
        <f>'SLM Data'!R77</f>
        <v>27.3</v>
      </c>
      <c r="AC5" s="120">
        <f>'SLM Data'!S77</f>
        <v>30.6</v>
      </c>
      <c r="AD5" s="120">
        <f>'SLM Data'!T77</f>
        <v>29.5</v>
      </c>
      <c r="AE5" s="120">
        <f>'SLM Data'!U77</f>
        <v>23.7</v>
      </c>
    </row>
    <row r="6" spans="1:31" ht="12.75" customHeight="1" x14ac:dyDescent="0.2">
      <c r="J6" s="62"/>
      <c r="M6" s="70" t="s">
        <v>102</v>
      </c>
      <c r="N6" s="120">
        <f>'SLM Data'!D78</f>
        <v>31.9</v>
      </c>
      <c r="O6" s="120">
        <f>'SLM Data'!E78</f>
        <v>33.200000000000003</v>
      </c>
      <c r="P6" s="120">
        <f>'SLM Data'!F78</f>
        <v>35.200000000000003</v>
      </c>
      <c r="Q6" s="120">
        <f>'SLM Data'!G78</f>
        <v>36.9</v>
      </c>
      <c r="R6" s="120">
        <f>'SLM Data'!H78</f>
        <v>30.5</v>
      </c>
      <c r="S6" s="120">
        <f>'SLM Data'!I78</f>
        <v>27.9</v>
      </c>
      <c r="T6" s="120">
        <f>'SLM Data'!J78</f>
        <v>23</v>
      </c>
      <c r="U6" s="120">
        <f>'SLM Data'!K78</f>
        <v>21.1</v>
      </c>
      <c r="V6" s="120">
        <f>'SLM Data'!L78</f>
        <v>20.7</v>
      </c>
      <c r="W6" s="120">
        <f>'SLM Data'!M78</f>
        <v>19.8</v>
      </c>
      <c r="X6" s="120">
        <f>'SLM Data'!N78</f>
        <v>18.600000000000001</v>
      </c>
      <c r="Y6" s="120">
        <f>'SLM Data'!O78</f>
        <v>16.2</v>
      </c>
      <c r="Z6" s="120">
        <f>'SLM Data'!P78</f>
        <v>14.8</v>
      </c>
      <c r="AA6" s="120">
        <f>'SLM Data'!Q78</f>
        <v>11</v>
      </c>
      <c r="AB6" s="120">
        <f>'SLM Data'!R78</f>
        <v>9</v>
      </c>
      <c r="AC6" s="120">
        <f>'SLM Data'!S78</f>
        <v>8.4</v>
      </c>
      <c r="AD6" s="120">
        <f>'SLM Data'!T78</f>
        <v>11.2</v>
      </c>
      <c r="AE6" s="120">
        <f>'SLM Data'!U78</f>
        <v>9.8000000000000007</v>
      </c>
    </row>
    <row r="7" spans="1:31" ht="14.25" customHeight="1" x14ac:dyDescent="0.2">
      <c r="B7" s="122" t="s">
        <v>186</v>
      </c>
      <c r="C7" s="123" t="str">
        <f>'SLM Data'!C3</f>
        <v>Ka'ulu by Gentry</v>
      </c>
      <c r="D7" s="62"/>
      <c r="M7" s="70" t="s">
        <v>104</v>
      </c>
      <c r="N7" s="120">
        <f>'SLM Data'!D79</f>
        <v>0.62954920000000003</v>
      </c>
      <c r="O7" s="120">
        <f>'SLM Data'!E79</f>
        <v>0.76912809999999998</v>
      </c>
      <c r="P7" s="120">
        <f>'SLM Data'!F79</f>
        <v>0.57374230000000004</v>
      </c>
      <c r="Q7" s="120">
        <f>'SLM Data'!G79</f>
        <v>0.74754639999999994</v>
      </c>
      <c r="R7" s="120">
        <f>'SLM Data'!H79</f>
        <v>1.440744</v>
      </c>
      <c r="S7" s="120">
        <f>'SLM Data'!I79</f>
        <v>0.97023820000000005</v>
      </c>
      <c r="T7" s="120">
        <f>'SLM Data'!J79</f>
        <v>1.075135</v>
      </c>
      <c r="U7" s="120">
        <f>'SLM Data'!K79</f>
        <v>1.16195</v>
      </c>
      <c r="V7" s="120">
        <f>'SLM Data'!L79</f>
        <v>1.0568140000000001</v>
      </c>
      <c r="W7" s="120">
        <f>'SLM Data'!M79</f>
        <v>1.004006</v>
      </c>
      <c r="X7" s="120">
        <f>'SLM Data'!N79</f>
        <v>1.077871</v>
      </c>
      <c r="Y7" s="120">
        <f>'SLM Data'!O79</f>
        <v>1.213311</v>
      </c>
      <c r="Z7" s="120">
        <f>'SLM Data'!P79</f>
        <v>1.2647280000000001</v>
      </c>
      <c r="AA7" s="120">
        <f>'SLM Data'!Q79</f>
        <v>1.225298</v>
      </c>
      <c r="AB7" s="120">
        <f>'SLM Data'!R79</f>
        <v>1.101289</v>
      </c>
      <c r="AC7" s="120">
        <f>'SLM Data'!S79</f>
        <v>0.99831840000000005</v>
      </c>
      <c r="AD7" s="120">
        <f>'SLM Data'!T79</f>
        <v>1.0507270000000002</v>
      </c>
      <c r="AE7" s="120">
        <f>'SLM Data'!U79</f>
        <v>1.009765</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6"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Bed 3. The space was finished, unfurnished. The floor was Carpet. The ceiling was gyp. The walls were gyp. All doors and windows were closed during the testing period. The source room had a volume of approximately 800 cu. ft.</v>
      </c>
      <c r="C26" s="364"/>
      <c r="D26" s="364"/>
      <c r="E26" s="364"/>
      <c r="F26" s="364"/>
      <c r="G26" s="364"/>
      <c r="H26" s="364"/>
      <c r="I26" s="364"/>
      <c r="J26" s="364"/>
      <c r="K26" s="153" t="str">
        <f>B26</f>
        <v>The source room was 2nd Floor Bed 3. The space was finished, unfurnished. The floor was Carpet. The ceiling was gyp. The walls were gyp. All doors and windows were closed during the testing period. The source room had a volume of approximately 800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Bed 2. The space was finished unfurnished. The floor was LVT. The ceiling was gyp. The walls were gyp. All doors and windows were closed during the testing period. The receiver room had a volume of approximately 1410 cu. ft.</v>
      </c>
      <c r="C28" s="364"/>
      <c r="D28" s="364"/>
      <c r="E28" s="364"/>
      <c r="F28" s="364"/>
      <c r="G28" s="364"/>
      <c r="H28" s="364"/>
      <c r="I28" s="364"/>
      <c r="J28" s="364"/>
      <c r="K28" s="153" t="str">
        <f>B28</f>
        <v>The receiver room was 1st Floor Bed 2. The space was finished unfurnished. The floor was LVT. The ceiling was gyp. The walls were gyp. All doors and windows were closed during the testing period. The receiver room had a volume of approximately 1410 cu. ft.</v>
      </c>
    </row>
    <row r="29" spans="2:11" ht="12.75" customHeight="1" x14ac:dyDescent="0.2"/>
    <row r="30" spans="2:11" ht="25.5" customHeight="1" x14ac:dyDescent="0.2">
      <c r="B30" s="404" t="str">
        <f>CONCATENATE("The test assembly measured approximately ",'SLM Data'!C19,", and had an approximate area of ",'SLM Data'!D18," sq. ft.")</f>
        <v>The test assembly measured approximately 9x9.8, and had an approximate area of 88 sq. ft.</v>
      </c>
      <c r="C30" s="364"/>
      <c r="D30" s="364"/>
      <c r="E30" s="364"/>
      <c r="F30" s="364"/>
      <c r="G30" s="364"/>
      <c r="H30" s="364"/>
      <c r="I30" s="364"/>
      <c r="J30" s="364"/>
      <c r="K30" s="52" t="str">
        <f>B30</f>
        <v>The test assembly measured approximately 9x9.8, and had an approximate area of 88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399" t="s">
        <v>164</v>
      </c>
      <c r="F48" s="400"/>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6">
        <f>'SLM Data'!D65</f>
        <v>3784</v>
      </c>
      <c r="F50" s="361"/>
      <c r="G50" s="164">
        <f>'SLM Data'!E65</f>
        <v>44823</v>
      </c>
      <c r="H50" s="164">
        <f>'SLM Data'!C6</f>
        <v>45386</v>
      </c>
    </row>
    <row r="51" spans="2:10" ht="12.75" customHeight="1" x14ac:dyDescent="0.2">
      <c r="B51" s="146" t="s">
        <v>248</v>
      </c>
      <c r="C51" s="145" t="s">
        <v>167</v>
      </c>
      <c r="D51" s="145" t="str">
        <f>'SLM Data'!C66</f>
        <v>PRM831</v>
      </c>
      <c r="E51" s="396" t="str">
        <f>'SLM Data'!D66</f>
        <v>051188</v>
      </c>
      <c r="F51" s="361"/>
      <c r="G51" s="164">
        <f>'SLM Data'!E66</f>
        <v>44823</v>
      </c>
      <c r="H51" s="164">
        <f>'SLM Data'!C6</f>
        <v>45386</v>
      </c>
    </row>
    <row r="52" spans="2:10" ht="12.75" customHeight="1" x14ac:dyDescent="0.2">
      <c r="B52" s="146" t="s">
        <v>249</v>
      </c>
      <c r="C52" s="145" t="s">
        <v>167</v>
      </c>
      <c r="D52" s="145" t="str">
        <f>'SLM Data'!C67</f>
        <v>377B20</v>
      </c>
      <c r="E52" s="396">
        <f>'SLM Data'!D67</f>
        <v>301698</v>
      </c>
      <c r="F52" s="361"/>
      <c r="G52" s="164">
        <f>'SLM Data'!E67</f>
        <v>44820</v>
      </c>
      <c r="H52" s="164">
        <f>'SLM Data'!C6</f>
        <v>45386</v>
      </c>
    </row>
    <row r="53" spans="2:10" ht="12.75" customHeight="1" x14ac:dyDescent="0.2">
      <c r="B53" s="146" t="s">
        <v>208</v>
      </c>
      <c r="C53" s="145" t="s">
        <v>167</v>
      </c>
      <c r="D53" s="145" t="s">
        <v>93</v>
      </c>
      <c r="E53" s="396" t="e">
        <f>'SLM Data'!#REF!</f>
        <v>#REF!</v>
      </c>
      <c r="F53" s="361"/>
      <c r="G53" s="164" t="e">
        <f>'SLM Data'!#REF!</f>
        <v>#REF!</v>
      </c>
      <c r="H53" s="145" t="s">
        <v>168</v>
      </c>
      <c r="J53" s="13"/>
    </row>
    <row r="54" spans="2:10" ht="26.25" customHeight="1" x14ac:dyDescent="0.2">
      <c r="B54" s="165" t="s">
        <v>169</v>
      </c>
      <c r="C54" s="145" t="s">
        <v>170</v>
      </c>
      <c r="D54" s="145" t="s">
        <v>171</v>
      </c>
      <c r="E54" s="396" t="s">
        <v>172</v>
      </c>
      <c r="F54" s="361"/>
      <c r="G54" s="145" t="s">
        <v>168</v>
      </c>
      <c r="H54" s="145" t="s">
        <v>168</v>
      </c>
      <c r="J54" s="13"/>
    </row>
    <row r="55" spans="2:10" ht="25.5" customHeight="1" x14ac:dyDescent="0.2">
      <c r="B55" s="165" t="s">
        <v>173</v>
      </c>
      <c r="C55" s="145" t="s">
        <v>174</v>
      </c>
      <c r="D55" s="145" t="s">
        <v>175</v>
      </c>
      <c r="E55" s="397"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96.1</v>
      </c>
      <c r="D69" s="139">
        <f>Transpose!C3</f>
        <v>76.2</v>
      </c>
      <c r="E69" s="139">
        <f>Transpose!D3</f>
        <v>31.9</v>
      </c>
      <c r="F69" s="176">
        <f>Transpose!E3</f>
        <v>0.62954920000000003</v>
      </c>
      <c r="G69" s="177">
        <f>Transpose!F3</f>
        <v>19.899999999999999</v>
      </c>
      <c r="H69" s="180" t="str">
        <f>IF(Transpose!N3="pass","",1)</f>
        <v/>
      </c>
    </row>
    <row r="70" spans="2:8" ht="12.75" customHeight="1" x14ac:dyDescent="0.2">
      <c r="B70" s="136">
        <v>125</v>
      </c>
      <c r="C70" s="139">
        <f>Transpose!B4</f>
        <v>96</v>
      </c>
      <c r="D70" s="139">
        <f>Transpose!C4</f>
        <v>78.599999999999994</v>
      </c>
      <c r="E70" s="139">
        <f>Transpose!D4</f>
        <v>33.200000000000003</v>
      </c>
      <c r="F70" s="176">
        <f>Transpose!E4</f>
        <v>0.76912809999999998</v>
      </c>
      <c r="G70" s="177">
        <f>Transpose!F4</f>
        <v>17.399999999999999</v>
      </c>
      <c r="H70" s="180" t="str">
        <f>IF(Transpose!N4="pass","",1)</f>
        <v/>
      </c>
    </row>
    <row r="71" spans="2:8" ht="12.75" customHeight="1" x14ac:dyDescent="0.2">
      <c r="B71" s="136">
        <v>160</v>
      </c>
      <c r="C71" s="139">
        <f>Transpose!B5</f>
        <v>92.9</v>
      </c>
      <c r="D71" s="139">
        <f>Transpose!C5</f>
        <v>67.900000000000006</v>
      </c>
      <c r="E71" s="139">
        <f>Transpose!D5</f>
        <v>35.200000000000003</v>
      </c>
      <c r="F71" s="176">
        <f>Transpose!E5</f>
        <v>0.57374230000000004</v>
      </c>
      <c r="G71" s="177">
        <f>Transpose!F5</f>
        <v>25</v>
      </c>
      <c r="H71" s="180" t="str">
        <f>IF(Transpose!N5="pass","",1)</f>
        <v/>
      </c>
    </row>
    <row r="72" spans="2:8" ht="12.75" customHeight="1" x14ac:dyDescent="0.2">
      <c r="B72" s="136">
        <v>200</v>
      </c>
      <c r="C72" s="139">
        <f>Transpose!B6</f>
        <v>88.8</v>
      </c>
      <c r="D72" s="139">
        <f>Transpose!C6</f>
        <v>61.6</v>
      </c>
      <c r="E72" s="139">
        <f>Transpose!D6</f>
        <v>36.9</v>
      </c>
      <c r="F72" s="176">
        <f>Transpose!E6</f>
        <v>0.74754639999999994</v>
      </c>
      <c r="G72" s="177">
        <f>Transpose!F6</f>
        <v>27.2</v>
      </c>
      <c r="H72" s="180" t="str">
        <f>IF(Transpose!N6="pass","",1)</f>
        <v/>
      </c>
    </row>
    <row r="73" spans="2:8" ht="12.75" customHeight="1" x14ac:dyDescent="0.2">
      <c r="B73" s="136">
        <v>250</v>
      </c>
      <c r="C73" s="139">
        <f>Transpose!B7</f>
        <v>87.8</v>
      </c>
      <c r="D73" s="139">
        <f>Transpose!C7</f>
        <v>60.2</v>
      </c>
      <c r="E73" s="139">
        <f>Transpose!D7</f>
        <v>30.5</v>
      </c>
      <c r="F73" s="176">
        <f>Transpose!E7</f>
        <v>1.440744</v>
      </c>
      <c r="G73" s="177">
        <f>Transpose!F7</f>
        <v>27.6</v>
      </c>
      <c r="H73" s="180" t="str">
        <f>IF(Transpose!N7="pass","",1)</f>
        <v/>
      </c>
    </row>
    <row r="74" spans="2:8" ht="12.75" customHeight="1" x14ac:dyDescent="0.2">
      <c r="B74" s="136">
        <v>315</v>
      </c>
      <c r="C74" s="139">
        <f>Transpose!B8</f>
        <v>88.4</v>
      </c>
      <c r="D74" s="139">
        <f>Transpose!C8</f>
        <v>52.3</v>
      </c>
      <c r="E74" s="139">
        <f>Transpose!D8</f>
        <v>27.9</v>
      </c>
      <c r="F74" s="176">
        <f>Transpose!E8</f>
        <v>0.97023820000000005</v>
      </c>
      <c r="G74" s="177">
        <f>Transpose!F8</f>
        <v>36.1</v>
      </c>
      <c r="H74" s="180" t="str">
        <f>IF(Transpose!N8="pass","",1)</f>
        <v/>
      </c>
    </row>
    <row r="75" spans="2:8" ht="12.75" customHeight="1" x14ac:dyDescent="0.2">
      <c r="B75" s="136">
        <v>400</v>
      </c>
      <c r="C75" s="139">
        <f>Transpose!B9</f>
        <v>88.4</v>
      </c>
      <c r="D75" s="139">
        <f>Transpose!C9</f>
        <v>50.3</v>
      </c>
      <c r="E75" s="139">
        <f>Transpose!D9</f>
        <v>23</v>
      </c>
      <c r="F75" s="176">
        <f>Transpose!E9</f>
        <v>1.075135</v>
      </c>
      <c r="G75" s="177">
        <f>Transpose!F9</f>
        <v>38.1</v>
      </c>
      <c r="H75" s="180" t="str">
        <f>IF(Transpose!N9="pass","",1)</f>
        <v/>
      </c>
    </row>
    <row r="76" spans="2:8" ht="12.75" customHeight="1" x14ac:dyDescent="0.2">
      <c r="B76" s="136">
        <v>500</v>
      </c>
      <c r="C76" s="139">
        <f>Transpose!B10</f>
        <v>84.2</v>
      </c>
      <c r="D76" s="139">
        <f>Transpose!C10</f>
        <v>45.2</v>
      </c>
      <c r="E76" s="139">
        <f>Transpose!D10</f>
        <v>21.1</v>
      </c>
      <c r="F76" s="176">
        <f>Transpose!E10</f>
        <v>1.16195</v>
      </c>
      <c r="G76" s="177">
        <f>Transpose!F10</f>
        <v>39</v>
      </c>
      <c r="H76" s="180" t="str">
        <f>IF(Transpose!N10="pass","",1)</f>
        <v/>
      </c>
    </row>
    <row r="77" spans="2:8" ht="12.75" customHeight="1" x14ac:dyDescent="0.2">
      <c r="B77" s="136">
        <v>630</v>
      </c>
      <c r="C77" s="139">
        <f>Transpose!B11</f>
        <v>82.1</v>
      </c>
      <c r="D77" s="139">
        <f>Transpose!C11</f>
        <v>44.6</v>
      </c>
      <c r="E77" s="139">
        <f>Transpose!D11</f>
        <v>20.7</v>
      </c>
      <c r="F77" s="176">
        <f>Transpose!E11</f>
        <v>1.0568140000000001</v>
      </c>
      <c r="G77" s="177">
        <f>Transpose!F11</f>
        <v>37.5</v>
      </c>
      <c r="H77" s="180" t="str">
        <f>IF(Transpose!N11="pass","",1)</f>
        <v/>
      </c>
    </row>
    <row r="78" spans="2:8" ht="12.75" customHeight="1" x14ac:dyDescent="0.2">
      <c r="B78" s="136">
        <v>800</v>
      </c>
      <c r="C78" s="139">
        <f>Transpose!B12</f>
        <v>84.2</v>
      </c>
      <c r="D78" s="139">
        <f>Transpose!C12</f>
        <v>44.7</v>
      </c>
      <c r="E78" s="139">
        <f>Transpose!D12</f>
        <v>19.8</v>
      </c>
      <c r="F78" s="176">
        <f>Transpose!E12</f>
        <v>1.004006</v>
      </c>
      <c r="G78" s="177">
        <f>Transpose!F12</f>
        <v>39.5</v>
      </c>
      <c r="H78" s="180" t="str">
        <f>IF(Transpose!N12="pass","",1)</f>
        <v/>
      </c>
    </row>
    <row r="79" spans="2:8" ht="12.75" customHeight="1" x14ac:dyDescent="0.2">
      <c r="B79" s="136">
        <v>1000</v>
      </c>
      <c r="C79" s="139">
        <f>Transpose!B13</f>
        <v>82.2</v>
      </c>
      <c r="D79" s="139">
        <f>Transpose!C13</f>
        <v>41.4</v>
      </c>
      <c r="E79" s="139">
        <f>Transpose!D13</f>
        <v>18.600000000000001</v>
      </c>
      <c r="F79" s="176">
        <f>Transpose!E13</f>
        <v>1.077871</v>
      </c>
      <c r="G79" s="177">
        <f>Transpose!F13</f>
        <v>40.799999999999997</v>
      </c>
      <c r="H79" s="180" t="str">
        <f>IF(Transpose!N13="pass","",1)</f>
        <v/>
      </c>
    </row>
    <row r="80" spans="2:8" ht="12.75" customHeight="1" x14ac:dyDescent="0.2">
      <c r="B80" s="136">
        <v>1250</v>
      </c>
      <c r="C80" s="139">
        <f>Transpose!B14</f>
        <v>82.8</v>
      </c>
      <c r="D80" s="139">
        <f>Transpose!C14</f>
        <v>34.299999999999997</v>
      </c>
      <c r="E80" s="139">
        <f>Transpose!D14</f>
        <v>16.2</v>
      </c>
      <c r="F80" s="176">
        <f>Transpose!E14</f>
        <v>1.213311</v>
      </c>
      <c r="G80" s="177">
        <f>Transpose!F14</f>
        <v>48.5</v>
      </c>
      <c r="H80" s="180" t="str">
        <f>IF(Transpose!N14="pass","",1)</f>
        <v/>
      </c>
    </row>
    <row r="81" spans="2:11" ht="12.75" customHeight="1" x14ac:dyDescent="0.2">
      <c r="B81" s="136">
        <v>1600</v>
      </c>
      <c r="C81" s="139">
        <f>Transpose!B15</f>
        <v>80.099999999999994</v>
      </c>
      <c r="D81" s="139">
        <f>Transpose!C15</f>
        <v>33.6</v>
      </c>
      <c r="E81" s="139">
        <f>Transpose!D15</f>
        <v>14.8</v>
      </c>
      <c r="F81" s="176">
        <f>Transpose!E15</f>
        <v>1.2647280000000001</v>
      </c>
      <c r="G81" s="177">
        <f>Transpose!F15</f>
        <v>46.5</v>
      </c>
      <c r="H81" s="180" t="str">
        <f>IF(Transpose!N15="pass","",1)</f>
        <v/>
      </c>
    </row>
    <row r="82" spans="2:11" ht="12.75" customHeight="1" x14ac:dyDescent="0.2">
      <c r="B82" s="136">
        <v>2000</v>
      </c>
      <c r="C82" s="139">
        <f>Transpose!B16</f>
        <v>78.599999999999994</v>
      </c>
      <c r="D82" s="139">
        <f>Transpose!C16</f>
        <v>31.1</v>
      </c>
      <c r="E82" s="139">
        <f>Transpose!D16</f>
        <v>11</v>
      </c>
      <c r="F82" s="176">
        <f>Transpose!E16</f>
        <v>1.225298</v>
      </c>
      <c r="G82" s="177">
        <f>Transpose!F16</f>
        <v>47.5</v>
      </c>
      <c r="H82" s="180" t="str">
        <f>IF(Transpose!N16="pass","",1)</f>
        <v/>
      </c>
    </row>
    <row r="83" spans="2:11" ht="12.75" customHeight="1" x14ac:dyDescent="0.2">
      <c r="B83" s="136">
        <v>2500</v>
      </c>
      <c r="C83" s="139">
        <f>Transpose!B17</f>
        <v>81</v>
      </c>
      <c r="D83" s="139">
        <f>Transpose!C17</f>
        <v>27.3</v>
      </c>
      <c r="E83" s="139">
        <f>Transpose!D17</f>
        <v>9</v>
      </c>
      <c r="F83" s="176">
        <f>Transpose!E17</f>
        <v>1.101289</v>
      </c>
      <c r="G83" s="177">
        <f>Transpose!F17</f>
        <v>53.7</v>
      </c>
      <c r="H83" s="180" t="str">
        <f>IF(Transpose!N17="pass","",1)</f>
        <v/>
      </c>
    </row>
    <row r="84" spans="2:11" ht="12.75" customHeight="1" x14ac:dyDescent="0.2">
      <c r="B84" s="136">
        <v>3150</v>
      </c>
      <c r="C84" s="139">
        <f>Transpose!B18</f>
        <v>82.5</v>
      </c>
      <c r="D84" s="139">
        <f>Transpose!C18</f>
        <v>30.6</v>
      </c>
      <c r="E84" s="139">
        <f>Transpose!D18</f>
        <v>8.4</v>
      </c>
      <c r="F84" s="176">
        <f>Transpose!E18</f>
        <v>0.99831840000000005</v>
      </c>
      <c r="G84" s="177">
        <f>Transpose!F18</f>
        <v>51.9</v>
      </c>
      <c r="H84" s="180" t="str">
        <f>IF(Transpose!N18="pass","",1)</f>
        <v/>
      </c>
    </row>
    <row r="85" spans="2:11" ht="12.75" customHeight="1" x14ac:dyDescent="0.2">
      <c r="B85" s="136">
        <v>4000</v>
      </c>
      <c r="C85" s="139">
        <f>Transpose!B19</f>
        <v>83.3</v>
      </c>
      <c r="D85" s="139">
        <f>Transpose!C19</f>
        <v>29.5</v>
      </c>
      <c r="E85" s="139">
        <f>Transpose!D19</f>
        <v>11.2</v>
      </c>
      <c r="F85" s="176">
        <f>Transpose!E19</f>
        <v>1.0507270000000002</v>
      </c>
      <c r="G85" s="177">
        <f>Transpose!F19</f>
        <v>53.8</v>
      </c>
      <c r="H85" s="180" t="str">
        <f>IF(Transpose!N19="pass","",1)</f>
        <v/>
      </c>
    </row>
    <row r="86" spans="2:11" ht="12.75" customHeight="1" x14ac:dyDescent="0.2">
      <c r="B86" s="136">
        <v>5000</v>
      </c>
      <c r="C86" s="139">
        <f>Transpose!B20</f>
        <v>82.7</v>
      </c>
      <c r="D86" s="139">
        <f>Transpose!C20</f>
        <v>23.7</v>
      </c>
      <c r="E86" s="139">
        <f>Transpose!D20</f>
        <v>9.8000000000000007</v>
      </c>
      <c r="F86" s="176">
        <f>Transpose!E20</f>
        <v>1.009765</v>
      </c>
      <c r="G86" s="177">
        <f>Transpose!F20</f>
        <v>59</v>
      </c>
      <c r="H86" s="180" t="str">
        <f>IF(Transpose!N20="pass","",1)</f>
        <v/>
      </c>
    </row>
    <row r="87" spans="2:11" ht="6.75" customHeight="1" x14ac:dyDescent="0.2">
      <c r="B87" s="170"/>
      <c r="C87" s="171"/>
      <c r="D87" s="171"/>
      <c r="E87" s="171"/>
      <c r="F87" s="171"/>
      <c r="G87" s="171"/>
      <c r="H87" s="171"/>
      <c r="J87" s="172">
        <f>SUM(H69:H86)</f>
        <v>0</v>
      </c>
    </row>
    <row r="88" spans="2:11" ht="39" customHeight="1" x14ac:dyDescent="0.2">
      <c r="B88" s="401" t="str">
        <f>IF(J87&gt;0,"*This test does not fully conform to the requirements of ASTM E336-11, so the calculated NIC rating should be considered a minimum.
Notes:","")</f>
        <v/>
      </c>
      <c r="C88" s="364"/>
      <c r="D88" s="364"/>
      <c r="E88" s="364"/>
      <c r="F88" s="364"/>
      <c r="G88" s="402" t="str">
        <f ca="1">CONCATENATE("NIC: ",'SLM Data'!U9)</f>
        <v>NIC: 40</v>
      </c>
      <c r="H88" s="403"/>
      <c r="K88" s="173" t="str">
        <f>B88</f>
        <v/>
      </c>
    </row>
    <row r="89" spans="2:11" ht="12.75" customHeight="1" x14ac:dyDescent="0.2">
      <c r="B89" s="401" t="str">
        <f>IF(J87&gt;0,"1. The signal-to-noise ratio is less &lt; 5 dB at this frequency band.","")</f>
        <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40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405"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405"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402" t="str">
        <f ca="1">CONCATENATE("NIC: ",'SLM Data'!U9)</f>
        <v>NIC: 40</v>
      </c>
      <c r="I129" s="403"/>
      <c r="J129" s="174"/>
    </row>
    <row r="130" spans="2:11" ht="12.75" customHeight="1" x14ac:dyDescent="0.2"/>
    <row r="131" spans="2:11" ht="12.75" customHeight="1" x14ac:dyDescent="0.2">
      <c r="B131" s="405"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view="pageBreakPreview" topLeftCell="A114" zoomScale="120" zoomScaleNormal="100" zoomScaleSheetLayoutView="120" workbookViewId="0">
      <selection activeCell="G129" sqref="G128:G129"/>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2" width="9.140625" style="308" customWidth="1"/>
    <col min="33" max="16384" width="9.140625" style="308"/>
  </cols>
  <sheetData>
    <row r="1" spans="1:31" x14ac:dyDescent="0.2">
      <c r="N1" s="419" t="s">
        <v>95</v>
      </c>
      <c r="O1" s="376"/>
      <c r="P1" s="376"/>
      <c r="Q1" s="376"/>
      <c r="R1" s="376"/>
      <c r="S1" s="376"/>
      <c r="T1" s="376"/>
      <c r="U1" s="376"/>
      <c r="V1" s="376"/>
      <c r="W1" s="376"/>
      <c r="X1" s="376"/>
      <c r="Y1" s="376"/>
      <c r="Z1" s="376"/>
      <c r="AA1" s="376"/>
      <c r="AB1" s="376"/>
      <c r="AC1" s="376"/>
      <c r="AD1" s="376"/>
      <c r="AE1" s="384"/>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8">
        <f>'SLM Data'!C7</f>
        <v>45397</v>
      </c>
      <c r="D3" s="413"/>
      <c r="E3" s="311" t="s">
        <v>224</v>
      </c>
      <c r="F3" s="312"/>
      <c r="G3" s="313" t="str">
        <f>CONCATENATE('SLM Data'!C8,", Volume: ",'SLM Data'!C16," cu. ft.")</f>
        <v>2nd Floor Bed 3, Volume: 796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8">
        <f>'SLM Data'!C6</f>
        <v>45386</v>
      </c>
      <c r="D4" s="413"/>
      <c r="E4" s="311" t="s">
        <v>225</v>
      </c>
      <c r="F4" s="312"/>
      <c r="G4" s="313" t="str">
        <f>CONCATENATE('SLM Data'!C9,", Volume: ",'SLM Data'!C17," cu. ft.")</f>
        <v>1st Floor Bed 2, Volume: 1413 cu. ft.</v>
      </c>
      <c r="J4" s="314"/>
      <c r="M4" s="316" t="s">
        <v>226</v>
      </c>
      <c r="N4" s="308">
        <f>'SLM Data'!D76</f>
        <v>96.1</v>
      </c>
      <c r="O4" s="308">
        <f>'SLM Data'!E76</f>
        <v>96</v>
      </c>
      <c r="P4" s="308">
        <f>'SLM Data'!F76</f>
        <v>92.9</v>
      </c>
      <c r="Q4" s="308">
        <f>'SLM Data'!G76</f>
        <v>88.8</v>
      </c>
      <c r="R4" s="308">
        <f>'SLM Data'!H76</f>
        <v>87.8</v>
      </c>
      <c r="S4" s="308">
        <f>'SLM Data'!I76</f>
        <v>88.4</v>
      </c>
      <c r="T4" s="308">
        <f>'SLM Data'!J76</f>
        <v>88.4</v>
      </c>
      <c r="U4" s="308">
        <f>'SLM Data'!K76</f>
        <v>84.2</v>
      </c>
      <c r="V4" s="308">
        <f>'SLM Data'!L76</f>
        <v>82.1</v>
      </c>
      <c r="W4" s="308">
        <f>'SLM Data'!M76</f>
        <v>84.2</v>
      </c>
      <c r="X4" s="308">
        <f>'SLM Data'!N76</f>
        <v>82.2</v>
      </c>
      <c r="Y4" s="308">
        <f>'SLM Data'!O76</f>
        <v>82.8</v>
      </c>
      <c r="Z4" s="308">
        <f>'SLM Data'!P76</f>
        <v>80.099999999999994</v>
      </c>
      <c r="AA4" s="308">
        <f>'SLM Data'!Q76</f>
        <v>78.599999999999994</v>
      </c>
      <c r="AB4" s="308">
        <f>'SLM Data'!R76</f>
        <v>81</v>
      </c>
      <c r="AC4" s="308">
        <f>'SLM Data'!S76</f>
        <v>82.5</v>
      </c>
      <c r="AD4" s="308">
        <f>'SLM Data'!T76</f>
        <v>83.3</v>
      </c>
      <c r="AE4" s="308">
        <f>'SLM Data'!U76</f>
        <v>82.7</v>
      </c>
    </row>
    <row r="5" spans="1:31" x14ac:dyDescent="0.2">
      <c r="B5" s="317" t="s">
        <v>227</v>
      </c>
      <c r="C5" s="313" t="str">
        <f>'SLM Data'!C11</f>
        <v>1.3.1</v>
      </c>
      <c r="E5" s="311" t="s">
        <v>228</v>
      </c>
      <c r="F5" s="312"/>
      <c r="G5" s="313" t="str">
        <f>CONCATENATE('SLM Data'!C10,", Area: ",'SLM Data'!D18," sq. ft.")</f>
        <v>Floor-ceiling, Area: 88 sq. ft.</v>
      </c>
      <c r="J5" s="318"/>
      <c r="M5" s="316" t="s">
        <v>100</v>
      </c>
      <c r="N5" s="308">
        <f>'SLM Data'!D77</f>
        <v>76.2</v>
      </c>
      <c r="O5" s="308">
        <f>'SLM Data'!E77</f>
        <v>78.599999999999994</v>
      </c>
      <c r="P5" s="308">
        <f>'SLM Data'!F77</f>
        <v>67.900000000000006</v>
      </c>
      <c r="Q5" s="308">
        <f>'SLM Data'!G77</f>
        <v>61.6</v>
      </c>
      <c r="R5" s="308">
        <f>'SLM Data'!H77</f>
        <v>60.2</v>
      </c>
      <c r="S5" s="308">
        <f>'SLM Data'!I77</f>
        <v>52.3</v>
      </c>
      <c r="T5" s="308">
        <f>'SLM Data'!J77</f>
        <v>50.3</v>
      </c>
      <c r="U5" s="308">
        <f>'SLM Data'!K77</f>
        <v>45.2</v>
      </c>
      <c r="V5" s="308">
        <f>'SLM Data'!L77</f>
        <v>44.6</v>
      </c>
      <c r="W5" s="308">
        <f>'SLM Data'!M77</f>
        <v>44.7</v>
      </c>
      <c r="X5" s="308">
        <f>'SLM Data'!N77</f>
        <v>41.4</v>
      </c>
      <c r="Y5" s="308">
        <f>'SLM Data'!O77</f>
        <v>34.299999999999997</v>
      </c>
      <c r="Z5" s="308">
        <f>'SLM Data'!P77</f>
        <v>33.6</v>
      </c>
      <c r="AA5" s="308">
        <f>'SLM Data'!Q77</f>
        <v>31.1</v>
      </c>
      <c r="AB5" s="308">
        <f>'SLM Data'!R77</f>
        <v>27.3</v>
      </c>
      <c r="AC5" s="308">
        <f>'SLM Data'!S77</f>
        <v>30.6</v>
      </c>
      <c r="AD5" s="308">
        <f>'SLM Data'!T77</f>
        <v>29.5</v>
      </c>
      <c r="AE5" s="308">
        <f>'SLM Data'!U77</f>
        <v>23.7</v>
      </c>
    </row>
    <row r="6" spans="1:31" x14ac:dyDescent="0.2">
      <c r="J6" s="318"/>
      <c r="M6" s="316" t="s">
        <v>102</v>
      </c>
      <c r="N6" s="308">
        <f>'SLM Data'!D78</f>
        <v>31.9</v>
      </c>
      <c r="O6" s="308">
        <f>'SLM Data'!E78</f>
        <v>33.200000000000003</v>
      </c>
      <c r="P6" s="308">
        <f>'SLM Data'!F78</f>
        <v>35.200000000000003</v>
      </c>
      <c r="Q6" s="308">
        <f>'SLM Data'!G78</f>
        <v>36.9</v>
      </c>
      <c r="R6" s="308">
        <f>'SLM Data'!H78</f>
        <v>30.5</v>
      </c>
      <c r="S6" s="308">
        <f>'SLM Data'!I78</f>
        <v>27.9</v>
      </c>
      <c r="T6" s="308">
        <f>'SLM Data'!J78</f>
        <v>23</v>
      </c>
      <c r="U6" s="308">
        <f>'SLM Data'!K78</f>
        <v>21.1</v>
      </c>
      <c r="V6" s="308">
        <f>'SLM Data'!L78</f>
        <v>20.7</v>
      </c>
      <c r="W6" s="308">
        <f>'SLM Data'!M78</f>
        <v>19.8</v>
      </c>
      <c r="X6" s="308">
        <f>'SLM Data'!N78</f>
        <v>18.600000000000001</v>
      </c>
      <c r="Y6" s="308">
        <f>'SLM Data'!O78</f>
        <v>16.2</v>
      </c>
      <c r="Z6" s="308">
        <f>'SLM Data'!P78</f>
        <v>14.8</v>
      </c>
      <c r="AA6" s="308">
        <f>'SLM Data'!Q78</f>
        <v>11</v>
      </c>
      <c r="AB6" s="308">
        <f>'SLM Data'!R78</f>
        <v>9</v>
      </c>
      <c r="AC6" s="308">
        <f>'SLM Data'!S78</f>
        <v>8.4</v>
      </c>
      <c r="AD6" s="308">
        <f>'SLM Data'!T78</f>
        <v>11.2</v>
      </c>
      <c r="AE6" s="308">
        <f>'SLM Data'!U78</f>
        <v>9.8000000000000007</v>
      </c>
    </row>
    <row r="7" spans="1:31" ht="14.25" customHeight="1" x14ac:dyDescent="0.2">
      <c r="B7" s="310" t="s">
        <v>186</v>
      </c>
      <c r="C7" s="313" t="str">
        <f>'SLM Data'!C3</f>
        <v>Ka'ulu by Gentry</v>
      </c>
      <c r="D7" s="318"/>
      <c r="M7" s="316" t="s">
        <v>104</v>
      </c>
      <c r="N7" s="308">
        <f>'SLM Data'!D79</f>
        <v>0.62954920000000003</v>
      </c>
      <c r="O7" s="308">
        <f>'SLM Data'!E79</f>
        <v>0.76912809999999998</v>
      </c>
      <c r="P7" s="308">
        <f>'SLM Data'!F79</f>
        <v>0.57374230000000004</v>
      </c>
      <c r="Q7" s="308">
        <f>'SLM Data'!G79</f>
        <v>0.74754639999999994</v>
      </c>
      <c r="R7" s="308">
        <f>'SLM Data'!H79</f>
        <v>1.440744</v>
      </c>
      <c r="S7" s="308">
        <f>'SLM Data'!I79</f>
        <v>0.97023820000000005</v>
      </c>
      <c r="T7" s="308">
        <f>'SLM Data'!J79</f>
        <v>1.075135</v>
      </c>
      <c r="U7" s="308">
        <f>'SLM Data'!K79</f>
        <v>1.16195</v>
      </c>
      <c r="V7" s="308">
        <f>'SLM Data'!L79</f>
        <v>1.0568140000000001</v>
      </c>
      <c r="W7" s="308">
        <f>'SLM Data'!M79</f>
        <v>1.004006</v>
      </c>
      <c r="X7" s="308">
        <f>'SLM Data'!N79</f>
        <v>1.077871</v>
      </c>
      <c r="Y7" s="308">
        <f>'SLM Data'!O79</f>
        <v>1.213311</v>
      </c>
      <c r="Z7" s="308">
        <f>'SLM Data'!P79</f>
        <v>1.2647280000000001</v>
      </c>
      <c r="AA7" s="308">
        <f>'SLM Data'!Q79</f>
        <v>1.225298</v>
      </c>
      <c r="AB7" s="308">
        <f>'SLM Data'!R79</f>
        <v>1.101289</v>
      </c>
      <c r="AC7" s="308">
        <f>'SLM Data'!S79</f>
        <v>0.99831840000000005</v>
      </c>
      <c r="AD7" s="308">
        <f>'SLM Data'!T79</f>
        <v>1.0507270000000002</v>
      </c>
      <c r="AE7" s="308">
        <f>'SLM Data'!U79</f>
        <v>1.009765</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4" t="str">
        <f>'SLM Data'!D59</f>
        <v>Standard Test Method for Field Measurement of Tapping Machine Impact Sound Transmission Through Floor-Ceiling Assemblies and Associated Support Structure</v>
      </c>
      <c r="D12" s="413"/>
      <c r="E12" s="413"/>
      <c r="F12" s="413"/>
      <c r="G12" s="413"/>
      <c r="H12" s="413"/>
      <c r="I12" s="413"/>
      <c r="J12" s="413"/>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4" t="str">
        <f>'SLM Data'!D60</f>
        <v>Standard Classification for Determination of Impact Insulation Class (IIC)</v>
      </c>
      <c r="D13" s="413"/>
      <c r="E13" s="413"/>
      <c r="F13" s="413"/>
      <c r="G13" s="413"/>
      <c r="H13" s="413"/>
      <c r="I13" s="413"/>
      <c r="J13" s="413"/>
      <c r="K13" s="323" t="str">
        <f>B13</f>
        <v>ASTM E989-06(2012)</v>
      </c>
    </row>
    <row r="14" spans="1:31" ht="25.5" customHeight="1" x14ac:dyDescent="0.2">
      <c r="B14" s="322" t="str">
        <f>'SLM Data'!C61</f>
        <v>ASTM E2235-04(2012)</v>
      </c>
      <c r="C14" s="414" t="str">
        <f>'SLM Data'!D61</f>
        <v>Standard Test Method for Determination of Decay Rates for Use in Sound Insulation Test Methods</v>
      </c>
      <c r="D14" s="413"/>
      <c r="E14" s="413"/>
      <c r="F14" s="413"/>
      <c r="G14" s="413"/>
      <c r="H14" s="413"/>
      <c r="I14" s="413"/>
      <c r="J14" s="413"/>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6"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13"/>
      <c r="D18" s="413"/>
      <c r="E18" s="413"/>
      <c r="F18" s="413"/>
      <c r="G18" s="413"/>
      <c r="H18" s="413"/>
      <c r="I18" s="413"/>
      <c r="J18" s="413"/>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20" t="str">
        <f>CONCATENATE('SLM Data'!B20,'SLM Data'!$C$20, 'SLM Data'!B21,'SLM Data'!$C$21,'SLM Data'!$B$22, 'SLM Data'!$C$22, 'SLM Data'!$B$23, 'SLM Data'!$C$23, 'SLM Data'!$B$24,'SLM Data'!$C$24,". ",'SLM Data'!$C$25,'SLM Data'!$C$26," The source room had a volume of approximately ",'SLM Data'!C16," cu. ft.")</f>
        <v>The source room was 2nd Floor Bed 3. The space was finished, unfurnished. The floor was Carpet. The ceiling was gyp. The walls were gyp. All doors and windows were closed during the testing period. The source room had a volume of approximately 796 cu. ft.</v>
      </c>
      <c r="C22" s="413"/>
      <c r="D22" s="413"/>
      <c r="E22" s="413"/>
      <c r="F22" s="413"/>
      <c r="G22" s="413"/>
      <c r="H22" s="413"/>
      <c r="I22" s="413"/>
      <c r="J22" s="413"/>
      <c r="K22" s="325" t="str">
        <f>B22</f>
        <v>The source room was 2nd Floor Bed 3. The space was finished, unfurnished. The floor was Carpet. The ceiling was gyp. The walls were gyp. All doors and windows were closed during the testing period. The source room had a volume of approximately 796 cu. ft.</v>
      </c>
    </row>
    <row r="23" spans="2:11" x14ac:dyDescent="0.2">
      <c r="B23" s="326"/>
      <c r="C23" s="326"/>
      <c r="D23" s="326"/>
      <c r="E23" s="326"/>
      <c r="F23" s="326"/>
      <c r="G23" s="326"/>
      <c r="H23" s="326"/>
      <c r="I23" s="326"/>
      <c r="J23" s="326"/>
      <c r="K23" s="325"/>
    </row>
    <row r="24" spans="2:11" ht="51" customHeight="1" x14ac:dyDescent="0.2">
      <c r="B24" s="420" t="str">
        <f>CONCATENATE('SLM Data'!B28, 'SLM Data'!C28, 'SLM Data'!B29, 'SLM Data'!C29, 'SLM Data'!B30, 'SLM Data'!C30, 'SLM Data'!B31, 'SLM Data'!C31, 'SLM Data'!B32, 'SLM Data'!C32,". ",'SLM Data'!C33,'SLM Data'!C34," The receiver room had a volume of approximately ",'SLM Data'!C17," cu. ft.")</f>
        <v>The receiver room was 1st Floor Bed 2. The space was finished unfurnished. The floor was LVT. The ceiling was gyp. The walls were gyp. All doors and windows were closed during the testing period. The receiver room had a volume of approximately 1413 cu. ft.</v>
      </c>
      <c r="C24" s="413"/>
      <c r="D24" s="413"/>
      <c r="E24" s="413"/>
      <c r="F24" s="413"/>
      <c r="G24" s="413"/>
      <c r="H24" s="413"/>
      <c r="I24" s="413"/>
      <c r="J24" s="413"/>
      <c r="K24" s="325" t="str">
        <f>B24</f>
        <v>The receiver room was 1st Floor Bed 2. The space was finished unfurnished. The floor was LVT. The ceiling was gyp. The walls were gyp. All doors and windows were closed during the testing period. The receiver room had a volume of approximately 1413 cu. ft.</v>
      </c>
    </row>
    <row r="26" spans="2:11" ht="25.5" customHeight="1" x14ac:dyDescent="0.2">
      <c r="B26" s="420" t="str">
        <f>CONCATENATE("The test assembly measured approximately ",'SLM Data'!C19,", and had an approximate area of ",'SLM Data'!D18," sq. ft.")</f>
        <v>The test assembly measured approximately 9x9.8, and had an approximate area of 88 sq. ft.</v>
      </c>
      <c r="C26" s="413"/>
      <c r="D26" s="413"/>
      <c r="E26" s="413"/>
      <c r="F26" s="413"/>
      <c r="G26" s="413"/>
      <c r="H26" s="413"/>
      <c r="I26" s="413"/>
      <c r="J26" s="413"/>
      <c r="K26" s="323" t="str">
        <f>B26</f>
        <v>The test assembly measured approximately 9x9.8, and had an approximate area of 88 sq. ft.</v>
      </c>
    </row>
    <row r="28" spans="2:11" x14ac:dyDescent="0.2">
      <c r="B28" s="320" t="s">
        <v>232</v>
      </c>
    </row>
    <row r="29" spans="2:11" x14ac:dyDescent="0.2">
      <c r="B29" s="320"/>
    </row>
    <row r="30" spans="2:11" ht="58.5" customHeight="1" x14ac:dyDescent="0.2">
      <c r="B30" s="416"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13"/>
      <c r="D30" s="413"/>
      <c r="E30" s="413"/>
      <c r="F30" s="413"/>
      <c r="G30" s="413"/>
      <c r="H30" s="413"/>
      <c r="I30" s="413"/>
      <c r="J30" s="413"/>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6"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13"/>
      <c r="D34" s="413"/>
      <c r="E34" s="413"/>
      <c r="F34" s="413"/>
      <c r="G34" s="413"/>
      <c r="H34" s="413"/>
      <c r="I34" s="413"/>
      <c r="J34" s="413"/>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6" t="s">
        <v>235</v>
      </c>
      <c r="C36" s="413"/>
      <c r="D36" s="413"/>
      <c r="E36" s="413"/>
      <c r="F36" s="413"/>
      <c r="G36" s="413"/>
      <c r="H36" s="413"/>
      <c r="I36" s="413"/>
      <c r="J36" s="413"/>
      <c r="K36" s="323"/>
    </row>
    <row r="37" spans="2:11" x14ac:dyDescent="0.2">
      <c r="B37" s="324"/>
      <c r="C37" s="324"/>
      <c r="D37" s="324"/>
      <c r="E37" s="324"/>
      <c r="F37" s="324"/>
      <c r="G37" s="324"/>
      <c r="H37" s="324"/>
      <c r="I37" s="324"/>
      <c r="J37" s="324"/>
      <c r="K37" s="323"/>
    </row>
    <row r="38" spans="2:11" ht="25.5" customHeight="1" x14ac:dyDescent="0.2">
      <c r="B38" s="416"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13"/>
      <c r="D38" s="413"/>
      <c r="E38" s="413"/>
      <c r="F38" s="413"/>
      <c r="G38" s="413"/>
      <c r="H38" s="413"/>
      <c r="I38" s="413"/>
      <c r="J38" s="413"/>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11" t="s">
        <v>164</v>
      </c>
      <c r="F42" s="381"/>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7">
        <f>'SLM Data'!D72</f>
        <v>2775671</v>
      </c>
      <c r="F44" s="384"/>
      <c r="G44" s="338">
        <f>'SLM Data'!E72</f>
        <v>44823</v>
      </c>
      <c r="H44" s="338" t="s">
        <v>168</v>
      </c>
    </row>
    <row r="45" spans="2:11" x14ac:dyDescent="0.2">
      <c r="B45" s="336" t="s">
        <v>247</v>
      </c>
      <c r="C45" s="337" t="s">
        <v>167</v>
      </c>
      <c r="D45" s="337">
        <f>'SLM Data'!C65</f>
        <v>831</v>
      </c>
      <c r="E45" s="415">
        <f>'SLM Data'!$D$68</f>
        <v>4328</v>
      </c>
      <c r="F45" s="376"/>
      <c r="G45" s="338">
        <f>'SLM Data'!$E$68</f>
        <v>44858</v>
      </c>
      <c r="H45" s="338">
        <f>'SLM Data'!$C$6</f>
        <v>45386</v>
      </c>
    </row>
    <row r="46" spans="2:11" x14ac:dyDescent="0.2">
      <c r="B46" s="336" t="s">
        <v>248</v>
      </c>
      <c r="C46" s="337" t="s">
        <v>167</v>
      </c>
      <c r="D46" s="337" t="str">
        <f>'SLM Data'!C66</f>
        <v>PRM831</v>
      </c>
      <c r="E46" s="415" t="str">
        <f>'SLM Data'!$D$69</f>
        <v>046469</v>
      </c>
      <c r="F46" s="376"/>
      <c r="G46" s="338">
        <f>'SLM Data'!$E$69</f>
        <v>44858</v>
      </c>
      <c r="H46" s="338">
        <f>'SLM Data'!$C$6</f>
        <v>45386</v>
      </c>
    </row>
    <row r="47" spans="2:11" x14ac:dyDescent="0.2">
      <c r="B47" s="336" t="s">
        <v>249</v>
      </c>
      <c r="C47" s="337" t="s">
        <v>167</v>
      </c>
      <c r="D47" s="337" t="str">
        <f>'SLM Data'!C67</f>
        <v>377B20</v>
      </c>
      <c r="E47" s="415">
        <f>'SLM Data'!$D$70</f>
        <v>168830</v>
      </c>
      <c r="F47" s="376"/>
      <c r="G47" s="338">
        <f>'SLM Data'!$E$70</f>
        <v>44854</v>
      </c>
      <c r="H47" s="338">
        <f>'SLM Data'!$C$6</f>
        <v>45386</v>
      </c>
    </row>
    <row r="48" spans="2:11" x14ac:dyDescent="0.2">
      <c r="B48" s="336" t="s">
        <v>251</v>
      </c>
      <c r="C48" s="337" t="s">
        <v>167</v>
      </c>
      <c r="D48" s="337" t="s">
        <v>93</v>
      </c>
      <c r="E48" s="415">
        <f>'SLM Data'!D71</f>
        <v>5955</v>
      </c>
      <c r="F48" s="376"/>
      <c r="G48" s="338">
        <f>'SLM Data'!E71</f>
        <v>44860</v>
      </c>
      <c r="H48" s="337" t="s">
        <v>168</v>
      </c>
    </row>
    <row r="49" spans="2:8" ht="26.25" customHeight="1" x14ac:dyDescent="0.2">
      <c r="B49" s="339" t="s">
        <v>252</v>
      </c>
      <c r="C49" s="337" t="s">
        <v>170</v>
      </c>
      <c r="D49" s="337" t="s">
        <v>171</v>
      </c>
      <c r="E49" s="415" t="s">
        <v>172</v>
      </c>
      <c r="F49" s="376"/>
      <c r="G49" s="337" t="s">
        <v>168</v>
      </c>
      <c r="H49" s="337" t="s">
        <v>168</v>
      </c>
    </row>
    <row r="50" spans="2:8" ht="25.5" customHeight="1" x14ac:dyDescent="0.2">
      <c r="B50" s="339" t="s">
        <v>253</v>
      </c>
      <c r="C50" s="337" t="s">
        <v>174</v>
      </c>
      <c r="D50" s="337" t="s">
        <v>175</v>
      </c>
      <c r="E50" s="408" t="s">
        <v>176</v>
      </c>
      <c r="F50" s="376"/>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09" t="s">
        <v>220</v>
      </c>
      <c r="D62" s="410"/>
      <c r="E62" s="341" t="s">
        <v>215</v>
      </c>
      <c r="F62" s="340" t="s">
        <v>246</v>
      </c>
      <c r="G62" s="409" t="str">
        <f>CONCATENATE("Exceptions noted to ",'SLM Data'!C59)</f>
        <v>Exceptions noted to ASTM E1007-14</v>
      </c>
      <c r="H62" s="410"/>
    </row>
    <row r="63" spans="2:8" ht="6.75" customHeight="1" x14ac:dyDescent="0.2">
      <c r="B63" s="331"/>
      <c r="C63" s="342"/>
      <c r="D63" s="334"/>
      <c r="E63" s="334"/>
      <c r="F63" s="331"/>
      <c r="H63" s="343"/>
    </row>
    <row r="64" spans="2:8" x14ac:dyDescent="0.2">
      <c r="B64" s="344">
        <v>100</v>
      </c>
      <c r="C64" s="407">
        <f>Transpose!I3</f>
        <v>50</v>
      </c>
      <c r="D64" s="384"/>
      <c r="E64" s="345">
        <f>Transpose!D3</f>
        <v>31.9</v>
      </c>
      <c r="F64" s="346">
        <f>Transpose!E3</f>
        <v>0.62954920000000003</v>
      </c>
      <c r="G64" s="347" t="str">
        <f>IF(Transpose!O3="pass","",1)</f>
        <v/>
      </c>
      <c r="H64" s="348" t="str">
        <f>IF(Transpose!P3="pass","",2)</f>
        <v/>
      </c>
    </row>
    <row r="65" spans="2:8" x14ac:dyDescent="0.2">
      <c r="B65" s="344">
        <v>125</v>
      </c>
      <c r="C65" s="407">
        <f>Transpose!I4</f>
        <v>52</v>
      </c>
      <c r="D65" s="384"/>
      <c r="E65" s="345">
        <f>Transpose!D4</f>
        <v>33.200000000000003</v>
      </c>
      <c r="F65" s="346">
        <f>Transpose!E4</f>
        <v>0.76912809999999998</v>
      </c>
      <c r="G65" s="347" t="str">
        <f>IF(Transpose!O4="pass","",1)</f>
        <v/>
      </c>
      <c r="H65" s="348">
        <f>IF(Transpose!P4="pass","",2)</f>
        <v>2</v>
      </c>
    </row>
    <row r="66" spans="2:8" x14ac:dyDescent="0.2">
      <c r="B66" s="344">
        <v>160</v>
      </c>
      <c r="C66" s="407">
        <f>Transpose!I5</f>
        <v>47</v>
      </c>
      <c r="D66" s="384"/>
      <c r="E66" s="345">
        <f>Transpose!D5</f>
        <v>35.200000000000003</v>
      </c>
      <c r="F66" s="346">
        <f>Transpose!E5</f>
        <v>0.57374230000000004</v>
      </c>
      <c r="G66" s="347" t="str">
        <f>IF(Transpose!O5="pass","",1)</f>
        <v/>
      </c>
      <c r="H66" s="348" t="str">
        <f>IF(Transpose!P5="pass","",2)</f>
        <v/>
      </c>
    </row>
    <row r="67" spans="2:8" x14ac:dyDescent="0.2">
      <c r="B67" s="344">
        <v>200</v>
      </c>
      <c r="C67" s="407">
        <f>Transpose!I6</f>
        <v>45</v>
      </c>
      <c r="D67" s="384"/>
      <c r="E67" s="345">
        <f>Transpose!D6</f>
        <v>36.9</v>
      </c>
      <c r="F67" s="346">
        <f>Transpose!E6</f>
        <v>0.74754639999999994</v>
      </c>
      <c r="G67" s="347" t="str">
        <f>IF(Transpose!O6="pass","",1)</f>
        <v/>
      </c>
      <c r="H67" s="348" t="str">
        <f>IF(Transpose!P6="pass","",2)</f>
        <v/>
      </c>
    </row>
    <row r="68" spans="2:8" x14ac:dyDescent="0.2">
      <c r="B68" s="344">
        <v>250</v>
      </c>
      <c r="C68" s="407">
        <f>Transpose!I7</f>
        <v>44</v>
      </c>
      <c r="D68" s="384"/>
      <c r="E68" s="345">
        <f>Transpose!D7</f>
        <v>30.5</v>
      </c>
      <c r="F68" s="346">
        <f>Transpose!E7</f>
        <v>1.440744</v>
      </c>
      <c r="G68" s="347" t="str">
        <f>IF(Transpose!O7="pass","",1)</f>
        <v/>
      </c>
      <c r="H68" s="348">
        <f>IF(Transpose!P7="pass","",2)</f>
        <v>2</v>
      </c>
    </row>
    <row r="69" spans="2:8" x14ac:dyDescent="0.2">
      <c r="B69" s="344">
        <v>315</v>
      </c>
      <c r="C69" s="407">
        <f>Transpose!I8</f>
        <v>47</v>
      </c>
      <c r="D69" s="384"/>
      <c r="E69" s="345">
        <f>Transpose!D8</f>
        <v>27.9</v>
      </c>
      <c r="F69" s="346">
        <f>Transpose!E8</f>
        <v>0.97023820000000005</v>
      </c>
      <c r="G69" s="347" t="str">
        <f>IF(Transpose!O8="pass","",1)</f>
        <v/>
      </c>
      <c r="H69" s="348" t="str">
        <f>IF(Transpose!P8="pass","",2)</f>
        <v/>
      </c>
    </row>
    <row r="70" spans="2:8" x14ac:dyDescent="0.2">
      <c r="B70" s="344">
        <v>400</v>
      </c>
      <c r="C70" s="407">
        <f>Transpose!I9</f>
        <v>39</v>
      </c>
      <c r="D70" s="384"/>
      <c r="E70" s="345">
        <f>Transpose!D9</f>
        <v>23</v>
      </c>
      <c r="F70" s="346">
        <f>Transpose!E9</f>
        <v>1.075135</v>
      </c>
      <c r="G70" s="347" t="str">
        <f>IF(Transpose!O9="pass","",1)</f>
        <v/>
      </c>
      <c r="H70" s="348">
        <f>IF(Transpose!P9="pass","",2)</f>
        <v>2</v>
      </c>
    </row>
    <row r="71" spans="2:8" x14ac:dyDescent="0.2">
      <c r="B71" s="344">
        <v>500</v>
      </c>
      <c r="C71" s="407">
        <f>Transpose!I10</f>
        <v>34</v>
      </c>
      <c r="D71" s="384"/>
      <c r="E71" s="345">
        <f>Transpose!D10</f>
        <v>21.1</v>
      </c>
      <c r="F71" s="346">
        <f>Transpose!E10</f>
        <v>1.16195</v>
      </c>
      <c r="G71" s="347" t="str">
        <f>IF(Transpose!O10="pass","",1)</f>
        <v/>
      </c>
      <c r="H71" s="348">
        <f>IF(Transpose!P10="pass","",2)</f>
        <v>2</v>
      </c>
    </row>
    <row r="72" spans="2:8" x14ac:dyDescent="0.2">
      <c r="B72" s="344">
        <v>630</v>
      </c>
      <c r="C72" s="407">
        <f>Transpose!I11</f>
        <v>29</v>
      </c>
      <c r="D72" s="384"/>
      <c r="E72" s="345">
        <f>Transpose!D11</f>
        <v>20.7</v>
      </c>
      <c r="F72" s="346">
        <f>Transpose!E11</f>
        <v>1.0568140000000001</v>
      </c>
      <c r="G72" s="347" t="str">
        <f>IF(Transpose!O11="pass","",1)</f>
        <v/>
      </c>
      <c r="H72" s="348">
        <f>IF(Transpose!P11="pass","",2)</f>
        <v>2</v>
      </c>
    </row>
    <row r="73" spans="2:8" x14ac:dyDescent="0.2">
      <c r="B73" s="344">
        <v>800</v>
      </c>
      <c r="C73" s="407">
        <f>Transpose!I12</f>
        <v>26</v>
      </c>
      <c r="D73" s="384"/>
      <c r="E73" s="345">
        <f>Transpose!D12</f>
        <v>19.8</v>
      </c>
      <c r="F73" s="346">
        <f>Transpose!E12</f>
        <v>1.004006</v>
      </c>
      <c r="G73" s="347" t="str">
        <f>IF(Transpose!O12="pass","",1)</f>
        <v/>
      </c>
      <c r="H73" s="348">
        <f>IF(Transpose!P12="pass","",2)</f>
        <v>2</v>
      </c>
    </row>
    <row r="74" spans="2:8" x14ac:dyDescent="0.2">
      <c r="B74" s="344">
        <v>1000</v>
      </c>
      <c r="C74" s="407">
        <f>Transpose!I13</f>
        <v>21</v>
      </c>
      <c r="D74" s="384"/>
      <c r="E74" s="345">
        <f>Transpose!D13</f>
        <v>18.600000000000001</v>
      </c>
      <c r="F74" s="346">
        <f>Transpose!E13</f>
        <v>1.077871</v>
      </c>
      <c r="G74" s="347" t="str">
        <f>IF(Transpose!O13="pass","",1)</f>
        <v/>
      </c>
      <c r="H74" s="348">
        <f>IF(Transpose!P13="pass","",2)</f>
        <v>2</v>
      </c>
    </row>
    <row r="75" spans="2:8" x14ac:dyDescent="0.2">
      <c r="B75" s="344">
        <v>1250</v>
      </c>
      <c r="C75" s="407">
        <f>Transpose!I14</f>
        <v>20</v>
      </c>
      <c r="D75" s="384"/>
      <c r="E75" s="345">
        <f>Transpose!D14</f>
        <v>16.2</v>
      </c>
      <c r="F75" s="346">
        <f>Transpose!E14</f>
        <v>1.213311</v>
      </c>
      <c r="G75" s="347" t="str">
        <f>IF(Transpose!O14="pass","",1)</f>
        <v/>
      </c>
      <c r="H75" s="348">
        <f>IF(Transpose!P14="pass","",2)</f>
        <v>2</v>
      </c>
    </row>
    <row r="76" spans="2:8" x14ac:dyDescent="0.2">
      <c r="B76" s="344">
        <v>1600</v>
      </c>
      <c r="C76" s="407">
        <f>Transpose!I15</f>
        <v>18</v>
      </c>
      <c r="D76" s="384"/>
      <c r="E76" s="345">
        <f>Transpose!D15</f>
        <v>14.8</v>
      </c>
      <c r="F76" s="346">
        <f>Transpose!E15</f>
        <v>1.2647280000000001</v>
      </c>
      <c r="G76" s="347" t="str">
        <f>IF(Transpose!O15="pass","",1)</f>
        <v/>
      </c>
      <c r="H76" s="348">
        <f>IF(Transpose!P15="pass","",2)</f>
        <v>2</v>
      </c>
    </row>
    <row r="77" spans="2:8" x14ac:dyDescent="0.2">
      <c r="B77" s="344">
        <v>2000</v>
      </c>
      <c r="C77" s="407">
        <f>Transpose!I16</f>
        <v>16</v>
      </c>
      <c r="D77" s="384"/>
      <c r="E77" s="345">
        <f>Transpose!D16</f>
        <v>11</v>
      </c>
      <c r="F77" s="346">
        <f>Transpose!E16</f>
        <v>1.225298</v>
      </c>
      <c r="G77" s="347" t="str">
        <f>IF(Transpose!O16="pass","",1)</f>
        <v/>
      </c>
      <c r="H77" s="348">
        <f>IF(Transpose!P16="pass","",2)</f>
        <v>2</v>
      </c>
    </row>
    <row r="78" spans="2:8" x14ac:dyDescent="0.2">
      <c r="B78" s="344">
        <v>2500</v>
      </c>
      <c r="C78" s="407">
        <f>Transpose!I17</f>
        <v>11</v>
      </c>
      <c r="D78" s="384"/>
      <c r="E78" s="345">
        <f>Transpose!D17</f>
        <v>9</v>
      </c>
      <c r="F78" s="346">
        <f>Transpose!E17</f>
        <v>1.101289</v>
      </c>
      <c r="G78" s="347" t="str">
        <f>IF(Transpose!O17="pass","",1)</f>
        <v/>
      </c>
      <c r="H78" s="348">
        <f>IF(Transpose!P17="pass","",2)</f>
        <v>2</v>
      </c>
    </row>
    <row r="79" spans="2:8" x14ac:dyDescent="0.2">
      <c r="B79" s="344">
        <v>3150</v>
      </c>
      <c r="C79" s="407">
        <f>Transpose!I18</f>
        <v>9</v>
      </c>
      <c r="D79" s="384"/>
      <c r="E79" s="345">
        <f>Transpose!D18</f>
        <v>8.4</v>
      </c>
      <c r="F79" s="346">
        <f>Transpose!E18</f>
        <v>0.99831840000000005</v>
      </c>
      <c r="G79" s="347">
        <f>IF(Transpose!O18="pass","",1)</f>
        <v>1</v>
      </c>
      <c r="H79" s="348">
        <f>IF(Transpose!P18="pass","",2)</f>
        <v>2</v>
      </c>
    </row>
    <row r="80" spans="2:8" x14ac:dyDescent="0.2">
      <c r="B80" s="344">
        <v>4000</v>
      </c>
      <c r="C80" s="407">
        <f>Transpose!I19</f>
        <v>11</v>
      </c>
      <c r="D80" s="384"/>
      <c r="E80" s="345">
        <f>Transpose!D19</f>
        <v>11.2</v>
      </c>
      <c r="F80" s="346">
        <f>Transpose!E19</f>
        <v>1.0507270000000002</v>
      </c>
      <c r="G80" s="347"/>
      <c r="H80" s="348"/>
    </row>
    <row r="81" spans="2:11" x14ac:dyDescent="0.2">
      <c r="B81" s="344">
        <v>5000</v>
      </c>
      <c r="C81" s="407">
        <f>Transpose!I20</f>
        <v>9</v>
      </c>
      <c r="D81" s="384"/>
      <c r="E81" s="345">
        <f>Transpose!D20</f>
        <v>9.8000000000000007</v>
      </c>
      <c r="F81" s="346">
        <f>Transpose!E20</f>
        <v>1.009765</v>
      </c>
      <c r="G81" s="347"/>
      <c r="H81" s="348"/>
    </row>
    <row r="82" spans="2:11" ht="6.75" customHeight="1" thickBot="1" x14ac:dyDescent="0.25">
      <c r="B82" s="349"/>
      <c r="C82" s="350"/>
      <c r="D82" s="350"/>
      <c r="E82" s="350"/>
      <c r="F82" s="350"/>
      <c r="G82" s="351">
        <f>SUM(G64:G81)</f>
        <v>1</v>
      </c>
      <c r="H82" s="351">
        <f>SUM(H64:H81)</f>
        <v>24</v>
      </c>
      <c r="J82" s="352">
        <f>SUM(H64:H81)</f>
        <v>24</v>
      </c>
    </row>
    <row r="83" spans="2:11" ht="39" customHeight="1" thickBot="1" x14ac:dyDescent="0.25">
      <c r="B83" s="420" t="str">
        <f>IF((G82+H82)&gt;0,"*This test does not fully conform to the requirements of ASTM E1007-13, so the calculated AIIC rating should be considered a minimum. 
Notes:","")</f>
        <v>*This test does not fully conform to the requirements of ASTM E1007-13, so the calculated AIIC rating should be considered a minimum. 
Notes:</v>
      </c>
      <c r="C83" s="413"/>
      <c r="D83" s="413"/>
      <c r="E83" s="413"/>
      <c r="F83" s="413"/>
      <c r="G83" s="421" t="str">
        <f ca="1">CONCATENATE("AIIC: ",'SLM Data'!U12)</f>
        <v>AIIC: 69</v>
      </c>
      <c r="H83" s="387"/>
      <c r="K83" s="353" t="str">
        <f>B83</f>
        <v>*This test does not fully conform to the requirements of ASTM E1007-13, so the calculated AIIC rating should be considered a minimum. 
Notes:</v>
      </c>
    </row>
    <row r="84" spans="2:11" x14ac:dyDescent="0.2">
      <c r="B84" s="420" t="str">
        <f>IF(G82&gt;0,"1. The signal-to-noise ratio is less &lt; 5 dB at this frequency band.","")</f>
        <v>1. The signal-to-noise ratio is less &lt; 5 dB at this frequency band.</v>
      </c>
      <c r="C84" s="413"/>
      <c r="D84" s="413"/>
      <c r="E84" s="413"/>
      <c r="F84" s="413"/>
      <c r="G84" s="413"/>
      <c r="H84" s="413"/>
      <c r="I84" s="413"/>
      <c r="J84" s="413"/>
    </row>
    <row r="85" spans="2:11" ht="12.75" customHeight="1" x14ac:dyDescent="0.2">
      <c r="B85" s="420" t="str">
        <f>IF($H$82&gt;0,"2. Airborne sound flanking is within 10 dB of impact sound pressure measurements at this frequency band.","")</f>
        <v>2. Airborne sound flanking is within 10 dB of impact sound pressure measurements at this frequency band.</v>
      </c>
      <c r="C85" s="413"/>
      <c r="D85" s="413"/>
      <c r="E85" s="413"/>
      <c r="F85" s="413"/>
      <c r="G85" s="413"/>
      <c r="H85" s="413"/>
      <c r="I85" s="413"/>
      <c r="J85" s="413"/>
    </row>
    <row r="86" spans="2:11" ht="12.75" customHeight="1" x14ac:dyDescent="0.2">
      <c r="B86" s="354"/>
      <c r="C86" s="354"/>
      <c r="D86" s="354"/>
      <c r="E86" s="354"/>
      <c r="F86" s="354"/>
      <c r="G86" s="354"/>
    </row>
    <row r="87" spans="2:11" ht="51" customHeight="1" x14ac:dyDescent="0.2">
      <c r="B87" s="420" t="str">
        <f ca="1">CONCATENATE("An Apparent Impact Insulation Class (AIIC) of ",'SLM Data'!$U$12," and an Impact Sound Rating (ISR) of ",'SLM Data'!U15,"",'SLM Data'!$B$162," ",'SLM Data'!$C$60,".")</f>
        <v>An Apparent Impact Insulation Class (AIIC) of 69 and an Impact Sound Rating (ISR) of 69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13"/>
      <c r="D87" s="413"/>
      <c r="E87" s="413"/>
      <c r="F87" s="413"/>
      <c r="G87" s="413"/>
      <c r="H87" s="413"/>
      <c r="I87" s="413"/>
      <c r="J87" s="413"/>
      <c r="K87" s="323" t="str">
        <f ca="1">B87</f>
        <v>An Apparent Impact Insulation Class (AIIC) of 69 and an Impact Sound Rating (ISR) of 69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12" t="s">
        <v>245</v>
      </c>
      <c r="C88" s="413"/>
      <c r="D88" s="413"/>
      <c r="E88" s="413"/>
      <c r="F88" s="413"/>
      <c r="G88" s="413"/>
      <c r="H88" s="413"/>
      <c r="I88" s="413"/>
      <c r="J88" s="413"/>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12" t="str">
        <f>IF('SLM Data'!$C$39="No","The results do not represent normal performance of the test assembly.","")</f>
        <v/>
      </c>
      <c r="C90" s="413"/>
      <c r="D90" s="413"/>
      <c r="E90" s="413"/>
      <c r="F90" s="413"/>
      <c r="G90" s="413"/>
      <c r="H90" s="413"/>
      <c r="I90" s="413"/>
      <c r="J90" s="413"/>
      <c r="K90" s="323"/>
    </row>
    <row r="122" spans="2:11" ht="13.5" customHeight="1" thickBot="1" x14ac:dyDescent="0.25"/>
    <row r="123" spans="2:11" ht="38.25" customHeight="1" thickBot="1" x14ac:dyDescent="0.25">
      <c r="H123" s="421" t="str">
        <f ca="1">CONCATENATE("AIIC: ",'SLM Data'!U12)</f>
        <v>AIIC: 69</v>
      </c>
      <c r="I123" s="387"/>
      <c r="J123" s="355"/>
    </row>
    <row r="125" spans="2:11" x14ac:dyDescent="0.2">
      <c r="B125" s="412" t="str">
        <f>IF('SLM Data'!$C$39="No","The results do not represent normal performance of the test assembly.","")</f>
        <v/>
      </c>
      <c r="C125" s="413"/>
      <c r="D125" s="413"/>
      <c r="E125" s="413"/>
      <c r="F125" s="413"/>
      <c r="G125" s="413"/>
      <c r="H125" s="413"/>
      <c r="I125" s="413"/>
      <c r="J125" s="413"/>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B90:J90"/>
    <mergeCell ref="B125:J125"/>
    <mergeCell ref="C72:D72"/>
    <mergeCell ref="C67:D67"/>
    <mergeCell ref="C81:D81"/>
    <mergeCell ref="H123:I123"/>
    <mergeCell ref="G62:H62"/>
    <mergeCell ref="C80:D80"/>
    <mergeCell ref="B24:J24"/>
    <mergeCell ref="B30:J30"/>
    <mergeCell ref="G83:H83"/>
    <mergeCell ref="E46:F46"/>
    <mergeCell ref="B85:J85"/>
    <mergeCell ref="B36:J36"/>
    <mergeCell ref="C76:D76"/>
    <mergeCell ref="C71:D71"/>
    <mergeCell ref="E49:F49"/>
    <mergeCell ref="E45:F45"/>
    <mergeCell ref="B26:J26"/>
    <mergeCell ref="C70:D70"/>
    <mergeCell ref="B83:F83"/>
    <mergeCell ref="C4:D4"/>
    <mergeCell ref="N1:AE1"/>
    <mergeCell ref="C78:D78"/>
    <mergeCell ref="B87:J87"/>
    <mergeCell ref="C69:D69"/>
    <mergeCell ref="B34:J34"/>
    <mergeCell ref="C65:D65"/>
    <mergeCell ref="B84:J84"/>
    <mergeCell ref="C75:D75"/>
    <mergeCell ref="C12:J12"/>
    <mergeCell ref="B22:J22"/>
    <mergeCell ref="C66:D66"/>
    <mergeCell ref="B18:J18"/>
    <mergeCell ref="C13:J13"/>
    <mergeCell ref="C3:D3"/>
    <mergeCell ref="E47:F47"/>
    <mergeCell ref="B88:J88"/>
    <mergeCell ref="C14:J14"/>
    <mergeCell ref="C74:D74"/>
    <mergeCell ref="E48:F48"/>
    <mergeCell ref="C64:D64"/>
    <mergeCell ref="C79:D79"/>
    <mergeCell ref="B38:J38"/>
    <mergeCell ref="E44:F44"/>
    <mergeCell ref="C73:D73"/>
    <mergeCell ref="C77:D77"/>
    <mergeCell ref="E50:F50"/>
    <mergeCell ref="C68:D68"/>
    <mergeCell ref="C62:D62"/>
    <mergeCell ref="E42:F42"/>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45397</v>
      </c>
      <c r="D3" s="364"/>
      <c r="E3" s="116" t="s">
        <v>224</v>
      </c>
      <c r="F3" s="2"/>
      <c r="G3" s="123" t="str">
        <f>CONCATENATE('SLM Data'!C8,", Volume: ",'SLM Data'!D16," cu. ft.")</f>
        <v>2nd Floor Bed 3, Volume: 800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Bed 2, Volume: 1410 cu. ft.</v>
      </c>
      <c r="J4" s="150"/>
      <c r="M4" s="70" t="s">
        <v>226</v>
      </c>
      <c r="N4" s="120">
        <f>'SLM Data'!D76</f>
        <v>96.1</v>
      </c>
      <c r="O4" s="120">
        <f>'SLM Data'!E76</f>
        <v>96</v>
      </c>
      <c r="P4" s="120">
        <f>'SLM Data'!F76</f>
        <v>92.9</v>
      </c>
      <c r="Q4" s="120">
        <f>'SLM Data'!G76</f>
        <v>88.8</v>
      </c>
      <c r="R4" s="120">
        <f>'SLM Data'!H76</f>
        <v>87.8</v>
      </c>
      <c r="S4" s="120">
        <f>'SLM Data'!I76</f>
        <v>88.4</v>
      </c>
      <c r="T4" s="120">
        <f>'SLM Data'!J76</f>
        <v>88.4</v>
      </c>
      <c r="U4" s="120">
        <f>'SLM Data'!K76</f>
        <v>84.2</v>
      </c>
      <c r="V4" s="120">
        <f>'SLM Data'!L76</f>
        <v>82.1</v>
      </c>
      <c r="W4" s="120">
        <f>'SLM Data'!M76</f>
        <v>84.2</v>
      </c>
      <c r="X4" s="120">
        <f>'SLM Data'!N76</f>
        <v>82.2</v>
      </c>
      <c r="Y4" s="120">
        <f>'SLM Data'!O76</f>
        <v>82.8</v>
      </c>
      <c r="Z4" s="120">
        <f>'SLM Data'!P76</f>
        <v>80.099999999999994</v>
      </c>
      <c r="AA4" s="120">
        <f>'SLM Data'!Q76</f>
        <v>78.599999999999994</v>
      </c>
      <c r="AB4" s="120">
        <f>'SLM Data'!R76</f>
        <v>81</v>
      </c>
      <c r="AC4" s="120">
        <f>'SLM Data'!S76</f>
        <v>82.5</v>
      </c>
      <c r="AD4" s="120">
        <f>'SLM Data'!T76</f>
        <v>83.3</v>
      </c>
      <c r="AE4" s="120">
        <f>'SLM Data'!U76</f>
        <v>82.7</v>
      </c>
    </row>
    <row r="5" spans="1:31" ht="12.75" customHeight="1" x14ac:dyDescent="0.2">
      <c r="B5" s="151" t="s">
        <v>227</v>
      </c>
      <c r="C5" s="123" t="str">
        <f>'SLM Data'!C11</f>
        <v>1.3.1</v>
      </c>
      <c r="E5" s="116" t="s">
        <v>228</v>
      </c>
      <c r="F5" s="2"/>
      <c r="G5" s="123" t="str">
        <f>CONCATENATE('SLM Data'!C10,", Area: ",'SLM Data'!D18," sq. ft.")</f>
        <v>Floor-ceiling, Area: 88 sq. ft.</v>
      </c>
      <c r="J5" s="62"/>
      <c r="M5" s="70" t="s">
        <v>100</v>
      </c>
      <c r="N5" s="120">
        <f>'SLM Data'!D77</f>
        <v>76.2</v>
      </c>
      <c r="O5" s="120">
        <f>'SLM Data'!E77</f>
        <v>78.599999999999994</v>
      </c>
      <c r="P5" s="120">
        <f>'SLM Data'!F77</f>
        <v>67.900000000000006</v>
      </c>
      <c r="Q5" s="120">
        <f>'SLM Data'!G77</f>
        <v>61.6</v>
      </c>
      <c r="R5" s="120">
        <f>'SLM Data'!H77</f>
        <v>60.2</v>
      </c>
      <c r="S5" s="120">
        <f>'SLM Data'!I77</f>
        <v>52.3</v>
      </c>
      <c r="T5" s="120">
        <f>'SLM Data'!J77</f>
        <v>50.3</v>
      </c>
      <c r="U5" s="120">
        <f>'SLM Data'!K77</f>
        <v>45.2</v>
      </c>
      <c r="V5" s="120">
        <f>'SLM Data'!L77</f>
        <v>44.6</v>
      </c>
      <c r="W5" s="120">
        <f>'SLM Data'!M77</f>
        <v>44.7</v>
      </c>
      <c r="X5" s="120">
        <f>'SLM Data'!N77</f>
        <v>41.4</v>
      </c>
      <c r="Y5" s="120">
        <f>'SLM Data'!O77</f>
        <v>34.299999999999997</v>
      </c>
      <c r="Z5" s="120">
        <f>'SLM Data'!P77</f>
        <v>33.6</v>
      </c>
      <c r="AA5" s="120">
        <f>'SLM Data'!Q77</f>
        <v>31.1</v>
      </c>
      <c r="AB5" s="120">
        <f>'SLM Data'!R77</f>
        <v>27.3</v>
      </c>
      <c r="AC5" s="120">
        <f>'SLM Data'!S77</f>
        <v>30.6</v>
      </c>
      <c r="AD5" s="120">
        <f>'SLM Data'!T77</f>
        <v>29.5</v>
      </c>
      <c r="AE5" s="120">
        <f>'SLM Data'!U77</f>
        <v>23.7</v>
      </c>
    </row>
    <row r="6" spans="1:31" ht="12.75" customHeight="1" x14ac:dyDescent="0.2">
      <c r="J6" s="62"/>
      <c r="M6" s="70" t="s">
        <v>102</v>
      </c>
      <c r="N6" s="120">
        <f>'SLM Data'!D78</f>
        <v>31.9</v>
      </c>
      <c r="O6" s="120">
        <f>'SLM Data'!E78</f>
        <v>33.200000000000003</v>
      </c>
      <c r="P6" s="120">
        <f>'SLM Data'!F78</f>
        <v>35.200000000000003</v>
      </c>
      <c r="Q6" s="120">
        <f>'SLM Data'!G78</f>
        <v>36.9</v>
      </c>
      <c r="R6" s="120">
        <f>'SLM Data'!H78</f>
        <v>30.5</v>
      </c>
      <c r="S6" s="120">
        <f>'SLM Data'!I78</f>
        <v>27.9</v>
      </c>
      <c r="T6" s="120">
        <f>'SLM Data'!J78</f>
        <v>23</v>
      </c>
      <c r="U6" s="120">
        <f>'SLM Data'!K78</f>
        <v>21.1</v>
      </c>
      <c r="V6" s="120">
        <f>'SLM Data'!L78</f>
        <v>20.7</v>
      </c>
      <c r="W6" s="120">
        <f>'SLM Data'!M78</f>
        <v>19.8</v>
      </c>
      <c r="X6" s="120">
        <f>'SLM Data'!N78</f>
        <v>18.600000000000001</v>
      </c>
      <c r="Y6" s="120">
        <f>'SLM Data'!O78</f>
        <v>16.2</v>
      </c>
      <c r="Z6" s="120">
        <f>'SLM Data'!P78</f>
        <v>14.8</v>
      </c>
      <c r="AA6" s="120">
        <f>'SLM Data'!Q78</f>
        <v>11</v>
      </c>
      <c r="AB6" s="120">
        <f>'SLM Data'!R78</f>
        <v>9</v>
      </c>
      <c r="AC6" s="120">
        <f>'SLM Data'!S78</f>
        <v>8.4</v>
      </c>
      <c r="AD6" s="120">
        <f>'SLM Data'!T78</f>
        <v>11.2</v>
      </c>
      <c r="AE6" s="120">
        <f>'SLM Data'!U78</f>
        <v>9.8000000000000007</v>
      </c>
    </row>
    <row r="7" spans="1:31" ht="14.25" customHeight="1" x14ac:dyDescent="0.2">
      <c r="B7" s="122" t="s">
        <v>186</v>
      </c>
      <c r="C7" s="123" t="str">
        <f>'SLM Data'!C3</f>
        <v>Ka'ulu by Gentry</v>
      </c>
      <c r="D7" s="62"/>
      <c r="M7" s="70" t="s">
        <v>104</v>
      </c>
      <c r="N7" s="120">
        <f>'SLM Data'!D79</f>
        <v>0.62954920000000003</v>
      </c>
      <c r="O7" s="120">
        <f>'SLM Data'!E79</f>
        <v>0.76912809999999998</v>
      </c>
      <c r="P7" s="120">
        <f>'SLM Data'!F79</f>
        <v>0.57374230000000004</v>
      </c>
      <c r="Q7" s="120">
        <f>'SLM Data'!G79</f>
        <v>0.74754639999999994</v>
      </c>
      <c r="R7" s="120">
        <f>'SLM Data'!H79</f>
        <v>1.440744</v>
      </c>
      <c r="S7" s="120">
        <f>'SLM Data'!I79</f>
        <v>0.97023820000000005</v>
      </c>
      <c r="T7" s="120">
        <f>'SLM Data'!J79</f>
        <v>1.075135</v>
      </c>
      <c r="U7" s="120">
        <f>'SLM Data'!K79</f>
        <v>1.16195</v>
      </c>
      <c r="V7" s="120">
        <f>'SLM Data'!L79</f>
        <v>1.0568140000000001</v>
      </c>
      <c r="W7" s="120">
        <f>'SLM Data'!M79</f>
        <v>1.004006</v>
      </c>
      <c r="X7" s="120">
        <f>'SLM Data'!N79</f>
        <v>1.077871</v>
      </c>
      <c r="Y7" s="120">
        <f>'SLM Data'!O79</f>
        <v>1.213311</v>
      </c>
      <c r="Z7" s="120">
        <f>'SLM Data'!P79</f>
        <v>1.2647280000000001</v>
      </c>
      <c r="AA7" s="120">
        <f>'SLM Data'!Q79</f>
        <v>1.225298</v>
      </c>
      <c r="AB7" s="120">
        <f>'SLM Data'!R79</f>
        <v>1.101289</v>
      </c>
      <c r="AC7" s="120">
        <f>'SLM Data'!S79</f>
        <v>0.99831840000000005</v>
      </c>
      <c r="AD7" s="120">
        <f>'SLM Data'!T79</f>
        <v>1.0507270000000002</v>
      </c>
      <c r="AE7" s="120">
        <f>'SLM Data'!U79</f>
        <v>1.009765</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Bed 3. The space was finished, unfurnished. The floor was Carpet. The ceiling was gyp. The walls were gyp. All doors and windows were closed during the testing period. The source room had a volume of approximately 796 cu. ft.</v>
      </c>
      <c r="C24" s="364"/>
      <c r="D24" s="364"/>
      <c r="E24" s="364"/>
      <c r="F24" s="364"/>
      <c r="G24" s="364"/>
      <c r="H24" s="364"/>
      <c r="I24" s="364"/>
      <c r="J24" s="364"/>
      <c r="K24" s="153" t="str">
        <f>B24</f>
        <v>The source room was 2nd Floor Bed 3. The space was finished, unfurnished. The floor was Carpet. The ceiling was gyp. The walls were gyp. All doors and windows were closed during the testing period. The source room had a volume of approximately 796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Bed 2. The space was finished unfurnished. The floor was LVT. The ceiling was gyp. The walls were gyp. All doors and windows were closed during the testing period. The receiver room had a volume of approximately 1410 cu. ft.</v>
      </c>
      <c r="C26" s="364"/>
      <c r="D26" s="364"/>
      <c r="E26" s="364"/>
      <c r="F26" s="364"/>
      <c r="G26" s="364"/>
      <c r="H26" s="364"/>
      <c r="I26" s="364"/>
      <c r="J26" s="364"/>
      <c r="K26" s="153" t="str">
        <f>B26</f>
        <v>The receiver room was 1st Floor Bed 2. The space was finished unfurnished. The floor was LVT. The ceiling was gyp. The walls were gyp. All doors and windows were closed during the testing period. The receiver room had a volume of approximately 1410 cu. ft.</v>
      </c>
    </row>
    <row r="27" spans="2:11" ht="12.75" customHeight="1" x14ac:dyDescent="0.2"/>
    <row r="28" spans="2:11" ht="25.5" customHeight="1" x14ac:dyDescent="0.2">
      <c r="B28" s="404" t="str">
        <f>CONCATENATE("The test assembly measured approximately ",'SLM Data'!C19,", and had an approximate area of ",'SLM Data'!D18," sq. ft.")</f>
        <v>The test assembly measured approximately 9x9.8, and had an approximate area of 88 sq. ft.</v>
      </c>
      <c r="C28" s="364"/>
      <c r="D28" s="364"/>
      <c r="E28" s="364"/>
      <c r="F28" s="364"/>
      <c r="G28" s="364"/>
      <c r="H28" s="364"/>
      <c r="I28" s="364"/>
      <c r="J28" s="364"/>
      <c r="K28" s="52" t="str">
        <f>B28</f>
        <v>The test assembly measured approximately 9x9.8, and had an approximate area of 88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399" t="s">
        <v>164</v>
      </c>
      <c r="F44" s="400"/>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5" t="e">
        <f>'SLM Data'!#REF!</f>
        <v>#REF!</v>
      </c>
      <c r="F46" s="362"/>
      <c r="G46" s="164" t="e">
        <f>'SLM Data'!#REF!</f>
        <v>#REF!</v>
      </c>
      <c r="H46" s="164">
        <f>'SLM Data'!$C$6</f>
        <v>45386</v>
      </c>
    </row>
    <row r="47" spans="2:11" ht="12.75" customHeight="1" x14ac:dyDescent="0.2">
      <c r="B47" s="146" t="s">
        <v>247</v>
      </c>
      <c r="C47" s="145" t="s">
        <v>167</v>
      </c>
      <c r="D47" s="145">
        <f>'SLM Data'!C65</f>
        <v>831</v>
      </c>
      <c r="E47" s="396">
        <f>'SLM Data'!$D$65</f>
        <v>3784</v>
      </c>
      <c r="F47" s="361"/>
      <c r="G47" s="164">
        <f>'SLM Data'!$E$65</f>
        <v>44823</v>
      </c>
      <c r="H47" s="164">
        <f>'SLM Data'!$C$6</f>
        <v>45386</v>
      </c>
    </row>
    <row r="48" spans="2:11" ht="12.75" customHeight="1" x14ac:dyDescent="0.2">
      <c r="B48" s="146" t="s">
        <v>248</v>
      </c>
      <c r="C48" s="145" t="s">
        <v>167</v>
      </c>
      <c r="D48" s="145" t="str">
        <f>'SLM Data'!C66</f>
        <v>PRM831</v>
      </c>
      <c r="E48" s="396" t="str">
        <f>'SLM Data'!$D$66</f>
        <v>051188</v>
      </c>
      <c r="F48" s="361"/>
      <c r="G48" s="164">
        <f>'SLM Data'!$E$66</f>
        <v>44823</v>
      </c>
      <c r="H48" s="164">
        <f>'SLM Data'!$C$6</f>
        <v>45386</v>
      </c>
    </row>
    <row r="49" spans="2:10" ht="12.75" customHeight="1" x14ac:dyDescent="0.2">
      <c r="B49" s="146" t="s">
        <v>249</v>
      </c>
      <c r="C49" s="145" t="s">
        <v>167</v>
      </c>
      <c r="D49" s="145" t="str">
        <f>'SLM Data'!C67</f>
        <v>377B20</v>
      </c>
      <c r="E49" s="396">
        <f>'SLM Data'!$D$67</f>
        <v>301698</v>
      </c>
      <c r="F49" s="361"/>
      <c r="G49" s="164">
        <f>'SLM Data'!$E$67</f>
        <v>44820</v>
      </c>
      <c r="H49" s="164">
        <f>'SLM Data'!$C$6</f>
        <v>45386</v>
      </c>
    </row>
    <row r="50" spans="2:10" ht="12.75" customHeight="1" x14ac:dyDescent="0.2">
      <c r="B50" s="146" t="s">
        <v>208</v>
      </c>
      <c r="C50" s="145" t="s">
        <v>167</v>
      </c>
      <c r="D50" s="145" t="s">
        <v>93</v>
      </c>
      <c r="E50" s="396" t="e">
        <f>'SLM Data'!#REF!</f>
        <v>#REF!</v>
      </c>
      <c r="F50" s="361"/>
      <c r="G50" s="164" t="e">
        <f>'SLM Data'!#REF!</f>
        <v>#REF!</v>
      </c>
      <c r="H50" s="145" t="s">
        <v>168</v>
      </c>
      <c r="J50" s="13"/>
    </row>
    <row r="51" spans="2:10" ht="25.5" customHeight="1" x14ac:dyDescent="0.2">
      <c r="B51" s="165" t="s">
        <v>169</v>
      </c>
      <c r="C51" s="145" t="s">
        <v>170</v>
      </c>
      <c r="D51" s="145" t="s">
        <v>171</v>
      </c>
      <c r="E51" s="396" t="s">
        <v>172</v>
      </c>
      <c r="F51" s="361"/>
      <c r="G51" s="145" t="s">
        <v>168</v>
      </c>
      <c r="H51" s="145" t="s">
        <v>168</v>
      </c>
      <c r="J51" s="13"/>
    </row>
    <row r="52" spans="2:10" ht="25.5" customHeight="1" x14ac:dyDescent="0.2">
      <c r="B52" s="165" t="s">
        <v>173</v>
      </c>
      <c r="C52" s="145" t="s">
        <v>174</v>
      </c>
      <c r="D52" s="145" t="s">
        <v>175</v>
      </c>
      <c r="E52" s="397"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3" t="str">
        <f>Transpose!H2</f>
        <v>Impact Sound Pressure Level, ISPL (dB)</v>
      </c>
      <c r="D64" s="424"/>
      <c r="E64" s="181" t="s">
        <v>215</v>
      </c>
      <c r="F64" s="167" t="s">
        <v>246</v>
      </c>
      <c r="G64" s="426" t="str">
        <f>CONCATENATE("Exceptions noted to ",'SLM Data'!C59)</f>
        <v>Exceptions noted to ASTM E1007-14</v>
      </c>
      <c r="H64" s="424"/>
    </row>
    <row r="65" spans="2:8" ht="6.75" customHeight="1" x14ac:dyDescent="0.2">
      <c r="B65" s="159"/>
      <c r="C65" s="169"/>
      <c r="D65" s="162"/>
      <c r="E65" s="162"/>
      <c r="F65" s="159"/>
      <c r="H65" s="179"/>
    </row>
    <row r="66" spans="2:8" ht="12.75" customHeight="1" x14ac:dyDescent="0.2">
      <c r="B66" s="136">
        <v>100</v>
      </c>
      <c r="C66" s="422">
        <f>Transpose!H3</f>
        <v>50.303478623719343</v>
      </c>
      <c r="D66" s="362"/>
      <c r="E66" s="139">
        <f>Transpose!D3</f>
        <v>31.9</v>
      </c>
      <c r="F66" s="176">
        <f>Transpose!E3</f>
        <v>0.62954920000000003</v>
      </c>
      <c r="G66" s="178" t="str">
        <f>IF(Transpose!O3="pass","",1)</f>
        <v/>
      </c>
      <c r="H66" s="182" t="str">
        <f>IF(Transpose!P3="pass","",2)</f>
        <v/>
      </c>
    </row>
    <row r="67" spans="2:8" ht="12.75" customHeight="1" x14ac:dyDescent="0.2">
      <c r="B67" s="136">
        <v>125</v>
      </c>
      <c r="C67" s="422">
        <f>Transpose!H4</f>
        <v>53.15911712738896</v>
      </c>
      <c r="D67" s="362"/>
      <c r="E67" s="139">
        <f>Transpose!D4</f>
        <v>33.200000000000003</v>
      </c>
      <c r="F67" s="176">
        <f>Transpose!E4</f>
        <v>0.76912809999999998</v>
      </c>
      <c r="G67" s="178" t="str">
        <f>IF(Transpose!O4="pass","",1)</f>
        <v/>
      </c>
      <c r="H67" s="182">
        <f>IF(Transpose!P4="pass","",2)</f>
        <v>2</v>
      </c>
    </row>
    <row r="68" spans="2:8" ht="12.75" customHeight="1" x14ac:dyDescent="0.2">
      <c r="B68" s="136">
        <v>160</v>
      </c>
      <c r="C68" s="422">
        <f>Transpose!H5</f>
        <v>46.381902236310694</v>
      </c>
      <c r="D68" s="362"/>
      <c r="E68" s="139">
        <f>Transpose!D5</f>
        <v>35.200000000000003</v>
      </c>
      <c r="F68" s="176">
        <f>Transpose!E5</f>
        <v>0.57374230000000004</v>
      </c>
      <c r="G68" s="178" t="str">
        <f>IF(Transpose!O5="pass","",1)</f>
        <v/>
      </c>
      <c r="H68" s="182" t="str">
        <f>IF(Transpose!P5="pass","",2)</f>
        <v/>
      </c>
    </row>
    <row r="69" spans="2:8" ht="12.75" customHeight="1" x14ac:dyDescent="0.2">
      <c r="B69" s="136">
        <v>200</v>
      </c>
      <c r="C69" s="422">
        <f>Transpose!H6</f>
        <v>45.594662411431926</v>
      </c>
      <c r="D69" s="362"/>
      <c r="E69" s="139">
        <f>Transpose!D6</f>
        <v>36.9</v>
      </c>
      <c r="F69" s="176">
        <f>Transpose!E6</f>
        <v>0.74754639999999994</v>
      </c>
      <c r="G69" s="178" t="str">
        <f>IF(Transpose!O6="pass","",1)</f>
        <v/>
      </c>
      <c r="H69" s="182" t="str">
        <f>IF(Transpose!P6="pass","",2)</f>
        <v/>
      </c>
    </row>
    <row r="70" spans="2:8" ht="12.75" customHeight="1" x14ac:dyDescent="0.2">
      <c r="B70" s="136">
        <v>250</v>
      </c>
      <c r="C70" s="422">
        <f>Transpose!H7</f>
        <v>47.381377203180605</v>
      </c>
      <c r="D70" s="362"/>
      <c r="E70" s="139">
        <f>Transpose!D7</f>
        <v>30.5</v>
      </c>
      <c r="F70" s="176">
        <f>Transpose!E7</f>
        <v>1.440744</v>
      </c>
      <c r="G70" s="178" t="str">
        <f>IF(Transpose!O7="pass","",1)</f>
        <v/>
      </c>
      <c r="H70" s="182">
        <f>IF(Transpose!P7="pass","",2)</f>
        <v>2</v>
      </c>
    </row>
    <row r="71" spans="2:8" ht="12.75" customHeight="1" x14ac:dyDescent="0.2">
      <c r="B71" s="136">
        <v>315</v>
      </c>
      <c r="C71" s="422">
        <f>Transpose!H8</f>
        <v>48.496357412366905</v>
      </c>
      <c r="D71" s="362"/>
      <c r="E71" s="139">
        <f>Transpose!D8</f>
        <v>27.9</v>
      </c>
      <c r="F71" s="176">
        <f>Transpose!E8</f>
        <v>0.97023820000000005</v>
      </c>
      <c r="G71" s="178" t="str">
        <f>IF(Transpose!O8="pass","",1)</f>
        <v/>
      </c>
      <c r="H71" s="182" t="str">
        <f>IF(Transpose!P8="pass","",2)</f>
        <v/>
      </c>
    </row>
    <row r="72" spans="2:8" ht="12.75" customHeight="1" x14ac:dyDescent="0.2">
      <c r="B72" s="136">
        <v>400</v>
      </c>
      <c r="C72" s="422">
        <f>Transpose!H9</f>
        <v>41.102419555384444</v>
      </c>
      <c r="D72" s="362"/>
      <c r="E72" s="139">
        <f>Transpose!D9</f>
        <v>23</v>
      </c>
      <c r="F72" s="176">
        <f>Transpose!E9</f>
        <v>1.075135</v>
      </c>
      <c r="G72" s="178" t="str">
        <f>IF(Transpose!O9="pass","",1)</f>
        <v/>
      </c>
      <c r="H72" s="182">
        <f>IF(Transpose!P9="pass","",2)</f>
        <v>2</v>
      </c>
    </row>
    <row r="73" spans="2:8" ht="12.75" customHeight="1" x14ac:dyDescent="0.2">
      <c r="B73" s="136">
        <v>500</v>
      </c>
      <c r="C73" s="422">
        <f>Transpose!H10</f>
        <v>36.115339102528473</v>
      </c>
      <c r="D73" s="362"/>
      <c r="E73" s="139">
        <f>Transpose!D10</f>
        <v>21.1</v>
      </c>
      <c r="F73" s="176">
        <f>Transpose!E10</f>
        <v>1.16195</v>
      </c>
      <c r="G73" s="178" t="str">
        <f>IF(Transpose!O10="pass","",1)</f>
        <v/>
      </c>
      <c r="H73" s="182">
        <f>IF(Transpose!P10="pass","",2)</f>
        <v>2</v>
      </c>
    </row>
    <row r="74" spans="2:8" ht="12.75" customHeight="1" x14ac:dyDescent="0.2">
      <c r="B74" s="136">
        <v>630</v>
      </c>
      <c r="C74" s="422">
        <f>Transpose!H11</f>
        <v>30.711670454381533</v>
      </c>
      <c r="D74" s="362"/>
      <c r="E74" s="139">
        <f>Transpose!D11</f>
        <v>20.7</v>
      </c>
      <c r="F74" s="176">
        <f>Transpose!E11</f>
        <v>1.0568140000000001</v>
      </c>
      <c r="G74" s="178" t="str">
        <f>IF(Transpose!O11="pass","",1)</f>
        <v/>
      </c>
      <c r="H74" s="182">
        <f>IF(Transpose!P11="pass","",2)</f>
        <v>2</v>
      </c>
    </row>
    <row r="75" spans="2:8" ht="12.75" customHeight="1" x14ac:dyDescent="0.2">
      <c r="B75" s="136">
        <v>800</v>
      </c>
      <c r="C75" s="422">
        <f>Transpose!H12</f>
        <v>27.532618758958861</v>
      </c>
      <c r="D75" s="362"/>
      <c r="E75" s="139">
        <f>Transpose!D12</f>
        <v>19.8</v>
      </c>
      <c r="F75" s="176">
        <f>Transpose!E12</f>
        <v>1.004006</v>
      </c>
      <c r="G75" s="178" t="str">
        <f>IF(Transpose!O12="pass","",1)</f>
        <v/>
      </c>
      <c r="H75" s="182">
        <f>IF(Transpose!P12="pass","",2)</f>
        <v>2</v>
      </c>
    </row>
    <row r="76" spans="2:8" ht="12.75" customHeight="1" x14ac:dyDescent="0.2">
      <c r="B76" s="136">
        <v>1000</v>
      </c>
      <c r="C76" s="422">
        <f>Transpose!H13</f>
        <v>23.407446115332693</v>
      </c>
      <c r="D76" s="362"/>
      <c r="E76" s="139">
        <f>Transpose!D13</f>
        <v>18.600000000000001</v>
      </c>
      <c r="F76" s="176">
        <f>Transpose!E13</f>
        <v>1.077871</v>
      </c>
      <c r="G76" s="178" t="str">
        <f>IF(Transpose!O13="pass","",1)</f>
        <v/>
      </c>
      <c r="H76" s="182">
        <f>IF(Transpose!P13="pass","",2)</f>
        <v>2</v>
      </c>
    </row>
    <row r="77" spans="2:8" ht="12.75" customHeight="1" x14ac:dyDescent="0.2">
      <c r="B77" s="136">
        <v>1250</v>
      </c>
      <c r="C77" s="422">
        <f>Transpose!H14</f>
        <v>22.806918523037631</v>
      </c>
      <c r="D77" s="362"/>
      <c r="E77" s="139">
        <f>Transpose!D14</f>
        <v>16.2</v>
      </c>
      <c r="F77" s="176">
        <f>Transpose!E14</f>
        <v>1.213311</v>
      </c>
      <c r="G77" s="178" t="str">
        <f>IF(Transpose!O14="pass","",1)</f>
        <v/>
      </c>
      <c r="H77" s="182">
        <f>IF(Transpose!P14="pass","",2)</f>
        <v>2</v>
      </c>
    </row>
    <row r="78" spans="2:8" ht="12.75" customHeight="1" x14ac:dyDescent="0.2">
      <c r="B78" s="136">
        <v>1600</v>
      </c>
      <c r="C78" s="422">
        <f>Transpose!H15</f>
        <v>20.523624415055444</v>
      </c>
      <c r="D78" s="362"/>
      <c r="E78" s="139">
        <f>Transpose!D15</f>
        <v>14.8</v>
      </c>
      <c r="F78" s="176">
        <f>Transpose!E15</f>
        <v>1.2647280000000001</v>
      </c>
      <c r="G78" s="178" t="str">
        <f>IF(Transpose!O15="pass","",1)</f>
        <v/>
      </c>
      <c r="H78" s="182">
        <f>IF(Transpose!P15="pass","",2)</f>
        <v>2</v>
      </c>
    </row>
    <row r="79" spans="2:8" ht="12.75" customHeight="1" x14ac:dyDescent="0.2">
      <c r="B79" s="136">
        <v>2000</v>
      </c>
      <c r="C79" s="422">
        <f>Transpose!H16</f>
        <v>18.676952281953533</v>
      </c>
      <c r="D79" s="362"/>
      <c r="E79" s="139">
        <f>Transpose!D16</f>
        <v>11</v>
      </c>
      <c r="F79" s="176">
        <f>Transpose!E16</f>
        <v>1.225298</v>
      </c>
      <c r="G79" s="178" t="str">
        <f>IF(Transpose!O16="pass","",1)</f>
        <v/>
      </c>
      <c r="H79" s="182">
        <f>IF(Transpose!P16="pass","",2)</f>
        <v>2</v>
      </c>
    </row>
    <row r="80" spans="2:8" ht="12.75" customHeight="1" x14ac:dyDescent="0.2">
      <c r="B80" s="136">
        <v>2500</v>
      </c>
      <c r="C80" s="422">
        <f>Transpose!H17</f>
        <v>13.517755335526067</v>
      </c>
      <c r="D80" s="362"/>
      <c r="E80" s="139">
        <f>Transpose!D17</f>
        <v>9</v>
      </c>
      <c r="F80" s="176">
        <f>Transpose!E17</f>
        <v>1.101289</v>
      </c>
      <c r="G80" s="178" t="str">
        <f>IF(Transpose!O17="pass","",1)</f>
        <v/>
      </c>
      <c r="H80" s="182">
        <f>IF(Transpose!P17="pass","",2)</f>
        <v>2</v>
      </c>
    </row>
    <row r="81" spans="2:11" ht="12.75" customHeight="1" x14ac:dyDescent="0.2">
      <c r="B81" s="136">
        <v>3150</v>
      </c>
      <c r="C81" s="422">
        <f>Transpose!H18</f>
        <v>11.006949541539491</v>
      </c>
      <c r="D81" s="362"/>
      <c r="E81" s="139">
        <f>Transpose!D18</f>
        <v>8.4</v>
      </c>
      <c r="F81" s="176">
        <f>Transpose!E18</f>
        <v>0.99831840000000005</v>
      </c>
      <c r="G81" s="178">
        <f>IF(Transpose!O18="pass","",1)</f>
        <v>1</v>
      </c>
      <c r="H81" s="182">
        <f>IF(Transpose!P18="pass","",2)</f>
        <v>2</v>
      </c>
    </row>
    <row r="82" spans="2:11" ht="12.75" customHeight="1" x14ac:dyDescent="0.2">
      <c r="B82" s="136">
        <v>4000</v>
      </c>
      <c r="C82" s="422">
        <f>Transpose!H19</f>
        <v>13.513902568776414</v>
      </c>
      <c r="D82" s="362"/>
      <c r="E82" s="139">
        <f>Transpose!D19</f>
        <v>11.2</v>
      </c>
      <c r="F82" s="176">
        <f>Transpose!E19</f>
        <v>1.0507270000000002</v>
      </c>
      <c r="G82" s="178"/>
      <c r="H82" s="182"/>
    </row>
    <row r="83" spans="2:11" ht="12.75" customHeight="1" x14ac:dyDescent="0.2">
      <c r="B83" s="136">
        <v>5000</v>
      </c>
      <c r="C83" s="422">
        <f>Transpose!H20</f>
        <v>11.286326600302958</v>
      </c>
      <c r="D83" s="362"/>
      <c r="E83" s="139">
        <f>Transpose!D20</f>
        <v>9.8000000000000007</v>
      </c>
      <c r="F83" s="176">
        <f>Transpose!E20</f>
        <v>1.009765</v>
      </c>
      <c r="G83" s="178"/>
      <c r="H83" s="182"/>
    </row>
    <row r="84" spans="2:11" ht="6.75" customHeight="1" x14ac:dyDescent="0.2">
      <c r="B84" s="170"/>
      <c r="C84" s="171"/>
      <c r="D84" s="171"/>
      <c r="E84" s="171"/>
      <c r="F84" s="171"/>
      <c r="G84" s="183">
        <f>SUM(G66:G83)</f>
        <v>1</v>
      </c>
      <c r="H84" s="183">
        <f>SUM(H66:H83)</f>
        <v>24</v>
      </c>
      <c r="J84" s="172">
        <f>SUM(H66:H83)</f>
        <v>24</v>
      </c>
    </row>
    <row r="85" spans="2:11" ht="39" customHeight="1" x14ac:dyDescent="0.2">
      <c r="B85" s="401" t="str">
        <f>IF((G84+H84)&gt;0,"*This test does not fully conform to the requirements of ASTM E1007-13, so the calculated ISR rating should be considered a minimum. 
Notes:","")</f>
        <v>*This test does not fully conform to the requirements of ASTM E1007-13, so the calculated ISR rating should be considered a minimum. 
Notes:</v>
      </c>
      <c r="C85" s="364"/>
      <c r="D85" s="364"/>
      <c r="E85" s="364"/>
      <c r="F85" s="364"/>
      <c r="G85" s="402" t="str">
        <f ca="1">CONCATENATE("ISR: ",'SLM Data'!U15)</f>
        <v>ISR: 69</v>
      </c>
      <c r="H85" s="403"/>
      <c r="K85" s="173" t="str">
        <f>B85</f>
        <v>*This test does not fully conform to the requirements of ASTM E1007-13, so the calculated ISR rating should be considered a minimum. 
Notes:</v>
      </c>
    </row>
    <row r="86" spans="2:11" ht="12.75" customHeight="1" x14ac:dyDescent="0.2">
      <c r="B86" s="401" t="str">
        <f>IF(G84&gt;0,"1. The signal-to-noise ratio is less &lt; 5 dB at this frequency band.","")</f>
        <v>1. The signal-to-noise ratio is less &lt; 5 dB at this frequency band.</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2. Airborne sound flanking is within 10 dB of impact sound pressure measurements at this frequency band.</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 ca="1">CONCATENATE("A Impact Sound Rating (ISR) of ",'SLM Data'!$U$15,"",'SLM Data'!$B$163," ",'SLM Data'!$C$60,".")</f>
        <v>A Impact Sound Rating (ISR) of 69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69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405"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405"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402" t="str">
        <f ca="1">CONCATENATE("ISR: ",'SLM Data'!U9)</f>
        <v>ISR: 40</v>
      </c>
      <c r="I126" s="403"/>
      <c r="J126" s="174"/>
    </row>
    <row r="127" spans="2:11" ht="12.75" customHeight="1" x14ac:dyDescent="0.2"/>
    <row r="128" spans="2:11" ht="12.75" customHeight="1" x14ac:dyDescent="0.2">
      <c r="B128" s="405"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H126:I126"/>
    <mergeCell ref="B86:J86"/>
    <mergeCell ref="B93:J93"/>
    <mergeCell ref="B18:J18"/>
    <mergeCell ref="C66:D66"/>
    <mergeCell ref="B85:F85"/>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B91:J91"/>
    <mergeCell ref="G64:H64"/>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E50:F50"/>
    <mergeCell ref="C83:D83"/>
    <mergeCell ref="C68:D68"/>
    <mergeCell ref="C14:J14"/>
    <mergeCell ref="E52:F52"/>
    <mergeCell ref="C74:D74"/>
    <mergeCell ref="E48:F48"/>
    <mergeCell ref="C64:D64"/>
    <mergeCell ref="C79:D79"/>
    <mergeCell ref="B38:J38"/>
    <mergeCell ref="C73:D73"/>
    <mergeCell ref="E44:F44"/>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0"/>
      <c r="C10" s="400"/>
      <c r="D10" s="400"/>
      <c r="E10" s="400"/>
      <c r="F10" s="400"/>
      <c r="G10" s="400"/>
      <c r="H10" s="400"/>
      <c r="I10" s="424"/>
      <c r="J10" s="195"/>
      <c r="K10" s="196"/>
      <c r="L10" s="196"/>
      <c r="M10" s="196"/>
      <c r="N10" s="196"/>
      <c r="O10" s="196"/>
      <c r="P10" s="196"/>
      <c r="Q10" s="196"/>
      <c r="R10" s="196"/>
      <c r="S10" s="196"/>
      <c r="T10" s="196"/>
      <c r="U10" s="196"/>
      <c r="V10" s="196"/>
      <c r="W10" s="428"/>
      <c r="X10" s="400"/>
      <c r="Y10" s="400"/>
      <c r="Z10" s="400"/>
      <c r="AA10" s="400"/>
      <c r="AB10" s="400"/>
      <c r="AC10" s="400"/>
      <c r="AD10" s="400"/>
      <c r="AE10" s="424"/>
      <c r="AF10" s="428"/>
      <c r="AG10" s="400"/>
      <c r="AH10" s="400"/>
      <c r="AI10" s="400"/>
      <c r="AJ10" s="400"/>
      <c r="AK10" s="400"/>
      <c r="AL10" s="400"/>
      <c r="AM10" s="400"/>
      <c r="AN10" s="424"/>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0"/>
      <c r="C13" s="400"/>
      <c r="D13" s="400"/>
      <c r="E13" s="400"/>
      <c r="F13" s="400"/>
      <c r="G13" s="400"/>
      <c r="H13" s="400"/>
      <c r="I13" s="424"/>
      <c r="J13" s="195"/>
      <c r="K13" s="196"/>
      <c r="L13" s="196"/>
      <c r="M13" s="196"/>
      <c r="N13" s="196"/>
      <c r="O13" s="196"/>
      <c r="P13" s="196"/>
      <c r="Q13" s="196"/>
      <c r="R13" s="196"/>
      <c r="S13" s="196"/>
      <c r="T13" s="196"/>
      <c r="U13" s="196"/>
      <c r="V13" s="196"/>
      <c r="W13" s="428"/>
      <c r="X13" s="400"/>
      <c r="Y13" s="400"/>
      <c r="Z13" s="400"/>
      <c r="AA13" s="400"/>
      <c r="AB13" s="400"/>
      <c r="AC13" s="400"/>
      <c r="AD13" s="400"/>
      <c r="AE13" s="424"/>
      <c r="AF13" s="428"/>
      <c r="AG13" s="400"/>
      <c r="AH13" s="400"/>
      <c r="AI13" s="400"/>
      <c r="AJ13" s="400"/>
      <c r="AK13" s="400"/>
      <c r="AL13" s="400"/>
      <c r="AM13" s="400"/>
      <c r="AN13" s="424"/>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0"/>
      <c r="C16" s="400"/>
      <c r="D16" s="400"/>
      <c r="E16" s="400"/>
      <c r="F16" s="400"/>
      <c r="G16" s="400"/>
      <c r="H16" s="400"/>
      <c r="I16" s="424"/>
      <c r="J16" s="195"/>
      <c r="K16" s="196"/>
      <c r="L16" s="196"/>
      <c r="M16" s="196"/>
      <c r="N16" s="196"/>
      <c r="O16" s="196"/>
      <c r="P16" s="196"/>
      <c r="Q16" s="196"/>
      <c r="R16" s="196"/>
      <c r="S16" s="196"/>
      <c r="T16" s="196"/>
      <c r="U16" s="196"/>
      <c r="V16" s="196"/>
      <c r="W16" s="428"/>
      <c r="X16" s="400"/>
      <c r="Y16" s="400"/>
      <c r="Z16" s="400"/>
      <c r="AA16" s="400"/>
      <c r="AB16" s="400"/>
      <c r="AC16" s="400"/>
      <c r="AD16" s="400"/>
      <c r="AE16" s="424"/>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0"/>
      <c r="C19" s="400"/>
      <c r="D19" s="400"/>
      <c r="E19" s="400"/>
      <c r="F19" s="400"/>
      <c r="G19" s="400"/>
      <c r="H19" s="400"/>
      <c r="I19" s="424"/>
      <c r="J19" s="195"/>
      <c r="K19" s="196"/>
      <c r="L19" s="196"/>
      <c r="M19" s="196"/>
      <c r="N19" s="196"/>
      <c r="O19" s="196"/>
      <c r="P19" s="196"/>
      <c r="Q19" s="196"/>
      <c r="R19" s="196"/>
      <c r="S19" s="196"/>
      <c r="T19" s="196"/>
      <c r="U19" s="196"/>
      <c r="V19" s="196"/>
      <c r="W19" s="428"/>
      <c r="X19" s="400"/>
      <c r="Y19" s="400"/>
      <c r="Z19" s="400"/>
      <c r="AA19" s="400"/>
      <c r="AB19" s="400"/>
      <c r="AC19" s="400"/>
      <c r="AD19" s="400"/>
      <c r="AE19" s="424"/>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G1"/>
    <mergeCell ref="W16:AE17"/>
    <mergeCell ref="A9:I9"/>
    <mergeCell ref="A15:I15"/>
    <mergeCell ref="W15:AE15"/>
    <mergeCell ref="A13:I14"/>
    <mergeCell ref="AF9:AN9"/>
    <mergeCell ref="W12:AE12"/>
    <mergeCell ref="AF12:AN12"/>
    <mergeCell ref="W18:AE18"/>
    <mergeCell ref="W9:AE9"/>
    <mergeCell ref="AF10:AN11"/>
    <mergeCell ref="A19:I20"/>
    <mergeCell ref="A10:I11"/>
    <mergeCell ref="A18:I18"/>
    <mergeCell ref="AF13:AN14"/>
    <mergeCell ref="W10:AE11"/>
    <mergeCell ref="W19:AE20"/>
    <mergeCell ref="W13:AE14"/>
    <mergeCell ref="A12:I12"/>
    <mergeCell ref="A16:I17"/>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55</v>
      </c>
      <c r="D3">
        <v>54.5</v>
      </c>
      <c r="E3">
        <v>69.5</v>
      </c>
      <c r="F3">
        <v>102.7</v>
      </c>
      <c r="G3">
        <v>100.2</v>
      </c>
      <c r="H3">
        <v>93.1</v>
      </c>
      <c r="I3">
        <v>90.3</v>
      </c>
      <c r="J3">
        <v>87.9</v>
      </c>
      <c r="K3">
        <v>84.8</v>
      </c>
      <c r="L3">
        <v>87.6</v>
      </c>
      <c r="M3">
        <v>87.5</v>
      </c>
      <c r="N3">
        <v>83.9</v>
      </c>
    </row>
    <row r="4" spans="1:38" x14ac:dyDescent="0.2">
      <c r="A4" s="358">
        <v>2</v>
      </c>
      <c r="B4" t="s">
        <v>329</v>
      </c>
      <c r="C4">
        <v>61.2</v>
      </c>
      <c r="D4">
        <v>58.1</v>
      </c>
      <c r="E4">
        <v>72.599999999999994</v>
      </c>
      <c r="F4">
        <v>107.7</v>
      </c>
      <c r="G4">
        <v>103.5</v>
      </c>
      <c r="H4">
        <v>95.6</v>
      </c>
      <c r="I4">
        <v>91.5</v>
      </c>
      <c r="J4">
        <v>91.3</v>
      </c>
      <c r="K4">
        <v>85.7</v>
      </c>
      <c r="L4">
        <v>89</v>
      </c>
      <c r="M4">
        <v>89.1</v>
      </c>
      <c r="N4">
        <v>86.6</v>
      </c>
    </row>
    <row r="5" spans="1:38" x14ac:dyDescent="0.2">
      <c r="A5" s="358">
        <v>3</v>
      </c>
      <c r="B5" t="s">
        <v>330</v>
      </c>
      <c r="C5">
        <v>48.5</v>
      </c>
      <c r="D5">
        <v>50.4</v>
      </c>
      <c r="E5">
        <v>64.3</v>
      </c>
      <c r="F5">
        <v>96.1</v>
      </c>
      <c r="G5">
        <v>94.6</v>
      </c>
      <c r="H5">
        <v>90.2</v>
      </c>
      <c r="I5">
        <v>88.4</v>
      </c>
      <c r="J5">
        <v>85.4</v>
      </c>
      <c r="K5">
        <v>83.6</v>
      </c>
      <c r="L5">
        <v>86.4</v>
      </c>
      <c r="M5">
        <v>86.6</v>
      </c>
      <c r="N5">
        <v>82.4</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52.8</v>
      </c>
      <c r="D9">
        <v>49.8</v>
      </c>
      <c r="E9">
        <v>47.4</v>
      </c>
      <c r="F9">
        <v>51.5</v>
      </c>
      <c r="G9">
        <v>48.6</v>
      </c>
      <c r="H9">
        <v>48.7</v>
      </c>
      <c r="I9">
        <v>41.2</v>
      </c>
      <c r="J9">
        <v>51</v>
      </c>
      <c r="K9">
        <v>69.400000000000006</v>
      </c>
      <c r="L9">
        <v>81.8</v>
      </c>
      <c r="M9">
        <v>98.2</v>
      </c>
      <c r="N9">
        <v>100.8</v>
      </c>
      <c r="O9">
        <v>96.1</v>
      </c>
      <c r="P9">
        <v>96</v>
      </c>
      <c r="Q9">
        <v>92.9</v>
      </c>
      <c r="R9">
        <v>88.8</v>
      </c>
      <c r="S9">
        <v>87.8</v>
      </c>
      <c r="T9">
        <v>88.4</v>
      </c>
      <c r="U9">
        <v>88.4</v>
      </c>
      <c r="V9">
        <v>84.2</v>
      </c>
      <c r="W9">
        <v>82.1</v>
      </c>
      <c r="X9">
        <v>84.2</v>
      </c>
      <c r="Y9">
        <v>82.2</v>
      </c>
      <c r="Z9">
        <v>82.8</v>
      </c>
      <c r="AA9">
        <v>80.099999999999994</v>
      </c>
      <c r="AB9">
        <v>78.599999999999994</v>
      </c>
      <c r="AC9">
        <v>81</v>
      </c>
      <c r="AD9">
        <v>82.5</v>
      </c>
      <c r="AE9">
        <v>83.3</v>
      </c>
      <c r="AF9">
        <v>82.7</v>
      </c>
      <c r="AG9">
        <v>82.5</v>
      </c>
      <c r="AH9">
        <v>82.5</v>
      </c>
      <c r="AI9">
        <v>83.1</v>
      </c>
      <c r="AJ9">
        <v>81.5</v>
      </c>
      <c r="AK9">
        <v>79.099999999999994</v>
      </c>
      <c r="AL9">
        <v>72.400000000000006</v>
      </c>
    </row>
    <row r="10" spans="1:38" x14ac:dyDescent="0.2">
      <c r="A10" s="358">
        <v>8</v>
      </c>
      <c r="B10" t="s">
        <v>333</v>
      </c>
      <c r="C10">
        <v>61.7</v>
      </c>
      <c r="D10">
        <v>60.4</v>
      </c>
      <c r="E10">
        <v>57.4</v>
      </c>
      <c r="F10">
        <v>55.8</v>
      </c>
      <c r="G10">
        <v>53.6</v>
      </c>
      <c r="H10">
        <v>53.7</v>
      </c>
      <c r="I10">
        <v>46.3</v>
      </c>
      <c r="J10">
        <v>58.3</v>
      </c>
      <c r="K10">
        <v>72.599999999999994</v>
      </c>
      <c r="L10">
        <v>86.8</v>
      </c>
      <c r="M10">
        <v>102.7</v>
      </c>
      <c r="N10">
        <v>107.3</v>
      </c>
      <c r="O10">
        <v>103.2</v>
      </c>
      <c r="P10">
        <v>101.6</v>
      </c>
      <c r="Q10">
        <v>98.5</v>
      </c>
      <c r="R10">
        <v>93.1</v>
      </c>
      <c r="S10">
        <v>91</v>
      </c>
      <c r="T10">
        <v>91.9</v>
      </c>
      <c r="U10">
        <v>90.3</v>
      </c>
      <c r="V10">
        <v>87.4</v>
      </c>
      <c r="W10">
        <v>85</v>
      </c>
      <c r="X10">
        <v>88.7</v>
      </c>
      <c r="Y10">
        <v>85.9</v>
      </c>
      <c r="Z10">
        <v>84.5</v>
      </c>
      <c r="AA10">
        <v>81.3</v>
      </c>
      <c r="AB10">
        <v>79.900000000000006</v>
      </c>
      <c r="AC10">
        <v>82.1</v>
      </c>
      <c r="AD10">
        <v>83.6</v>
      </c>
      <c r="AE10">
        <v>84.8</v>
      </c>
      <c r="AF10">
        <v>84.6</v>
      </c>
      <c r="AG10">
        <v>84</v>
      </c>
      <c r="AH10">
        <v>84.3</v>
      </c>
      <c r="AI10">
        <v>84.7</v>
      </c>
      <c r="AJ10">
        <v>83.8</v>
      </c>
      <c r="AK10">
        <v>82.2</v>
      </c>
      <c r="AL10">
        <v>76.099999999999994</v>
      </c>
    </row>
    <row r="11" spans="1:38" x14ac:dyDescent="0.2">
      <c r="A11" s="358">
        <v>9</v>
      </c>
      <c r="B11" t="s">
        <v>334</v>
      </c>
      <c r="C11">
        <v>43</v>
      </c>
      <c r="D11">
        <v>41.5</v>
      </c>
      <c r="E11">
        <v>41.4</v>
      </c>
      <c r="F11">
        <v>46.4</v>
      </c>
      <c r="G11">
        <v>43.1</v>
      </c>
      <c r="H11">
        <v>43.1</v>
      </c>
      <c r="I11">
        <v>37.1</v>
      </c>
      <c r="J11">
        <v>41.1</v>
      </c>
      <c r="K11">
        <v>63.8</v>
      </c>
      <c r="L11">
        <v>73.599999999999994</v>
      </c>
      <c r="M11">
        <v>93</v>
      </c>
      <c r="N11">
        <v>90.3</v>
      </c>
      <c r="O11">
        <v>89.5</v>
      </c>
      <c r="P11">
        <v>88.6</v>
      </c>
      <c r="Q11">
        <v>86.4</v>
      </c>
      <c r="R11">
        <v>84.9</v>
      </c>
      <c r="S11">
        <v>84.6</v>
      </c>
      <c r="T11">
        <v>83.2</v>
      </c>
      <c r="U11">
        <v>85.2</v>
      </c>
      <c r="V11">
        <v>81.7</v>
      </c>
      <c r="W11">
        <v>79.3</v>
      </c>
      <c r="X11">
        <v>81.099999999999994</v>
      </c>
      <c r="Y11">
        <v>79.599999999999994</v>
      </c>
      <c r="Z11">
        <v>80.2</v>
      </c>
      <c r="AA11">
        <v>78.3</v>
      </c>
      <c r="AB11">
        <v>77.400000000000006</v>
      </c>
      <c r="AC11">
        <v>79.7</v>
      </c>
      <c r="AD11">
        <v>81.400000000000006</v>
      </c>
      <c r="AE11">
        <v>81.5</v>
      </c>
      <c r="AF11">
        <v>81.599999999999994</v>
      </c>
      <c r="AG11">
        <v>81.2</v>
      </c>
      <c r="AH11">
        <v>81.3</v>
      </c>
      <c r="AI11">
        <v>82</v>
      </c>
      <c r="AJ11">
        <v>80.099999999999994</v>
      </c>
      <c r="AK11">
        <v>77.400000000000006</v>
      </c>
      <c r="AL11">
        <v>69.599999999999994</v>
      </c>
    </row>
    <row r="12" spans="1:38" x14ac:dyDescent="0.2">
      <c r="A12" s="358">
        <v>10</v>
      </c>
    </row>
    <row r="13" spans="1:38" x14ac:dyDescent="0.2">
      <c r="A13" s="358">
        <v>11</v>
      </c>
      <c r="B13" t="s">
        <v>335</v>
      </c>
      <c r="C13">
        <v>104.706</v>
      </c>
    </row>
    <row r="14" spans="1:38" x14ac:dyDescent="0.2">
      <c r="A14" s="358">
        <v>12</v>
      </c>
    </row>
    <row r="15" spans="1:38" x14ac:dyDescent="0.2">
      <c r="A15" s="358">
        <v>13</v>
      </c>
      <c r="B15" t="s">
        <v>336</v>
      </c>
      <c r="C15">
        <v>60.5</v>
      </c>
      <c r="D15">
        <v>59</v>
      </c>
      <c r="E15">
        <v>54.8</v>
      </c>
      <c r="F15">
        <v>55.3</v>
      </c>
      <c r="G15">
        <v>52.7</v>
      </c>
      <c r="H15">
        <v>52.3</v>
      </c>
      <c r="I15">
        <v>45.5</v>
      </c>
      <c r="J15">
        <v>58</v>
      </c>
      <c r="K15">
        <v>72.400000000000006</v>
      </c>
      <c r="L15">
        <v>86.5</v>
      </c>
      <c r="M15">
        <v>102.3</v>
      </c>
      <c r="N15">
        <v>106.2</v>
      </c>
      <c r="O15">
        <v>102</v>
      </c>
      <c r="P15">
        <v>100.8</v>
      </c>
      <c r="Q15">
        <v>97.9</v>
      </c>
      <c r="R15">
        <v>92.6</v>
      </c>
      <c r="S15">
        <v>90.6</v>
      </c>
      <c r="T15">
        <v>91.7</v>
      </c>
      <c r="U15">
        <v>90.1</v>
      </c>
      <c r="V15">
        <v>87</v>
      </c>
      <c r="W15">
        <v>84.8</v>
      </c>
      <c r="X15">
        <v>88.5</v>
      </c>
      <c r="Y15">
        <v>85.7</v>
      </c>
      <c r="Z15">
        <v>84.4</v>
      </c>
      <c r="AA15">
        <v>81.099999999999994</v>
      </c>
      <c r="AB15">
        <v>79.7</v>
      </c>
      <c r="AC15">
        <v>81.900000000000006</v>
      </c>
      <c r="AD15">
        <v>83.4</v>
      </c>
      <c r="AE15">
        <v>84.6</v>
      </c>
      <c r="AF15">
        <v>84.5</v>
      </c>
      <c r="AG15">
        <v>83.8</v>
      </c>
      <c r="AH15">
        <v>84.2</v>
      </c>
      <c r="AI15">
        <v>84.5</v>
      </c>
      <c r="AJ15">
        <v>83.7</v>
      </c>
      <c r="AK15">
        <v>82</v>
      </c>
      <c r="AL15">
        <v>75.8</v>
      </c>
    </row>
    <row r="16" spans="1:38" x14ac:dyDescent="0.2">
      <c r="A16" s="358">
        <v>14</v>
      </c>
      <c r="B16" t="s">
        <v>337</v>
      </c>
      <c r="C16">
        <v>55.1</v>
      </c>
      <c r="D16">
        <v>51.7</v>
      </c>
      <c r="E16">
        <v>50.5</v>
      </c>
      <c r="F16">
        <v>53.8</v>
      </c>
      <c r="G16">
        <v>50.5</v>
      </c>
      <c r="H16">
        <v>51</v>
      </c>
      <c r="I16">
        <v>43.5</v>
      </c>
      <c r="J16">
        <v>54.6</v>
      </c>
      <c r="K16">
        <v>71.599999999999994</v>
      </c>
      <c r="L16">
        <v>85.6</v>
      </c>
      <c r="M16">
        <v>100.8</v>
      </c>
      <c r="N16">
        <v>104</v>
      </c>
      <c r="O16">
        <v>98.3</v>
      </c>
      <c r="P16">
        <v>99.3</v>
      </c>
      <c r="Q16">
        <v>95.3</v>
      </c>
      <c r="R16">
        <v>91</v>
      </c>
      <c r="S16">
        <v>89.5</v>
      </c>
      <c r="T16">
        <v>90.3</v>
      </c>
      <c r="U16">
        <v>89.4</v>
      </c>
      <c r="V16">
        <v>85.7</v>
      </c>
      <c r="W16">
        <v>83.4</v>
      </c>
      <c r="X16">
        <v>86</v>
      </c>
      <c r="Y16">
        <v>84.6</v>
      </c>
      <c r="Z16">
        <v>83.9</v>
      </c>
      <c r="AA16">
        <v>80.7</v>
      </c>
      <c r="AB16">
        <v>79.099999999999994</v>
      </c>
      <c r="AC16">
        <v>81.599999999999994</v>
      </c>
      <c r="AD16">
        <v>83</v>
      </c>
      <c r="AE16">
        <v>84.1</v>
      </c>
      <c r="AF16">
        <v>83.4</v>
      </c>
      <c r="AG16">
        <v>83.2</v>
      </c>
      <c r="AH16">
        <v>83.5</v>
      </c>
      <c r="AI16">
        <v>83.9</v>
      </c>
      <c r="AJ16">
        <v>82.4</v>
      </c>
      <c r="AK16">
        <v>80.7</v>
      </c>
      <c r="AL16">
        <v>74.3</v>
      </c>
    </row>
    <row r="17" spans="1:38" x14ac:dyDescent="0.2">
      <c r="A17" s="358">
        <v>15</v>
      </c>
      <c r="B17" t="s">
        <v>338</v>
      </c>
      <c r="C17">
        <v>52.8</v>
      </c>
      <c r="D17">
        <v>48.8</v>
      </c>
      <c r="E17">
        <v>47.2</v>
      </c>
      <c r="F17">
        <v>52.2</v>
      </c>
      <c r="G17">
        <v>49</v>
      </c>
      <c r="H17">
        <v>48.9</v>
      </c>
      <c r="I17">
        <v>41.2</v>
      </c>
      <c r="J17">
        <v>50.8</v>
      </c>
      <c r="K17">
        <v>70.3</v>
      </c>
      <c r="L17">
        <v>82.4</v>
      </c>
      <c r="M17">
        <v>98.8</v>
      </c>
      <c r="N17">
        <v>101.7</v>
      </c>
      <c r="O17">
        <v>96.3</v>
      </c>
      <c r="P17">
        <v>96</v>
      </c>
      <c r="Q17">
        <v>93.9</v>
      </c>
      <c r="R17">
        <v>89.3</v>
      </c>
      <c r="S17">
        <v>88</v>
      </c>
      <c r="T17">
        <v>88.8</v>
      </c>
      <c r="U17">
        <v>88.7</v>
      </c>
      <c r="V17">
        <v>84.4</v>
      </c>
      <c r="W17">
        <v>82.2</v>
      </c>
      <c r="X17">
        <v>84</v>
      </c>
      <c r="Y17">
        <v>82.1</v>
      </c>
      <c r="Z17">
        <v>83.2</v>
      </c>
      <c r="AA17">
        <v>80.3</v>
      </c>
      <c r="AB17">
        <v>78.8</v>
      </c>
      <c r="AC17">
        <v>81.2</v>
      </c>
      <c r="AD17">
        <v>82.6</v>
      </c>
      <c r="AE17">
        <v>83.6</v>
      </c>
      <c r="AF17">
        <v>82.9</v>
      </c>
      <c r="AG17">
        <v>82.7</v>
      </c>
      <c r="AH17">
        <v>82.7</v>
      </c>
      <c r="AI17">
        <v>83.2</v>
      </c>
      <c r="AJ17">
        <v>81.599999999999994</v>
      </c>
      <c r="AK17">
        <v>79.3</v>
      </c>
      <c r="AL17">
        <v>72.7</v>
      </c>
    </row>
    <row r="18" spans="1:38" x14ac:dyDescent="0.2">
      <c r="A18" s="358">
        <v>16</v>
      </c>
      <c r="B18" t="s">
        <v>339</v>
      </c>
      <c r="C18">
        <v>51.5</v>
      </c>
      <c r="D18">
        <v>47.9</v>
      </c>
      <c r="E18">
        <v>45.9</v>
      </c>
      <c r="F18">
        <v>51</v>
      </c>
      <c r="G18">
        <v>48.1</v>
      </c>
      <c r="H18">
        <v>48</v>
      </c>
      <c r="I18">
        <v>40.6</v>
      </c>
      <c r="J18">
        <v>49.2</v>
      </c>
      <c r="K18">
        <v>69.599999999999994</v>
      </c>
      <c r="L18">
        <v>79.8</v>
      </c>
      <c r="M18">
        <v>97.6</v>
      </c>
      <c r="N18">
        <v>99.6</v>
      </c>
      <c r="O18">
        <v>95.3</v>
      </c>
      <c r="P18">
        <v>94.7</v>
      </c>
      <c r="Q18">
        <v>91.9</v>
      </c>
      <c r="R18">
        <v>88.4</v>
      </c>
      <c r="S18">
        <v>87.5</v>
      </c>
      <c r="T18">
        <v>88.1</v>
      </c>
      <c r="U18">
        <v>88.3</v>
      </c>
      <c r="V18">
        <v>84</v>
      </c>
      <c r="W18">
        <v>81.8</v>
      </c>
      <c r="X18">
        <v>83.6</v>
      </c>
      <c r="Y18">
        <v>81.599999999999994</v>
      </c>
      <c r="Z18">
        <v>82.7</v>
      </c>
      <c r="AA18">
        <v>80.099999999999994</v>
      </c>
      <c r="AB18">
        <v>78.599999999999994</v>
      </c>
      <c r="AC18">
        <v>81</v>
      </c>
      <c r="AD18">
        <v>82.5</v>
      </c>
      <c r="AE18">
        <v>83.3</v>
      </c>
      <c r="AF18">
        <v>82.7</v>
      </c>
      <c r="AG18">
        <v>82.4</v>
      </c>
      <c r="AH18">
        <v>82.4</v>
      </c>
      <c r="AI18">
        <v>83</v>
      </c>
      <c r="AJ18">
        <v>81.3</v>
      </c>
      <c r="AK18">
        <v>78.8</v>
      </c>
      <c r="AL18">
        <v>72</v>
      </c>
    </row>
    <row r="19" spans="1:38" x14ac:dyDescent="0.2">
      <c r="A19" s="358">
        <v>17</v>
      </c>
      <c r="B19" t="s">
        <v>340</v>
      </c>
      <c r="C19">
        <v>50.5</v>
      </c>
      <c r="D19">
        <v>46.9</v>
      </c>
      <c r="E19">
        <v>45.1</v>
      </c>
      <c r="F19">
        <v>50.1</v>
      </c>
      <c r="G19">
        <v>47.4</v>
      </c>
      <c r="H19">
        <v>47.2</v>
      </c>
      <c r="I19">
        <v>40</v>
      </c>
      <c r="J19">
        <v>47.7</v>
      </c>
      <c r="K19">
        <v>68.400000000000006</v>
      </c>
      <c r="L19">
        <v>77.900000000000006</v>
      </c>
      <c r="M19">
        <v>96.5</v>
      </c>
      <c r="N19">
        <v>97.9</v>
      </c>
      <c r="O19">
        <v>94.4</v>
      </c>
      <c r="P19">
        <v>94.1</v>
      </c>
      <c r="Q19">
        <v>90.6</v>
      </c>
      <c r="R19">
        <v>87.4</v>
      </c>
      <c r="S19">
        <v>87</v>
      </c>
      <c r="T19">
        <v>87.5</v>
      </c>
      <c r="U19">
        <v>88</v>
      </c>
      <c r="V19">
        <v>83.4</v>
      </c>
      <c r="W19">
        <v>81.5</v>
      </c>
      <c r="X19">
        <v>83.2</v>
      </c>
      <c r="Y19">
        <v>81.2</v>
      </c>
      <c r="Z19">
        <v>82.4</v>
      </c>
      <c r="AA19">
        <v>79.8</v>
      </c>
      <c r="AB19">
        <v>78.400000000000006</v>
      </c>
      <c r="AC19">
        <v>80.7</v>
      </c>
      <c r="AD19">
        <v>82.4</v>
      </c>
      <c r="AE19">
        <v>83.1</v>
      </c>
      <c r="AF19">
        <v>82.5</v>
      </c>
      <c r="AG19">
        <v>82.2</v>
      </c>
      <c r="AH19">
        <v>82.1</v>
      </c>
      <c r="AI19">
        <v>82.7</v>
      </c>
      <c r="AJ19">
        <v>81</v>
      </c>
      <c r="AK19">
        <v>78.3</v>
      </c>
      <c r="AL19">
        <v>71.5</v>
      </c>
    </row>
    <row r="20" spans="1:38" x14ac:dyDescent="0.2">
      <c r="A20" s="358">
        <v>18</v>
      </c>
      <c r="B20" t="s">
        <v>341</v>
      </c>
      <c r="C20">
        <v>46.7</v>
      </c>
      <c r="D20">
        <v>44.5</v>
      </c>
      <c r="E20">
        <v>43.3</v>
      </c>
      <c r="F20">
        <v>48.1</v>
      </c>
      <c r="G20">
        <v>45.8</v>
      </c>
      <c r="H20">
        <v>45.8</v>
      </c>
      <c r="I20">
        <v>38.6</v>
      </c>
      <c r="J20">
        <v>44.8</v>
      </c>
      <c r="K20">
        <v>65.2</v>
      </c>
      <c r="L20">
        <v>75.3</v>
      </c>
      <c r="M20">
        <v>94.1</v>
      </c>
      <c r="N20">
        <v>93.4</v>
      </c>
      <c r="O20">
        <v>92</v>
      </c>
      <c r="P20">
        <v>92.8</v>
      </c>
      <c r="Q20">
        <v>88.4</v>
      </c>
      <c r="R20">
        <v>86.1</v>
      </c>
      <c r="S20">
        <v>86.2</v>
      </c>
      <c r="T20">
        <v>85.6</v>
      </c>
      <c r="U20">
        <v>87</v>
      </c>
      <c r="V20">
        <v>82.7</v>
      </c>
      <c r="W20">
        <v>80.900000000000006</v>
      </c>
      <c r="X20">
        <v>82.5</v>
      </c>
      <c r="Y20">
        <v>80.400000000000006</v>
      </c>
      <c r="Z20">
        <v>81.3</v>
      </c>
      <c r="AA20">
        <v>79.2</v>
      </c>
      <c r="AB20">
        <v>78</v>
      </c>
      <c r="AC20">
        <v>80.3</v>
      </c>
      <c r="AD20">
        <v>81.900000000000006</v>
      </c>
      <c r="AE20">
        <v>82.4</v>
      </c>
      <c r="AF20">
        <v>82</v>
      </c>
      <c r="AG20">
        <v>81.8</v>
      </c>
      <c r="AH20">
        <v>81.8</v>
      </c>
      <c r="AI20">
        <v>82.4</v>
      </c>
      <c r="AJ20">
        <v>80.599999999999994</v>
      </c>
      <c r="AK20">
        <v>77.8</v>
      </c>
      <c r="AL20">
        <v>70.8</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58.3</v>
      </c>
      <c r="D3">
        <v>55.7</v>
      </c>
      <c r="E3">
        <v>49.1</v>
      </c>
      <c r="F3">
        <v>79.5</v>
      </c>
      <c r="G3">
        <v>80.8</v>
      </c>
      <c r="H3">
        <v>64.400000000000006</v>
      </c>
      <c r="I3">
        <v>52.3</v>
      </c>
      <c r="J3">
        <v>46.8</v>
      </c>
      <c r="K3">
        <v>36.200000000000003</v>
      </c>
      <c r="L3">
        <v>33.4</v>
      </c>
      <c r="M3">
        <v>22.3</v>
      </c>
      <c r="N3">
        <v>16.2</v>
      </c>
    </row>
    <row r="4" spans="1:38" x14ac:dyDescent="0.2">
      <c r="A4" s="358">
        <v>2</v>
      </c>
      <c r="B4" t="s">
        <v>329</v>
      </c>
      <c r="C4">
        <v>72.8</v>
      </c>
      <c r="D4">
        <v>64.3</v>
      </c>
      <c r="E4">
        <v>58.8</v>
      </c>
      <c r="F4">
        <v>85.2</v>
      </c>
      <c r="G4">
        <v>82.6</v>
      </c>
      <c r="H4">
        <v>66.599999999999994</v>
      </c>
      <c r="I4">
        <v>53.5</v>
      </c>
      <c r="J4">
        <v>48.1</v>
      </c>
      <c r="K4">
        <v>44.5</v>
      </c>
      <c r="L4">
        <v>40.799999999999997</v>
      </c>
      <c r="M4">
        <v>35.5</v>
      </c>
      <c r="N4">
        <v>28.8</v>
      </c>
    </row>
    <row r="5" spans="1:38" x14ac:dyDescent="0.2">
      <c r="A5" s="358">
        <v>3</v>
      </c>
      <c r="B5" t="s">
        <v>330</v>
      </c>
      <c r="C5">
        <v>48.8</v>
      </c>
      <c r="D5">
        <v>50.2</v>
      </c>
      <c r="E5">
        <v>45.9</v>
      </c>
      <c r="F5">
        <v>72.400000000000006</v>
      </c>
      <c r="G5">
        <v>77.5</v>
      </c>
      <c r="H5">
        <v>62.1</v>
      </c>
      <c r="I5">
        <v>51</v>
      </c>
      <c r="J5">
        <v>45.4</v>
      </c>
      <c r="K5">
        <v>35.1</v>
      </c>
      <c r="L5">
        <v>31.5</v>
      </c>
      <c r="M5">
        <v>20.3</v>
      </c>
      <c r="N5">
        <v>15.5</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57.3</v>
      </c>
      <c r="D9">
        <v>52.6</v>
      </c>
      <c r="E9">
        <v>50.2</v>
      </c>
      <c r="F9">
        <v>52.4</v>
      </c>
      <c r="G9">
        <v>54</v>
      </c>
      <c r="H9">
        <v>44</v>
      </c>
      <c r="I9">
        <v>46.1</v>
      </c>
      <c r="J9">
        <v>39.5</v>
      </c>
      <c r="K9">
        <v>45.6</v>
      </c>
      <c r="L9">
        <v>54.2</v>
      </c>
      <c r="M9">
        <v>78.3</v>
      </c>
      <c r="N9">
        <v>73.7</v>
      </c>
      <c r="O9">
        <v>76.2</v>
      </c>
      <c r="P9">
        <v>78.599999999999994</v>
      </c>
      <c r="Q9">
        <v>67.900000000000006</v>
      </c>
      <c r="R9">
        <v>61.6</v>
      </c>
      <c r="S9">
        <v>60.2</v>
      </c>
      <c r="T9">
        <v>52.3</v>
      </c>
      <c r="U9">
        <v>50.3</v>
      </c>
      <c r="V9">
        <v>45.2</v>
      </c>
      <c r="W9">
        <v>44.6</v>
      </c>
      <c r="X9">
        <v>44.7</v>
      </c>
      <c r="Y9">
        <v>41.4</v>
      </c>
      <c r="Z9">
        <v>34.299999999999997</v>
      </c>
      <c r="AA9">
        <v>33.6</v>
      </c>
      <c r="AB9">
        <v>31.1</v>
      </c>
      <c r="AC9">
        <v>27.3</v>
      </c>
      <c r="AD9">
        <v>30.6</v>
      </c>
      <c r="AE9">
        <v>29.5</v>
      </c>
      <c r="AF9">
        <v>23.7</v>
      </c>
      <c r="AG9">
        <v>20.6</v>
      </c>
      <c r="AH9">
        <v>14.9</v>
      </c>
      <c r="AI9">
        <v>12.8</v>
      </c>
      <c r="AJ9">
        <v>11.9</v>
      </c>
      <c r="AK9">
        <v>10.9</v>
      </c>
      <c r="AL9">
        <v>11.4</v>
      </c>
    </row>
    <row r="10" spans="1:38" x14ac:dyDescent="0.2">
      <c r="A10" s="358">
        <v>8</v>
      </c>
      <c r="B10" t="s">
        <v>333</v>
      </c>
      <c r="C10">
        <v>71.3</v>
      </c>
      <c r="D10">
        <v>64.099999999999994</v>
      </c>
      <c r="E10">
        <v>62.6</v>
      </c>
      <c r="F10">
        <v>63.5</v>
      </c>
      <c r="G10">
        <v>61.9</v>
      </c>
      <c r="H10">
        <v>54.4</v>
      </c>
      <c r="I10">
        <v>52.5</v>
      </c>
      <c r="J10">
        <v>52.6</v>
      </c>
      <c r="K10">
        <v>55.5</v>
      </c>
      <c r="L10">
        <v>60.8</v>
      </c>
      <c r="M10">
        <v>84.4</v>
      </c>
      <c r="N10">
        <v>77.7</v>
      </c>
      <c r="O10">
        <v>79.400000000000006</v>
      </c>
      <c r="P10">
        <v>81.099999999999994</v>
      </c>
      <c r="Q10">
        <v>70.599999999999994</v>
      </c>
      <c r="R10">
        <v>65.400000000000006</v>
      </c>
      <c r="S10">
        <v>62.2</v>
      </c>
      <c r="T10">
        <v>53.8</v>
      </c>
      <c r="U10">
        <v>52.2</v>
      </c>
      <c r="V10">
        <v>46.7</v>
      </c>
      <c r="W10">
        <v>45.9</v>
      </c>
      <c r="X10">
        <v>46.6</v>
      </c>
      <c r="Y10">
        <v>43.3</v>
      </c>
      <c r="Z10">
        <v>42.8</v>
      </c>
      <c r="AA10">
        <v>40.799999999999997</v>
      </c>
      <c r="AB10">
        <v>41</v>
      </c>
      <c r="AC10">
        <v>37</v>
      </c>
      <c r="AD10">
        <v>36.799999999999997</v>
      </c>
      <c r="AE10">
        <v>36.9</v>
      </c>
      <c r="AF10">
        <v>34.6</v>
      </c>
      <c r="AG10">
        <v>32.1</v>
      </c>
      <c r="AH10">
        <v>30.9</v>
      </c>
      <c r="AI10">
        <v>28.6</v>
      </c>
      <c r="AJ10">
        <v>26.2</v>
      </c>
      <c r="AK10">
        <v>23.5</v>
      </c>
      <c r="AL10">
        <v>20.6</v>
      </c>
    </row>
    <row r="11" spans="1:38" x14ac:dyDescent="0.2">
      <c r="A11" s="358">
        <v>9</v>
      </c>
      <c r="B11" t="s">
        <v>334</v>
      </c>
      <c r="C11">
        <v>44.2</v>
      </c>
      <c r="D11">
        <v>40.799999999999997</v>
      </c>
      <c r="E11">
        <v>41</v>
      </c>
      <c r="F11">
        <v>45.5</v>
      </c>
      <c r="G11">
        <v>47.6</v>
      </c>
      <c r="H11">
        <v>37.700000000000003</v>
      </c>
      <c r="I11">
        <v>42.1</v>
      </c>
      <c r="J11">
        <v>34.9</v>
      </c>
      <c r="K11">
        <v>39.9</v>
      </c>
      <c r="L11">
        <v>46.5</v>
      </c>
      <c r="M11">
        <v>69.400000000000006</v>
      </c>
      <c r="N11">
        <v>68.8</v>
      </c>
      <c r="O11">
        <v>72.8</v>
      </c>
      <c r="P11">
        <v>75.3</v>
      </c>
      <c r="Q11">
        <v>65.400000000000006</v>
      </c>
      <c r="R11">
        <v>57.2</v>
      </c>
      <c r="S11">
        <v>57.6</v>
      </c>
      <c r="T11">
        <v>50.2</v>
      </c>
      <c r="U11">
        <v>48.7</v>
      </c>
      <c r="V11">
        <v>43.7</v>
      </c>
      <c r="W11">
        <v>43.5</v>
      </c>
      <c r="X11">
        <v>43.3</v>
      </c>
      <c r="Y11">
        <v>39.200000000000003</v>
      </c>
      <c r="Z11">
        <v>32.9</v>
      </c>
      <c r="AA11">
        <v>32.5</v>
      </c>
      <c r="AB11">
        <v>29.7</v>
      </c>
      <c r="AC11">
        <v>26</v>
      </c>
      <c r="AD11">
        <v>28.7</v>
      </c>
      <c r="AE11">
        <v>27.6</v>
      </c>
      <c r="AF11">
        <v>21.9</v>
      </c>
      <c r="AG11">
        <v>18.399999999999999</v>
      </c>
      <c r="AH11">
        <v>13</v>
      </c>
      <c r="AI11">
        <v>11.4</v>
      </c>
      <c r="AJ11">
        <v>10.9</v>
      </c>
      <c r="AK11">
        <v>10.4</v>
      </c>
      <c r="AL11">
        <v>11</v>
      </c>
    </row>
    <row r="12" spans="1:38" x14ac:dyDescent="0.2">
      <c r="A12" s="358">
        <v>10</v>
      </c>
    </row>
    <row r="13" spans="1:38" x14ac:dyDescent="0.2">
      <c r="A13" s="358">
        <v>11</v>
      </c>
      <c r="B13" t="s">
        <v>335</v>
      </c>
      <c r="C13">
        <v>83.287189999999995</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55.2</v>
      </c>
      <c r="D3">
        <v>55.6</v>
      </c>
      <c r="E3">
        <v>46.2</v>
      </c>
      <c r="F3">
        <v>45.9</v>
      </c>
      <c r="G3">
        <v>38.5</v>
      </c>
      <c r="H3">
        <v>38.200000000000003</v>
      </c>
      <c r="I3">
        <v>26.5</v>
      </c>
      <c r="J3">
        <v>23.3</v>
      </c>
      <c r="K3">
        <v>17</v>
      </c>
      <c r="L3">
        <v>14.7</v>
      </c>
      <c r="M3">
        <v>14</v>
      </c>
      <c r="N3">
        <v>14.9</v>
      </c>
    </row>
    <row r="4" spans="1:38" x14ac:dyDescent="0.2">
      <c r="A4" s="358">
        <v>2</v>
      </c>
      <c r="B4" t="s">
        <v>329</v>
      </c>
      <c r="C4">
        <v>67.900000000000006</v>
      </c>
      <c r="D4">
        <v>62.3</v>
      </c>
      <c r="E4">
        <v>51</v>
      </c>
      <c r="F4">
        <v>53.2</v>
      </c>
      <c r="G4">
        <v>46.9</v>
      </c>
      <c r="H4">
        <v>44.6</v>
      </c>
      <c r="I4">
        <v>35.9</v>
      </c>
      <c r="J4">
        <v>34.5</v>
      </c>
      <c r="K4">
        <v>32.299999999999997</v>
      </c>
      <c r="L4">
        <v>29.6</v>
      </c>
      <c r="M4">
        <v>26.9</v>
      </c>
      <c r="N4">
        <v>19.899999999999999</v>
      </c>
    </row>
    <row r="5" spans="1:38" x14ac:dyDescent="0.2">
      <c r="A5" s="358">
        <v>3</v>
      </c>
      <c r="B5" t="s">
        <v>330</v>
      </c>
      <c r="C5">
        <v>39.799999999999997</v>
      </c>
      <c r="D5">
        <v>50.9</v>
      </c>
      <c r="E5">
        <v>42.1</v>
      </c>
      <c r="F5">
        <v>34</v>
      </c>
      <c r="G5">
        <v>31.9</v>
      </c>
      <c r="H5">
        <v>34.299999999999997</v>
      </c>
      <c r="I5">
        <v>22.7</v>
      </c>
      <c r="J5">
        <v>19.7</v>
      </c>
      <c r="K5">
        <v>13.2</v>
      </c>
      <c r="L5">
        <v>13.3</v>
      </c>
      <c r="M5">
        <v>13.8</v>
      </c>
      <c r="N5">
        <v>14.8</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61.2</v>
      </c>
      <c r="D9">
        <v>57.7</v>
      </c>
      <c r="E9">
        <v>45.5</v>
      </c>
      <c r="F9">
        <v>48.4</v>
      </c>
      <c r="G9">
        <v>54.8</v>
      </c>
      <c r="H9">
        <v>41.4</v>
      </c>
      <c r="I9">
        <v>45.5</v>
      </c>
      <c r="J9">
        <v>35.200000000000003</v>
      </c>
      <c r="K9">
        <v>37.5</v>
      </c>
      <c r="L9">
        <v>43.9</v>
      </c>
      <c r="M9">
        <v>36.5</v>
      </c>
      <c r="N9">
        <v>39.299999999999997</v>
      </c>
      <c r="O9">
        <v>31.9</v>
      </c>
      <c r="P9">
        <v>33.200000000000003</v>
      </c>
      <c r="Q9">
        <v>35.200000000000003</v>
      </c>
      <c r="R9">
        <v>36.9</v>
      </c>
      <c r="S9">
        <v>30.5</v>
      </c>
      <c r="T9">
        <v>27.9</v>
      </c>
      <c r="U9">
        <v>23</v>
      </c>
      <c r="V9">
        <v>21.1</v>
      </c>
      <c r="W9">
        <v>20.7</v>
      </c>
      <c r="X9">
        <v>19.8</v>
      </c>
      <c r="Y9">
        <v>18.600000000000001</v>
      </c>
      <c r="Z9">
        <v>16.2</v>
      </c>
      <c r="AA9">
        <v>14.8</v>
      </c>
      <c r="AB9">
        <v>11</v>
      </c>
      <c r="AC9">
        <v>9</v>
      </c>
      <c r="AD9">
        <v>8.4</v>
      </c>
      <c r="AE9">
        <v>11.2</v>
      </c>
      <c r="AF9">
        <v>9.8000000000000007</v>
      </c>
      <c r="AG9">
        <v>9.1999999999999993</v>
      </c>
      <c r="AH9">
        <v>9.3000000000000007</v>
      </c>
      <c r="AI9">
        <v>9.4</v>
      </c>
      <c r="AJ9">
        <v>9.6999999999999993</v>
      </c>
      <c r="AK9">
        <v>9.9</v>
      </c>
      <c r="AL9">
        <v>10.8</v>
      </c>
    </row>
    <row r="10" spans="1:38" x14ac:dyDescent="0.2">
      <c r="A10" s="358">
        <v>8</v>
      </c>
      <c r="B10" t="s">
        <v>333</v>
      </c>
      <c r="C10">
        <v>89.2</v>
      </c>
      <c r="D10">
        <v>75</v>
      </c>
      <c r="E10">
        <v>68.3</v>
      </c>
      <c r="F10">
        <v>62</v>
      </c>
      <c r="G10">
        <v>61.4</v>
      </c>
      <c r="H10">
        <v>54.8</v>
      </c>
      <c r="I10">
        <v>51.2</v>
      </c>
      <c r="J10">
        <v>45.2</v>
      </c>
      <c r="K10">
        <v>44.3</v>
      </c>
      <c r="L10">
        <v>52.7</v>
      </c>
      <c r="M10">
        <v>46</v>
      </c>
      <c r="N10">
        <v>48.6</v>
      </c>
      <c r="O10">
        <v>37.9</v>
      </c>
      <c r="P10">
        <v>41.6</v>
      </c>
      <c r="Q10">
        <v>45.8</v>
      </c>
      <c r="R10">
        <v>43.6</v>
      </c>
      <c r="S10">
        <v>39.799999999999997</v>
      </c>
      <c r="T10">
        <v>38</v>
      </c>
      <c r="U10">
        <v>34</v>
      </c>
      <c r="V10">
        <v>30</v>
      </c>
      <c r="W10">
        <v>31.4</v>
      </c>
      <c r="X10">
        <v>32.700000000000003</v>
      </c>
      <c r="Y10">
        <v>31.1</v>
      </c>
      <c r="Z10">
        <v>30.7</v>
      </c>
      <c r="AA10">
        <v>28.4</v>
      </c>
      <c r="AB10">
        <v>26</v>
      </c>
      <c r="AC10">
        <v>25</v>
      </c>
      <c r="AD10">
        <v>24.5</v>
      </c>
      <c r="AE10">
        <v>24.1</v>
      </c>
      <c r="AF10">
        <v>24.3</v>
      </c>
      <c r="AG10">
        <v>23.7</v>
      </c>
      <c r="AH10">
        <v>22.1</v>
      </c>
      <c r="AI10">
        <v>19.600000000000001</v>
      </c>
      <c r="AJ10">
        <v>17.2</v>
      </c>
      <c r="AK10">
        <v>14.6</v>
      </c>
      <c r="AL10">
        <v>12.5</v>
      </c>
    </row>
    <row r="11" spans="1:38" x14ac:dyDescent="0.2">
      <c r="A11" s="358">
        <v>9</v>
      </c>
      <c r="B11" t="s">
        <v>334</v>
      </c>
      <c r="C11">
        <v>34.700000000000003</v>
      </c>
      <c r="D11">
        <v>32.5</v>
      </c>
      <c r="E11">
        <v>35.1</v>
      </c>
      <c r="F11">
        <v>41.4</v>
      </c>
      <c r="G11">
        <v>48.4</v>
      </c>
      <c r="H11">
        <v>36.5</v>
      </c>
      <c r="I11">
        <v>41.3</v>
      </c>
      <c r="J11">
        <v>30.3</v>
      </c>
      <c r="K11">
        <v>30.1</v>
      </c>
      <c r="L11">
        <v>31.8</v>
      </c>
      <c r="M11">
        <v>27</v>
      </c>
      <c r="N11">
        <v>23.9</v>
      </c>
      <c r="O11">
        <v>27.3</v>
      </c>
      <c r="P11">
        <v>26.5</v>
      </c>
      <c r="Q11">
        <v>23.9</v>
      </c>
      <c r="R11">
        <v>32.1</v>
      </c>
      <c r="S11">
        <v>26.3</v>
      </c>
      <c r="T11">
        <v>23</v>
      </c>
      <c r="U11">
        <v>19.399999999999999</v>
      </c>
      <c r="V11">
        <v>17.7</v>
      </c>
      <c r="W11">
        <v>15.6</v>
      </c>
      <c r="X11">
        <v>15.7</v>
      </c>
      <c r="Y11">
        <v>14.5</v>
      </c>
      <c r="Z11">
        <v>12.9</v>
      </c>
      <c r="AA11">
        <v>9.6</v>
      </c>
      <c r="AB11">
        <v>7.9</v>
      </c>
      <c r="AC11">
        <v>7.1</v>
      </c>
      <c r="AD11">
        <v>7.1</v>
      </c>
      <c r="AE11">
        <v>9.1999999999999993</v>
      </c>
      <c r="AF11">
        <v>8.8000000000000007</v>
      </c>
      <c r="AG11">
        <v>8.6</v>
      </c>
      <c r="AH11">
        <v>8.9</v>
      </c>
      <c r="AI11">
        <v>9.1</v>
      </c>
      <c r="AJ11">
        <v>9.4</v>
      </c>
      <c r="AK11">
        <v>9.8000000000000007</v>
      </c>
      <c r="AL11">
        <v>10.6</v>
      </c>
    </row>
    <row r="12" spans="1:38" x14ac:dyDescent="0.2">
      <c r="A12" s="358">
        <v>10</v>
      </c>
    </row>
    <row r="13" spans="1:38" x14ac:dyDescent="0.2">
      <c r="A13" s="358">
        <v>11</v>
      </c>
      <c r="B13" t="s">
        <v>335</v>
      </c>
      <c r="C13">
        <v>50.317819999999998</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8" t="s">
        <v>352</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c r="AM1" s="358" t="s">
        <v>353</v>
      </c>
      <c r="AN1" s="358" t="s">
        <v>354</v>
      </c>
      <c r="AO1" s="358" t="s">
        <v>355</v>
      </c>
    </row>
    <row r="2" spans="1:41" x14ac:dyDescent="0.2">
      <c r="A2" s="358">
        <v>0</v>
      </c>
      <c r="B2" t="s">
        <v>356</v>
      </c>
    </row>
    <row r="3" spans="1:41" x14ac:dyDescent="0.2">
      <c r="A3" s="358">
        <v>1</v>
      </c>
      <c r="B3" t="s">
        <v>357</v>
      </c>
      <c r="C3" t="s">
        <v>358</v>
      </c>
    </row>
    <row r="4" spans="1:41" x14ac:dyDescent="0.2">
      <c r="A4" s="358">
        <v>2</v>
      </c>
      <c r="B4" t="s">
        <v>164</v>
      </c>
      <c r="C4">
        <v>4328</v>
      </c>
    </row>
    <row r="5" spans="1:41" x14ac:dyDescent="0.2">
      <c r="A5" s="358">
        <v>3</v>
      </c>
      <c r="B5" t="s">
        <v>81</v>
      </c>
      <c r="C5" t="s">
        <v>359</v>
      </c>
    </row>
    <row r="6" spans="1:41" x14ac:dyDescent="0.2">
      <c r="A6" s="358">
        <v>4</v>
      </c>
      <c r="B6" t="s">
        <v>360</v>
      </c>
      <c r="C6" t="s">
        <v>361</v>
      </c>
    </row>
    <row r="7" spans="1:41" x14ac:dyDescent="0.2">
      <c r="A7" s="358">
        <v>5</v>
      </c>
      <c r="B7" t="s">
        <v>362</v>
      </c>
    </row>
    <row r="8" spans="1:41" x14ac:dyDescent="0.2">
      <c r="A8" s="358">
        <v>6</v>
      </c>
      <c r="B8" t="s">
        <v>363</v>
      </c>
    </row>
    <row r="9" spans="1:41" x14ac:dyDescent="0.2">
      <c r="A9" s="358">
        <v>7</v>
      </c>
      <c r="B9" t="s">
        <v>364</v>
      </c>
    </row>
    <row r="10" spans="1:41" x14ac:dyDescent="0.2">
      <c r="A10" s="358">
        <v>8</v>
      </c>
      <c r="B10" t="s">
        <v>365</v>
      </c>
    </row>
    <row r="11" spans="1:41" x14ac:dyDescent="0.2">
      <c r="A11" s="358">
        <v>9</v>
      </c>
      <c r="B11" t="s">
        <v>366</v>
      </c>
      <c r="C11" t="s">
        <v>367</v>
      </c>
    </row>
    <row r="12" spans="1:41" x14ac:dyDescent="0.2">
      <c r="A12" s="358">
        <v>10</v>
      </c>
      <c r="B12" t="s">
        <v>368</v>
      </c>
      <c r="C12" s="359">
        <v>45386.673576388886</v>
      </c>
    </row>
    <row r="13" spans="1:41" x14ac:dyDescent="0.2">
      <c r="A13" s="358">
        <v>11</v>
      </c>
      <c r="B13" t="s">
        <v>369</v>
      </c>
      <c r="C13" s="359">
        <v>45386.674849537027</v>
      </c>
    </row>
    <row r="14" spans="1:41" x14ac:dyDescent="0.2">
      <c r="A14" s="358">
        <v>12</v>
      </c>
      <c r="B14" t="s">
        <v>370</v>
      </c>
      <c r="C14" t="s">
        <v>371</v>
      </c>
    </row>
    <row r="15" spans="1:41" x14ac:dyDescent="0.2">
      <c r="A15" s="358">
        <v>13</v>
      </c>
      <c r="B15" t="s">
        <v>372</v>
      </c>
      <c r="C15" t="s">
        <v>371</v>
      </c>
    </row>
    <row r="16" spans="1:41" x14ac:dyDescent="0.2">
      <c r="A16" s="358">
        <v>14</v>
      </c>
      <c r="B16" t="s">
        <v>373</v>
      </c>
      <c r="C16" t="s">
        <v>374</v>
      </c>
    </row>
    <row r="17" spans="1:17" x14ac:dyDescent="0.2">
      <c r="A17" s="358">
        <v>15</v>
      </c>
    </row>
    <row r="18" spans="1:17" x14ac:dyDescent="0.2">
      <c r="A18" s="358">
        <v>16</v>
      </c>
      <c r="B18" t="s">
        <v>375</v>
      </c>
      <c r="C18" s="359">
        <v>45386.579363425917</v>
      </c>
    </row>
    <row r="19" spans="1:17" x14ac:dyDescent="0.2">
      <c r="A19" s="358">
        <v>17</v>
      </c>
      <c r="B19" t="s">
        <v>376</v>
      </c>
    </row>
    <row r="20" spans="1:17" x14ac:dyDescent="0.2">
      <c r="A20" s="358">
        <v>18</v>
      </c>
      <c r="B20" t="s">
        <v>377</v>
      </c>
      <c r="C20" t="s">
        <v>378</v>
      </c>
    </row>
    <row r="21" spans="1:17" x14ac:dyDescent="0.2">
      <c r="A21" s="358">
        <v>19</v>
      </c>
    </row>
    <row r="22" spans="1:17" x14ac:dyDescent="0.2">
      <c r="A22" s="358">
        <v>20</v>
      </c>
      <c r="B22" t="s">
        <v>379</v>
      </c>
      <c r="C22">
        <v>8</v>
      </c>
    </row>
    <row r="23" spans="1:17" x14ac:dyDescent="0.2">
      <c r="A23" s="358">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8">
        <v>22</v>
      </c>
      <c r="B24" t="s">
        <v>395</v>
      </c>
      <c r="C24">
        <v>92.826229999999995</v>
      </c>
      <c r="D24">
        <v>96.921580000000006</v>
      </c>
      <c r="E24">
        <v>39.369750000000003</v>
      </c>
      <c r="F24">
        <v>1047.6869999999999</v>
      </c>
      <c r="G24">
        <v>15.25432</v>
      </c>
      <c r="H24">
        <v>53.456470000000003</v>
      </c>
      <c r="I24">
        <v>34.179270000000002</v>
      </c>
      <c r="J24">
        <v>5.8593270000000004</v>
      </c>
      <c r="K24">
        <v>19.34939</v>
      </c>
      <c r="L24">
        <v>1109.0740000000001</v>
      </c>
      <c r="M24">
        <v>16.148119999999999</v>
      </c>
      <c r="N24">
        <v>53.456470000000003</v>
      </c>
      <c r="O24">
        <v>23.754239999999999</v>
      </c>
      <c r="P24">
        <v>5.8593270000000004</v>
      </c>
      <c r="Q24">
        <v>11.3691</v>
      </c>
    </row>
    <row r="25" spans="1:17" x14ac:dyDescent="0.2">
      <c r="A25" s="358">
        <v>23</v>
      </c>
      <c r="B25" t="s">
        <v>396</v>
      </c>
      <c r="C25">
        <v>95.045050000000003</v>
      </c>
      <c r="D25">
        <v>99.178569999999993</v>
      </c>
      <c r="E25">
        <v>34.108809999999998</v>
      </c>
      <c r="F25">
        <v>396.63290000000001</v>
      </c>
      <c r="G25">
        <v>7.2702819999999999</v>
      </c>
      <c r="H25">
        <v>60.936239999999998</v>
      </c>
      <c r="I25">
        <v>33.670659999999998</v>
      </c>
      <c r="J25">
        <v>60.126959999999997</v>
      </c>
      <c r="K25">
        <v>28.027740000000001</v>
      </c>
      <c r="L25">
        <v>635.11630000000002</v>
      </c>
      <c r="M25">
        <v>11.641679999999999</v>
      </c>
      <c r="N25">
        <v>60.936239999999998</v>
      </c>
      <c r="O25">
        <v>101.1367</v>
      </c>
      <c r="P25">
        <v>60.126959999999997</v>
      </c>
      <c r="Q25">
        <v>13.38996</v>
      </c>
    </row>
    <row r="26" spans="1:17" x14ac:dyDescent="0.2">
      <c r="A26" s="358">
        <v>24</v>
      </c>
      <c r="B26" t="s">
        <v>397</v>
      </c>
      <c r="C26">
        <v>93.584270000000004</v>
      </c>
      <c r="D26">
        <v>96.855819999999994</v>
      </c>
      <c r="E26">
        <v>32.805349999999997</v>
      </c>
      <c r="F26">
        <v>462.42309999999998</v>
      </c>
      <c r="G26">
        <v>10.67272</v>
      </c>
      <c r="H26">
        <v>60.778930000000003</v>
      </c>
      <c r="I26">
        <v>39.033830000000002</v>
      </c>
      <c r="J26">
        <v>36.141379999999998</v>
      </c>
      <c r="K26">
        <v>23.132680000000001</v>
      </c>
      <c r="L26">
        <v>629.54920000000004</v>
      </c>
      <c r="M26">
        <v>14.53</v>
      </c>
      <c r="N26">
        <v>60.778930000000003</v>
      </c>
      <c r="O26">
        <v>54.552970000000002</v>
      </c>
      <c r="P26">
        <v>36.141379999999998</v>
      </c>
      <c r="Q26">
        <v>11.98545</v>
      </c>
    </row>
    <row r="27" spans="1:17" x14ac:dyDescent="0.2">
      <c r="A27" s="358">
        <v>25</v>
      </c>
      <c r="B27" t="s">
        <v>398</v>
      </c>
      <c r="C27">
        <v>95.168369999999996</v>
      </c>
      <c r="D27">
        <v>100.0102</v>
      </c>
      <c r="E27">
        <v>31.322780000000002</v>
      </c>
      <c r="F27">
        <v>828.22389999999996</v>
      </c>
      <c r="G27">
        <v>24.059899999999999</v>
      </c>
      <c r="H27">
        <v>63.845590000000001</v>
      </c>
      <c r="I27">
        <v>77.505350000000007</v>
      </c>
      <c r="J27">
        <v>-7.1352539999999998</v>
      </c>
      <c r="K27">
        <v>15.40695</v>
      </c>
      <c r="L27">
        <v>769.12810000000002</v>
      </c>
      <c r="M27">
        <v>22.343170000000001</v>
      </c>
      <c r="N27">
        <v>63.845590000000001</v>
      </c>
      <c r="O27">
        <v>55.912430000000001</v>
      </c>
      <c r="P27">
        <v>-7.1352539999999998</v>
      </c>
      <c r="Q27">
        <v>9.6652889999999996</v>
      </c>
    </row>
    <row r="28" spans="1:17" x14ac:dyDescent="0.2">
      <c r="A28" s="358">
        <v>26</v>
      </c>
      <c r="B28" t="s">
        <v>399</v>
      </c>
      <c r="C28">
        <v>92.20581</v>
      </c>
      <c r="D28">
        <v>95.167079999999999</v>
      </c>
      <c r="E28">
        <v>31.010649999999998</v>
      </c>
      <c r="F28">
        <v>622.85069999999996</v>
      </c>
      <c r="G28">
        <v>22.777650000000001</v>
      </c>
      <c r="H28">
        <v>61.195160000000001</v>
      </c>
      <c r="I28">
        <v>18.963339999999999</v>
      </c>
      <c r="J28">
        <v>-7.884455</v>
      </c>
      <c r="K28">
        <v>15.834680000000001</v>
      </c>
      <c r="L28">
        <v>573.7423</v>
      </c>
      <c r="M28">
        <v>20.981760000000001</v>
      </c>
      <c r="N28">
        <v>61.195160000000001</v>
      </c>
      <c r="O28">
        <v>11.207520000000001</v>
      </c>
      <c r="P28">
        <v>-7.884455</v>
      </c>
      <c r="Q28">
        <v>9.973929</v>
      </c>
    </row>
    <row r="29" spans="1:17" x14ac:dyDescent="0.2">
      <c r="A29" s="358">
        <v>27</v>
      </c>
      <c r="B29" t="s">
        <v>400</v>
      </c>
      <c r="C29">
        <v>90.152479999999997</v>
      </c>
      <c r="D29">
        <v>92.281199999999998</v>
      </c>
      <c r="E29">
        <v>33.389229999999998</v>
      </c>
      <c r="F29">
        <v>828.25160000000005</v>
      </c>
      <c r="G29">
        <v>38.132710000000003</v>
      </c>
      <c r="H29">
        <v>56.763249999999999</v>
      </c>
      <c r="I29">
        <v>91.251499999999993</v>
      </c>
      <c r="J29">
        <v>-9.7440479999999994</v>
      </c>
      <c r="K29">
        <v>12.23812</v>
      </c>
      <c r="L29">
        <v>747.54639999999995</v>
      </c>
      <c r="M29">
        <v>34.41704</v>
      </c>
      <c r="N29">
        <v>56.763249999999999</v>
      </c>
      <c r="O29">
        <v>27.552309999999999</v>
      </c>
      <c r="P29">
        <v>-9.7440479999999994</v>
      </c>
      <c r="Q29">
        <v>7.7875430000000003</v>
      </c>
    </row>
    <row r="30" spans="1:17" x14ac:dyDescent="0.2">
      <c r="A30" s="358">
        <v>28</v>
      </c>
      <c r="B30" t="s">
        <v>401</v>
      </c>
      <c r="C30">
        <v>90.227969999999999</v>
      </c>
      <c r="D30">
        <v>94.664389999999997</v>
      </c>
      <c r="E30">
        <v>31.27694</v>
      </c>
      <c r="F30">
        <v>1363.2629999999999</v>
      </c>
      <c r="G30">
        <v>79.028369999999995</v>
      </c>
      <c r="H30">
        <v>58.951030000000003</v>
      </c>
      <c r="I30">
        <v>47.793210000000002</v>
      </c>
      <c r="J30">
        <v>5.683446</v>
      </c>
      <c r="K30">
        <v>8.5010410000000007</v>
      </c>
      <c r="L30">
        <v>1440.7439999999999</v>
      </c>
      <c r="M30">
        <v>83.519909999999996</v>
      </c>
      <c r="N30">
        <v>58.951030000000003</v>
      </c>
      <c r="O30">
        <v>21.895230000000002</v>
      </c>
      <c r="P30">
        <v>5.683446</v>
      </c>
      <c r="Q30">
        <v>4.999104</v>
      </c>
    </row>
    <row r="31" spans="1:17" x14ac:dyDescent="0.2">
      <c r="A31" s="358">
        <v>29</v>
      </c>
      <c r="B31" t="s">
        <v>402</v>
      </c>
      <c r="C31">
        <v>92.89967</v>
      </c>
      <c r="D31">
        <v>95.611760000000004</v>
      </c>
      <c r="E31">
        <v>31.045369999999998</v>
      </c>
      <c r="F31">
        <v>923.05150000000003</v>
      </c>
      <c r="G31">
        <v>67.3643</v>
      </c>
      <c r="H31">
        <v>61.854300000000002</v>
      </c>
      <c r="I31">
        <v>47.517659999999999</v>
      </c>
      <c r="J31">
        <v>5.1120279999999996</v>
      </c>
      <c r="K31">
        <v>9.207649</v>
      </c>
      <c r="L31">
        <v>970.23820000000001</v>
      </c>
      <c r="M31">
        <v>70.807990000000004</v>
      </c>
      <c r="N31">
        <v>61.854300000000002</v>
      </c>
      <c r="O31">
        <v>36.748890000000003</v>
      </c>
      <c r="P31">
        <v>5.1120279999999996</v>
      </c>
      <c r="Q31">
        <v>5.4293279999999999</v>
      </c>
    </row>
    <row r="32" spans="1:17" x14ac:dyDescent="0.2">
      <c r="A32" s="358">
        <v>30</v>
      </c>
      <c r="B32" t="s">
        <v>403</v>
      </c>
      <c r="C32">
        <v>93.701430000000002</v>
      </c>
      <c r="D32">
        <v>96.279439999999994</v>
      </c>
      <c r="E32">
        <v>31.46144</v>
      </c>
      <c r="F32">
        <v>992.9556</v>
      </c>
      <c r="G32">
        <v>91.222840000000005</v>
      </c>
      <c r="H32">
        <v>62.239989999999999</v>
      </c>
      <c r="I32">
        <v>56.859490000000001</v>
      </c>
      <c r="J32">
        <v>8.2762130000000003</v>
      </c>
      <c r="K32">
        <v>7.9124660000000002</v>
      </c>
      <c r="L32">
        <v>1075.135</v>
      </c>
      <c r="M32">
        <v>98.772639999999996</v>
      </c>
      <c r="N32">
        <v>62.239989999999999</v>
      </c>
      <c r="O32">
        <v>25.961400000000001</v>
      </c>
      <c r="P32">
        <v>8.2762130000000003</v>
      </c>
      <c r="Q32">
        <v>4.5969410000000002</v>
      </c>
    </row>
    <row r="33" spans="1:17" x14ac:dyDescent="0.2">
      <c r="A33" s="358">
        <v>31</v>
      </c>
      <c r="B33" t="s">
        <v>404</v>
      </c>
      <c r="C33">
        <v>89.096609999999998</v>
      </c>
      <c r="D33">
        <v>92.753489999999999</v>
      </c>
      <c r="E33">
        <v>30.43187</v>
      </c>
      <c r="F33">
        <v>1133.068</v>
      </c>
      <c r="G33">
        <v>131.05070000000001</v>
      </c>
      <c r="H33">
        <v>58.664740000000002</v>
      </c>
      <c r="I33">
        <v>59.502369999999999</v>
      </c>
      <c r="J33">
        <v>2.5489809999999999</v>
      </c>
      <c r="K33">
        <v>6.6015220000000001</v>
      </c>
      <c r="L33">
        <v>1161.95</v>
      </c>
      <c r="M33">
        <v>134.39109999999999</v>
      </c>
      <c r="N33">
        <v>58.664740000000002</v>
      </c>
      <c r="O33">
        <v>27.69989</v>
      </c>
      <c r="P33">
        <v>2.5489809999999999</v>
      </c>
      <c r="Q33">
        <v>3.9409589999999999</v>
      </c>
    </row>
    <row r="34" spans="1:17" x14ac:dyDescent="0.2">
      <c r="A34" s="358">
        <v>32</v>
      </c>
      <c r="B34" t="s">
        <v>405</v>
      </c>
      <c r="C34">
        <v>90.51782</v>
      </c>
      <c r="D34">
        <v>94.238110000000006</v>
      </c>
      <c r="E34">
        <v>27.2775</v>
      </c>
      <c r="F34">
        <v>1037.2570000000001</v>
      </c>
      <c r="G34">
        <v>151.0247</v>
      </c>
      <c r="H34">
        <v>63.24033</v>
      </c>
      <c r="I34">
        <v>104.2286</v>
      </c>
      <c r="J34">
        <v>1.885426</v>
      </c>
      <c r="K34">
        <v>6.1494980000000004</v>
      </c>
      <c r="L34">
        <v>1056.8140000000001</v>
      </c>
      <c r="M34">
        <v>153.87209999999999</v>
      </c>
      <c r="N34">
        <v>63.24033</v>
      </c>
      <c r="O34">
        <v>37.634549999999997</v>
      </c>
      <c r="P34">
        <v>1.885426</v>
      </c>
      <c r="Q34">
        <v>3.6830470000000002</v>
      </c>
    </row>
    <row r="35" spans="1:17" x14ac:dyDescent="0.2">
      <c r="A35" s="358">
        <v>33</v>
      </c>
      <c r="B35" t="s">
        <v>406</v>
      </c>
      <c r="C35">
        <v>90.429900000000004</v>
      </c>
      <c r="D35">
        <v>94.826980000000006</v>
      </c>
      <c r="E35">
        <v>29.327549999999999</v>
      </c>
      <c r="F35">
        <v>1021.84</v>
      </c>
      <c r="G35">
        <v>187.3134</v>
      </c>
      <c r="H35">
        <v>61.102350000000001</v>
      </c>
      <c r="I35">
        <v>51.995220000000003</v>
      </c>
      <c r="J35">
        <v>-1.7452540000000001</v>
      </c>
      <c r="K35">
        <v>5.5217809999999998</v>
      </c>
      <c r="L35">
        <v>1004.006</v>
      </c>
      <c r="M35">
        <v>184.04429999999999</v>
      </c>
      <c r="N35">
        <v>61.102350000000001</v>
      </c>
      <c r="O35">
        <v>25.46292</v>
      </c>
      <c r="P35">
        <v>-1.7452540000000001</v>
      </c>
      <c r="Q35">
        <v>3.3676430000000002</v>
      </c>
    </row>
    <row r="36" spans="1:17" x14ac:dyDescent="0.2">
      <c r="A36" s="358">
        <v>34</v>
      </c>
      <c r="B36" t="s">
        <v>407</v>
      </c>
      <c r="C36">
        <v>89.018169999999998</v>
      </c>
      <c r="D36">
        <v>91.698260000000005</v>
      </c>
      <c r="E36">
        <v>35.065289999999997</v>
      </c>
      <c r="F36">
        <v>1058.134</v>
      </c>
      <c r="G36">
        <v>244.1857</v>
      </c>
      <c r="H36">
        <v>53.952869999999997</v>
      </c>
      <c r="I36">
        <v>63.0154</v>
      </c>
      <c r="J36">
        <v>1.8652200000000001</v>
      </c>
      <c r="K36">
        <v>4.8361929999999997</v>
      </c>
      <c r="L36">
        <v>1077.8710000000001</v>
      </c>
      <c r="M36">
        <v>248.74029999999999</v>
      </c>
      <c r="N36">
        <v>53.952869999999997</v>
      </c>
      <c r="O36">
        <v>22.634450000000001</v>
      </c>
      <c r="P36">
        <v>1.8652200000000001</v>
      </c>
      <c r="Q36">
        <v>2.8967710000000002</v>
      </c>
    </row>
    <row r="37" spans="1:17" x14ac:dyDescent="0.2">
      <c r="A37" s="358">
        <v>35</v>
      </c>
      <c r="B37" t="s">
        <v>408</v>
      </c>
      <c r="C37">
        <v>87.479089999999999</v>
      </c>
      <c r="D37">
        <v>90.857860000000002</v>
      </c>
      <c r="E37">
        <v>35.030769999999997</v>
      </c>
      <c r="F37">
        <v>1262.019</v>
      </c>
      <c r="G37">
        <v>366.64179999999999</v>
      </c>
      <c r="H37">
        <v>52.448309999999999</v>
      </c>
      <c r="I37">
        <v>37.696599999999997</v>
      </c>
      <c r="J37">
        <v>-3.8595619999999999</v>
      </c>
      <c r="K37">
        <v>3.9467780000000001</v>
      </c>
      <c r="L37">
        <v>1213.3109999999999</v>
      </c>
      <c r="M37">
        <v>352.49110000000002</v>
      </c>
      <c r="N37">
        <v>52.448309999999999</v>
      </c>
      <c r="O37">
        <v>16.58267</v>
      </c>
      <c r="P37">
        <v>-3.8595619999999999</v>
      </c>
      <c r="Q37">
        <v>2.4333979999999999</v>
      </c>
    </row>
    <row r="38" spans="1:17" x14ac:dyDescent="0.2">
      <c r="A38" s="358">
        <v>36</v>
      </c>
      <c r="B38" t="s">
        <v>409</v>
      </c>
      <c r="C38">
        <v>84.610529999999997</v>
      </c>
      <c r="D38">
        <v>87.550899999999999</v>
      </c>
      <c r="E38">
        <v>28.062139999999999</v>
      </c>
      <c r="F38">
        <v>1294.557</v>
      </c>
      <c r="G38">
        <v>473.47109999999998</v>
      </c>
      <c r="H38">
        <v>56.548389999999998</v>
      </c>
      <c r="I38">
        <v>54.099679999999999</v>
      </c>
      <c r="J38">
        <v>-2.3041900000000002</v>
      </c>
      <c r="K38">
        <v>3.4730970000000001</v>
      </c>
      <c r="L38">
        <v>1264.7280000000001</v>
      </c>
      <c r="M38">
        <v>462.56150000000002</v>
      </c>
      <c r="N38">
        <v>56.548389999999998</v>
      </c>
      <c r="O38">
        <v>26.244700000000002</v>
      </c>
      <c r="P38">
        <v>-2.3041900000000002</v>
      </c>
      <c r="Q38">
        <v>2.1242350000000001</v>
      </c>
    </row>
    <row r="39" spans="1:17" x14ac:dyDescent="0.2">
      <c r="A39" s="358">
        <v>37</v>
      </c>
      <c r="B39" t="s">
        <v>410</v>
      </c>
      <c r="C39">
        <v>81.121830000000003</v>
      </c>
      <c r="D39">
        <v>84.431430000000006</v>
      </c>
      <c r="E39">
        <v>24.980419999999999</v>
      </c>
      <c r="F39">
        <v>1179.5309999999999</v>
      </c>
      <c r="G39">
        <v>543.10320000000002</v>
      </c>
      <c r="H39">
        <v>56.141399999999997</v>
      </c>
      <c r="I39">
        <v>39.176879999999997</v>
      </c>
      <c r="J39">
        <v>3.880131</v>
      </c>
      <c r="K39">
        <v>3.2428170000000001</v>
      </c>
      <c r="L39">
        <v>1225.298</v>
      </c>
      <c r="M39">
        <v>564.17629999999997</v>
      </c>
      <c r="N39">
        <v>56.141399999999997</v>
      </c>
      <c r="O39">
        <v>19.91695</v>
      </c>
      <c r="P39">
        <v>3.880131</v>
      </c>
      <c r="Q39">
        <v>1.9234450000000001</v>
      </c>
    </row>
    <row r="40" spans="1:17" x14ac:dyDescent="0.2">
      <c r="A40" s="358">
        <v>38</v>
      </c>
      <c r="B40" t="s">
        <v>411</v>
      </c>
      <c r="C40">
        <v>83.724400000000003</v>
      </c>
      <c r="D40">
        <v>86.856449999999995</v>
      </c>
      <c r="E40">
        <v>25.552140000000001</v>
      </c>
      <c r="F40">
        <v>1087.021</v>
      </c>
      <c r="G40">
        <v>630.10260000000005</v>
      </c>
      <c r="H40">
        <v>58.172260000000001</v>
      </c>
      <c r="I40">
        <v>19.9374</v>
      </c>
      <c r="J40">
        <v>1.31253</v>
      </c>
      <c r="K40">
        <v>3.010634</v>
      </c>
      <c r="L40">
        <v>1101.289</v>
      </c>
      <c r="M40">
        <v>638.37289999999996</v>
      </c>
      <c r="N40">
        <v>58.172260000000001</v>
      </c>
      <c r="O40">
        <v>11.27577</v>
      </c>
      <c r="P40">
        <v>1.31253</v>
      </c>
      <c r="Q40">
        <v>1.8082149999999999</v>
      </c>
    </row>
    <row r="41" spans="1:17" x14ac:dyDescent="0.2">
      <c r="A41" s="358">
        <v>39</v>
      </c>
      <c r="B41" t="s">
        <v>412</v>
      </c>
      <c r="C41">
        <v>84.969989999999996</v>
      </c>
      <c r="D41">
        <v>87.425889999999995</v>
      </c>
      <c r="E41">
        <v>25.468350000000001</v>
      </c>
      <c r="F41">
        <v>996.46609999999998</v>
      </c>
      <c r="G41">
        <v>727.17110000000002</v>
      </c>
      <c r="H41">
        <v>59.501629999999999</v>
      </c>
      <c r="I41">
        <v>16.808150000000001</v>
      </c>
      <c r="J41">
        <v>0.185895</v>
      </c>
      <c r="K41">
        <v>2.8024979999999999</v>
      </c>
      <c r="L41">
        <v>998.3184</v>
      </c>
      <c r="M41">
        <v>728.52290000000005</v>
      </c>
      <c r="N41">
        <v>59.501629999999999</v>
      </c>
      <c r="O41">
        <v>9.1949100000000001</v>
      </c>
      <c r="P41">
        <v>0.185895</v>
      </c>
      <c r="Q41">
        <v>1.692644</v>
      </c>
    </row>
    <row r="42" spans="1:17" x14ac:dyDescent="0.2">
      <c r="A42" s="358">
        <v>40</v>
      </c>
      <c r="B42" t="s">
        <v>413</v>
      </c>
      <c r="C42">
        <v>85.699389999999994</v>
      </c>
      <c r="D42">
        <v>88.759159999999994</v>
      </c>
      <c r="E42">
        <v>26.175129999999999</v>
      </c>
      <c r="F42">
        <v>1027.4559999999999</v>
      </c>
      <c r="G42">
        <v>943.92349999999999</v>
      </c>
      <c r="H42">
        <v>59.524259999999998</v>
      </c>
      <c r="I42">
        <v>12.66211</v>
      </c>
      <c r="J42">
        <v>2.264929</v>
      </c>
      <c r="K42">
        <v>2.4597739999999999</v>
      </c>
      <c r="L42">
        <v>1050.7270000000001</v>
      </c>
      <c r="M42">
        <v>965.30269999999996</v>
      </c>
      <c r="N42">
        <v>59.524259999999998</v>
      </c>
      <c r="O42">
        <v>5.7311649999999998</v>
      </c>
      <c r="P42">
        <v>2.264929</v>
      </c>
      <c r="Q42">
        <v>1.4704680000000001</v>
      </c>
    </row>
    <row r="43" spans="1:17" x14ac:dyDescent="0.2">
      <c r="A43" s="358">
        <v>41</v>
      </c>
      <c r="B43" t="s">
        <v>414</v>
      </c>
      <c r="C43">
        <v>84.117890000000003</v>
      </c>
      <c r="D43">
        <v>86.037509999999997</v>
      </c>
      <c r="E43">
        <v>26.407900000000001</v>
      </c>
      <c r="F43">
        <v>1021.46</v>
      </c>
      <c r="G43">
        <v>1181.4010000000001</v>
      </c>
      <c r="H43">
        <v>57.709989999999998</v>
      </c>
      <c r="I43">
        <v>18.53931</v>
      </c>
      <c r="J43">
        <v>-1.1449689999999999</v>
      </c>
      <c r="K43">
        <v>2.1986949999999998</v>
      </c>
      <c r="L43">
        <v>1009.765</v>
      </c>
      <c r="M43">
        <v>1167.874</v>
      </c>
      <c r="N43">
        <v>57.709989999999998</v>
      </c>
      <c r="O43">
        <v>7.9694390000000004</v>
      </c>
      <c r="P43">
        <v>-1.1449689999999999</v>
      </c>
      <c r="Q43">
        <v>1.33687</v>
      </c>
    </row>
    <row r="44" spans="1:17" x14ac:dyDescent="0.2">
      <c r="A44" s="358">
        <v>42</v>
      </c>
      <c r="B44" t="s">
        <v>415</v>
      </c>
      <c r="C44">
        <v>83.398809999999997</v>
      </c>
      <c r="D44">
        <v>85.715260000000001</v>
      </c>
      <c r="E44">
        <v>25.631810000000002</v>
      </c>
      <c r="F44">
        <v>931.68129999999996</v>
      </c>
      <c r="G44">
        <v>1356.5650000000001</v>
      </c>
      <c r="H44">
        <v>57.767009999999999</v>
      </c>
      <c r="I44">
        <v>10.152699999999999</v>
      </c>
      <c r="J44">
        <v>1.171529</v>
      </c>
      <c r="K44">
        <v>2.0518390000000002</v>
      </c>
      <c r="L44">
        <v>942.59619999999995</v>
      </c>
      <c r="M44">
        <v>1372.4580000000001</v>
      </c>
      <c r="N44">
        <v>57.767009999999999</v>
      </c>
      <c r="O44">
        <v>4.4826870000000003</v>
      </c>
      <c r="P44">
        <v>1.171529</v>
      </c>
      <c r="Q44">
        <v>1.233212</v>
      </c>
    </row>
    <row r="45" spans="1:17" x14ac:dyDescent="0.2">
      <c r="A45" s="358">
        <v>43</v>
      </c>
      <c r="B45" t="s">
        <v>416</v>
      </c>
      <c r="C45">
        <v>82.280109999999993</v>
      </c>
      <c r="D45">
        <v>84.308689999999999</v>
      </c>
      <c r="E45">
        <v>20.275960000000001</v>
      </c>
      <c r="F45">
        <v>837.00450000000001</v>
      </c>
      <c r="G45">
        <v>1534.271</v>
      </c>
      <c r="H45">
        <v>62.004159999999999</v>
      </c>
      <c r="I45">
        <v>10.76627</v>
      </c>
      <c r="J45">
        <v>-0.23168920000000001</v>
      </c>
      <c r="K45">
        <v>1.929357</v>
      </c>
      <c r="L45">
        <v>835.0652</v>
      </c>
      <c r="M45">
        <v>1530.7159999999999</v>
      </c>
      <c r="N45">
        <v>62.004159999999999</v>
      </c>
      <c r="O45">
        <v>4.5742989999999999</v>
      </c>
      <c r="P45">
        <v>-0.23168920000000001</v>
      </c>
      <c r="Q45">
        <v>1.1677230000000001</v>
      </c>
    </row>
    <row r="46" spans="1:17" x14ac:dyDescent="0.2">
      <c r="A46" s="358">
        <v>44</v>
      </c>
    </row>
    <row r="47" spans="1:17" x14ac:dyDescent="0.2">
      <c r="A47" s="358">
        <v>45</v>
      </c>
      <c r="B47" t="s">
        <v>417</v>
      </c>
    </row>
    <row r="48" spans="1:17" x14ac:dyDescent="0.2">
      <c r="A48" s="358">
        <v>46</v>
      </c>
      <c r="B48" t="s">
        <v>418</v>
      </c>
      <c r="C48" t="s">
        <v>419</v>
      </c>
    </row>
    <row r="49" spans="1:8" x14ac:dyDescent="0.2">
      <c r="A49" s="358">
        <v>47</v>
      </c>
      <c r="B49" t="s">
        <v>420</v>
      </c>
      <c r="C49">
        <v>0</v>
      </c>
    </row>
    <row r="50" spans="1:8" x14ac:dyDescent="0.2">
      <c r="A50" s="358">
        <v>48</v>
      </c>
    </row>
    <row r="51" spans="1:8" x14ac:dyDescent="0.2">
      <c r="A51" s="358">
        <v>49</v>
      </c>
      <c r="B51" t="s">
        <v>421</v>
      </c>
    </row>
    <row r="52" spans="1:8" x14ac:dyDescent="0.2">
      <c r="A52" s="358">
        <v>50</v>
      </c>
      <c r="B52" t="s">
        <v>422</v>
      </c>
      <c r="F52" t="s">
        <v>423</v>
      </c>
      <c r="G52" t="s">
        <v>424</v>
      </c>
      <c r="H52" t="s">
        <v>425</v>
      </c>
    </row>
    <row r="53" spans="1:8" x14ac:dyDescent="0.2">
      <c r="A53" s="358">
        <v>51</v>
      </c>
      <c r="B53" t="s">
        <v>426</v>
      </c>
      <c r="C53" t="s">
        <v>427</v>
      </c>
      <c r="E53" t="s">
        <v>428</v>
      </c>
      <c r="F53" t="s">
        <v>344</v>
      </c>
      <c r="G53" t="s">
        <v>429</v>
      </c>
      <c r="H53" t="s">
        <v>430</v>
      </c>
    </row>
    <row r="54" spans="1:8" x14ac:dyDescent="0.2">
      <c r="A54" s="358">
        <v>52</v>
      </c>
      <c r="B54" t="s">
        <v>431</v>
      </c>
      <c r="C54" t="s">
        <v>432</v>
      </c>
      <c r="E54" t="s">
        <v>433</v>
      </c>
      <c r="F54" t="s">
        <v>434</v>
      </c>
      <c r="G54" t="s">
        <v>435</v>
      </c>
      <c r="H54" t="s">
        <v>436</v>
      </c>
    </row>
    <row r="55" spans="1:8" x14ac:dyDescent="0.2">
      <c r="A55" s="358">
        <v>53</v>
      </c>
      <c r="B55" t="s">
        <v>437</v>
      </c>
      <c r="E55" t="s">
        <v>438</v>
      </c>
      <c r="F55" t="s">
        <v>435</v>
      </c>
      <c r="G55" t="s">
        <v>435</v>
      </c>
      <c r="H55" t="s">
        <v>436</v>
      </c>
    </row>
    <row r="56" spans="1:8" x14ac:dyDescent="0.2">
      <c r="A56" s="358">
        <v>54</v>
      </c>
      <c r="B56" t="s">
        <v>426</v>
      </c>
      <c r="C56">
        <v>2</v>
      </c>
      <c r="E56" t="s">
        <v>439</v>
      </c>
      <c r="F56" t="s">
        <v>343</v>
      </c>
      <c r="G56" t="s">
        <v>344</v>
      </c>
      <c r="H56" t="s">
        <v>345</v>
      </c>
    </row>
    <row r="57" spans="1:8" x14ac:dyDescent="0.2">
      <c r="A57" s="358">
        <v>55</v>
      </c>
      <c r="B57" t="s">
        <v>431</v>
      </c>
      <c r="C57">
        <v>12</v>
      </c>
      <c r="E57" t="s">
        <v>440</v>
      </c>
      <c r="F57" t="s">
        <v>441</v>
      </c>
      <c r="G57" t="s">
        <v>442</v>
      </c>
      <c r="H57" t="s">
        <v>442</v>
      </c>
    </row>
    <row r="58" spans="1:8" x14ac:dyDescent="0.2">
      <c r="A58" s="358">
        <v>56</v>
      </c>
      <c r="B58" t="s">
        <v>439</v>
      </c>
      <c r="E58" t="s">
        <v>443</v>
      </c>
      <c r="F58" t="s">
        <v>444</v>
      </c>
      <c r="G58" t="s">
        <v>445</v>
      </c>
      <c r="H58" t="s">
        <v>445</v>
      </c>
    </row>
    <row r="59" spans="1:8" x14ac:dyDescent="0.2">
      <c r="A59" s="358">
        <v>57</v>
      </c>
      <c r="B59" t="s">
        <v>426</v>
      </c>
      <c r="C59">
        <v>4</v>
      </c>
      <c r="E59" t="s">
        <v>422</v>
      </c>
      <c r="F59" t="s">
        <v>446</v>
      </c>
      <c r="G59" t="s">
        <v>447</v>
      </c>
    </row>
    <row r="60" spans="1:8" x14ac:dyDescent="0.2">
      <c r="A60" s="358">
        <v>58</v>
      </c>
      <c r="B60" t="s">
        <v>431</v>
      </c>
      <c r="C60">
        <v>1</v>
      </c>
    </row>
    <row r="61" spans="1:8" x14ac:dyDescent="0.2">
      <c r="A61" s="358">
        <v>59</v>
      </c>
    </row>
    <row r="62" spans="1:8" x14ac:dyDescent="0.2">
      <c r="A62" s="358">
        <v>60</v>
      </c>
      <c r="B62" t="s">
        <v>448</v>
      </c>
      <c r="C62">
        <v>2</v>
      </c>
    </row>
    <row r="63" spans="1:8" x14ac:dyDescent="0.2">
      <c r="A63" s="358">
        <v>61</v>
      </c>
      <c r="B63" t="s">
        <v>449</v>
      </c>
      <c r="C63">
        <v>1</v>
      </c>
      <c r="D63">
        <v>2</v>
      </c>
    </row>
    <row r="64" spans="1:8" x14ac:dyDescent="0.2">
      <c r="A64" s="358">
        <v>62</v>
      </c>
      <c r="B64" t="s">
        <v>450</v>
      </c>
      <c r="C64">
        <v>4</v>
      </c>
      <c r="D64">
        <v>4</v>
      </c>
    </row>
    <row r="65" spans="1:4" x14ac:dyDescent="0.2">
      <c r="A65" s="358">
        <v>63</v>
      </c>
    </row>
    <row r="66" spans="1:4" x14ac:dyDescent="0.2">
      <c r="A66" s="358">
        <v>64</v>
      </c>
      <c r="B66" t="s">
        <v>451</v>
      </c>
      <c r="C66">
        <v>0</v>
      </c>
    </row>
    <row r="67" spans="1:4" x14ac:dyDescent="0.2">
      <c r="A67" s="358">
        <v>65</v>
      </c>
    </row>
    <row r="68" spans="1:4" x14ac:dyDescent="0.2">
      <c r="A68" s="358">
        <v>66</v>
      </c>
      <c r="B68" t="s">
        <v>452</v>
      </c>
    </row>
    <row r="69" spans="1:4" x14ac:dyDescent="0.2">
      <c r="A69" s="358">
        <v>67</v>
      </c>
      <c r="B69" t="s">
        <v>440</v>
      </c>
      <c r="C69" t="s">
        <v>442</v>
      </c>
    </row>
    <row r="70" spans="1:4" x14ac:dyDescent="0.2">
      <c r="A70" s="358">
        <v>68</v>
      </c>
      <c r="B70" t="s">
        <v>453</v>
      </c>
      <c r="C70" t="s">
        <v>454</v>
      </c>
    </row>
    <row r="71" spans="1:4" x14ac:dyDescent="0.2">
      <c r="A71" s="358">
        <v>69</v>
      </c>
      <c r="B71" t="s">
        <v>455</v>
      </c>
      <c r="C71">
        <v>85</v>
      </c>
      <c r="D71" t="s">
        <v>456</v>
      </c>
    </row>
    <row r="72" spans="1:4" x14ac:dyDescent="0.2">
      <c r="A72" s="358">
        <v>70</v>
      </c>
      <c r="B72" t="s">
        <v>457</v>
      </c>
      <c r="C72" t="s">
        <v>458</v>
      </c>
    </row>
    <row r="73" spans="1:4" x14ac:dyDescent="0.2">
      <c r="A73" s="358">
        <v>71</v>
      </c>
      <c r="B73" t="s">
        <v>459</v>
      </c>
      <c r="C73">
        <v>5</v>
      </c>
      <c r="D73" t="s">
        <v>460</v>
      </c>
    </row>
    <row r="74" spans="1:4" x14ac:dyDescent="0.2">
      <c r="A74" s="358">
        <v>72</v>
      </c>
      <c r="B74" t="s">
        <v>461</v>
      </c>
      <c r="C74">
        <v>8</v>
      </c>
    </row>
    <row r="75" spans="1:4" x14ac:dyDescent="0.2">
      <c r="A75" s="358">
        <v>73</v>
      </c>
      <c r="B75" t="s">
        <v>462</v>
      </c>
      <c r="C75">
        <v>8</v>
      </c>
    </row>
    <row r="76" spans="1:4" x14ac:dyDescent="0.2">
      <c r="A76" s="358">
        <v>74</v>
      </c>
    </row>
    <row r="77" spans="1:4" x14ac:dyDescent="0.2">
      <c r="A77" s="358">
        <v>75</v>
      </c>
      <c r="B77" t="s">
        <v>463</v>
      </c>
      <c r="C77" t="s">
        <v>464</v>
      </c>
    </row>
    <row r="78" spans="1:4" x14ac:dyDescent="0.2">
      <c r="A78" s="358">
        <v>76</v>
      </c>
      <c r="B78" t="s">
        <v>465</v>
      </c>
      <c r="C78" t="s">
        <v>331</v>
      </c>
    </row>
    <row r="79" spans="1:4" x14ac:dyDescent="0.2">
      <c r="A79" s="358">
        <v>77</v>
      </c>
      <c r="B79" t="s">
        <v>466</v>
      </c>
      <c r="C79">
        <v>20</v>
      </c>
      <c r="D79" t="s">
        <v>456</v>
      </c>
    </row>
    <row r="80" spans="1:4" x14ac:dyDescent="0.2">
      <c r="A80" s="358">
        <v>78</v>
      </c>
    </row>
    <row r="81" spans="1:41" x14ac:dyDescent="0.2">
      <c r="A81" s="358">
        <v>79</v>
      </c>
      <c r="C81" t="s">
        <v>467</v>
      </c>
      <c r="D81" t="s">
        <v>468</v>
      </c>
      <c r="E81" t="s">
        <v>469</v>
      </c>
    </row>
    <row r="82" spans="1:41" x14ac:dyDescent="0.2">
      <c r="A82" s="358">
        <v>80</v>
      </c>
      <c r="B82" t="s">
        <v>470</v>
      </c>
    </row>
    <row r="83" spans="1:41" x14ac:dyDescent="0.2">
      <c r="A83" s="358">
        <v>81</v>
      </c>
    </row>
    <row r="84" spans="1:41" x14ac:dyDescent="0.2">
      <c r="A84" s="358">
        <v>82</v>
      </c>
    </row>
    <row r="85" spans="1:41" x14ac:dyDescent="0.2">
      <c r="A85" s="358">
        <v>83</v>
      </c>
      <c r="B85" t="s">
        <v>351</v>
      </c>
    </row>
    <row r="86" spans="1:41" x14ac:dyDescent="0.2">
      <c r="A86" s="358">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8">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8">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8">
        <v>87</v>
      </c>
    </row>
    <row r="90" spans="1:41" x14ac:dyDescent="0.2">
      <c r="A90" s="358">
        <v>88</v>
      </c>
      <c r="B90" t="s">
        <v>486</v>
      </c>
    </row>
    <row r="91" spans="1:41" x14ac:dyDescent="0.2">
      <c r="A91" s="358">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8">
        <v>90</v>
      </c>
      <c r="B92" t="s">
        <v>490</v>
      </c>
      <c r="C92" s="359">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8">
        <v>91</v>
      </c>
      <c r="B93" t="s">
        <v>86</v>
      </c>
      <c r="C93" s="359">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8">
        <v>92</v>
      </c>
      <c r="B94" t="s">
        <v>86</v>
      </c>
      <c r="C94" s="359">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8">
        <v>93</v>
      </c>
      <c r="B95" t="s">
        <v>86</v>
      </c>
      <c r="C95" s="359">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8">
        <v>94</v>
      </c>
      <c r="B96" t="s">
        <v>86</v>
      </c>
      <c r="C96" s="359">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8">
        <v>95</v>
      </c>
      <c r="B97" t="s">
        <v>86</v>
      </c>
      <c r="C97" s="359">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8">
        <v>96</v>
      </c>
      <c r="B98" t="s">
        <v>86</v>
      </c>
      <c r="C98" s="359">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8">
        <v>97</v>
      </c>
      <c r="B99" t="s">
        <v>86</v>
      </c>
      <c r="C99" s="359">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8">
        <v>98</v>
      </c>
      <c r="B100" t="s">
        <v>86</v>
      </c>
      <c r="C100" s="359">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8">
        <v>99</v>
      </c>
      <c r="B101" t="s">
        <v>86</v>
      </c>
      <c r="C101" s="359">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8">
        <v>100</v>
      </c>
      <c r="B102" t="s">
        <v>86</v>
      </c>
      <c r="C102" s="359">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8">
        <v>101</v>
      </c>
      <c r="B103" t="s">
        <v>86</v>
      </c>
      <c r="C103" s="359">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8">
        <v>102</v>
      </c>
      <c r="B104" t="s">
        <v>491</v>
      </c>
      <c r="C104" s="359">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8">
        <v>103</v>
      </c>
      <c r="B105" t="s">
        <v>491</v>
      </c>
      <c r="C105" s="359">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8">
        <v>104</v>
      </c>
      <c r="B106" t="s">
        <v>491</v>
      </c>
      <c r="C106" s="359">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8">
        <v>105</v>
      </c>
      <c r="B107" t="s">
        <v>491</v>
      </c>
      <c r="C107" s="359">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8">
        <v>106</v>
      </c>
      <c r="B108" t="s">
        <v>491</v>
      </c>
      <c r="C108" s="359">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8">
        <v>107</v>
      </c>
      <c r="B109" t="s">
        <v>491</v>
      </c>
      <c r="C109" s="359">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8">
        <v>108</v>
      </c>
      <c r="B110" t="s">
        <v>491</v>
      </c>
      <c r="C110" s="359">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8">
        <v>109</v>
      </c>
      <c r="B111" t="s">
        <v>491</v>
      </c>
      <c r="C111" s="359">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8">
        <v>110</v>
      </c>
      <c r="B112" t="s">
        <v>491</v>
      </c>
      <c r="C112" s="359">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8">
        <v>111</v>
      </c>
      <c r="B113" t="s">
        <v>491</v>
      </c>
      <c r="C113" s="359">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8">
        <v>112</v>
      </c>
      <c r="B114" t="s">
        <v>491</v>
      </c>
      <c r="C114" s="359">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8">
        <v>113</v>
      </c>
      <c r="B115" t="s">
        <v>492</v>
      </c>
      <c r="C115" s="359">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8">
        <v>114</v>
      </c>
      <c r="B116" t="s">
        <v>492</v>
      </c>
      <c r="C116" s="359">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8">
        <v>115</v>
      </c>
      <c r="B117" t="s">
        <v>492</v>
      </c>
      <c r="C117" s="359">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8">
        <v>116</v>
      </c>
      <c r="B118" t="s">
        <v>492</v>
      </c>
      <c r="C118" s="359">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8">
        <v>117</v>
      </c>
      <c r="B119" t="s">
        <v>492</v>
      </c>
      <c r="C119" s="359">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8">
        <v>118</v>
      </c>
      <c r="B120" t="s">
        <v>492</v>
      </c>
      <c r="C120" s="359">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65</v>
      </c>
      <c r="D3">
        <v>61.8</v>
      </c>
      <c r="E3">
        <v>72.5</v>
      </c>
      <c r="F3">
        <v>65.8</v>
      </c>
      <c r="G3">
        <v>55.4</v>
      </c>
      <c r="H3">
        <v>52.7</v>
      </c>
      <c r="I3">
        <v>42.7</v>
      </c>
      <c r="J3">
        <v>30.9</v>
      </c>
      <c r="K3">
        <v>25.3</v>
      </c>
      <c r="L3">
        <v>21.5</v>
      </c>
      <c r="M3">
        <v>16.5</v>
      </c>
      <c r="N3">
        <v>15.3</v>
      </c>
    </row>
    <row r="4" spans="1:38" x14ac:dyDescent="0.2">
      <c r="A4" s="358">
        <v>2</v>
      </c>
      <c r="B4" t="s">
        <v>329</v>
      </c>
      <c r="C4">
        <v>77.900000000000006</v>
      </c>
      <c r="D4">
        <v>66.099999999999994</v>
      </c>
      <c r="E4">
        <v>75.599999999999994</v>
      </c>
      <c r="F4">
        <v>68.2</v>
      </c>
      <c r="G4">
        <v>57</v>
      </c>
      <c r="H4">
        <v>61.8</v>
      </c>
      <c r="I4">
        <v>44.1</v>
      </c>
      <c r="J4">
        <v>36.1</v>
      </c>
      <c r="K4">
        <v>33.799999999999997</v>
      </c>
      <c r="L4">
        <v>31.5</v>
      </c>
      <c r="M4">
        <v>19.899999999999999</v>
      </c>
      <c r="N4">
        <v>17.2</v>
      </c>
    </row>
    <row r="5" spans="1:38" x14ac:dyDescent="0.2">
      <c r="A5" s="358">
        <v>3</v>
      </c>
      <c r="B5" t="s">
        <v>330</v>
      </c>
      <c r="C5">
        <v>61.9</v>
      </c>
      <c r="D5">
        <v>59.4</v>
      </c>
      <c r="E5">
        <v>68.599999999999994</v>
      </c>
      <c r="F5">
        <v>63.5</v>
      </c>
      <c r="G5">
        <v>53.7</v>
      </c>
      <c r="H5">
        <v>49.5</v>
      </c>
      <c r="I5">
        <v>41.6</v>
      </c>
      <c r="J5">
        <v>29.3</v>
      </c>
      <c r="K5">
        <v>22</v>
      </c>
      <c r="L5">
        <v>15.5</v>
      </c>
      <c r="M5">
        <v>14.6</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60.4</v>
      </c>
      <c r="D9">
        <v>57.9</v>
      </c>
      <c r="E9">
        <v>63.5</v>
      </c>
      <c r="F9">
        <v>52.4</v>
      </c>
      <c r="G9">
        <v>56.7</v>
      </c>
      <c r="H9">
        <v>59.7</v>
      </c>
      <c r="I9">
        <v>60.2</v>
      </c>
      <c r="J9">
        <v>69</v>
      </c>
      <c r="K9">
        <v>69.400000000000006</v>
      </c>
      <c r="L9">
        <v>64</v>
      </c>
      <c r="M9">
        <v>58.7</v>
      </c>
      <c r="N9">
        <v>50.3</v>
      </c>
      <c r="O9">
        <v>50.5</v>
      </c>
      <c r="P9">
        <v>53</v>
      </c>
      <c r="Q9">
        <v>45.3</v>
      </c>
      <c r="R9">
        <v>49.1</v>
      </c>
      <c r="S9">
        <v>45.9</v>
      </c>
      <c r="T9">
        <v>48.2</v>
      </c>
      <c r="U9">
        <v>40.5</v>
      </c>
      <c r="V9">
        <v>36.1</v>
      </c>
      <c r="W9">
        <v>31.1</v>
      </c>
      <c r="X9">
        <v>28.2</v>
      </c>
      <c r="Y9">
        <v>25.4</v>
      </c>
      <c r="Z9">
        <v>24.1</v>
      </c>
      <c r="AA9">
        <v>22.5</v>
      </c>
      <c r="AB9">
        <v>21.3</v>
      </c>
      <c r="AC9">
        <v>16.7</v>
      </c>
      <c r="AD9">
        <v>14.5</v>
      </c>
      <c r="AE9">
        <v>18.600000000000001</v>
      </c>
      <c r="AF9">
        <v>16</v>
      </c>
      <c r="AG9">
        <v>12.6</v>
      </c>
      <c r="AH9">
        <v>11.6</v>
      </c>
      <c r="AI9">
        <v>10.8</v>
      </c>
      <c r="AJ9">
        <v>10.4</v>
      </c>
      <c r="AK9">
        <v>10.3</v>
      </c>
      <c r="AL9">
        <v>10.9</v>
      </c>
    </row>
    <row r="10" spans="1:38" x14ac:dyDescent="0.2">
      <c r="A10" s="358">
        <v>8</v>
      </c>
      <c r="B10" t="s">
        <v>333</v>
      </c>
      <c r="C10">
        <v>74.2</v>
      </c>
      <c r="D10">
        <v>70.5</v>
      </c>
      <c r="E10">
        <v>71.400000000000006</v>
      </c>
      <c r="F10">
        <v>69.2</v>
      </c>
      <c r="G10">
        <v>60.4</v>
      </c>
      <c r="H10">
        <v>62.5</v>
      </c>
      <c r="I10">
        <v>62.9</v>
      </c>
      <c r="J10">
        <v>72</v>
      </c>
      <c r="K10">
        <v>73.099999999999994</v>
      </c>
      <c r="L10">
        <v>67.3</v>
      </c>
      <c r="M10">
        <v>62.1</v>
      </c>
      <c r="N10">
        <v>52.8</v>
      </c>
      <c r="O10">
        <v>52.8</v>
      </c>
      <c r="P10">
        <v>55.7</v>
      </c>
      <c r="Q10">
        <v>48.5</v>
      </c>
      <c r="R10">
        <v>61.6</v>
      </c>
      <c r="S10">
        <v>50.7</v>
      </c>
      <c r="T10">
        <v>50.9</v>
      </c>
      <c r="U10">
        <v>44.3</v>
      </c>
      <c r="V10">
        <v>38</v>
      </c>
      <c r="W10">
        <v>34.299999999999997</v>
      </c>
      <c r="X10">
        <v>32.5</v>
      </c>
      <c r="Y10">
        <v>34.1</v>
      </c>
      <c r="Z10">
        <v>29.4</v>
      </c>
      <c r="AA10">
        <v>30.3</v>
      </c>
      <c r="AB10">
        <v>32</v>
      </c>
      <c r="AC10">
        <v>23.8</v>
      </c>
      <c r="AD10">
        <v>19.7</v>
      </c>
      <c r="AE10">
        <v>29.7</v>
      </c>
      <c r="AF10">
        <v>26.2</v>
      </c>
      <c r="AG10">
        <v>16.899999999999999</v>
      </c>
      <c r="AH10">
        <v>15.3</v>
      </c>
      <c r="AI10">
        <v>14.8</v>
      </c>
      <c r="AJ10">
        <v>13.3</v>
      </c>
      <c r="AK10">
        <v>12.5</v>
      </c>
      <c r="AL10">
        <v>11.3</v>
      </c>
    </row>
    <row r="11" spans="1:38" x14ac:dyDescent="0.2">
      <c r="A11" s="358">
        <v>9</v>
      </c>
      <c r="B11" t="s">
        <v>334</v>
      </c>
      <c r="C11">
        <v>45.7</v>
      </c>
      <c r="D11">
        <v>43.4</v>
      </c>
      <c r="E11">
        <v>61.5</v>
      </c>
      <c r="F11">
        <v>47.2</v>
      </c>
      <c r="G11">
        <v>51.5</v>
      </c>
      <c r="H11">
        <v>57.3</v>
      </c>
      <c r="I11">
        <v>57.2</v>
      </c>
      <c r="J11">
        <v>63.5</v>
      </c>
      <c r="K11">
        <v>65.3</v>
      </c>
      <c r="L11">
        <v>59.9</v>
      </c>
      <c r="M11">
        <v>43.9</v>
      </c>
      <c r="N11">
        <v>41.2</v>
      </c>
      <c r="O11">
        <v>47.9</v>
      </c>
      <c r="P11">
        <v>48.6</v>
      </c>
      <c r="Q11">
        <v>41.7</v>
      </c>
      <c r="R11">
        <v>40.799999999999997</v>
      </c>
      <c r="S11">
        <v>41.5</v>
      </c>
      <c r="T11">
        <v>46.4</v>
      </c>
      <c r="U11">
        <v>38.6</v>
      </c>
      <c r="V11">
        <v>33.4</v>
      </c>
      <c r="W11">
        <v>29.6</v>
      </c>
      <c r="X11">
        <v>26.4</v>
      </c>
      <c r="Y11">
        <v>22.9</v>
      </c>
      <c r="Z11">
        <v>21.7</v>
      </c>
      <c r="AA11">
        <v>19</v>
      </c>
      <c r="AB11">
        <v>16.7</v>
      </c>
      <c r="AC11">
        <v>12.6</v>
      </c>
      <c r="AD11">
        <v>10.1</v>
      </c>
      <c r="AE11">
        <v>11.6</v>
      </c>
      <c r="AF11">
        <v>10.199999999999999</v>
      </c>
      <c r="AG11">
        <v>9.9</v>
      </c>
      <c r="AH11">
        <v>9.9</v>
      </c>
      <c r="AI11">
        <v>9.6999999999999993</v>
      </c>
      <c r="AJ11">
        <v>9.8000000000000007</v>
      </c>
      <c r="AK11">
        <v>9.9</v>
      </c>
      <c r="AL11">
        <v>10.4</v>
      </c>
    </row>
    <row r="12" spans="1:38" x14ac:dyDescent="0.2">
      <c r="A12" s="358">
        <v>10</v>
      </c>
    </row>
    <row r="13" spans="1:38" x14ac:dyDescent="0.2">
      <c r="A13" s="358">
        <v>11</v>
      </c>
      <c r="B13" t="s">
        <v>335</v>
      </c>
      <c r="C13">
        <v>73.506460000000004</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64.7</v>
      </c>
      <c r="D3">
        <v>61.8</v>
      </c>
      <c r="E3">
        <v>75.900000000000006</v>
      </c>
      <c r="F3">
        <v>61.1</v>
      </c>
      <c r="G3">
        <v>55.6</v>
      </c>
      <c r="H3">
        <v>48.6</v>
      </c>
      <c r="I3">
        <v>42.4</v>
      </c>
      <c r="J3">
        <v>30.2</v>
      </c>
      <c r="K3">
        <v>23.1</v>
      </c>
      <c r="L3">
        <v>17.399999999999999</v>
      </c>
      <c r="M3">
        <v>15.4</v>
      </c>
      <c r="N3">
        <v>15.2</v>
      </c>
    </row>
    <row r="4" spans="1:38" x14ac:dyDescent="0.2">
      <c r="A4" s="358">
        <v>2</v>
      </c>
      <c r="B4" t="s">
        <v>329</v>
      </c>
      <c r="C4">
        <v>76.5</v>
      </c>
      <c r="D4">
        <v>73.099999999999994</v>
      </c>
      <c r="E4">
        <v>78.900000000000006</v>
      </c>
      <c r="F4">
        <v>65.7</v>
      </c>
      <c r="G4">
        <v>60.6</v>
      </c>
      <c r="H4">
        <v>55.3</v>
      </c>
      <c r="I4">
        <v>52.9</v>
      </c>
      <c r="J4">
        <v>53.4</v>
      </c>
      <c r="K4">
        <v>53.2</v>
      </c>
      <c r="L4">
        <v>47.1</v>
      </c>
      <c r="M4">
        <v>40.700000000000003</v>
      </c>
      <c r="N4">
        <v>36.5</v>
      </c>
    </row>
    <row r="5" spans="1:38" x14ac:dyDescent="0.2">
      <c r="A5" s="358">
        <v>3</v>
      </c>
      <c r="B5" t="s">
        <v>330</v>
      </c>
      <c r="C5">
        <v>61.7</v>
      </c>
      <c r="D5">
        <v>59.6</v>
      </c>
      <c r="E5">
        <v>72</v>
      </c>
      <c r="F5">
        <v>59.6</v>
      </c>
      <c r="G5">
        <v>53.6</v>
      </c>
      <c r="H5">
        <v>47.3</v>
      </c>
      <c r="I5">
        <v>41.7</v>
      </c>
      <c r="J5">
        <v>28.9</v>
      </c>
      <c r="K5">
        <v>20.9</v>
      </c>
      <c r="L5">
        <v>13.6</v>
      </c>
      <c r="M5">
        <v>13.8</v>
      </c>
      <c r="N5">
        <v>14.9</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57.8</v>
      </c>
      <c r="D9">
        <v>57.6</v>
      </c>
      <c r="E9">
        <v>63.8</v>
      </c>
      <c r="F9">
        <v>56</v>
      </c>
      <c r="G9">
        <v>58.2</v>
      </c>
      <c r="H9">
        <v>59</v>
      </c>
      <c r="I9">
        <v>59.5</v>
      </c>
      <c r="J9">
        <v>70.5</v>
      </c>
      <c r="K9">
        <v>74.2</v>
      </c>
      <c r="L9">
        <v>57.4</v>
      </c>
      <c r="M9">
        <v>56.8</v>
      </c>
      <c r="N9">
        <v>45.9</v>
      </c>
      <c r="O9">
        <v>51.7</v>
      </c>
      <c r="P9">
        <v>52.9</v>
      </c>
      <c r="Q9">
        <v>44.4</v>
      </c>
      <c r="R9">
        <v>41</v>
      </c>
      <c r="S9">
        <v>44.3</v>
      </c>
      <c r="T9">
        <v>44.9</v>
      </c>
      <c r="U9">
        <v>40.200000000000003</v>
      </c>
      <c r="V9">
        <v>36.9</v>
      </c>
      <c r="W9">
        <v>31.8</v>
      </c>
      <c r="X9">
        <v>28</v>
      </c>
      <c r="Y9">
        <v>24.1</v>
      </c>
      <c r="Z9">
        <v>22.7</v>
      </c>
      <c r="AA9">
        <v>20.7</v>
      </c>
      <c r="AB9">
        <v>17.899999999999999</v>
      </c>
      <c r="AC9">
        <v>13.6</v>
      </c>
      <c r="AD9">
        <v>11.9</v>
      </c>
      <c r="AE9">
        <v>13.7</v>
      </c>
      <c r="AF9">
        <v>12</v>
      </c>
      <c r="AG9">
        <v>11.1</v>
      </c>
      <c r="AH9">
        <v>10.7</v>
      </c>
      <c r="AI9">
        <v>10.3</v>
      </c>
      <c r="AJ9">
        <v>10.1</v>
      </c>
      <c r="AK9">
        <v>10.199999999999999</v>
      </c>
      <c r="AL9">
        <v>11</v>
      </c>
    </row>
    <row r="10" spans="1:38" x14ac:dyDescent="0.2">
      <c r="A10" s="358">
        <v>8</v>
      </c>
      <c r="B10" t="s">
        <v>333</v>
      </c>
      <c r="C10">
        <v>69.900000000000006</v>
      </c>
      <c r="D10">
        <v>70.900000000000006</v>
      </c>
      <c r="E10">
        <v>72.900000000000006</v>
      </c>
      <c r="F10">
        <v>70.099999999999994</v>
      </c>
      <c r="G10">
        <v>70.400000000000006</v>
      </c>
      <c r="H10">
        <v>71.099999999999994</v>
      </c>
      <c r="I10">
        <v>69.8</v>
      </c>
      <c r="J10">
        <v>73.3</v>
      </c>
      <c r="K10">
        <v>77.2</v>
      </c>
      <c r="L10">
        <v>64.900000000000006</v>
      </c>
      <c r="M10">
        <v>59.1</v>
      </c>
      <c r="N10">
        <v>56.9</v>
      </c>
      <c r="O10">
        <v>57.3</v>
      </c>
      <c r="P10">
        <v>57.5</v>
      </c>
      <c r="Q10">
        <v>52.5</v>
      </c>
      <c r="R10">
        <v>49.7</v>
      </c>
      <c r="S10">
        <v>49.3</v>
      </c>
      <c r="T10">
        <v>49.5</v>
      </c>
      <c r="U10">
        <v>50.2</v>
      </c>
      <c r="V10">
        <v>48.8</v>
      </c>
      <c r="W10">
        <v>49</v>
      </c>
      <c r="X10">
        <v>51.5</v>
      </c>
      <c r="Y10">
        <v>49.3</v>
      </c>
      <c r="Z10">
        <v>50.1</v>
      </c>
      <c r="AA10">
        <v>49.2</v>
      </c>
      <c r="AB10">
        <v>51</v>
      </c>
      <c r="AC10">
        <v>47.5</v>
      </c>
      <c r="AD10">
        <v>43.6</v>
      </c>
      <c r="AE10">
        <v>43.7</v>
      </c>
      <c r="AF10">
        <v>39.200000000000003</v>
      </c>
      <c r="AG10">
        <v>37.4</v>
      </c>
      <c r="AH10">
        <v>35.299999999999997</v>
      </c>
      <c r="AI10">
        <v>32.4</v>
      </c>
      <c r="AJ10">
        <v>28.6</v>
      </c>
      <c r="AK10">
        <v>26.2</v>
      </c>
      <c r="AL10">
        <v>35.4</v>
      </c>
    </row>
    <row r="11" spans="1:38" x14ac:dyDescent="0.2">
      <c r="A11" s="358">
        <v>9</v>
      </c>
      <c r="B11" t="s">
        <v>334</v>
      </c>
      <c r="C11">
        <v>42</v>
      </c>
      <c r="D11">
        <v>42.1</v>
      </c>
      <c r="E11">
        <v>61.5</v>
      </c>
      <c r="F11">
        <v>46.7</v>
      </c>
      <c r="G11">
        <v>54</v>
      </c>
      <c r="H11">
        <v>57.3</v>
      </c>
      <c r="I11">
        <v>57.4</v>
      </c>
      <c r="J11">
        <v>67.099999999999994</v>
      </c>
      <c r="K11">
        <v>69.900000000000006</v>
      </c>
      <c r="L11">
        <v>54.6</v>
      </c>
      <c r="M11">
        <v>53</v>
      </c>
      <c r="N11">
        <v>44</v>
      </c>
      <c r="O11">
        <v>49.2</v>
      </c>
      <c r="P11">
        <v>50.4</v>
      </c>
      <c r="Q11">
        <v>41.9</v>
      </c>
      <c r="R11">
        <v>38.4</v>
      </c>
      <c r="S11">
        <v>42.4</v>
      </c>
      <c r="T11">
        <v>43.2</v>
      </c>
      <c r="U11">
        <v>39</v>
      </c>
      <c r="V11">
        <v>35.4</v>
      </c>
      <c r="W11">
        <v>30.8</v>
      </c>
      <c r="X11">
        <v>26.5</v>
      </c>
      <c r="Y11">
        <v>22.1</v>
      </c>
      <c r="Z11">
        <v>21</v>
      </c>
      <c r="AA11">
        <v>19</v>
      </c>
      <c r="AB11">
        <v>15.1</v>
      </c>
      <c r="AC11">
        <v>9.9</v>
      </c>
      <c r="AD11">
        <v>7.9</v>
      </c>
      <c r="AE11">
        <v>9.5</v>
      </c>
      <c r="AF11">
        <v>8.8000000000000007</v>
      </c>
      <c r="AG11">
        <v>8.6999999999999993</v>
      </c>
      <c r="AH11">
        <v>8.9</v>
      </c>
      <c r="AI11">
        <v>9.1</v>
      </c>
      <c r="AJ11">
        <v>9.5</v>
      </c>
      <c r="AK11">
        <v>9.9</v>
      </c>
      <c r="AL11">
        <v>10.8</v>
      </c>
    </row>
    <row r="12" spans="1:38" x14ac:dyDescent="0.2">
      <c r="A12" s="358">
        <v>10</v>
      </c>
    </row>
    <row r="13" spans="1:38" x14ac:dyDescent="0.2">
      <c r="A13" s="358">
        <v>11</v>
      </c>
      <c r="B13" t="s">
        <v>335</v>
      </c>
      <c r="C13">
        <v>76.09151</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63.9</v>
      </c>
      <c r="D3">
        <v>63.1</v>
      </c>
      <c r="E3">
        <v>74.599999999999994</v>
      </c>
      <c r="F3">
        <v>61.9</v>
      </c>
      <c r="G3">
        <v>55.2</v>
      </c>
      <c r="H3">
        <v>53.3</v>
      </c>
      <c r="I3">
        <v>42.5</v>
      </c>
      <c r="J3">
        <v>31.5</v>
      </c>
      <c r="K3">
        <v>23.5</v>
      </c>
      <c r="L3">
        <v>17.8</v>
      </c>
      <c r="M3">
        <v>14.3</v>
      </c>
      <c r="N3">
        <v>15</v>
      </c>
    </row>
    <row r="4" spans="1:38" x14ac:dyDescent="0.2">
      <c r="A4" s="358">
        <v>2</v>
      </c>
      <c r="B4" t="s">
        <v>329</v>
      </c>
      <c r="C4">
        <v>66.900000000000006</v>
      </c>
      <c r="D4">
        <v>68.5</v>
      </c>
      <c r="E4">
        <v>77</v>
      </c>
      <c r="F4">
        <v>63.4</v>
      </c>
      <c r="G4">
        <v>58.2</v>
      </c>
      <c r="H4">
        <v>56.5</v>
      </c>
      <c r="I4">
        <v>45.4</v>
      </c>
      <c r="J4">
        <v>36.299999999999997</v>
      </c>
      <c r="K4">
        <v>29.5</v>
      </c>
      <c r="L4">
        <v>24.4</v>
      </c>
      <c r="M4">
        <v>16</v>
      </c>
      <c r="N4">
        <v>16.7</v>
      </c>
    </row>
    <row r="5" spans="1:38" x14ac:dyDescent="0.2">
      <c r="A5" s="358">
        <v>3</v>
      </c>
      <c r="B5" t="s">
        <v>330</v>
      </c>
      <c r="C5">
        <v>62.5</v>
      </c>
      <c r="D5">
        <v>57.6</v>
      </c>
      <c r="E5">
        <v>72.5</v>
      </c>
      <c r="F5">
        <v>58.5</v>
      </c>
      <c r="G5">
        <v>51.8</v>
      </c>
      <c r="H5">
        <v>51.3</v>
      </c>
      <c r="I5">
        <v>41.1</v>
      </c>
      <c r="J5">
        <v>29.6</v>
      </c>
      <c r="K5">
        <v>21.3</v>
      </c>
      <c r="L5">
        <v>14.9</v>
      </c>
      <c r="M5">
        <v>13.8</v>
      </c>
      <c r="N5">
        <v>14.8</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54.3</v>
      </c>
      <c r="D9">
        <v>51.7</v>
      </c>
      <c r="E9">
        <v>63.1</v>
      </c>
      <c r="F9">
        <v>56.5</v>
      </c>
      <c r="G9">
        <v>59.6</v>
      </c>
      <c r="H9">
        <v>58.4</v>
      </c>
      <c r="I9">
        <v>59.6</v>
      </c>
      <c r="J9">
        <v>69.7</v>
      </c>
      <c r="K9">
        <v>72.5</v>
      </c>
      <c r="L9">
        <v>54.1</v>
      </c>
      <c r="M9">
        <v>60.5</v>
      </c>
      <c r="N9">
        <v>49.8</v>
      </c>
      <c r="O9">
        <v>50.7</v>
      </c>
      <c r="P9">
        <v>52.8</v>
      </c>
      <c r="Q9">
        <v>44.8</v>
      </c>
      <c r="R9">
        <v>46.8</v>
      </c>
      <c r="S9">
        <v>47.6</v>
      </c>
      <c r="T9">
        <v>50.3</v>
      </c>
      <c r="U9">
        <v>39.9</v>
      </c>
      <c r="V9">
        <v>35.6</v>
      </c>
      <c r="W9">
        <v>31.4</v>
      </c>
      <c r="X9">
        <v>29</v>
      </c>
      <c r="Y9">
        <v>25.6</v>
      </c>
      <c r="Z9">
        <v>24.2</v>
      </c>
      <c r="AA9">
        <v>21.1</v>
      </c>
      <c r="AB9">
        <v>17.899999999999999</v>
      </c>
      <c r="AC9">
        <v>14.2</v>
      </c>
      <c r="AD9">
        <v>12</v>
      </c>
      <c r="AE9">
        <v>14.7</v>
      </c>
      <c r="AF9">
        <v>11.8</v>
      </c>
      <c r="AG9">
        <v>9.6999999999999993</v>
      </c>
      <c r="AH9">
        <v>9.5</v>
      </c>
      <c r="AI9">
        <v>9.5</v>
      </c>
      <c r="AJ9">
        <v>9.8000000000000007</v>
      </c>
      <c r="AK9">
        <v>10.199999999999999</v>
      </c>
      <c r="AL9">
        <v>10.9</v>
      </c>
    </row>
    <row r="10" spans="1:38" x14ac:dyDescent="0.2">
      <c r="A10" s="358">
        <v>8</v>
      </c>
      <c r="B10" t="s">
        <v>333</v>
      </c>
      <c r="C10">
        <v>61.8</v>
      </c>
      <c r="D10">
        <v>56.9</v>
      </c>
      <c r="E10">
        <v>65.599999999999994</v>
      </c>
      <c r="F10">
        <v>65.400000000000006</v>
      </c>
      <c r="G10">
        <v>65.2</v>
      </c>
      <c r="H10">
        <v>60.4</v>
      </c>
      <c r="I10">
        <v>62.2</v>
      </c>
      <c r="J10">
        <v>71.599999999999994</v>
      </c>
      <c r="K10">
        <v>75.3</v>
      </c>
      <c r="L10">
        <v>55.4</v>
      </c>
      <c r="M10">
        <v>62.3</v>
      </c>
      <c r="N10">
        <v>52.1</v>
      </c>
      <c r="O10">
        <v>56.5</v>
      </c>
      <c r="P10">
        <v>55.2</v>
      </c>
      <c r="Q10">
        <v>47.6</v>
      </c>
      <c r="R10">
        <v>53.6</v>
      </c>
      <c r="S10">
        <v>50.4</v>
      </c>
      <c r="T10">
        <v>52.1</v>
      </c>
      <c r="U10">
        <v>42.7</v>
      </c>
      <c r="V10">
        <v>40.200000000000003</v>
      </c>
      <c r="W10">
        <v>36.9</v>
      </c>
      <c r="X10">
        <v>33.6</v>
      </c>
      <c r="Y10">
        <v>31.6</v>
      </c>
      <c r="Z10">
        <v>27.8</v>
      </c>
      <c r="AA10">
        <v>24.5</v>
      </c>
      <c r="AB10">
        <v>25.3</v>
      </c>
      <c r="AC10">
        <v>24.4</v>
      </c>
      <c r="AD10">
        <v>22.3</v>
      </c>
      <c r="AE10">
        <v>19.8</v>
      </c>
      <c r="AF10">
        <v>16.899999999999999</v>
      </c>
      <c r="AG10">
        <v>12</v>
      </c>
      <c r="AH10">
        <v>11.7</v>
      </c>
      <c r="AI10">
        <v>10.6</v>
      </c>
      <c r="AJ10">
        <v>10.9</v>
      </c>
      <c r="AK10">
        <v>13.6</v>
      </c>
      <c r="AL10">
        <v>11.3</v>
      </c>
    </row>
    <row r="11" spans="1:38" x14ac:dyDescent="0.2">
      <c r="A11" s="358">
        <v>9</v>
      </c>
      <c r="B11" t="s">
        <v>334</v>
      </c>
      <c r="C11">
        <v>44.1</v>
      </c>
      <c r="D11">
        <v>46.5</v>
      </c>
      <c r="E11">
        <v>61.8</v>
      </c>
      <c r="F11">
        <v>48</v>
      </c>
      <c r="G11">
        <v>53.7</v>
      </c>
      <c r="H11">
        <v>56.8</v>
      </c>
      <c r="I11">
        <v>56.9</v>
      </c>
      <c r="J11">
        <v>67.400000000000006</v>
      </c>
      <c r="K11">
        <v>69.8</v>
      </c>
      <c r="L11">
        <v>52.3</v>
      </c>
      <c r="M11">
        <v>58.2</v>
      </c>
      <c r="N11">
        <v>47.3</v>
      </c>
      <c r="O11">
        <v>47.9</v>
      </c>
      <c r="P11">
        <v>50.7</v>
      </c>
      <c r="Q11">
        <v>42.8</v>
      </c>
      <c r="R11">
        <v>40</v>
      </c>
      <c r="S11">
        <v>45.4</v>
      </c>
      <c r="T11">
        <v>47.9</v>
      </c>
      <c r="U11">
        <v>38.299999999999997</v>
      </c>
      <c r="V11">
        <v>33.9</v>
      </c>
      <c r="W11">
        <v>29</v>
      </c>
      <c r="X11">
        <v>25.4</v>
      </c>
      <c r="Y11">
        <v>23.3</v>
      </c>
      <c r="Z11">
        <v>22.3</v>
      </c>
      <c r="AA11">
        <v>19.3</v>
      </c>
      <c r="AB11">
        <v>15.4</v>
      </c>
      <c r="AC11">
        <v>10.5</v>
      </c>
      <c r="AD11">
        <v>8.6</v>
      </c>
      <c r="AE11">
        <v>11.3</v>
      </c>
      <c r="AF11">
        <v>9.5</v>
      </c>
      <c r="AG11">
        <v>8.8000000000000007</v>
      </c>
      <c r="AH11">
        <v>8.9</v>
      </c>
      <c r="AI11">
        <v>9.1999999999999993</v>
      </c>
      <c r="AJ11">
        <v>9</v>
      </c>
      <c r="AK11">
        <v>9.9</v>
      </c>
      <c r="AL11">
        <v>10.8</v>
      </c>
    </row>
    <row r="12" spans="1:38" x14ac:dyDescent="0.2">
      <c r="A12" s="358">
        <v>10</v>
      </c>
    </row>
    <row r="13" spans="1:38" x14ac:dyDescent="0.2">
      <c r="A13" s="358">
        <v>11</v>
      </c>
      <c r="B13" t="s">
        <v>335</v>
      </c>
      <c r="C13">
        <v>74.854349999999997</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61</v>
      </c>
      <c r="D3">
        <v>59</v>
      </c>
      <c r="E3">
        <v>69.8</v>
      </c>
      <c r="F3">
        <v>66.400000000000006</v>
      </c>
      <c r="G3">
        <v>56.1</v>
      </c>
      <c r="H3">
        <v>53.1</v>
      </c>
      <c r="I3">
        <v>44.4</v>
      </c>
      <c r="J3">
        <v>29.9</v>
      </c>
      <c r="K3">
        <v>24.3</v>
      </c>
      <c r="L3">
        <v>17.2</v>
      </c>
      <c r="M3">
        <v>14.5</v>
      </c>
      <c r="N3">
        <v>14.9</v>
      </c>
    </row>
    <row r="4" spans="1:38" x14ac:dyDescent="0.2">
      <c r="A4" s="358">
        <v>2</v>
      </c>
      <c r="B4" t="s">
        <v>329</v>
      </c>
      <c r="C4">
        <v>72</v>
      </c>
      <c r="D4">
        <v>67.7</v>
      </c>
      <c r="E4">
        <v>71.2</v>
      </c>
      <c r="F4">
        <v>68.3</v>
      </c>
      <c r="G4">
        <v>63.7</v>
      </c>
      <c r="H4">
        <v>54.5</v>
      </c>
      <c r="I4">
        <v>45.3</v>
      </c>
      <c r="J4">
        <v>50.4</v>
      </c>
      <c r="K4">
        <v>41.5</v>
      </c>
      <c r="L4">
        <v>46.6</v>
      </c>
      <c r="M4">
        <v>35.700000000000003</v>
      </c>
      <c r="N4">
        <v>23.4</v>
      </c>
    </row>
    <row r="5" spans="1:38" x14ac:dyDescent="0.2">
      <c r="A5" s="358">
        <v>3</v>
      </c>
      <c r="B5" t="s">
        <v>330</v>
      </c>
      <c r="C5">
        <v>59.4</v>
      </c>
      <c r="D5">
        <v>56.8</v>
      </c>
      <c r="E5">
        <v>67</v>
      </c>
      <c r="F5">
        <v>64.400000000000006</v>
      </c>
      <c r="G5">
        <v>53.6</v>
      </c>
      <c r="H5">
        <v>50.7</v>
      </c>
      <c r="I5">
        <v>42.6</v>
      </c>
      <c r="J5">
        <v>28.9</v>
      </c>
      <c r="K5">
        <v>20.9</v>
      </c>
      <c r="L5">
        <v>13.2</v>
      </c>
      <c r="M5">
        <v>13.8</v>
      </c>
      <c r="N5">
        <v>14.8</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56</v>
      </c>
      <c r="D9">
        <v>52.8</v>
      </c>
      <c r="E9">
        <v>60.2</v>
      </c>
      <c r="F9">
        <v>51</v>
      </c>
      <c r="G9">
        <v>56</v>
      </c>
      <c r="H9">
        <v>55.2</v>
      </c>
      <c r="I9">
        <v>55.5</v>
      </c>
      <c r="J9">
        <v>65.099999999999994</v>
      </c>
      <c r="K9">
        <v>67.7</v>
      </c>
      <c r="L9">
        <v>54.4</v>
      </c>
      <c r="M9">
        <v>65.599999999999994</v>
      </c>
      <c r="N9">
        <v>56.4</v>
      </c>
      <c r="O9">
        <v>47.6</v>
      </c>
      <c r="P9">
        <v>54</v>
      </c>
      <c r="Q9">
        <v>49.8</v>
      </c>
      <c r="R9">
        <v>43.6</v>
      </c>
      <c r="S9">
        <v>50</v>
      </c>
      <c r="T9">
        <v>49.1</v>
      </c>
      <c r="U9">
        <v>43.2</v>
      </c>
      <c r="V9">
        <v>36.299999999999997</v>
      </c>
      <c r="W9">
        <v>30</v>
      </c>
      <c r="X9">
        <v>27.5</v>
      </c>
      <c r="Y9">
        <v>23</v>
      </c>
      <c r="Z9">
        <v>23.5</v>
      </c>
      <c r="AA9">
        <v>21.7</v>
      </c>
      <c r="AB9">
        <v>19.399999999999999</v>
      </c>
      <c r="AC9">
        <v>14.1</v>
      </c>
      <c r="AD9">
        <v>13.1</v>
      </c>
      <c r="AE9">
        <v>12.3</v>
      </c>
      <c r="AF9">
        <v>11.6</v>
      </c>
      <c r="AG9">
        <v>10</v>
      </c>
      <c r="AH9">
        <v>9.6</v>
      </c>
      <c r="AI9">
        <v>9.6</v>
      </c>
      <c r="AJ9">
        <v>9.8000000000000007</v>
      </c>
      <c r="AK9">
        <v>10</v>
      </c>
      <c r="AL9">
        <v>10.8</v>
      </c>
    </row>
    <row r="10" spans="1:38" x14ac:dyDescent="0.2">
      <c r="A10" s="358">
        <v>8</v>
      </c>
      <c r="B10" t="s">
        <v>333</v>
      </c>
      <c r="C10">
        <v>69</v>
      </c>
      <c r="D10">
        <v>66.3</v>
      </c>
      <c r="E10">
        <v>65.599999999999994</v>
      </c>
      <c r="F10">
        <v>70.5</v>
      </c>
      <c r="G10">
        <v>63.6</v>
      </c>
      <c r="H10">
        <v>58.3</v>
      </c>
      <c r="I10">
        <v>57.6</v>
      </c>
      <c r="J10">
        <v>66.400000000000006</v>
      </c>
      <c r="K10">
        <v>69.3</v>
      </c>
      <c r="L10">
        <v>56.8</v>
      </c>
      <c r="M10">
        <v>67.7</v>
      </c>
      <c r="N10">
        <v>58.5</v>
      </c>
      <c r="O10">
        <v>49.2</v>
      </c>
      <c r="P10">
        <v>55.4</v>
      </c>
      <c r="Q10">
        <v>62.7</v>
      </c>
      <c r="R10">
        <v>45.7</v>
      </c>
      <c r="S10">
        <v>51.3</v>
      </c>
      <c r="T10">
        <v>50.7</v>
      </c>
      <c r="U10">
        <v>44.5</v>
      </c>
      <c r="V10">
        <v>37.4</v>
      </c>
      <c r="W10">
        <v>33</v>
      </c>
      <c r="X10">
        <v>33.200000000000003</v>
      </c>
      <c r="Y10">
        <v>34.1</v>
      </c>
      <c r="Z10">
        <v>33.700000000000003</v>
      </c>
      <c r="AA10">
        <v>46.3</v>
      </c>
      <c r="AB10">
        <v>56</v>
      </c>
      <c r="AC10">
        <v>37.6</v>
      </c>
      <c r="AD10">
        <v>35.9</v>
      </c>
      <c r="AE10">
        <v>41.1</v>
      </c>
      <c r="AF10">
        <v>43.4</v>
      </c>
      <c r="AG10">
        <v>29.9</v>
      </c>
      <c r="AH10">
        <v>31.3</v>
      </c>
      <c r="AI10">
        <v>26.2</v>
      </c>
      <c r="AJ10">
        <v>20.6</v>
      </c>
      <c r="AK10">
        <v>18.600000000000001</v>
      </c>
      <c r="AL10">
        <v>13.7</v>
      </c>
    </row>
    <row r="11" spans="1:38" x14ac:dyDescent="0.2">
      <c r="A11" s="358">
        <v>9</v>
      </c>
      <c r="B11" t="s">
        <v>334</v>
      </c>
      <c r="C11">
        <v>40.200000000000003</v>
      </c>
      <c r="D11">
        <v>39.200000000000003</v>
      </c>
      <c r="E11">
        <v>59.3</v>
      </c>
      <c r="F11">
        <v>45.3</v>
      </c>
      <c r="G11">
        <v>52.1</v>
      </c>
      <c r="H11">
        <v>53.6</v>
      </c>
      <c r="I11">
        <v>53</v>
      </c>
      <c r="J11">
        <v>63.5</v>
      </c>
      <c r="K11">
        <v>65.2</v>
      </c>
      <c r="L11">
        <v>52</v>
      </c>
      <c r="M11">
        <v>63.5</v>
      </c>
      <c r="N11">
        <v>53.8</v>
      </c>
      <c r="O11">
        <v>45.8</v>
      </c>
      <c r="P11">
        <v>51.3</v>
      </c>
      <c r="Q11">
        <v>44.5</v>
      </c>
      <c r="R11">
        <v>42.2</v>
      </c>
      <c r="S11">
        <v>48.5</v>
      </c>
      <c r="T11">
        <v>46.8</v>
      </c>
      <c r="U11">
        <v>40.6</v>
      </c>
      <c r="V11">
        <v>35.200000000000003</v>
      </c>
      <c r="W11">
        <v>29</v>
      </c>
      <c r="X11">
        <v>26.4</v>
      </c>
      <c r="Y11">
        <v>21.5</v>
      </c>
      <c r="Z11">
        <v>22.1</v>
      </c>
      <c r="AA11">
        <v>18.399999999999999</v>
      </c>
      <c r="AB11">
        <v>15.1</v>
      </c>
      <c r="AC11">
        <v>9.8000000000000007</v>
      </c>
      <c r="AD11">
        <v>7.4</v>
      </c>
      <c r="AE11">
        <v>8.8000000000000007</v>
      </c>
      <c r="AF11">
        <v>8.6</v>
      </c>
      <c r="AG11">
        <v>8.6</v>
      </c>
      <c r="AH11">
        <v>8.9</v>
      </c>
      <c r="AI11">
        <v>9.1999999999999993</v>
      </c>
      <c r="AJ11">
        <v>9.5</v>
      </c>
      <c r="AK11">
        <v>9.8000000000000007</v>
      </c>
      <c r="AL11">
        <v>10.7</v>
      </c>
    </row>
    <row r="12" spans="1:38" x14ac:dyDescent="0.2">
      <c r="A12" s="358">
        <v>10</v>
      </c>
    </row>
    <row r="13" spans="1:38" x14ac:dyDescent="0.2">
      <c r="A13" s="358">
        <v>11</v>
      </c>
      <c r="B13" t="s">
        <v>335</v>
      </c>
      <c r="C13">
        <v>71.637630000000001</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69.5</v>
      </c>
      <c r="D3">
        <v>67</v>
      </c>
      <c r="E3">
        <v>74.8</v>
      </c>
      <c r="F3">
        <v>66.8</v>
      </c>
      <c r="G3">
        <v>63.3</v>
      </c>
      <c r="H3">
        <v>76.099999999999994</v>
      </c>
      <c r="I3">
        <v>78</v>
      </c>
      <c r="J3">
        <v>76</v>
      </c>
      <c r="K3">
        <v>72.599999999999994</v>
      </c>
      <c r="L3">
        <v>61.8</v>
      </c>
      <c r="M3">
        <v>58.8</v>
      </c>
      <c r="N3">
        <v>50.7</v>
      </c>
    </row>
    <row r="4" spans="1:38" x14ac:dyDescent="0.2">
      <c r="A4" s="358">
        <v>2</v>
      </c>
      <c r="B4" t="s">
        <v>329</v>
      </c>
      <c r="C4">
        <v>82.9</v>
      </c>
      <c r="D4">
        <v>68.599999999999994</v>
      </c>
      <c r="E4">
        <v>77.400000000000006</v>
      </c>
      <c r="F4">
        <v>69.8</v>
      </c>
      <c r="G4">
        <v>66.099999999999994</v>
      </c>
      <c r="H4">
        <v>80.5</v>
      </c>
      <c r="I4">
        <v>79.8</v>
      </c>
      <c r="J4">
        <v>77.5</v>
      </c>
      <c r="K4">
        <v>74.3</v>
      </c>
      <c r="L4">
        <v>62.9</v>
      </c>
      <c r="M4">
        <v>60.2</v>
      </c>
      <c r="N4">
        <v>52.4</v>
      </c>
    </row>
    <row r="5" spans="1:38" x14ac:dyDescent="0.2">
      <c r="A5" s="358">
        <v>3</v>
      </c>
      <c r="B5" t="s">
        <v>330</v>
      </c>
      <c r="C5">
        <v>58.4</v>
      </c>
      <c r="D5">
        <v>51.5</v>
      </c>
      <c r="E5">
        <v>42.8</v>
      </c>
      <c r="F5">
        <v>57.8</v>
      </c>
      <c r="G5">
        <v>55.7</v>
      </c>
      <c r="H5">
        <v>70.900000000000006</v>
      </c>
      <c r="I5">
        <v>72.400000000000006</v>
      </c>
      <c r="J5">
        <v>69.3</v>
      </c>
      <c r="K5">
        <v>67.2</v>
      </c>
      <c r="L5">
        <v>56.5</v>
      </c>
      <c r="M5">
        <v>55.1</v>
      </c>
      <c r="N5">
        <v>47.6</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65.3</v>
      </c>
      <c r="D9">
        <v>63.1</v>
      </c>
      <c r="E9">
        <v>65.2</v>
      </c>
      <c r="F9">
        <v>52.2</v>
      </c>
      <c r="G9">
        <v>54.3</v>
      </c>
      <c r="H9">
        <v>66.599999999999994</v>
      </c>
      <c r="I9">
        <v>59</v>
      </c>
      <c r="J9">
        <v>68.3</v>
      </c>
      <c r="K9">
        <v>73.5</v>
      </c>
      <c r="L9">
        <v>64</v>
      </c>
      <c r="M9">
        <v>61.9</v>
      </c>
      <c r="N9">
        <v>50</v>
      </c>
      <c r="O9">
        <v>55.6</v>
      </c>
      <c r="P9">
        <v>61.5</v>
      </c>
      <c r="Q9">
        <v>55.9</v>
      </c>
      <c r="R9">
        <v>57.4</v>
      </c>
      <c r="S9">
        <v>72.099999999999994</v>
      </c>
      <c r="T9">
        <v>73.8</v>
      </c>
      <c r="U9">
        <v>74.3</v>
      </c>
      <c r="V9">
        <v>74.099999999999994</v>
      </c>
      <c r="W9">
        <v>70.7</v>
      </c>
      <c r="X9">
        <v>72.2</v>
      </c>
      <c r="Y9">
        <v>70.2</v>
      </c>
      <c r="Z9">
        <v>71.2</v>
      </c>
      <c r="AA9">
        <v>69.3</v>
      </c>
      <c r="AB9">
        <v>68.3</v>
      </c>
      <c r="AC9">
        <v>63.1</v>
      </c>
      <c r="AD9">
        <v>58.4</v>
      </c>
      <c r="AE9">
        <v>56.5</v>
      </c>
      <c r="AF9">
        <v>55.2</v>
      </c>
      <c r="AG9">
        <v>56</v>
      </c>
      <c r="AH9">
        <v>52.8</v>
      </c>
      <c r="AI9">
        <v>52.6</v>
      </c>
      <c r="AJ9">
        <v>48.1</v>
      </c>
      <c r="AK9">
        <v>44.4</v>
      </c>
      <c r="AL9">
        <v>42.3</v>
      </c>
    </row>
    <row r="10" spans="1:38" x14ac:dyDescent="0.2">
      <c r="A10" s="358">
        <v>8</v>
      </c>
      <c r="B10" t="s">
        <v>333</v>
      </c>
      <c r="C10">
        <v>80.7</v>
      </c>
      <c r="D10">
        <v>76.3</v>
      </c>
      <c r="E10">
        <v>69.2</v>
      </c>
      <c r="F10">
        <v>57.8</v>
      </c>
      <c r="G10">
        <v>59.8</v>
      </c>
      <c r="H10">
        <v>68.400000000000006</v>
      </c>
      <c r="I10">
        <v>61.2</v>
      </c>
      <c r="J10">
        <v>72.7</v>
      </c>
      <c r="K10">
        <v>76.900000000000006</v>
      </c>
      <c r="L10">
        <v>68</v>
      </c>
      <c r="M10">
        <v>66.7</v>
      </c>
      <c r="N10">
        <v>55.2</v>
      </c>
      <c r="O10">
        <v>60.9</v>
      </c>
      <c r="P10">
        <v>64.900000000000006</v>
      </c>
      <c r="Q10">
        <v>60.7</v>
      </c>
      <c r="R10">
        <v>60.9</v>
      </c>
      <c r="S10">
        <v>76</v>
      </c>
      <c r="T10">
        <v>78.599999999999994</v>
      </c>
      <c r="U10">
        <v>77.599999999999994</v>
      </c>
      <c r="V10">
        <v>76.8</v>
      </c>
      <c r="W10">
        <v>72.400000000000006</v>
      </c>
      <c r="X10">
        <v>74.900000000000006</v>
      </c>
      <c r="Y10">
        <v>73.400000000000006</v>
      </c>
      <c r="Z10">
        <v>73.8</v>
      </c>
      <c r="AA10">
        <v>71.099999999999994</v>
      </c>
      <c r="AB10">
        <v>70.400000000000006</v>
      </c>
      <c r="AC10">
        <v>65.400000000000006</v>
      </c>
      <c r="AD10">
        <v>59.8</v>
      </c>
      <c r="AE10">
        <v>57.6</v>
      </c>
      <c r="AF10">
        <v>56.7</v>
      </c>
      <c r="AG10">
        <v>57.5</v>
      </c>
      <c r="AH10">
        <v>54.3</v>
      </c>
      <c r="AI10">
        <v>55.7</v>
      </c>
      <c r="AJ10">
        <v>50</v>
      </c>
      <c r="AK10">
        <v>46</v>
      </c>
      <c r="AL10">
        <v>43.2</v>
      </c>
    </row>
    <row r="11" spans="1:38" x14ac:dyDescent="0.2">
      <c r="A11" s="358">
        <v>9</v>
      </c>
      <c r="B11" t="s">
        <v>334</v>
      </c>
      <c r="C11">
        <v>46.9</v>
      </c>
      <c r="D11">
        <v>42</v>
      </c>
      <c r="E11">
        <v>49.2</v>
      </c>
      <c r="F11">
        <v>46.5</v>
      </c>
      <c r="G11">
        <v>44.3</v>
      </c>
      <c r="H11">
        <v>46.6</v>
      </c>
      <c r="I11">
        <v>38.6</v>
      </c>
      <c r="J11">
        <v>34.4</v>
      </c>
      <c r="K11">
        <v>37.9</v>
      </c>
      <c r="L11">
        <v>44.7</v>
      </c>
      <c r="M11">
        <v>44.1</v>
      </c>
      <c r="N11">
        <v>38.299999999999997</v>
      </c>
      <c r="O11">
        <v>47.6</v>
      </c>
      <c r="P11">
        <v>49</v>
      </c>
      <c r="Q11">
        <v>44.9</v>
      </c>
      <c r="R11">
        <v>47.8</v>
      </c>
      <c r="S11">
        <v>67.7</v>
      </c>
      <c r="T11">
        <v>67.5</v>
      </c>
      <c r="U11">
        <v>64.900000000000006</v>
      </c>
      <c r="V11">
        <v>67.7</v>
      </c>
      <c r="W11">
        <v>68.599999999999994</v>
      </c>
      <c r="X11">
        <v>66.599999999999994</v>
      </c>
      <c r="Y11">
        <v>62.3</v>
      </c>
      <c r="Z11">
        <v>62.9</v>
      </c>
      <c r="AA11">
        <v>62</v>
      </c>
      <c r="AB11">
        <v>64.2</v>
      </c>
      <c r="AC11">
        <v>57.7</v>
      </c>
      <c r="AD11">
        <v>52.9</v>
      </c>
      <c r="AE11">
        <v>50.6</v>
      </c>
      <c r="AF11">
        <v>49.9</v>
      </c>
      <c r="AG11">
        <v>52</v>
      </c>
      <c r="AH11">
        <v>49.7</v>
      </c>
      <c r="AI11">
        <v>48.7</v>
      </c>
      <c r="AJ11">
        <v>44.2</v>
      </c>
      <c r="AK11">
        <v>41.5</v>
      </c>
      <c r="AL11">
        <v>41.5</v>
      </c>
    </row>
    <row r="12" spans="1:38" x14ac:dyDescent="0.2">
      <c r="A12" s="358">
        <v>10</v>
      </c>
    </row>
    <row r="13" spans="1:38" x14ac:dyDescent="0.2">
      <c r="A13" s="358">
        <v>11</v>
      </c>
      <c r="B13" t="s">
        <v>335</v>
      </c>
      <c r="C13">
        <v>76.168760000000006</v>
      </c>
    </row>
    <row r="14" spans="1:38" x14ac:dyDescent="0.2">
      <c r="A14" s="358">
        <v>12</v>
      </c>
    </row>
    <row r="15" spans="1:38" x14ac:dyDescent="0.2">
      <c r="A15" s="358">
        <v>13</v>
      </c>
      <c r="B15" t="s">
        <v>336</v>
      </c>
      <c r="C15">
        <v>79.599999999999994</v>
      </c>
      <c r="D15">
        <v>75</v>
      </c>
      <c r="E15">
        <v>68.7</v>
      </c>
      <c r="F15">
        <v>57</v>
      </c>
      <c r="G15">
        <v>59.3</v>
      </c>
      <c r="H15">
        <v>68</v>
      </c>
      <c r="I15">
        <v>60.8</v>
      </c>
      <c r="J15">
        <v>72</v>
      </c>
      <c r="K15">
        <v>76.599999999999994</v>
      </c>
      <c r="L15">
        <v>67.400000000000006</v>
      </c>
      <c r="M15">
        <v>66.3</v>
      </c>
      <c r="N15">
        <v>54.9</v>
      </c>
      <c r="O15">
        <v>60.6</v>
      </c>
      <c r="P15">
        <v>64.3</v>
      </c>
      <c r="Q15">
        <v>60.1</v>
      </c>
      <c r="R15">
        <v>60.6</v>
      </c>
      <c r="S15">
        <v>75.400000000000006</v>
      </c>
      <c r="T15">
        <v>78.099999999999994</v>
      </c>
      <c r="U15">
        <v>77.2</v>
      </c>
      <c r="V15">
        <v>76.599999999999994</v>
      </c>
      <c r="W15">
        <v>72.099999999999994</v>
      </c>
      <c r="X15">
        <v>74.2</v>
      </c>
      <c r="Y15">
        <v>72.599999999999994</v>
      </c>
      <c r="Z15">
        <v>73.3</v>
      </c>
      <c r="AA15">
        <v>70.900000000000006</v>
      </c>
      <c r="AB15">
        <v>70</v>
      </c>
      <c r="AC15">
        <v>65</v>
      </c>
      <c r="AD15">
        <v>59.5</v>
      </c>
      <c r="AE15">
        <v>57.4</v>
      </c>
      <c r="AF15">
        <v>56.4</v>
      </c>
      <c r="AG15">
        <v>57.2</v>
      </c>
      <c r="AH15">
        <v>53.9</v>
      </c>
      <c r="AI15">
        <v>54.9</v>
      </c>
      <c r="AJ15">
        <v>49.5</v>
      </c>
      <c r="AK15">
        <v>45.6</v>
      </c>
      <c r="AL15">
        <v>43</v>
      </c>
    </row>
    <row r="16" spans="1:38" x14ac:dyDescent="0.2">
      <c r="A16" s="358">
        <v>14</v>
      </c>
      <c r="B16" t="s">
        <v>337</v>
      </c>
      <c r="C16">
        <v>66</v>
      </c>
      <c r="D16">
        <v>65.900000000000006</v>
      </c>
      <c r="E16">
        <v>67.900000000000006</v>
      </c>
      <c r="F16">
        <v>54.5</v>
      </c>
      <c r="G16">
        <v>56.3</v>
      </c>
      <c r="H16">
        <v>67.400000000000006</v>
      </c>
      <c r="I16">
        <v>59.9</v>
      </c>
      <c r="J16">
        <v>70.2</v>
      </c>
      <c r="K16">
        <v>75.8</v>
      </c>
      <c r="L16">
        <v>65.8</v>
      </c>
      <c r="M16">
        <v>64.900000000000006</v>
      </c>
      <c r="N16">
        <v>53.3</v>
      </c>
      <c r="O16">
        <v>58.6</v>
      </c>
      <c r="P16">
        <v>63.1</v>
      </c>
      <c r="Q16">
        <v>58.4</v>
      </c>
      <c r="R16">
        <v>59.5</v>
      </c>
      <c r="S16">
        <v>73.7</v>
      </c>
      <c r="T16">
        <v>76.3</v>
      </c>
      <c r="U16">
        <v>75.900000000000006</v>
      </c>
      <c r="V16">
        <v>75.599999999999994</v>
      </c>
      <c r="W16">
        <v>71.599999999999994</v>
      </c>
      <c r="X16">
        <v>73.2</v>
      </c>
      <c r="Y16">
        <v>71.599999999999994</v>
      </c>
      <c r="Z16">
        <v>72.2</v>
      </c>
      <c r="AA16">
        <v>70.2</v>
      </c>
      <c r="AB16">
        <v>69.5</v>
      </c>
      <c r="AC16">
        <v>64.2</v>
      </c>
      <c r="AD16">
        <v>59.2</v>
      </c>
      <c r="AE16">
        <v>57</v>
      </c>
      <c r="AF16">
        <v>55.9</v>
      </c>
      <c r="AG16">
        <v>56.7</v>
      </c>
      <c r="AH16">
        <v>53.4</v>
      </c>
      <c r="AI16">
        <v>53.7</v>
      </c>
      <c r="AJ16">
        <v>48.9</v>
      </c>
      <c r="AK16">
        <v>45</v>
      </c>
      <c r="AL16">
        <v>42.6</v>
      </c>
    </row>
    <row r="17" spans="1:38" x14ac:dyDescent="0.2">
      <c r="A17" s="358">
        <v>15</v>
      </c>
      <c r="B17" t="s">
        <v>338</v>
      </c>
      <c r="C17">
        <v>56.8</v>
      </c>
      <c r="D17">
        <v>61.3</v>
      </c>
      <c r="E17">
        <v>67</v>
      </c>
      <c r="F17">
        <v>52.5</v>
      </c>
      <c r="G17">
        <v>54.6</v>
      </c>
      <c r="H17">
        <v>66.900000000000006</v>
      </c>
      <c r="I17">
        <v>59.2</v>
      </c>
      <c r="J17">
        <v>69</v>
      </c>
      <c r="K17">
        <v>74.400000000000006</v>
      </c>
      <c r="L17">
        <v>64.599999999999994</v>
      </c>
      <c r="M17">
        <v>62.3</v>
      </c>
      <c r="N17">
        <v>49.9</v>
      </c>
      <c r="O17">
        <v>56</v>
      </c>
      <c r="P17">
        <v>62</v>
      </c>
      <c r="Q17">
        <v>56.4</v>
      </c>
      <c r="R17">
        <v>58</v>
      </c>
      <c r="S17">
        <v>72.5</v>
      </c>
      <c r="T17">
        <v>73.900000000000006</v>
      </c>
      <c r="U17">
        <v>74.5</v>
      </c>
      <c r="V17">
        <v>74.3</v>
      </c>
      <c r="W17">
        <v>71</v>
      </c>
      <c r="X17">
        <v>72.5</v>
      </c>
      <c r="Y17">
        <v>70.2</v>
      </c>
      <c r="Z17">
        <v>71.3</v>
      </c>
      <c r="AA17">
        <v>69.599999999999994</v>
      </c>
      <c r="AB17">
        <v>68.599999999999994</v>
      </c>
      <c r="AC17">
        <v>63.4</v>
      </c>
      <c r="AD17">
        <v>58.7</v>
      </c>
      <c r="AE17">
        <v>56.7</v>
      </c>
      <c r="AF17">
        <v>55.4</v>
      </c>
      <c r="AG17">
        <v>56.2</v>
      </c>
      <c r="AH17">
        <v>53</v>
      </c>
      <c r="AI17">
        <v>52.7</v>
      </c>
      <c r="AJ17">
        <v>48.3</v>
      </c>
      <c r="AK17">
        <v>44.5</v>
      </c>
      <c r="AL17">
        <v>42.4</v>
      </c>
    </row>
    <row r="18" spans="1:38" x14ac:dyDescent="0.2">
      <c r="A18" s="358">
        <v>16</v>
      </c>
      <c r="B18" t="s">
        <v>339</v>
      </c>
      <c r="C18">
        <v>54.4</v>
      </c>
      <c r="D18">
        <v>59.7</v>
      </c>
      <c r="E18">
        <v>64</v>
      </c>
      <c r="F18">
        <v>51.5</v>
      </c>
      <c r="G18">
        <v>53.8</v>
      </c>
      <c r="H18">
        <v>66.599999999999994</v>
      </c>
      <c r="I18">
        <v>58.9</v>
      </c>
      <c r="J18">
        <v>67.900000000000006</v>
      </c>
      <c r="K18">
        <v>73.099999999999994</v>
      </c>
      <c r="L18">
        <v>63.5</v>
      </c>
      <c r="M18">
        <v>61.1</v>
      </c>
      <c r="N18">
        <v>48.7</v>
      </c>
      <c r="O18">
        <v>54.9</v>
      </c>
      <c r="P18">
        <v>61.2</v>
      </c>
      <c r="Q18">
        <v>54.8</v>
      </c>
      <c r="R18">
        <v>57.3</v>
      </c>
      <c r="S18">
        <v>71.8</v>
      </c>
      <c r="T18">
        <v>73.099999999999994</v>
      </c>
      <c r="U18">
        <v>73.900000000000006</v>
      </c>
      <c r="V18">
        <v>73.8</v>
      </c>
      <c r="W18">
        <v>70.599999999999994</v>
      </c>
      <c r="X18">
        <v>72.099999999999994</v>
      </c>
      <c r="Y18">
        <v>69.900000000000006</v>
      </c>
      <c r="Z18">
        <v>70.900000000000006</v>
      </c>
      <c r="AA18">
        <v>69.2</v>
      </c>
      <c r="AB18">
        <v>68</v>
      </c>
      <c r="AC18">
        <v>62.8</v>
      </c>
      <c r="AD18">
        <v>58.4</v>
      </c>
      <c r="AE18">
        <v>56.5</v>
      </c>
      <c r="AF18">
        <v>55.2</v>
      </c>
      <c r="AG18">
        <v>55.9</v>
      </c>
      <c r="AH18">
        <v>52.7</v>
      </c>
      <c r="AI18">
        <v>52.4</v>
      </c>
      <c r="AJ18">
        <v>47.9</v>
      </c>
      <c r="AK18">
        <v>44.3</v>
      </c>
      <c r="AL18">
        <v>42.3</v>
      </c>
    </row>
    <row r="19" spans="1:38" x14ac:dyDescent="0.2">
      <c r="A19" s="358">
        <v>17</v>
      </c>
      <c r="B19" t="s">
        <v>340</v>
      </c>
      <c r="C19">
        <v>53</v>
      </c>
      <c r="D19">
        <v>55.7</v>
      </c>
      <c r="E19">
        <v>60.9</v>
      </c>
      <c r="F19">
        <v>50.7</v>
      </c>
      <c r="G19">
        <v>53</v>
      </c>
      <c r="H19">
        <v>66.3</v>
      </c>
      <c r="I19">
        <v>58.7</v>
      </c>
      <c r="J19">
        <v>66.8</v>
      </c>
      <c r="K19">
        <v>71.599999999999994</v>
      </c>
      <c r="L19">
        <v>62.6</v>
      </c>
      <c r="M19">
        <v>59.6</v>
      </c>
      <c r="N19">
        <v>47.4</v>
      </c>
      <c r="O19">
        <v>53.4</v>
      </c>
      <c r="P19">
        <v>60.6</v>
      </c>
      <c r="Q19">
        <v>53.5</v>
      </c>
      <c r="R19">
        <v>56</v>
      </c>
      <c r="S19">
        <v>71.099999999999994</v>
      </c>
      <c r="T19">
        <v>72.400000000000006</v>
      </c>
      <c r="U19">
        <v>73.400000000000006</v>
      </c>
      <c r="V19">
        <v>73.400000000000006</v>
      </c>
      <c r="W19">
        <v>70.2</v>
      </c>
      <c r="X19">
        <v>71.7</v>
      </c>
      <c r="Y19">
        <v>69.599999999999994</v>
      </c>
      <c r="Z19">
        <v>70.599999999999994</v>
      </c>
      <c r="AA19">
        <v>68.900000000000006</v>
      </c>
      <c r="AB19">
        <v>67.5</v>
      </c>
      <c r="AC19">
        <v>62.4</v>
      </c>
      <c r="AD19">
        <v>58</v>
      </c>
      <c r="AE19">
        <v>56.2</v>
      </c>
      <c r="AF19">
        <v>55</v>
      </c>
      <c r="AG19">
        <v>55.7</v>
      </c>
      <c r="AH19">
        <v>52.5</v>
      </c>
      <c r="AI19">
        <v>52</v>
      </c>
      <c r="AJ19">
        <v>47.6</v>
      </c>
      <c r="AK19">
        <v>44.2</v>
      </c>
      <c r="AL19">
        <v>42.2</v>
      </c>
    </row>
    <row r="20" spans="1:38" x14ac:dyDescent="0.2">
      <c r="A20" s="358">
        <v>18</v>
      </c>
      <c r="B20" t="s">
        <v>341</v>
      </c>
      <c r="C20">
        <v>49.4</v>
      </c>
      <c r="D20">
        <v>46.2</v>
      </c>
      <c r="E20">
        <v>60.1</v>
      </c>
      <c r="F20">
        <v>49</v>
      </c>
      <c r="G20">
        <v>51.5</v>
      </c>
      <c r="H20">
        <v>65.7</v>
      </c>
      <c r="I20">
        <v>58</v>
      </c>
      <c r="J20">
        <v>65.3</v>
      </c>
      <c r="K20">
        <v>70</v>
      </c>
      <c r="L20">
        <v>61.5</v>
      </c>
      <c r="M20">
        <v>55.2</v>
      </c>
      <c r="N20">
        <v>45.1</v>
      </c>
      <c r="O20">
        <v>50.3</v>
      </c>
      <c r="P20">
        <v>59</v>
      </c>
      <c r="Q20">
        <v>52.1</v>
      </c>
      <c r="R20">
        <v>53.4</v>
      </c>
      <c r="S20">
        <v>69.8</v>
      </c>
      <c r="T20">
        <v>70.8</v>
      </c>
      <c r="U20">
        <v>71.7</v>
      </c>
      <c r="V20">
        <v>72.5</v>
      </c>
      <c r="W20">
        <v>69.599999999999994</v>
      </c>
      <c r="X20">
        <v>70.8</v>
      </c>
      <c r="Y20">
        <v>69</v>
      </c>
      <c r="Z20">
        <v>70.099999999999994</v>
      </c>
      <c r="AA20">
        <v>68.2</v>
      </c>
      <c r="AB20">
        <v>66.8</v>
      </c>
      <c r="AC20">
        <v>61.9</v>
      </c>
      <c r="AD20">
        <v>57.5</v>
      </c>
      <c r="AE20">
        <v>55.7</v>
      </c>
      <c r="AF20">
        <v>54.5</v>
      </c>
      <c r="AG20">
        <v>55.2</v>
      </c>
      <c r="AH20">
        <v>52</v>
      </c>
      <c r="AI20">
        <v>51</v>
      </c>
      <c r="AJ20">
        <v>47.2</v>
      </c>
      <c r="AK20">
        <v>43.8</v>
      </c>
      <c r="AL20">
        <v>42.1</v>
      </c>
    </row>
    <row r="21" spans="1:38" x14ac:dyDescent="0.2">
      <c r="A21" s="358">
        <v>19</v>
      </c>
    </row>
    <row r="22" spans="1:38" x14ac:dyDescent="0.2">
      <c r="A22" s="358">
        <v>20</v>
      </c>
    </row>
    <row r="23" spans="1:38" x14ac:dyDescent="0.2">
      <c r="A23" s="358">
        <v>21</v>
      </c>
      <c r="B23" t="s">
        <v>342</v>
      </c>
    </row>
    <row r="24" spans="1:38" x14ac:dyDescent="0.2">
      <c r="A24" s="358">
        <v>22</v>
      </c>
      <c r="B24" t="s">
        <v>95</v>
      </c>
      <c r="C24">
        <v>8</v>
      </c>
      <c r="D24">
        <v>16</v>
      </c>
      <c r="E24">
        <v>31.5</v>
      </c>
      <c r="F24">
        <v>63</v>
      </c>
      <c r="G24">
        <v>125</v>
      </c>
      <c r="H24">
        <v>250</v>
      </c>
      <c r="I24">
        <v>500</v>
      </c>
      <c r="J24">
        <v>1000</v>
      </c>
      <c r="K24">
        <v>2000</v>
      </c>
      <c r="L24">
        <v>4000</v>
      </c>
      <c r="M24">
        <v>8000</v>
      </c>
      <c r="N24">
        <v>16000</v>
      </c>
    </row>
    <row r="25" spans="1:38" x14ac:dyDescent="0.2">
      <c r="A25" s="358">
        <v>23</v>
      </c>
      <c r="B25" t="s">
        <v>343</v>
      </c>
      <c r="C25">
        <v>0</v>
      </c>
      <c r="D25">
        <v>0</v>
      </c>
      <c r="E25">
        <v>0</v>
      </c>
      <c r="F25">
        <v>0</v>
      </c>
      <c r="G25">
        <v>0</v>
      </c>
      <c r="H25">
        <v>0</v>
      </c>
      <c r="I25">
        <v>0</v>
      </c>
      <c r="J25">
        <v>0</v>
      </c>
      <c r="K25">
        <v>0</v>
      </c>
      <c r="L25">
        <v>0</v>
      </c>
      <c r="M25">
        <v>0</v>
      </c>
      <c r="N25">
        <v>0</v>
      </c>
    </row>
    <row r="26" spans="1:38" x14ac:dyDescent="0.2">
      <c r="A26" s="358">
        <v>24</v>
      </c>
      <c r="B26" t="s">
        <v>344</v>
      </c>
      <c r="C26">
        <v>0</v>
      </c>
      <c r="D26">
        <v>0</v>
      </c>
      <c r="E26">
        <v>0</v>
      </c>
      <c r="F26">
        <v>0</v>
      </c>
      <c r="G26">
        <v>0</v>
      </c>
      <c r="H26">
        <v>0</v>
      </c>
      <c r="I26">
        <v>0</v>
      </c>
      <c r="J26">
        <v>0</v>
      </c>
      <c r="K26">
        <v>0</v>
      </c>
      <c r="L26">
        <v>0</v>
      </c>
      <c r="M26">
        <v>0</v>
      </c>
      <c r="N26">
        <v>0</v>
      </c>
    </row>
    <row r="27" spans="1:38" x14ac:dyDescent="0.2">
      <c r="A27" s="358">
        <v>25</v>
      </c>
      <c r="B27" t="s">
        <v>345</v>
      </c>
      <c r="C27">
        <v>0</v>
      </c>
      <c r="D27">
        <v>0</v>
      </c>
      <c r="E27">
        <v>0</v>
      </c>
      <c r="F27">
        <v>0</v>
      </c>
      <c r="G27">
        <v>0</v>
      </c>
      <c r="H27">
        <v>0</v>
      </c>
      <c r="I27">
        <v>0</v>
      </c>
      <c r="J27">
        <v>0</v>
      </c>
      <c r="K27">
        <v>0</v>
      </c>
      <c r="L27">
        <v>0</v>
      </c>
      <c r="M27">
        <v>0</v>
      </c>
      <c r="N27">
        <v>0</v>
      </c>
    </row>
    <row r="28" spans="1:38" x14ac:dyDescent="0.2">
      <c r="A28" s="358">
        <v>26</v>
      </c>
      <c r="B28" t="s">
        <v>346</v>
      </c>
      <c r="C28">
        <v>0</v>
      </c>
      <c r="D28">
        <v>0</v>
      </c>
      <c r="E28">
        <v>0</v>
      </c>
      <c r="F28">
        <v>0</v>
      </c>
      <c r="G28">
        <v>0</v>
      </c>
      <c r="H28">
        <v>0</v>
      </c>
      <c r="I28">
        <v>0</v>
      </c>
      <c r="J28">
        <v>0</v>
      </c>
      <c r="K28">
        <v>0</v>
      </c>
      <c r="L28">
        <v>0</v>
      </c>
      <c r="M28">
        <v>0</v>
      </c>
      <c r="N28">
        <v>0</v>
      </c>
    </row>
    <row r="29" spans="1:38" x14ac:dyDescent="0.2">
      <c r="A29" s="358">
        <v>27</v>
      </c>
    </row>
    <row r="30" spans="1:38" x14ac:dyDescent="0.2">
      <c r="A30" s="358">
        <v>28</v>
      </c>
      <c r="B30" t="s">
        <v>347</v>
      </c>
    </row>
    <row r="31" spans="1:38" x14ac:dyDescent="0.2">
      <c r="A31" s="358">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8">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8">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8">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8">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8">
        <v>34</v>
      </c>
    </row>
    <row r="37" spans="1:38" x14ac:dyDescent="0.2">
      <c r="A37" s="358">
        <v>35</v>
      </c>
    </row>
    <row r="38" spans="1:38" x14ac:dyDescent="0.2">
      <c r="A38" s="358">
        <v>36</v>
      </c>
      <c r="B38" t="s">
        <v>348</v>
      </c>
    </row>
    <row r="39" spans="1:38" x14ac:dyDescent="0.2">
      <c r="A39" s="358">
        <v>37</v>
      </c>
      <c r="B39" t="s">
        <v>95</v>
      </c>
      <c r="C39">
        <v>8</v>
      </c>
      <c r="D39">
        <v>16</v>
      </c>
      <c r="E39">
        <v>31.5</v>
      </c>
      <c r="F39">
        <v>63</v>
      </c>
      <c r="G39">
        <v>125</v>
      </c>
      <c r="H39">
        <v>250</v>
      </c>
      <c r="I39">
        <v>500</v>
      </c>
      <c r="J39">
        <v>1000</v>
      </c>
      <c r="K39">
        <v>2000</v>
      </c>
      <c r="L39">
        <v>4000</v>
      </c>
      <c r="M39">
        <v>8000</v>
      </c>
      <c r="N39">
        <v>16000</v>
      </c>
    </row>
    <row r="40" spans="1:38" x14ac:dyDescent="0.2">
      <c r="A40" s="358">
        <v>38</v>
      </c>
      <c r="B40" t="s">
        <v>349</v>
      </c>
      <c r="C40">
        <v>62.7</v>
      </c>
      <c r="D40">
        <v>55.8</v>
      </c>
      <c r="E40">
        <v>53.8</v>
      </c>
      <c r="F40">
        <v>48.8</v>
      </c>
      <c r="G40">
        <v>45.8</v>
      </c>
      <c r="H40">
        <v>46.8</v>
      </c>
      <c r="I40">
        <v>50.8</v>
      </c>
      <c r="J40">
        <v>45.9</v>
      </c>
      <c r="K40">
        <v>48.9</v>
      </c>
      <c r="L40">
        <v>50.8</v>
      </c>
      <c r="M40">
        <v>52.8</v>
      </c>
      <c r="N40">
        <v>55.8</v>
      </c>
    </row>
    <row r="41" spans="1:38" x14ac:dyDescent="0.2">
      <c r="A41" s="358">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8">
        <v>40</v>
      </c>
    </row>
    <row r="43" spans="1:38" x14ac:dyDescent="0.2">
      <c r="A43" s="358">
        <v>41</v>
      </c>
      <c r="B43" t="s">
        <v>351</v>
      </c>
    </row>
    <row r="44" spans="1:38" x14ac:dyDescent="0.2">
      <c r="A44" s="358">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8">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8">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8" t="s">
        <v>291</v>
      </c>
      <c r="C1" s="358" t="s">
        <v>292</v>
      </c>
      <c r="D1" s="358" t="s">
        <v>293</v>
      </c>
      <c r="E1" s="358" t="s">
        <v>294</v>
      </c>
      <c r="F1" s="358" t="s">
        <v>295</v>
      </c>
      <c r="G1" s="358" t="s">
        <v>296</v>
      </c>
      <c r="H1" s="358" t="s">
        <v>297</v>
      </c>
      <c r="I1" s="358" t="s">
        <v>298</v>
      </c>
      <c r="J1" s="358" t="s">
        <v>299</v>
      </c>
      <c r="K1" s="358" t="s">
        <v>300</v>
      </c>
      <c r="L1" s="358" t="s">
        <v>301</v>
      </c>
      <c r="M1" s="358" t="s">
        <v>302</v>
      </c>
      <c r="N1" s="358" t="s">
        <v>303</v>
      </c>
      <c r="O1" s="358" t="s">
        <v>304</v>
      </c>
      <c r="P1" s="358" t="s">
        <v>305</v>
      </c>
      <c r="Q1" s="358" t="s">
        <v>306</v>
      </c>
      <c r="R1" s="358" t="s">
        <v>307</v>
      </c>
      <c r="S1" s="358" t="s">
        <v>308</v>
      </c>
      <c r="T1" s="358" t="s">
        <v>309</v>
      </c>
      <c r="U1" s="358" t="s">
        <v>310</v>
      </c>
      <c r="V1" s="358" t="s">
        <v>311</v>
      </c>
      <c r="W1" s="358" t="s">
        <v>312</v>
      </c>
      <c r="X1" s="358" t="s">
        <v>313</v>
      </c>
      <c r="Y1" s="358" t="s">
        <v>314</v>
      </c>
      <c r="Z1" s="358" t="s">
        <v>315</v>
      </c>
      <c r="AA1" s="358" t="s">
        <v>316</v>
      </c>
      <c r="AB1" s="358" t="s">
        <v>317</v>
      </c>
      <c r="AC1" s="358" t="s">
        <v>318</v>
      </c>
      <c r="AD1" s="358" t="s">
        <v>319</v>
      </c>
      <c r="AE1" s="358" t="s">
        <v>320</v>
      </c>
      <c r="AF1" s="358" t="s">
        <v>321</v>
      </c>
      <c r="AG1" s="358" t="s">
        <v>322</v>
      </c>
      <c r="AH1" s="358" t="s">
        <v>323</v>
      </c>
      <c r="AI1" s="358" t="s">
        <v>324</v>
      </c>
      <c r="AJ1" s="358" t="s">
        <v>325</v>
      </c>
      <c r="AK1" s="358" t="s">
        <v>326</v>
      </c>
      <c r="AL1" s="358" t="s">
        <v>327</v>
      </c>
    </row>
    <row r="2" spans="1:38" x14ac:dyDescent="0.2">
      <c r="A2" s="358">
        <v>0</v>
      </c>
      <c r="B2" t="s">
        <v>95</v>
      </c>
      <c r="C2">
        <v>8</v>
      </c>
      <c r="D2">
        <v>16</v>
      </c>
      <c r="E2">
        <v>31.5</v>
      </c>
      <c r="F2">
        <v>63</v>
      </c>
      <c r="G2">
        <v>125</v>
      </c>
      <c r="H2">
        <v>250</v>
      </c>
      <c r="I2">
        <v>500</v>
      </c>
      <c r="J2">
        <v>1000</v>
      </c>
      <c r="K2">
        <v>2000</v>
      </c>
      <c r="L2">
        <v>4000</v>
      </c>
      <c r="M2">
        <v>8000</v>
      </c>
      <c r="N2">
        <v>16000</v>
      </c>
    </row>
    <row r="3" spans="1:38" x14ac:dyDescent="0.2">
      <c r="A3" s="358">
        <v>1</v>
      </c>
      <c r="B3" t="s">
        <v>328</v>
      </c>
      <c r="C3">
        <v>57.8</v>
      </c>
      <c r="D3">
        <v>59.3</v>
      </c>
      <c r="E3">
        <v>74.5</v>
      </c>
      <c r="F3">
        <v>57.5</v>
      </c>
      <c r="G3">
        <v>50.7</v>
      </c>
      <c r="H3">
        <v>47.1</v>
      </c>
      <c r="I3">
        <v>39.6</v>
      </c>
      <c r="J3">
        <v>26.2</v>
      </c>
      <c r="K3">
        <v>18.7</v>
      </c>
      <c r="L3">
        <v>15</v>
      </c>
      <c r="M3">
        <v>14.1</v>
      </c>
      <c r="N3">
        <v>14.9</v>
      </c>
    </row>
    <row r="4" spans="1:38" x14ac:dyDescent="0.2">
      <c r="A4" s="358">
        <v>2</v>
      </c>
      <c r="B4" t="s">
        <v>329</v>
      </c>
      <c r="C4">
        <v>60.2</v>
      </c>
      <c r="D4">
        <v>61.7</v>
      </c>
      <c r="E4">
        <v>75.599999999999994</v>
      </c>
      <c r="F4">
        <v>59.1</v>
      </c>
      <c r="G4">
        <v>58.7</v>
      </c>
      <c r="H4">
        <v>49.8</v>
      </c>
      <c r="I4">
        <v>40.9</v>
      </c>
      <c r="J4">
        <v>28.9</v>
      </c>
      <c r="K4">
        <v>20.8</v>
      </c>
      <c r="L4">
        <v>18.7</v>
      </c>
      <c r="M4">
        <v>15.7</v>
      </c>
      <c r="N4">
        <v>15.2</v>
      </c>
    </row>
    <row r="5" spans="1:38" x14ac:dyDescent="0.2">
      <c r="A5" s="358">
        <v>3</v>
      </c>
      <c r="B5" t="s">
        <v>330</v>
      </c>
      <c r="C5">
        <v>56.1</v>
      </c>
      <c r="D5">
        <v>56.9</v>
      </c>
      <c r="E5">
        <v>73.400000000000006</v>
      </c>
      <c r="F5">
        <v>56.3</v>
      </c>
      <c r="G5">
        <v>48.3</v>
      </c>
      <c r="H5">
        <v>46</v>
      </c>
      <c r="I5">
        <v>38.6</v>
      </c>
      <c r="J5">
        <v>24.8</v>
      </c>
      <c r="K5">
        <v>17.399999999999999</v>
      </c>
      <c r="L5">
        <v>13.6</v>
      </c>
      <c r="M5">
        <v>13.8</v>
      </c>
      <c r="N5">
        <v>14.8</v>
      </c>
    </row>
    <row r="6" spans="1:38" x14ac:dyDescent="0.2">
      <c r="A6" s="358">
        <v>4</v>
      </c>
    </row>
    <row r="7" spans="1:38" x14ac:dyDescent="0.2">
      <c r="A7" s="358">
        <v>5</v>
      </c>
      <c r="B7" t="s">
        <v>331</v>
      </c>
    </row>
    <row r="8" spans="1:38" x14ac:dyDescent="0.2">
      <c r="A8" s="358">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8">
        <v>7</v>
      </c>
      <c r="B9" t="s">
        <v>332</v>
      </c>
      <c r="C9">
        <v>46.9</v>
      </c>
      <c r="D9">
        <v>44.1</v>
      </c>
      <c r="E9">
        <v>57.2</v>
      </c>
      <c r="F9">
        <v>50.1</v>
      </c>
      <c r="G9">
        <v>55.3</v>
      </c>
      <c r="H9">
        <v>55.9</v>
      </c>
      <c r="I9">
        <v>55.4</v>
      </c>
      <c r="J9">
        <v>68.5</v>
      </c>
      <c r="K9">
        <v>73.099999999999994</v>
      </c>
      <c r="L9">
        <v>54.6</v>
      </c>
      <c r="M9">
        <v>51.7</v>
      </c>
      <c r="N9">
        <v>41.8</v>
      </c>
      <c r="O9">
        <v>42.8</v>
      </c>
      <c r="P9">
        <v>49.4</v>
      </c>
      <c r="Q9">
        <v>41</v>
      </c>
      <c r="R9">
        <v>40.6</v>
      </c>
      <c r="S9">
        <v>41.3</v>
      </c>
      <c r="T9">
        <v>44.1</v>
      </c>
      <c r="U9">
        <v>37.4</v>
      </c>
      <c r="V9">
        <v>31.9</v>
      </c>
      <c r="W9">
        <v>27.7</v>
      </c>
      <c r="X9">
        <v>23.2</v>
      </c>
      <c r="Y9">
        <v>20.8</v>
      </c>
      <c r="Z9">
        <v>19.899999999999999</v>
      </c>
      <c r="AA9">
        <v>16.5</v>
      </c>
      <c r="AB9">
        <v>12.7</v>
      </c>
      <c r="AC9">
        <v>9.6</v>
      </c>
      <c r="AD9">
        <v>8.6</v>
      </c>
      <c r="AE9">
        <v>11.5</v>
      </c>
      <c r="AF9">
        <v>10.199999999999999</v>
      </c>
      <c r="AG9">
        <v>9.3000000000000007</v>
      </c>
      <c r="AH9">
        <v>9.3000000000000007</v>
      </c>
      <c r="AI9">
        <v>9.5</v>
      </c>
      <c r="AJ9">
        <v>9.6999999999999993</v>
      </c>
      <c r="AK9">
        <v>10</v>
      </c>
      <c r="AL9">
        <v>10.9</v>
      </c>
    </row>
    <row r="10" spans="1:38" x14ac:dyDescent="0.2">
      <c r="A10" s="358">
        <v>8</v>
      </c>
      <c r="B10" t="s">
        <v>333</v>
      </c>
      <c r="C10">
        <v>53</v>
      </c>
      <c r="D10">
        <v>52</v>
      </c>
      <c r="E10">
        <v>59.4</v>
      </c>
      <c r="F10">
        <v>55.1</v>
      </c>
      <c r="G10">
        <v>59.2</v>
      </c>
      <c r="H10">
        <v>57</v>
      </c>
      <c r="I10">
        <v>57.3</v>
      </c>
      <c r="J10">
        <v>69.5</v>
      </c>
      <c r="K10">
        <v>74.3</v>
      </c>
      <c r="L10">
        <v>56</v>
      </c>
      <c r="M10">
        <v>54.2</v>
      </c>
      <c r="N10">
        <v>45.5</v>
      </c>
      <c r="O10">
        <v>45.6</v>
      </c>
      <c r="P10">
        <v>58.3</v>
      </c>
      <c r="Q10">
        <v>44.4</v>
      </c>
      <c r="R10">
        <v>44.6</v>
      </c>
      <c r="S10">
        <v>43.9</v>
      </c>
      <c r="T10">
        <v>47</v>
      </c>
      <c r="U10">
        <v>38.9</v>
      </c>
      <c r="V10">
        <v>33.200000000000003</v>
      </c>
      <c r="W10">
        <v>30.3</v>
      </c>
      <c r="X10">
        <v>25.9</v>
      </c>
      <c r="Y10">
        <v>23.6</v>
      </c>
      <c r="Z10">
        <v>22.4</v>
      </c>
      <c r="AA10">
        <v>18</v>
      </c>
      <c r="AB10">
        <v>15.1</v>
      </c>
      <c r="AC10">
        <v>14.6</v>
      </c>
      <c r="AD10">
        <v>12.7</v>
      </c>
      <c r="AE10">
        <v>16.399999999999999</v>
      </c>
      <c r="AF10">
        <v>14.2</v>
      </c>
      <c r="AG10">
        <v>11.7</v>
      </c>
      <c r="AH10">
        <v>10.9</v>
      </c>
      <c r="AI10">
        <v>10.3</v>
      </c>
      <c r="AJ10">
        <v>10.3</v>
      </c>
      <c r="AK10">
        <v>10.199999999999999</v>
      </c>
      <c r="AL10">
        <v>11.1</v>
      </c>
    </row>
    <row r="11" spans="1:38" x14ac:dyDescent="0.2">
      <c r="A11" s="358">
        <v>9</v>
      </c>
      <c r="B11" t="s">
        <v>334</v>
      </c>
      <c r="C11">
        <v>37.700000000000003</v>
      </c>
      <c r="D11">
        <v>37.200000000000003</v>
      </c>
      <c r="E11">
        <v>55.5</v>
      </c>
      <c r="F11">
        <v>44.6</v>
      </c>
      <c r="G11">
        <v>50</v>
      </c>
      <c r="H11">
        <v>54.4</v>
      </c>
      <c r="I11">
        <v>53</v>
      </c>
      <c r="J11">
        <v>67.400000000000006</v>
      </c>
      <c r="K11">
        <v>71.7</v>
      </c>
      <c r="L11">
        <v>51.5</v>
      </c>
      <c r="M11">
        <v>50</v>
      </c>
      <c r="N11">
        <v>39.299999999999997</v>
      </c>
      <c r="O11">
        <v>40.6</v>
      </c>
      <c r="P11">
        <v>46.2</v>
      </c>
      <c r="Q11">
        <v>39.200000000000003</v>
      </c>
      <c r="R11">
        <v>38.5</v>
      </c>
      <c r="S11">
        <v>40.1</v>
      </c>
      <c r="T11">
        <v>42.3</v>
      </c>
      <c r="U11">
        <v>36.299999999999997</v>
      </c>
      <c r="V11">
        <v>31</v>
      </c>
      <c r="W11">
        <v>26.5</v>
      </c>
      <c r="X11">
        <v>21.4</v>
      </c>
      <c r="Y11">
        <v>18.399999999999999</v>
      </c>
      <c r="Z11">
        <v>18.3</v>
      </c>
      <c r="AA11">
        <v>14.8</v>
      </c>
      <c r="AB11">
        <v>11.4</v>
      </c>
      <c r="AC11">
        <v>8.3000000000000007</v>
      </c>
      <c r="AD11">
        <v>7.5</v>
      </c>
      <c r="AE11">
        <v>9.4</v>
      </c>
      <c r="AF11">
        <v>8.9</v>
      </c>
      <c r="AG11">
        <v>8.8000000000000007</v>
      </c>
      <c r="AH11">
        <v>8.9</v>
      </c>
      <c r="AI11">
        <v>9.1999999999999993</v>
      </c>
      <c r="AJ11">
        <v>9.5</v>
      </c>
      <c r="AK11">
        <v>9.9</v>
      </c>
      <c r="AL11">
        <v>10.8</v>
      </c>
    </row>
    <row r="12" spans="1:38" x14ac:dyDescent="0.2">
      <c r="A12" s="358">
        <v>10</v>
      </c>
    </row>
    <row r="13" spans="1:38" x14ac:dyDescent="0.2">
      <c r="A13" s="358">
        <v>11</v>
      </c>
      <c r="B13" t="s">
        <v>335</v>
      </c>
      <c r="C13">
        <v>74.596080000000001</v>
      </c>
    </row>
    <row r="14" spans="1:38" x14ac:dyDescent="0.2">
      <c r="A14" s="358">
        <v>12</v>
      </c>
    </row>
    <row r="15" spans="1:38" x14ac:dyDescent="0.2">
      <c r="A15" s="358">
        <v>13</v>
      </c>
    </row>
    <row r="16" spans="1:38" x14ac:dyDescent="0.2">
      <c r="A16" s="358">
        <v>14</v>
      </c>
      <c r="B16" t="s">
        <v>342</v>
      </c>
    </row>
    <row r="17" spans="1:38" x14ac:dyDescent="0.2">
      <c r="A17" s="358">
        <v>15</v>
      </c>
      <c r="B17" t="s">
        <v>95</v>
      </c>
      <c r="C17">
        <v>8</v>
      </c>
      <c r="D17">
        <v>16</v>
      </c>
      <c r="E17">
        <v>31.5</v>
      </c>
      <c r="F17">
        <v>63</v>
      </c>
      <c r="G17">
        <v>125</v>
      </c>
      <c r="H17">
        <v>250</v>
      </c>
      <c r="I17">
        <v>500</v>
      </c>
      <c r="J17">
        <v>1000</v>
      </c>
      <c r="K17">
        <v>2000</v>
      </c>
      <c r="L17">
        <v>4000</v>
      </c>
      <c r="M17">
        <v>8000</v>
      </c>
      <c r="N17">
        <v>16000</v>
      </c>
    </row>
    <row r="18" spans="1:38" x14ac:dyDescent="0.2">
      <c r="A18" s="358">
        <v>16</v>
      </c>
      <c r="B18" t="s">
        <v>343</v>
      </c>
      <c r="C18">
        <v>0</v>
      </c>
      <c r="D18">
        <v>0</v>
      </c>
      <c r="E18">
        <v>0</v>
      </c>
      <c r="F18">
        <v>0</v>
      </c>
      <c r="G18">
        <v>0</v>
      </c>
      <c r="H18">
        <v>0</v>
      </c>
      <c r="I18">
        <v>0</v>
      </c>
      <c r="J18">
        <v>0</v>
      </c>
      <c r="K18">
        <v>0</v>
      </c>
      <c r="L18">
        <v>0</v>
      </c>
      <c r="M18">
        <v>0</v>
      </c>
      <c r="N18">
        <v>0</v>
      </c>
    </row>
    <row r="19" spans="1:38" x14ac:dyDescent="0.2">
      <c r="A19" s="358">
        <v>17</v>
      </c>
      <c r="B19" t="s">
        <v>344</v>
      </c>
      <c r="C19">
        <v>0</v>
      </c>
      <c r="D19">
        <v>0</v>
      </c>
      <c r="E19">
        <v>0</v>
      </c>
      <c r="F19">
        <v>0</v>
      </c>
      <c r="G19">
        <v>0</v>
      </c>
      <c r="H19">
        <v>0</v>
      </c>
      <c r="I19">
        <v>0</v>
      </c>
      <c r="J19">
        <v>0</v>
      </c>
      <c r="K19">
        <v>0</v>
      </c>
      <c r="L19">
        <v>0</v>
      </c>
      <c r="M19">
        <v>0</v>
      </c>
      <c r="N19">
        <v>0</v>
      </c>
    </row>
    <row r="20" spans="1:38" x14ac:dyDescent="0.2">
      <c r="A20" s="358">
        <v>18</v>
      </c>
      <c r="B20" t="s">
        <v>345</v>
      </c>
      <c r="C20">
        <v>0</v>
      </c>
      <c r="D20">
        <v>0</v>
      </c>
      <c r="E20">
        <v>0</v>
      </c>
      <c r="F20">
        <v>0</v>
      </c>
      <c r="G20">
        <v>0</v>
      </c>
      <c r="H20">
        <v>0</v>
      </c>
      <c r="I20">
        <v>0</v>
      </c>
      <c r="J20">
        <v>0</v>
      </c>
      <c r="K20">
        <v>0</v>
      </c>
      <c r="L20">
        <v>0</v>
      </c>
      <c r="M20">
        <v>0</v>
      </c>
      <c r="N20">
        <v>0</v>
      </c>
    </row>
    <row r="21" spans="1:38" x14ac:dyDescent="0.2">
      <c r="A21" s="358">
        <v>19</v>
      </c>
      <c r="B21" t="s">
        <v>346</v>
      </c>
      <c r="C21">
        <v>0</v>
      </c>
      <c r="D21">
        <v>0</v>
      </c>
      <c r="E21">
        <v>0</v>
      </c>
      <c r="F21">
        <v>0</v>
      </c>
      <c r="G21">
        <v>0</v>
      </c>
      <c r="H21">
        <v>0</v>
      </c>
      <c r="I21">
        <v>0</v>
      </c>
      <c r="J21">
        <v>0</v>
      </c>
      <c r="K21">
        <v>0</v>
      </c>
      <c r="L21">
        <v>0</v>
      </c>
      <c r="M21">
        <v>0</v>
      </c>
      <c r="N21">
        <v>0</v>
      </c>
    </row>
    <row r="22" spans="1:38" x14ac:dyDescent="0.2">
      <c r="A22" s="358">
        <v>20</v>
      </c>
    </row>
    <row r="23" spans="1:38" x14ac:dyDescent="0.2">
      <c r="A23" s="358">
        <v>21</v>
      </c>
      <c r="B23" t="s">
        <v>347</v>
      </c>
    </row>
    <row r="24" spans="1:38" x14ac:dyDescent="0.2">
      <c r="A24" s="358">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8">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8">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8">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8">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8">
        <v>27</v>
      </c>
    </row>
    <row r="30" spans="1:38" x14ac:dyDescent="0.2">
      <c r="A30" s="358">
        <v>28</v>
      </c>
    </row>
    <row r="31" spans="1:38" x14ac:dyDescent="0.2">
      <c r="A31" s="358">
        <v>29</v>
      </c>
      <c r="B31" t="s">
        <v>348</v>
      </c>
    </row>
    <row r="32" spans="1:38" x14ac:dyDescent="0.2">
      <c r="A32" s="358">
        <v>30</v>
      </c>
      <c r="B32" t="s">
        <v>95</v>
      </c>
      <c r="C32">
        <v>8</v>
      </c>
      <c r="D32">
        <v>16</v>
      </c>
      <c r="E32">
        <v>31.5</v>
      </c>
      <c r="F32">
        <v>63</v>
      </c>
      <c r="G32">
        <v>125</v>
      </c>
      <c r="H32">
        <v>250</v>
      </c>
      <c r="I32">
        <v>500</v>
      </c>
      <c r="J32">
        <v>1000</v>
      </c>
      <c r="K32">
        <v>2000</v>
      </c>
      <c r="L32">
        <v>4000</v>
      </c>
      <c r="M32">
        <v>8000</v>
      </c>
      <c r="N32">
        <v>16000</v>
      </c>
    </row>
    <row r="33" spans="1:38" x14ac:dyDescent="0.2">
      <c r="A33" s="358">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8">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8">
        <v>33</v>
      </c>
    </row>
    <row r="36" spans="1:38" x14ac:dyDescent="0.2">
      <c r="A36" s="358">
        <v>34</v>
      </c>
      <c r="B36" t="s">
        <v>351</v>
      </c>
    </row>
    <row r="37" spans="1:38" x14ac:dyDescent="0.2">
      <c r="A37" s="358">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8">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8">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sheetViews>
  <sheetFormatPr defaultRowHeight="12.75" x14ac:dyDescent="0.2"/>
  <sheetData>
    <row r="1" spans="1:23" x14ac:dyDescent="0.2">
      <c r="B1" s="358" t="s">
        <v>493</v>
      </c>
      <c r="C1" s="358" t="s">
        <v>494</v>
      </c>
      <c r="D1" s="358" t="s">
        <v>495</v>
      </c>
      <c r="E1" s="358" t="s">
        <v>496</v>
      </c>
      <c r="F1" s="358" t="s">
        <v>497</v>
      </c>
      <c r="G1" s="358" t="s">
        <v>498</v>
      </c>
      <c r="H1" s="358" t="s">
        <v>499</v>
      </c>
      <c r="I1" s="358" t="s">
        <v>500</v>
      </c>
      <c r="J1" s="358" t="s">
        <v>501</v>
      </c>
      <c r="K1" s="358" t="s">
        <v>502</v>
      </c>
      <c r="L1" s="358" t="s">
        <v>503</v>
      </c>
      <c r="M1" s="358" t="s">
        <v>504</v>
      </c>
      <c r="N1" s="358" t="s">
        <v>505</v>
      </c>
      <c r="O1" s="358" t="s">
        <v>506</v>
      </c>
      <c r="P1" s="358" t="s">
        <v>507</v>
      </c>
      <c r="Q1" s="358" t="s">
        <v>508</v>
      </c>
      <c r="R1" s="358" t="s">
        <v>509</v>
      </c>
      <c r="S1" s="358" t="s">
        <v>510</v>
      </c>
      <c r="T1" s="358" t="s">
        <v>511</v>
      </c>
      <c r="U1" s="358" t="s">
        <v>512</v>
      </c>
      <c r="V1" s="358" t="s">
        <v>513</v>
      </c>
      <c r="W1" s="358" t="s">
        <v>514</v>
      </c>
    </row>
    <row r="2" spans="1:23" x14ac:dyDescent="0.2">
      <c r="A2" s="358">
        <v>0</v>
      </c>
      <c r="B2" t="s">
        <v>515</v>
      </c>
      <c r="C2" t="s">
        <v>516</v>
      </c>
      <c r="D2" s="359">
        <v>45386</v>
      </c>
      <c r="E2" s="359">
        <v>45397</v>
      </c>
      <c r="F2" t="s">
        <v>517</v>
      </c>
      <c r="G2">
        <v>796</v>
      </c>
      <c r="H2">
        <v>1413</v>
      </c>
      <c r="I2">
        <v>88.2</v>
      </c>
      <c r="J2" t="s">
        <v>518</v>
      </c>
      <c r="K2" t="s">
        <v>519</v>
      </c>
      <c r="L2" t="s">
        <v>520</v>
      </c>
      <c r="M2" t="s">
        <v>521</v>
      </c>
      <c r="N2" t="s">
        <v>522</v>
      </c>
      <c r="O2" t="s">
        <v>522</v>
      </c>
      <c r="P2" t="s">
        <v>523</v>
      </c>
      <c r="Q2" t="s">
        <v>522</v>
      </c>
      <c r="R2" t="s">
        <v>522</v>
      </c>
      <c r="S2" t="s">
        <v>524</v>
      </c>
      <c r="T2" t="s">
        <v>50</v>
      </c>
      <c r="U2" t="s">
        <v>51</v>
      </c>
      <c r="V2" t="s">
        <v>524</v>
      </c>
      <c r="W2"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2023-12-21T02:03:49Z</cp:lastPrinted>
  <dcterms:created xsi:type="dcterms:W3CDTF">2003-06-10T20:32:58Z</dcterms:created>
  <dcterms:modified xsi:type="dcterms:W3CDTF">2024-04-13T04:20:49Z</dcterms:modified>
</cp:coreProperties>
</file>