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ereals" sheetId="2" r:id="rId5"/>
    <sheet state="visible" name="Roots, tubers and plantains" sheetId="3" r:id="rId6"/>
    <sheet state="visible" name="Legumes" sheetId="4" r:id="rId7"/>
    <sheet state="visible" name="Vegetables" sheetId="5" r:id="rId8"/>
    <sheet state="visible" name="Fruits" sheetId="6" r:id="rId9"/>
    <sheet state="visible" name="Seeds and nuts" sheetId="7" r:id="rId10"/>
    <sheet state="visible" name="Meat" sheetId="8" r:id="rId11"/>
    <sheet state="visible" name="Insects and grubs" sheetId="9" r:id="rId12"/>
    <sheet state="visible" name="Fish and shellfish" sheetId="10" r:id="rId13"/>
    <sheet state="visible" name="Eggs" sheetId="11" r:id="rId14"/>
    <sheet state="visible" name="Milk and dairy products" sheetId="12" r:id="rId15"/>
    <sheet state="visible" name="Snacks" sheetId="13" r:id="rId16"/>
    <sheet state="visible" name="Fats and oils" sheetId="14" r:id="rId17"/>
    <sheet state="visible" name="Canned Food" sheetId="15" r:id="rId18"/>
    <sheet state="visible" name="Beverages" sheetId="16" r:id="rId19"/>
    <sheet state="visible" name="Sweets and sugars" sheetId="17" r:id="rId20"/>
    <sheet state="visible" name="Spices, herbs and condiments" sheetId="18" r:id="rId21"/>
    <sheet state="visible" name="Food additives" sheetId="19" r:id="rId22"/>
  </sheets>
  <definedNames/>
  <calcPr/>
</workbook>
</file>

<file path=xl/sharedStrings.xml><?xml version="1.0" encoding="utf-8"?>
<sst xmlns="http://schemas.openxmlformats.org/spreadsheetml/2006/main" count="1677" uniqueCount="686">
  <si>
    <t>No.</t>
  </si>
  <si>
    <t>ID</t>
  </si>
  <si>
    <t>Code</t>
  </si>
  <si>
    <t>Component</t>
  </si>
  <si>
    <t>Food group</t>
  </si>
  <si>
    <t>Test</t>
  </si>
  <si>
    <t>Vietnamese group name</t>
  </si>
  <si>
    <t>Cereals</t>
  </si>
  <si>
    <t>ngũ cốc</t>
  </si>
  <si>
    <t>NGŨ CỐC VÀ SẢN PHẨM CHẾ BIẾN</t>
  </si>
  <si>
    <t>Roots, tubers and plantains</t>
  </si>
  <si>
    <t>RootsTubersPlantains</t>
  </si>
  <si>
    <t>Rễ, củ, chuối</t>
  </si>
  <si>
    <t>KHOAI CỦ VÀ SẢN PHẨM CHẾ BIẾN</t>
  </si>
  <si>
    <t>Legumes</t>
  </si>
  <si>
    <t>cây họ đậu</t>
  </si>
  <si>
    <t>Vegetables</t>
  </si>
  <si>
    <t>rau quả</t>
  </si>
  <si>
    <t xml:space="preserve">RAU, QUẢ, CỦ DÙNG LÀM RAU </t>
  </si>
  <si>
    <t>Fruits</t>
  </si>
  <si>
    <t xml:space="preserve">Trái cây </t>
  </si>
  <si>
    <t xml:space="preserve">QUẢ CHÍN </t>
  </si>
  <si>
    <t>Seeds and nuts</t>
  </si>
  <si>
    <t>SeedsNuts</t>
  </si>
  <si>
    <t>Hạt, quả hạch và các sản phẩm của chúng</t>
  </si>
  <si>
    <t>HẠT, QUẢ GIÀU ĐẠM, BÉO VÀ SẢN PHẨM CHẾ BIẾN</t>
  </si>
  <si>
    <t>Meat</t>
  </si>
  <si>
    <t>Thịt</t>
  </si>
  <si>
    <t>THỊT VÀ SẢN PHẨM CHẾ BIẾN</t>
  </si>
  <si>
    <t>Insects and grubs</t>
  </si>
  <si>
    <t>InsectsGrubs</t>
  </si>
  <si>
    <t>Côn trùng và sâu bọ</t>
  </si>
  <si>
    <t>Fish and shellfish</t>
  </si>
  <si>
    <t>FishShellfish</t>
  </si>
  <si>
    <t>Cá và động vật có vỏ</t>
  </si>
  <si>
    <t xml:space="preserve">THỦY SẢN VÀ SẢN PHẨM CHẾ BIẾN </t>
  </si>
  <si>
    <t>Eggs</t>
  </si>
  <si>
    <t>trứng</t>
  </si>
  <si>
    <t>TRỨNG VÀ SẢN PHẨM CHẾ BIẾN</t>
  </si>
  <si>
    <t>Milk and dairy products</t>
  </si>
  <si>
    <t>MilkDairy</t>
  </si>
  <si>
    <t>Sữa và các sản phẩm từ sữa</t>
  </si>
  <si>
    <t>SỮA VÀ SẢN PHẨM CHẾ BIẾN</t>
  </si>
  <si>
    <t>Snacks</t>
  </si>
  <si>
    <t>đồ ăn vặt</t>
  </si>
  <si>
    <t>Fats and oils</t>
  </si>
  <si>
    <t>FatsOils</t>
  </si>
  <si>
    <t>Chất béo và dầu</t>
  </si>
  <si>
    <t>DẦU, MỠ, BƠ</t>
  </si>
  <si>
    <t>Canned Food</t>
  </si>
  <si>
    <t>CannedFood</t>
  </si>
  <si>
    <t>ĐỒ HỘP</t>
  </si>
  <si>
    <t>Beverages</t>
  </si>
  <si>
    <t>Đồ uống</t>
  </si>
  <si>
    <t>NƯỚC GIẢI KHÁT, BIA, RƯỢU</t>
  </si>
  <si>
    <t>Sweets and sugars</t>
  </si>
  <si>
    <t>SweetsSugars</t>
  </si>
  <si>
    <t>Kẹo và đường</t>
  </si>
  <si>
    <t>ĐỒ NGỌT (ĐƯỜNG, BÁNH, MỨT, KẸO)</t>
  </si>
  <si>
    <t>Spices, herbs and condiments</t>
  </si>
  <si>
    <t>SpicesHerbsCondiments</t>
  </si>
  <si>
    <t>Gia vị, thảo mộc và gia vị</t>
  </si>
  <si>
    <t>GIA VỊ, NƯỚC CHẤM</t>
  </si>
  <si>
    <t>Food additives</t>
  </si>
  <si>
    <t>FoodAdditives</t>
  </si>
  <si>
    <t>phụ gia thực phẩm</t>
  </si>
  <si>
    <t>Gạo nếp cái</t>
  </si>
  <si>
    <t/>
  </si>
  <si>
    <t>Gạo nếp máy</t>
  </si>
  <si>
    <t>Gạo tẻ giã</t>
  </si>
  <si>
    <t>Gạo tẻ máy</t>
  </si>
  <si>
    <t>Gạo lứt</t>
  </si>
  <si>
    <t>Kê</t>
  </si>
  <si>
    <t>Ngô bắp tươi</t>
  </si>
  <si>
    <t>Ngô vàng hạt khô</t>
  </si>
  <si>
    <t>Bánh bao</t>
  </si>
  <si>
    <t>Bánh đa nem</t>
  </si>
  <si>
    <t>Bánh đúc</t>
  </si>
  <si>
    <t>Bánh mỳ</t>
  </si>
  <si>
    <t>Bánh phở</t>
  </si>
  <si>
    <t>Bánh quẩy</t>
  </si>
  <si>
    <t>Bỏng ngô</t>
  </si>
  <si>
    <t>Bột gạo nếp</t>
  </si>
  <si>
    <t>Bột gạo tẻ</t>
  </si>
  <si>
    <t>Bột mì</t>
  </si>
  <si>
    <t>Bột ngô vàng</t>
  </si>
  <si>
    <t>Bún</t>
  </si>
  <si>
    <t>Cốm</t>
  </si>
  <si>
    <t>Mỳ sợi</t>
  </si>
  <si>
    <t>Ngô nếp luộc</t>
  </si>
  <si>
    <t>Củ ấu</t>
  </si>
  <si>
    <t>Củ cái</t>
  </si>
  <si>
    <t>Củ dong</t>
  </si>
  <si>
    <t>Củ sắn</t>
  </si>
  <si>
    <t>Củ sắn dây</t>
  </si>
  <si>
    <t>Củ súng khô (đã bỏ vỏ)</t>
  </si>
  <si>
    <t xml:space="preserve">Củ súng khô </t>
  </si>
  <si>
    <t>đã bỏ vỏ</t>
  </si>
  <si>
    <t>Củ từ</t>
  </si>
  <si>
    <t>Khoai lang</t>
  </si>
  <si>
    <t>Khoai lang nghệ</t>
  </si>
  <si>
    <t>Khoai môn</t>
  </si>
  <si>
    <t>Khoai nước</t>
  </si>
  <si>
    <t>Khoai riềng</t>
  </si>
  <si>
    <t>Khoai sọ</t>
  </si>
  <si>
    <t>Khoai tây</t>
  </si>
  <si>
    <t>Miến dong</t>
  </si>
  <si>
    <t>Bột dong lọc</t>
  </si>
  <si>
    <t>Bột khoai lang</t>
  </si>
  <si>
    <t>Bột khoai riềng (bột đao)</t>
  </si>
  <si>
    <t xml:space="preserve">Bột khoai riềng </t>
  </si>
  <si>
    <t>bột đao</t>
  </si>
  <si>
    <t>Bột khoai tây (lọc)</t>
  </si>
  <si>
    <t xml:space="preserve">Bột khoai tây </t>
  </si>
  <si>
    <t>lọc</t>
  </si>
  <si>
    <t>Bột sắn</t>
  </si>
  <si>
    <t>Bột sắn dây</t>
  </si>
  <si>
    <t>Khoai lang khô</t>
  </si>
  <si>
    <t>Khoai tây khô</t>
  </si>
  <si>
    <t>Khoai tây lát chiên</t>
  </si>
  <si>
    <t>Sắn khô</t>
  </si>
  <si>
    <t>Trân châu sắn</t>
  </si>
  <si>
    <t>Đậu cô ve (hạt)</t>
  </si>
  <si>
    <t xml:space="preserve">Đậu cô ve </t>
  </si>
  <si>
    <t>hạt</t>
  </si>
  <si>
    <t>Đậu đen (hạt)</t>
  </si>
  <si>
    <t xml:space="preserve">Đậu đen </t>
  </si>
  <si>
    <t>Đậu đũa (hạt)</t>
  </si>
  <si>
    <t xml:space="preserve">Đậu đũa </t>
  </si>
  <si>
    <t>Đậu Hà lan (hạt)</t>
  </si>
  <si>
    <t xml:space="preserve">Đậu Hà lan </t>
  </si>
  <si>
    <t>Đậu tương (đậu nành)</t>
  </si>
  <si>
    <t xml:space="preserve">Đậu tương </t>
  </si>
  <si>
    <t>đậu nành</t>
  </si>
  <si>
    <t>Đậu trắng hạt (đậu tây)</t>
  </si>
  <si>
    <t xml:space="preserve">Đậu trắng hạt </t>
  </si>
  <si>
    <t>đậu tây</t>
  </si>
  <si>
    <t>Đậu trứng cuốc</t>
  </si>
  <si>
    <t>Đậu xanh (đậu tắt)</t>
  </si>
  <si>
    <t xml:space="preserve">Đậu xanh </t>
  </si>
  <si>
    <t>đậu tắt</t>
  </si>
  <si>
    <t>Bầu</t>
  </si>
  <si>
    <t>Bí đao (bí xanh)</t>
  </si>
  <si>
    <t xml:space="preserve">Bí đao </t>
  </si>
  <si>
    <t>bí xanh</t>
  </si>
  <si>
    <t>Bí ngô</t>
  </si>
  <si>
    <t>Cà bát</t>
  </si>
  <si>
    <t>Cà chua</t>
  </si>
  <si>
    <t>Cà pháo</t>
  </si>
  <si>
    <t>Cà rốt (củ đỏ, vàng)</t>
  </si>
  <si>
    <t xml:space="preserve">Cà rốt </t>
  </si>
  <si>
    <t>củ đỏ, vàng</t>
  </si>
  <si>
    <t>Cà rốt khô</t>
  </si>
  <si>
    <t>Cà tím</t>
  </si>
  <si>
    <t>Cải bắp</t>
  </si>
  <si>
    <t>Cải bắp đỏ</t>
  </si>
  <si>
    <t>Cải bắp khô</t>
  </si>
  <si>
    <t>Cải cúc</t>
  </si>
  <si>
    <t>Cải soong</t>
  </si>
  <si>
    <t>Cải thìa (cải trắng)</t>
  </si>
  <si>
    <t xml:space="preserve">Cải thìa </t>
  </si>
  <si>
    <t>cải trắng</t>
  </si>
  <si>
    <t>Cải xanh</t>
  </si>
  <si>
    <t>Cần ta</t>
  </si>
  <si>
    <t>Cần tây</t>
  </si>
  <si>
    <t>Chuối xanh</t>
  </si>
  <si>
    <t>Củ cải đỏ</t>
  </si>
  <si>
    <t>Củ cải trắng</t>
  </si>
  <si>
    <t>Củ cải trắng khô</t>
  </si>
  <si>
    <t>Củ đậu</t>
  </si>
  <si>
    <t>Củ niễng</t>
  </si>
  <si>
    <t>Dọc củ cải (non)</t>
  </si>
  <si>
    <t xml:space="preserve">Dọc củ cải </t>
  </si>
  <si>
    <t>non</t>
  </si>
  <si>
    <t>Dọc mùng</t>
  </si>
  <si>
    <t>Dưa chuột</t>
  </si>
  <si>
    <t>Dưa gang</t>
  </si>
  <si>
    <t>Đậu cô ve</t>
  </si>
  <si>
    <t>Đậu đũa</t>
  </si>
  <si>
    <t>Đậu Hà Lan</t>
  </si>
  <si>
    <t>Đậu rồng (quả non)</t>
  </si>
  <si>
    <t xml:space="preserve">Đậu rồng </t>
  </si>
  <si>
    <t>quả non</t>
  </si>
  <si>
    <t>Đu đủ xanh</t>
  </si>
  <si>
    <t>Gấc</t>
  </si>
  <si>
    <t>Giá đậu tương</t>
  </si>
  <si>
    <t>Giá đậu xanh</t>
  </si>
  <si>
    <t>Hành củ tươi</t>
  </si>
  <si>
    <t>Hành lá (hành hoa)</t>
  </si>
  <si>
    <t xml:space="preserve">Hành lá </t>
  </si>
  <si>
    <t>hành hoa</t>
  </si>
  <si>
    <t>Hành tây</t>
  </si>
  <si>
    <t>Hạt sen tươi</t>
  </si>
  <si>
    <t>Hạt sen khô</t>
  </si>
  <si>
    <t>Hẹ lá</t>
  </si>
  <si>
    <t>Hoa chuối</t>
  </si>
  <si>
    <t>Hoa lý</t>
  </si>
  <si>
    <t>Khế</t>
  </si>
  <si>
    <t>Lá lốt</t>
  </si>
  <si>
    <t>Lá me</t>
  </si>
  <si>
    <t>Lá mơ lông</t>
  </si>
  <si>
    <t>Lá sắn tươi</t>
  </si>
  <si>
    <t>Măng chua</t>
  </si>
  <si>
    <t>Măng khô</t>
  </si>
  <si>
    <t>Măng tây</t>
  </si>
  <si>
    <t>Mang tre</t>
  </si>
  <si>
    <t>Mướp</t>
  </si>
  <si>
    <t>Mướp đắng</t>
  </si>
  <si>
    <t>Mướp Nhật bản</t>
  </si>
  <si>
    <t>Ngải cứu</t>
  </si>
  <si>
    <t>Ngô bao tử</t>
  </si>
  <si>
    <t>Ngó sen</t>
  </si>
  <si>
    <t>Nụ mướp</t>
  </si>
  <si>
    <t>Ớt đỏ to</t>
  </si>
  <si>
    <t>Ớt vàng to</t>
  </si>
  <si>
    <t>Ớt xanh to</t>
  </si>
  <si>
    <t>Quả dọc</t>
  </si>
  <si>
    <t>Quả me chua</t>
  </si>
  <si>
    <t>Rau bí</t>
  </si>
  <si>
    <t>Rau câu khô</t>
  </si>
  <si>
    <t>Rau câu tươi</t>
  </si>
  <si>
    <t>Rau diếp</t>
  </si>
  <si>
    <t>Rau đay</t>
  </si>
  <si>
    <t>Rau giấp cá, diếp cá</t>
  </si>
  <si>
    <t>Rau giền cơm</t>
  </si>
  <si>
    <t>Rau giền đỏ</t>
  </si>
  <si>
    <t>Rau giền trắng</t>
  </si>
  <si>
    <t>Rau húng</t>
  </si>
  <si>
    <t>Rau khoai lang</t>
  </si>
  <si>
    <t>Rau kinh giới</t>
  </si>
  <si>
    <t>Rau má rừng</t>
  </si>
  <si>
    <t>Rau má, má mơ</t>
  </si>
  <si>
    <t>Rau mồng tơi</t>
  </si>
  <si>
    <t>Rau mùi</t>
  </si>
  <si>
    <t>Rau mùi tàu</t>
  </si>
  <si>
    <t>Rau muống</t>
  </si>
  <si>
    <t>Rau muống khô</t>
  </si>
  <si>
    <t>Rau ngồ</t>
  </si>
  <si>
    <t>Rau ngót</t>
  </si>
  <si>
    <t>Rau ngót khô</t>
  </si>
  <si>
    <t>Rau răm</t>
  </si>
  <si>
    <t>Rau rút</t>
  </si>
  <si>
    <t>Rau sà lách</t>
  </si>
  <si>
    <t>Rau sam</t>
  </si>
  <si>
    <t>Rau sắng</t>
  </si>
  <si>
    <t>Rau tàu bay</t>
  </si>
  <si>
    <t>Rau thơm</t>
  </si>
  <si>
    <t>Sấu xanh</t>
  </si>
  <si>
    <t>Su hào</t>
  </si>
  <si>
    <t>Su hào khô</t>
  </si>
  <si>
    <t>Su su</t>
  </si>
  <si>
    <t>Súp lo trắng</t>
  </si>
  <si>
    <t>Súp lơ xanh</t>
  </si>
  <si>
    <t>Thìa là</t>
  </si>
  <si>
    <t>Tía tô</t>
  </si>
  <si>
    <t>Tỏi ta</t>
  </si>
  <si>
    <t>Tỏi tây (cả lá)</t>
  </si>
  <si>
    <t xml:space="preserve">Tỏi tây </t>
  </si>
  <si>
    <t>cả lá</t>
  </si>
  <si>
    <t>Trấm đen chín</t>
  </si>
  <si>
    <t>Trám xanh sống</t>
  </si>
  <si>
    <t>Xương sông</t>
  </si>
  <si>
    <t>Cà chua muối</t>
  </si>
  <si>
    <t>Cà muối nén</t>
  </si>
  <si>
    <t>Cà muối sổi</t>
  </si>
  <si>
    <t>Dưa cải bắp</t>
  </si>
  <si>
    <t>Dưa cải bẹ</t>
  </si>
  <si>
    <t>Dưa cải sen</t>
  </si>
  <si>
    <t>Dưa chuột muối</t>
  </si>
  <si>
    <t>Dưa giá (đậu xanh)</t>
  </si>
  <si>
    <t xml:space="preserve">Dưa giá </t>
  </si>
  <si>
    <t>đậu xanh</t>
  </si>
  <si>
    <t>Hành củ muối</t>
  </si>
  <si>
    <t>Kiệu muối</t>
  </si>
  <si>
    <t>Nhút (dưa muối từ mít non,lá đậu xanh non ... )</t>
  </si>
  <si>
    <t xml:space="preserve">Nhút </t>
  </si>
  <si>
    <t xml:space="preserve">dưa muối từ mít non,lá đậu xanh non ... </t>
  </si>
  <si>
    <t>Men bia khô</t>
  </si>
  <si>
    <t>Men bia tươi</t>
  </si>
  <si>
    <t>Mộc nhĩ</t>
  </si>
  <si>
    <t>Nấm hương khô</t>
  </si>
  <si>
    <t>Nấm hương tươi</t>
  </si>
  <si>
    <t>Nấm mỡ (Nấm tây)</t>
  </si>
  <si>
    <t xml:space="preserve">Nấm mỡ </t>
  </si>
  <si>
    <t>Nấm tây</t>
  </si>
  <si>
    <t>Nấm rơm</t>
  </si>
  <si>
    <t>Nấm thường tươi</t>
  </si>
  <si>
    <t>Bưởi</t>
  </si>
  <si>
    <t>Cam</t>
  </si>
  <si>
    <t>Chanh</t>
  </si>
  <si>
    <t>Chôm chôm</t>
  </si>
  <si>
    <t>Chuối khô</t>
  </si>
  <si>
    <t>Chuối tây</t>
  </si>
  <si>
    <t>Chuối tiêu</t>
  </si>
  <si>
    <t>Dâu gia</t>
  </si>
  <si>
    <t>Dâu tây</t>
  </si>
  <si>
    <t>Dưa bở</t>
  </si>
  <si>
    <t>Dưa hấu</t>
  </si>
  <si>
    <t>Dưa hồng</t>
  </si>
  <si>
    <t>Dưa lê</t>
  </si>
  <si>
    <t>Dứa ta</t>
  </si>
  <si>
    <t>Dứa tây</t>
  </si>
  <si>
    <t>Đào</t>
  </si>
  <si>
    <t>Đu đủ chín</t>
  </si>
  <si>
    <t>Gioi</t>
  </si>
  <si>
    <t>Hồng bì</t>
  </si>
  <si>
    <t>Hồng đỏ</t>
  </si>
  <si>
    <t>Hồng ngâm</t>
  </si>
  <si>
    <t>Hồng xiêm</t>
  </si>
  <si>
    <t>Lê</t>
  </si>
  <si>
    <t>Lựu</t>
  </si>
  <si>
    <t>Mãng cầu xiêm</t>
  </si>
  <si>
    <t>Mắc coọc</t>
  </si>
  <si>
    <t>Mận</t>
  </si>
  <si>
    <t>Mít dai</t>
  </si>
  <si>
    <t>Mít khô</t>
  </si>
  <si>
    <t>Mít mật</t>
  </si>
  <si>
    <t>Mơ</t>
  </si>
  <si>
    <t>Mơ khô</t>
  </si>
  <si>
    <t>Muỗm, quéo</t>
  </si>
  <si>
    <t>Na</t>
  </si>
  <si>
    <t>Nhãn</t>
  </si>
  <si>
    <t>Nhãn khô</t>
  </si>
  <si>
    <t>Nho ngọt</t>
  </si>
  <si>
    <t>Nho ta (nho chua)</t>
  </si>
  <si>
    <t xml:space="preserve">Nho ta </t>
  </si>
  <si>
    <t>nho chua</t>
  </si>
  <si>
    <t>Nhót</t>
  </si>
  <si>
    <t>Ôi</t>
  </si>
  <si>
    <t>Quả bơ vỏ tím</t>
  </si>
  <si>
    <t>Quả bơ vỏ xanh</t>
  </si>
  <si>
    <t>Quả cóc</t>
  </si>
  <si>
    <t>Quả thanh long</t>
  </si>
  <si>
    <t>Quả trứng gà</t>
  </si>
  <si>
    <t>Quất chín (cả vỏ)</t>
  </si>
  <si>
    <t xml:space="preserve">Quất chín </t>
  </si>
  <si>
    <t>cả vỏ</t>
  </si>
  <si>
    <t>Quít</t>
  </si>
  <si>
    <t>Sầu riêng</t>
  </si>
  <si>
    <t>Sấu chín</t>
  </si>
  <si>
    <t>Táo ta</t>
  </si>
  <si>
    <t>Táo tây</t>
  </si>
  <si>
    <t>Vải</t>
  </si>
  <si>
    <t>Vải khô</t>
  </si>
  <si>
    <t>Vú sữa</t>
  </si>
  <si>
    <t>Xoài chín</t>
  </si>
  <si>
    <t>Quả kiwi</t>
  </si>
  <si>
    <t>Cùi dừa già</t>
  </si>
  <si>
    <t>Cùi dừa non</t>
  </si>
  <si>
    <t>Hạt dẻ to</t>
  </si>
  <si>
    <t>Hạt dẻ tươi</t>
  </si>
  <si>
    <t>Hạt dẻ khô</t>
  </si>
  <si>
    <t>Hạt đen</t>
  </si>
  <si>
    <t>Hạt điều</t>
  </si>
  <si>
    <t>Hạt mít</t>
  </si>
  <si>
    <t>Lạc hạt</t>
  </si>
  <si>
    <t>Quả cọ tươi</t>
  </si>
  <si>
    <t>Quả đại hái tươi</t>
  </si>
  <si>
    <t>Vừng (đen, trắng)</t>
  </si>
  <si>
    <t xml:space="preserve">Vừng </t>
  </si>
  <si>
    <t>đen, trắng</t>
  </si>
  <si>
    <t>Bột đậu tương đã loại béo (đậu nành)</t>
  </si>
  <si>
    <t xml:space="preserve">Bột đậu tương đã loại béo </t>
  </si>
  <si>
    <t>Bột đậu tương rang chín</t>
  </si>
  <si>
    <t>Bột đậu xanh</t>
  </si>
  <si>
    <t>Bột lạc</t>
  </si>
  <si>
    <t>Đậu phụ</t>
  </si>
  <si>
    <t>Đậu phụ chúc</t>
  </si>
  <si>
    <t>Đậu phụ nướng</t>
  </si>
  <si>
    <t>Hạt bí đỏ rang</t>
  </si>
  <si>
    <t>Hạt da đỏ rang (dưa hấu)</t>
  </si>
  <si>
    <t xml:space="preserve">Hạt da đỏ rang </t>
  </si>
  <si>
    <t>dưa hấu</t>
  </si>
  <si>
    <t>Hạt điều khô, chiên dầu</t>
  </si>
  <si>
    <t>Sữa bột đậu nành</t>
  </si>
  <si>
    <t>Sữa đậu nành (100g đậu/lít)</t>
  </si>
  <si>
    <t xml:space="preserve">Sữa đậu nành </t>
  </si>
  <si>
    <t>100g đậu/lít</t>
  </si>
  <si>
    <t>Tào phớ</t>
  </si>
  <si>
    <t>Thịt bê mỡ</t>
  </si>
  <si>
    <t>Thịt bê nạc</t>
  </si>
  <si>
    <t>Thịt bò loại I</t>
  </si>
  <si>
    <t>Thịt bò loại II</t>
  </si>
  <si>
    <t>Thịt bò, lưng, nạc</t>
  </si>
  <si>
    <t>Thịt bò, lưng, nạc và mỡ</t>
  </si>
  <si>
    <t>Thịt bồ câu ra ràng</t>
  </si>
  <si>
    <t>Thịt cho sấn</t>
  </si>
  <si>
    <t>Thịt cho vai</t>
  </si>
  <si>
    <t>Thịt cừu, nạc</t>
  </si>
  <si>
    <t>Thịt dê, nạc</t>
  </si>
  <si>
    <t>Thịt gà rừng</t>
  </si>
  <si>
    <t>Thịt gà ta</t>
  </si>
  <si>
    <t>Thịt gà tây</t>
  </si>
  <si>
    <t>Thịt hươu</t>
  </si>
  <si>
    <t>Thịt lợn mỡ</t>
  </si>
  <si>
    <t>Thịt lợn nạc</t>
  </si>
  <si>
    <t>Thịt lợn nửa nạc, nửa mỡ</t>
  </si>
  <si>
    <t>Thịt ngỗng</t>
  </si>
  <si>
    <t>Thịt ngựa</t>
  </si>
  <si>
    <t>Thịt thỏ nhà</t>
  </si>
  <si>
    <t>Thịt thỏ rừng</t>
  </si>
  <si>
    <t>Thịt trâu</t>
  </si>
  <si>
    <t>Thịt trâu bắp</t>
  </si>
  <si>
    <t>Thịt trâu cổ</t>
  </si>
  <si>
    <t>Thịt trâu đùi</t>
  </si>
  <si>
    <t>Thịt trâu thăn</t>
  </si>
  <si>
    <t>Thịt vịt</t>
  </si>
  <si>
    <t>Bầu dục bò</t>
  </si>
  <si>
    <t>Bầu dục lợn</t>
  </si>
  <si>
    <t>Bì lợn</t>
  </si>
  <si>
    <t>Chân giò lợn (bỏ xương)</t>
  </si>
  <si>
    <t xml:space="preserve">Chân giò lợn </t>
  </si>
  <si>
    <t>bỏ xương</t>
  </si>
  <si>
    <t>Dạ dày bò</t>
  </si>
  <si>
    <t>Dạ dày lợn</t>
  </si>
  <si>
    <t>Đầu bò</t>
  </si>
  <si>
    <t>Đầu lợn</t>
  </si>
  <si>
    <t>Đuôi bò</t>
  </si>
  <si>
    <t>Đuôi lợn</t>
  </si>
  <si>
    <t>Gan bò</t>
  </si>
  <si>
    <t>Gan gà</t>
  </si>
  <si>
    <t>Gan lợn</t>
  </si>
  <si>
    <t>Gan vịt</t>
  </si>
  <si>
    <t>Gân chân bò</t>
  </si>
  <si>
    <t>Lưỡi bò</t>
  </si>
  <si>
    <t>Lưỡi lợn</t>
  </si>
  <si>
    <t>Lòng lợn (ruột già)</t>
  </si>
  <si>
    <t xml:space="preserve">Lòng lợn </t>
  </si>
  <si>
    <t>ruột già</t>
  </si>
  <si>
    <t>Lòng lợn (ruột non)</t>
  </si>
  <si>
    <t>ruột non</t>
  </si>
  <si>
    <t>Mề gà</t>
  </si>
  <si>
    <t>Óc bò</t>
  </si>
  <si>
    <t>Óc lợn</t>
  </si>
  <si>
    <t>Phổi bò</t>
  </si>
  <si>
    <t>Phổi lợn</t>
  </si>
  <si>
    <t>Sườn lợn (bỏ xương)</t>
  </si>
  <si>
    <t xml:space="preserve">Sườn lợn </t>
  </si>
  <si>
    <t>Tai lợn</t>
  </si>
  <si>
    <t>Tim bò</t>
  </si>
  <si>
    <t>Tim gà</t>
  </si>
  <si>
    <t>Tim lợn</t>
  </si>
  <si>
    <t>Tiết bò</t>
  </si>
  <si>
    <t>Tiết lợn luộc</t>
  </si>
  <si>
    <t>Tiết lợn sống</t>
  </si>
  <si>
    <t>Tủy xương bò</t>
  </si>
  <si>
    <t>Tủy xương lợn</t>
  </si>
  <si>
    <t>Ba tê</t>
  </si>
  <si>
    <t>Chả lợn</t>
  </si>
  <si>
    <t>Chả quế lợn</t>
  </si>
  <si>
    <t>Dăm bông lợn</t>
  </si>
  <si>
    <t>Dồi lợn</t>
  </si>
  <si>
    <t>Giò bò</t>
  </si>
  <si>
    <t>Giò lụa</t>
  </si>
  <si>
    <t>Giò thủ lợn</t>
  </si>
  <si>
    <t>Lạp xường</t>
  </si>
  <si>
    <t>Nem chạo</t>
  </si>
  <si>
    <t>Nem chua</t>
  </si>
  <si>
    <t>Ruốc thịt lợn</t>
  </si>
  <si>
    <t>Thịt bò khô</t>
  </si>
  <si>
    <t>Thịt trâu khô</t>
  </si>
  <si>
    <t>Xúc xích</t>
  </si>
  <si>
    <t>Bột cóc</t>
  </si>
  <si>
    <t>Châu chấu</t>
  </si>
  <si>
    <t>Ếch (thịt đùi)</t>
  </si>
  <si>
    <t xml:space="preserve">Ếch </t>
  </si>
  <si>
    <t>thịt đùi</t>
  </si>
  <si>
    <t>Nhộng</t>
  </si>
  <si>
    <t>Lòng gà (cả bộ)</t>
  </si>
  <si>
    <t xml:space="preserve">Lòng gà </t>
  </si>
  <si>
    <t>cả bộ</t>
  </si>
  <si>
    <t>Cá bống</t>
  </si>
  <si>
    <t>Cá chày</t>
  </si>
  <si>
    <t>Cá chép</t>
  </si>
  <si>
    <t>Cá da</t>
  </si>
  <si>
    <t>Cá dầu</t>
  </si>
  <si>
    <t>Cá diếc</t>
  </si>
  <si>
    <t>Cá đao</t>
  </si>
  <si>
    <t>Cá đé</t>
  </si>
  <si>
    <t>Cá đối</t>
  </si>
  <si>
    <t>Cá đồng tiền</t>
  </si>
  <si>
    <t>Cá hồi</t>
  </si>
  <si>
    <t>Cá khô(chim, thu, nụ, đé)</t>
  </si>
  <si>
    <t>Cá khô</t>
  </si>
  <si>
    <t>chim, thu, nụ, đé</t>
  </si>
  <si>
    <t>Cá lác</t>
  </si>
  <si>
    <t>Cá mè</t>
  </si>
  <si>
    <t>Cá mòi (cá sardin)</t>
  </si>
  <si>
    <t xml:space="preserve">Cá mòi </t>
  </si>
  <si>
    <t>cá sardin</t>
  </si>
  <si>
    <t>Cá mỡ</t>
  </si>
  <si>
    <t>Cá mối</t>
  </si>
  <si>
    <t>Cá nạc</t>
  </si>
  <si>
    <t>Cá ngừ</t>
  </si>
  <si>
    <t>Cá nục</t>
  </si>
  <si>
    <t>Cá phèn</t>
  </si>
  <si>
    <t>Cá quả</t>
  </si>
  <si>
    <t>Cá rô đồng</t>
  </si>
  <si>
    <t>Cá rô phi</t>
  </si>
  <si>
    <t>Cá thờn bơn</t>
  </si>
  <si>
    <t>Cá thu</t>
  </si>
  <si>
    <t>Cá thu đao</t>
  </si>
  <si>
    <t>Cá trạch</t>
  </si>
  <si>
    <t>Cá trắm cỏ</t>
  </si>
  <si>
    <t>Cá trê</t>
  </si>
  <si>
    <t>Cá trích</t>
  </si>
  <si>
    <t>Cá trôi</t>
  </si>
  <si>
    <t>Cua bể</t>
  </si>
  <si>
    <t>Cua đồng</t>
  </si>
  <si>
    <t>Cua ghẹ</t>
  </si>
  <si>
    <t>Hải sâm</t>
  </si>
  <si>
    <t>Hến</t>
  </si>
  <si>
    <t>Lươn</t>
  </si>
  <si>
    <t>Mực khô</t>
  </si>
  <si>
    <t>Mực tươi</t>
  </si>
  <si>
    <t>Ốc bươu</t>
  </si>
  <si>
    <t>Ốc đá</t>
  </si>
  <si>
    <t>Ốc nhồi</t>
  </si>
  <si>
    <t>Ốc vặn</t>
  </si>
  <si>
    <t>Rạm (muối, đồ)</t>
  </si>
  <si>
    <t xml:space="preserve">Rạm </t>
  </si>
  <si>
    <t>muối, đồ</t>
  </si>
  <si>
    <t>Rạm tươi</t>
  </si>
  <si>
    <t>Rươi</t>
  </si>
  <si>
    <t>Sò</t>
  </si>
  <si>
    <t>Tép gạo</t>
  </si>
  <si>
    <t>Tép khô</t>
  </si>
  <si>
    <t>Tôm biển</t>
  </si>
  <si>
    <t>Tôm đồng</t>
  </si>
  <si>
    <t>Tôm khô</t>
  </si>
  <si>
    <t>Trai</t>
  </si>
  <si>
    <t>Bánh phồng tôm rán</t>
  </si>
  <si>
    <t>Bánh phồng tôm sống</t>
  </si>
  <si>
    <t>Bột cá</t>
  </si>
  <si>
    <t>Ruốc cá quả</t>
  </si>
  <si>
    <t>Ruốc tôm</t>
  </si>
  <si>
    <t>Trứng gà</t>
  </si>
  <si>
    <t>Lòng đỏ trứng gà</t>
  </si>
  <si>
    <t>Lòng trắng trứng gà</t>
  </si>
  <si>
    <t>Trứng vịt</t>
  </si>
  <si>
    <t>Lòng đỏ trứng vịt</t>
  </si>
  <si>
    <t>Lòng trắng trứng vịt</t>
  </si>
  <si>
    <t>Trứng chim cút</t>
  </si>
  <si>
    <t>Trứng cá</t>
  </si>
  <si>
    <t>Trứng cá muối</t>
  </si>
  <si>
    <t>Trứng vịt lộn</t>
  </si>
  <si>
    <t>Bột trứng</t>
  </si>
  <si>
    <t>Sữa bò tươi</t>
  </si>
  <si>
    <t>Sữa dê tươi</t>
  </si>
  <si>
    <t>Sữa mẹ (sữa người)</t>
  </si>
  <si>
    <t xml:space="preserve">Sữa mẹ </t>
  </si>
  <si>
    <t>sữa người</t>
  </si>
  <si>
    <t>Sữa chua</t>
  </si>
  <si>
    <t>Sữa chua vớt béo</t>
  </si>
  <si>
    <t>Sữa bột toàn phần</t>
  </si>
  <si>
    <t>Sữa bột tách béo</t>
  </si>
  <si>
    <t>Sữa đặc có đường Việt Nam</t>
  </si>
  <si>
    <t>Pho mát</t>
  </si>
  <si>
    <t>Bơ</t>
  </si>
  <si>
    <t>Dầu thảo mộc (Lạc, vừng, cám ... )</t>
  </si>
  <si>
    <t xml:space="preserve">Dầu thảo mộc </t>
  </si>
  <si>
    <t xml:space="preserve">Lạc, vừng, cám ... </t>
  </si>
  <si>
    <t>Mỡ lợn muối</t>
  </si>
  <si>
    <t>Mỡ lợn nước</t>
  </si>
  <si>
    <t>Bơ thực vật</t>
  </si>
  <si>
    <t>Dầu bông</t>
  </si>
  <si>
    <t>Dầu cám gạo</t>
  </si>
  <si>
    <t>Dầu cọ</t>
  </si>
  <si>
    <t>Dầu dừa</t>
  </si>
  <si>
    <t>Dầu đậu tương</t>
  </si>
  <si>
    <t>Dầu lạc</t>
  </si>
  <si>
    <t>Dầu mè</t>
  </si>
  <si>
    <t>Dầu ngô</t>
  </si>
  <si>
    <t>Dầu oliu</t>
  </si>
  <si>
    <t>Chuối nước đường</t>
  </si>
  <si>
    <t>Dưa chuột hộp</t>
  </si>
  <si>
    <t>Dứa hộp</t>
  </si>
  <si>
    <t>Lạc chao dầu</t>
  </si>
  <si>
    <t>Mắc coọc nước đường</t>
  </si>
  <si>
    <t>Mận nước đường</t>
  </si>
  <si>
    <t>Mứt bí ngô</t>
  </si>
  <si>
    <t>Mứt cam có vỏ</t>
  </si>
  <si>
    <t>Mứt chuối</t>
  </si>
  <si>
    <t>Mứt dứa</t>
  </si>
  <si>
    <t>Mứt đu đủ</t>
  </si>
  <si>
    <t>Nhãn nước đường</t>
  </si>
  <si>
    <t>Nước dứa hộp</t>
  </si>
  <si>
    <t>Vải nước đường</t>
  </si>
  <si>
    <t>Cá thu hộp</t>
  </si>
  <si>
    <t>Cá trích hộp</t>
  </si>
  <si>
    <t>Thịt bò hộp</t>
  </si>
  <si>
    <t>Thịt gà hộp</t>
  </si>
  <si>
    <t>Thịt lợn hộp</t>
  </si>
  <si>
    <t>Thịt lợn, thịt bò xay hộp</t>
  </si>
  <si>
    <t>Thịt vịt hầm</t>
  </si>
  <si>
    <t>Bia (cồn: 4,5 g)</t>
  </si>
  <si>
    <t xml:space="preserve">Bia </t>
  </si>
  <si>
    <t>cồn: 4,5 g</t>
  </si>
  <si>
    <t>Cô nhắc (cồn 32 g)</t>
  </si>
  <si>
    <t xml:space="preserve">Cô nhắc </t>
  </si>
  <si>
    <t>cồn 32 g</t>
  </si>
  <si>
    <t>Cốc tain (cồn 13 g)</t>
  </si>
  <si>
    <t xml:space="preserve">Cốc tain </t>
  </si>
  <si>
    <t>cồn 13 g</t>
  </si>
  <si>
    <t>Coca cola</t>
  </si>
  <si>
    <t>Nước cam tươi</t>
  </si>
  <si>
    <t>Nước dừa non tươi</t>
  </si>
  <si>
    <t>Nước ép cà chua</t>
  </si>
  <si>
    <t>Nước khoáng</t>
  </si>
  <si>
    <t>Nước quít tươi</t>
  </si>
  <si>
    <t>Rượu cam, chanh (cồn 24,2 g)</t>
  </si>
  <si>
    <t xml:space="preserve">Rượu cam, chanh </t>
  </si>
  <si>
    <t>cồn 24,2 g</t>
  </si>
  <si>
    <t>Rượu nếp (80g/ 24 ml) (cồn 5 g)</t>
  </si>
  <si>
    <t xml:space="preserve">Rượu nếp </t>
  </si>
  <si>
    <t>80g/ 24 ml cồn 5 g</t>
  </si>
  <si>
    <t>Rượu trắng (cồn 39 g)</t>
  </si>
  <si>
    <t xml:space="preserve">Rượu trắng </t>
  </si>
  <si>
    <t>cồn 39 g</t>
  </si>
  <si>
    <t>Rượu vang đô (cồn 9,5 g)</t>
  </si>
  <si>
    <t xml:space="preserve">Rượu vang đô </t>
  </si>
  <si>
    <t>cồn 9,5 g</t>
  </si>
  <si>
    <t>Rượu vang trắng (cồn 9,5 g)</t>
  </si>
  <si>
    <t xml:space="preserve">Rượu vang trắng </t>
  </si>
  <si>
    <t>Rượu vang trắng ngọt (cồn 10.2 g)</t>
  </si>
  <si>
    <t xml:space="preserve">Rượu vang trắng ngọt </t>
  </si>
  <si>
    <t>cồn 10.2 g</t>
  </si>
  <si>
    <t>Rượu Whisky (cồn 35,2 g)</t>
  </si>
  <si>
    <t xml:space="preserve">Rượu Whisky </t>
  </si>
  <si>
    <t>cồn 35,2 g</t>
  </si>
  <si>
    <t>Bảnh bích cốt</t>
  </si>
  <si>
    <t>Bánh bích quy</t>
  </si>
  <si>
    <t>Bánh chả</t>
  </si>
  <si>
    <t>Bánh con cá</t>
  </si>
  <si>
    <t>Bánh đậu xanh</t>
  </si>
  <si>
    <t>Bánh kem xốp</t>
  </si>
  <si>
    <t>Bánh khảo chay</t>
  </si>
  <si>
    <t>Bánh quế</t>
  </si>
  <si>
    <t>Bánh số cô la</t>
  </si>
  <si>
    <t>Bánh thỏi sô cô la</t>
  </si>
  <si>
    <t>Bánh trứng nhện</t>
  </si>
  <si>
    <t>Bột ca cao</t>
  </si>
  <si>
    <t>Đường cát</t>
  </si>
  <si>
    <t>Đường kính</t>
  </si>
  <si>
    <t>Kẹo bơ cứng</t>
  </si>
  <si>
    <t>Kẹo cà phê</t>
  </si>
  <si>
    <t>Kẹo cam chanh</t>
  </si>
  <si>
    <t>Kẹo dừa mềm</t>
  </si>
  <si>
    <t>Kẹo dứa mềm</t>
  </si>
  <si>
    <t>Kẹo lạc</t>
  </si>
  <si>
    <t>Kẹo Pastille (kẹo ngậm bạc hà)</t>
  </si>
  <si>
    <t xml:space="preserve">Kẹo Pastille </t>
  </si>
  <si>
    <t>kẹo ngậm bạc hà</t>
  </si>
  <si>
    <t>Kẹo số cô la</t>
  </si>
  <si>
    <t>Kẹo sữa</t>
  </si>
  <si>
    <t>Kẹo vừng viên</t>
  </si>
  <si>
    <t>Mạch nha</t>
  </si>
  <si>
    <t>Mật ong</t>
  </si>
  <si>
    <t>Mứt lạc</t>
  </si>
  <si>
    <t>Cary bột</t>
  </si>
  <si>
    <t>Gừng khô (bột)</t>
  </si>
  <si>
    <t xml:space="preserve">Gừng khô </t>
  </si>
  <si>
    <t>bột</t>
  </si>
  <si>
    <t>Gừng tươi</t>
  </si>
  <si>
    <t>Hạt tiêu</t>
  </si>
  <si>
    <t>Muối</t>
  </si>
  <si>
    <t>Nghệ khô, bột</t>
  </si>
  <si>
    <t>Nghệ tươi</t>
  </si>
  <si>
    <t>Ớt khô bột</t>
  </si>
  <si>
    <t>Riềng</t>
  </si>
  <si>
    <t>Magi</t>
  </si>
  <si>
    <t>Mắm tôm đặc</t>
  </si>
  <si>
    <t>Mắm tôm loãng</t>
  </si>
  <si>
    <t>Mắm tép chua</t>
  </si>
  <si>
    <t>Nước mắm cá (loại đặc biệt)</t>
  </si>
  <si>
    <t xml:space="preserve">Nước mắm cá </t>
  </si>
  <si>
    <t>loại đặc biệt</t>
  </si>
  <si>
    <t>Nước mắm loại I</t>
  </si>
  <si>
    <t>Nước mắm loại II</t>
  </si>
  <si>
    <t>Nước mắm cá</t>
  </si>
  <si>
    <t>Nước mắm cô</t>
  </si>
  <si>
    <t>Tương ngô</t>
  </si>
  <si>
    <t>Tương nếp</t>
  </si>
  <si>
    <t>Tương ớt</t>
  </si>
  <si>
    <t>Xì dầu</t>
  </si>
  <si>
    <t>Sốt mayonnaise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</si>
</sst>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2" fontId="0" numFmtId="0" xfId="0" applyAlignment="1" applyFill="1" applyFont="1">
      <alignment readingOrder="0"/>
    </xf>
    <xf borderId="0" fillId="2" fontId="0" numFmtId="0" xfId="0" applyFont="1"/>
    <xf borderId="0" fillId="2" fontId="3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7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1.0</v>
      </c>
      <c r="B2" s="4"/>
      <c r="C2" s="4"/>
      <c r="D2" s="4"/>
      <c r="E2" s="3" t="s">
        <v>7</v>
      </c>
      <c r="F2" s="3" t="s">
        <v>7</v>
      </c>
      <c r="G2" s="3" t="s">
        <v>8</v>
      </c>
      <c r="H2" s="3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>
        <v>2.0</v>
      </c>
      <c r="B3" s="4"/>
      <c r="C3" s="4"/>
      <c r="D3" s="4"/>
      <c r="E3" s="3" t="s">
        <v>10</v>
      </c>
      <c r="F3" s="3" t="s">
        <v>11</v>
      </c>
      <c r="G3" s="3" t="s">
        <v>12</v>
      </c>
      <c r="H3" s="3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>
        <v>3.0</v>
      </c>
      <c r="B4" s="4"/>
      <c r="C4" s="4"/>
      <c r="D4" s="4"/>
      <c r="E4" s="3" t="s">
        <v>14</v>
      </c>
      <c r="F4" s="3" t="s">
        <v>14</v>
      </c>
      <c r="G4" s="3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>
        <v>4.0</v>
      </c>
      <c r="B5" s="4"/>
      <c r="C5" s="4"/>
      <c r="D5" s="4"/>
      <c r="E5" s="3" t="s">
        <v>16</v>
      </c>
      <c r="F5" s="3" t="s">
        <v>16</v>
      </c>
      <c r="G5" s="3" t="s">
        <v>17</v>
      </c>
      <c r="H5" s="3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>
        <v>5.0</v>
      </c>
      <c r="B6" s="4"/>
      <c r="C6" s="4"/>
      <c r="D6" s="4"/>
      <c r="E6" s="3" t="s">
        <v>19</v>
      </c>
      <c r="F6" s="3" t="s">
        <v>19</v>
      </c>
      <c r="G6" s="3" t="s">
        <v>20</v>
      </c>
      <c r="H6" s="3" t="s">
        <v>21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>
        <v>6.0</v>
      </c>
      <c r="B7" s="4"/>
      <c r="C7" s="4"/>
      <c r="D7" s="4"/>
      <c r="E7" s="3" t="s">
        <v>22</v>
      </c>
      <c r="F7" s="3" t="s">
        <v>23</v>
      </c>
      <c r="G7" s="3" t="s">
        <v>24</v>
      </c>
      <c r="H7" s="3" t="s">
        <v>25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>
        <v>7.0</v>
      </c>
      <c r="B8" s="4"/>
      <c r="C8" s="4"/>
      <c r="D8" s="4"/>
      <c r="E8" s="3" t="s">
        <v>26</v>
      </c>
      <c r="F8" s="3" t="s">
        <v>26</v>
      </c>
      <c r="G8" s="3" t="s">
        <v>27</v>
      </c>
      <c r="H8" s="3" t="s">
        <v>28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>
        <v>8.0</v>
      </c>
      <c r="B9" s="4"/>
      <c r="C9" s="4"/>
      <c r="D9" s="4"/>
      <c r="E9" s="3" t="s">
        <v>29</v>
      </c>
      <c r="F9" s="3" t="s">
        <v>30</v>
      </c>
      <c r="G9" s="3" t="s">
        <v>31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>
        <v>9.0</v>
      </c>
      <c r="B10" s="4"/>
      <c r="C10" s="4"/>
      <c r="D10" s="4"/>
      <c r="E10" s="3" t="s">
        <v>32</v>
      </c>
      <c r="F10" s="3" t="s">
        <v>33</v>
      </c>
      <c r="G10" s="3" t="s">
        <v>34</v>
      </c>
      <c r="H10" s="3" t="s">
        <v>35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>
        <v>10.0</v>
      </c>
      <c r="B11" s="4"/>
      <c r="C11" s="4"/>
      <c r="D11" s="4"/>
      <c r="E11" s="3" t="s">
        <v>36</v>
      </c>
      <c r="F11" s="3" t="s">
        <v>36</v>
      </c>
      <c r="G11" s="3" t="s">
        <v>37</v>
      </c>
      <c r="H11" s="3" t="s">
        <v>38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>
        <v>11.0</v>
      </c>
      <c r="B12" s="4"/>
      <c r="C12" s="4"/>
      <c r="D12" s="4"/>
      <c r="E12" s="3" t="s">
        <v>39</v>
      </c>
      <c r="F12" s="3" t="s">
        <v>40</v>
      </c>
      <c r="G12" s="3" t="s">
        <v>41</v>
      </c>
      <c r="H12" s="3" t="s">
        <v>42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>
        <v>12.0</v>
      </c>
      <c r="B13" s="4"/>
      <c r="C13" s="4"/>
      <c r="D13" s="4"/>
      <c r="E13" s="3" t="s">
        <v>43</v>
      </c>
      <c r="F13" s="3" t="s">
        <v>43</v>
      </c>
      <c r="G13" s="3" t="s">
        <v>44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>
        <v>13.0</v>
      </c>
      <c r="B14" s="4"/>
      <c r="C14" s="4"/>
      <c r="D14" s="4"/>
      <c r="E14" s="3" t="s">
        <v>45</v>
      </c>
      <c r="F14" s="3" t="s">
        <v>46</v>
      </c>
      <c r="G14" s="3" t="s">
        <v>47</v>
      </c>
      <c r="H14" s="3" t="s">
        <v>48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>
        <v>14.0</v>
      </c>
      <c r="B15" s="4"/>
      <c r="C15" s="4"/>
      <c r="D15" s="4"/>
      <c r="E15" s="3" t="s">
        <v>49</v>
      </c>
      <c r="F15" s="3" t="s">
        <v>50</v>
      </c>
      <c r="G15" s="3" t="s">
        <v>51</v>
      </c>
      <c r="H15" s="3" t="s">
        <v>51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>
        <v>15.0</v>
      </c>
      <c r="B16" s="4"/>
      <c r="C16" s="4"/>
      <c r="D16" s="4"/>
      <c r="E16" s="3" t="s">
        <v>52</v>
      </c>
      <c r="F16" s="3" t="s">
        <v>52</v>
      </c>
      <c r="G16" s="3" t="s">
        <v>53</v>
      </c>
      <c r="H16" s="3" t="s">
        <v>54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>
        <v>16.0</v>
      </c>
      <c r="B17" s="4"/>
      <c r="C17" s="4"/>
      <c r="D17" s="4"/>
      <c r="E17" s="3" t="s">
        <v>55</v>
      </c>
      <c r="F17" s="3" t="s">
        <v>56</v>
      </c>
      <c r="G17" s="3" t="s">
        <v>57</v>
      </c>
      <c r="H17" s="3" t="s">
        <v>58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>
        <v>17.0</v>
      </c>
      <c r="B18" s="4"/>
      <c r="C18" s="4"/>
      <c r="D18" s="4"/>
      <c r="E18" s="3" t="s">
        <v>59</v>
      </c>
      <c r="F18" s="3" t="s">
        <v>60</v>
      </c>
      <c r="G18" s="3" t="s">
        <v>61</v>
      </c>
      <c r="H18" s="3" t="s">
        <v>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>
        <v>18.0</v>
      </c>
      <c r="B19" s="4"/>
      <c r="C19" s="4"/>
      <c r="D19" s="4"/>
      <c r="E19" s="3" t="s">
        <v>63</v>
      </c>
      <c r="F19" s="3" t="s">
        <v>64</v>
      </c>
      <c r="G19" s="3" t="s">
        <v>65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>
        <v>19.0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14.5"/>
  </cols>
  <sheetData>
    <row r="1">
      <c r="A1" s="8" t="s">
        <v>471</v>
      </c>
      <c r="B1" s="9" t="str">
        <f t="shared" ref="B1:B59" si="1">IFERROR(LEFT($A1, SEARCH("(", $A1) -1), $A1)</f>
        <v>Cá bống</v>
      </c>
      <c r="C1" s="9" t="str">
        <f>IFERROR(__xludf.DUMMYFUNCTION("REGEXREPLACE(IFERROR(MID($A1, SEARCH(""("", $A1), 100), """"), ""[()]*"", """")"),"")</f>
        <v/>
      </c>
      <c r="D1" s="9" t="s">
        <v>471</v>
      </c>
      <c r="E1" s="9" t="s">
        <v>67</v>
      </c>
    </row>
    <row r="2">
      <c r="A2" s="8" t="s">
        <v>472</v>
      </c>
      <c r="B2" s="9" t="str">
        <f t="shared" si="1"/>
        <v>Cá chày</v>
      </c>
      <c r="C2" s="9" t="str">
        <f>IFERROR(__xludf.DUMMYFUNCTION("REGEXREPLACE(IFERROR(MID($A2, SEARCH(""("", $A2), 100), """"), ""[()]*"", """")"),"")</f>
        <v/>
      </c>
      <c r="D2" s="9" t="s">
        <v>472</v>
      </c>
      <c r="E2" s="9" t="s">
        <v>67</v>
      </c>
    </row>
    <row r="3">
      <c r="A3" s="8" t="s">
        <v>473</v>
      </c>
      <c r="B3" s="9" t="str">
        <f t="shared" si="1"/>
        <v>Cá chép</v>
      </c>
      <c r="C3" s="9" t="str">
        <f>IFERROR(__xludf.DUMMYFUNCTION("REGEXREPLACE(IFERROR(MID($A3, SEARCH(""("", $A3), 100), """"), ""[()]*"", """")"),"")</f>
        <v/>
      </c>
      <c r="D3" s="9" t="s">
        <v>473</v>
      </c>
      <c r="E3" s="9" t="s">
        <v>67</v>
      </c>
    </row>
    <row r="4">
      <c r="A4" s="8" t="s">
        <v>474</v>
      </c>
      <c r="B4" s="9" t="str">
        <f t="shared" si="1"/>
        <v>Cá da</v>
      </c>
      <c r="C4" s="9" t="str">
        <f>IFERROR(__xludf.DUMMYFUNCTION("REGEXREPLACE(IFERROR(MID($A4, SEARCH(""("", $A4), 100), """"), ""[()]*"", """")"),"")</f>
        <v/>
      </c>
      <c r="D4" s="9" t="s">
        <v>474</v>
      </c>
      <c r="E4" s="9" t="s">
        <v>67</v>
      </c>
    </row>
    <row r="5">
      <c r="A5" s="8" t="s">
        <v>475</v>
      </c>
      <c r="B5" s="9" t="str">
        <f t="shared" si="1"/>
        <v>Cá dầu</v>
      </c>
      <c r="C5" s="9" t="str">
        <f>IFERROR(__xludf.DUMMYFUNCTION("REGEXREPLACE(IFERROR(MID($A5, SEARCH(""("", $A5), 100), """"), ""[()]*"", """")"),"")</f>
        <v/>
      </c>
      <c r="D5" s="9" t="s">
        <v>475</v>
      </c>
      <c r="E5" s="9" t="s">
        <v>67</v>
      </c>
    </row>
    <row r="6">
      <c r="A6" s="8" t="s">
        <v>476</v>
      </c>
      <c r="B6" s="9" t="str">
        <f t="shared" si="1"/>
        <v>Cá diếc</v>
      </c>
      <c r="C6" s="9" t="str">
        <f>IFERROR(__xludf.DUMMYFUNCTION("REGEXREPLACE(IFERROR(MID($A6, SEARCH(""("", $A6), 100), """"), ""[()]*"", """")"),"")</f>
        <v/>
      </c>
      <c r="D6" s="9" t="s">
        <v>476</v>
      </c>
      <c r="E6" s="9" t="s">
        <v>67</v>
      </c>
    </row>
    <row r="7">
      <c r="A7" s="8" t="s">
        <v>477</v>
      </c>
      <c r="B7" s="9" t="str">
        <f t="shared" si="1"/>
        <v>Cá đao</v>
      </c>
      <c r="C7" s="9" t="str">
        <f>IFERROR(__xludf.DUMMYFUNCTION("REGEXREPLACE(IFERROR(MID($A7, SEARCH(""("", $A7), 100), """"), ""[()]*"", """")"),"")</f>
        <v/>
      </c>
      <c r="D7" s="9" t="s">
        <v>477</v>
      </c>
      <c r="E7" s="9" t="s">
        <v>67</v>
      </c>
    </row>
    <row r="8">
      <c r="A8" s="8" t="s">
        <v>478</v>
      </c>
      <c r="B8" s="9" t="str">
        <f t="shared" si="1"/>
        <v>Cá đé</v>
      </c>
      <c r="C8" s="9" t="str">
        <f>IFERROR(__xludf.DUMMYFUNCTION("REGEXREPLACE(IFERROR(MID($A8, SEARCH(""("", $A8), 100), """"), ""[()]*"", """")"),"")</f>
        <v/>
      </c>
      <c r="D8" s="9" t="s">
        <v>478</v>
      </c>
      <c r="E8" s="9" t="s">
        <v>67</v>
      </c>
    </row>
    <row r="9">
      <c r="A9" s="8" t="s">
        <v>479</v>
      </c>
      <c r="B9" s="9" t="str">
        <f t="shared" si="1"/>
        <v>Cá đối</v>
      </c>
      <c r="C9" s="9" t="str">
        <f>IFERROR(__xludf.DUMMYFUNCTION("REGEXREPLACE(IFERROR(MID($A9, SEARCH(""("", $A9), 100), """"), ""[()]*"", """")"),"")</f>
        <v/>
      </c>
      <c r="D9" s="9" t="s">
        <v>479</v>
      </c>
      <c r="E9" s="9" t="s">
        <v>67</v>
      </c>
    </row>
    <row r="10">
      <c r="A10" s="8" t="s">
        <v>480</v>
      </c>
      <c r="B10" s="9" t="str">
        <f t="shared" si="1"/>
        <v>Cá đồng tiền</v>
      </c>
      <c r="C10" s="9" t="str">
        <f>IFERROR(__xludf.DUMMYFUNCTION("REGEXREPLACE(IFERROR(MID($A10, SEARCH(""("", $A10), 100), """"), ""[()]*"", """")"),"")</f>
        <v/>
      </c>
      <c r="D10" s="9" t="s">
        <v>480</v>
      </c>
      <c r="E10" s="9" t="s">
        <v>67</v>
      </c>
    </row>
    <row r="11">
      <c r="A11" s="8" t="s">
        <v>481</v>
      </c>
      <c r="B11" s="9" t="str">
        <f t="shared" si="1"/>
        <v>Cá hồi</v>
      </c>
      <c r="C11" s="9" t="str">
        <f>IFERROR(__xludf.DUMMYFUNCTION("REGEXREPLACE(IFERROR(MID($A11, SEARCH(""("", $A11), 100), """"), ""[()]*"", """")"),"")</f>
        <v/>
      </c>
      <c r="D11" s="9" t="s">
        <v>481</v>
      </c>
      <c r="E11" s="9" t="s">
        <v>67</v>
      </c>
    </row>
    <row r="12">
      <c r="A12" s="8" t="s">
        <v>482</v>
      </c>
      <c r="B12" s="9" t="str">
        <f t="shared" si="1"/>
        <v>Cá khô</v>
      </c>
      <c r="C12" s="9" t="str">
        <f>IFERROR(__xludf.DUMMYFUNCTION("REGEXREPLACE(IFERROR(MID($A12, SEARCH(""("", $A12), 100), """"), ""[()]*"", """")"),"chim, thu, nụ, đé")</f>
        <v>chim, thu, nụ, đé</v>
      </c>
      <c r="D12" s="9" t="s">
        <v>483</v>
      </c>
      <c r="E12" s="9" t="s">
        <v>484</v>
      </c>
    </row>
    <row r="13">
      <c r="A13" s="8" t="s">
        <v>485</v>
      </c>
      <c r="B13" s="9" t="str">
        <f t="shared" si="1"/>
        <v>Cá lác</v>
      </c>
      <c r="C13" s="9" t="str">
        <f>IFERROR(__xludf.DUMMYFUNCTION("REGEXREPLACE(IFERROR(MID($A13, SEARCH(""("", $A13), 100), """"), ""[()]*"", """")"),"")</f>
        <v/>
      </c>
      <c r="D13" s="9" t="s">
        <v>485</v>
      </c>
      <c r="E13" s="9" t="s">
        <v>67</v>
      </c>
    </row>
    <row r="14">
      <c r="A14" s="8" t="s">
        <v>486</v>
      </c>
      <c r="B14" s="9" t="str">
        <f t="shared" si="1"/>
        <v>Cá mè</v>
      </c>
      <c r="C14" s="9" t="str">
        <f>IFERROR(__xludf.DUMMYFUNCTION("REGEXREPLACE(IFERROR(MID($A14, SEARCH(""("", $A14), 100), """"), ""[()]*"", """")"),"")</f>
        <v/>
      </c>
      <c r="D14" s="9" t="s">
        <v>486</v>
      </c>
      <c r="E14" s="9" t="s">
        <v>67</v>
      </c>
    </row>
    <row r="15">
      <c r="A15" s="8" t="s">
        <v>487</v>
      </c>
      <c r="B15" s="9" t="str">
        <f t="shared" si="1"/>
        <v>Cá mòi </v>
      </c>
      <c r="C15" s="9" t="str">
        <f>IFERROR(__xludf.DUMMYFUNCTION("REGEXREPLACE(IFERROR(MID($A15, SEARCH(""("", $A15), 100), """"), ""[()]*"", """")"),"cá sardin")</f>
        <v>cá sardin</v>
      </c>
      <c r="D15" s="9" t="s">
        <v>488</v>
      </c>
      <c r="E15" s="9" t="s">
        <v>489</v>
      </c>
    </row>
    <row r="16">
      <c r="A16" s="8" t="s">
        <v>490</v>
      </c>
      <c r="B16" s="9" t="str">
        <f t="shared" si="1"/>
        <v>Cá mỡ</v>
      </c>
      <c r="C16" s="9" t="str">
        <f>IFERROR(__xludf.DUMMYFUNCTION("REGEXREPLACE(IFERROR(MID($A16, SEARCH(""("", $A16), 100), """"), ""[()]*"", """")"),"")</f>
        <v/>
      </c>
      <c r="D16" s="9" t="s">
        <v>490</v>
      </c>
      <c r="E16" s="9" t="s">
        <v>67</v>
      </c>
    </row>
    <row r="17">
      <c r="A17" s="8" t="s">
        <v>491</v>
      </c>
      <c r="B17" s="9" t="str">
        <f t="shared" si="1"/>
        <v>Cá mối</v>
      </c>
      <c r="C17" s="9" t="str">
        <f>IFERROR(__xludf.DUMMYFUNCTION("REGEXREPLACE(IFERROR(MID($A17, SEARCH(""("", $A17), 100), """"), ""[()]*"", """")"),"")</f>
        <v/>
      </c>
      <c r="D17" s="9" t="s">
        <v>491</v>
      </c>
      <c r="E17" s="9" t="s">
        <v>67</v>
      </c>
    </row>
    <row r="18">
      <c r="A18" s="8" t="s">
        <v>492</v>
      </c>
      <c r="B18" s="9" t="str">
        <f t="shared" si="1"/>
        <v>Cá nạc</v>
      </c>
      <c r="C18" s="9" t="str">
        <f>IFERROR(__xludf.DUMMYFUNCTION("REGEXREPLACE(IFERROR(MID($A18, SEARCH(""("", $A18), 100), """"), ""[()]*"", """")"),"")</f>
        <v/>
      </c>
      <c r="D18" s="9" t="s">
        <v>492</v>
      </c>
      <c r="E18" s="9" t="s">
        <v>67</v>
      </c>
    </row>
    <row r="19">
      <c r="A19" s="8" t="s">
        <v>493</v>
      </c>
      <c r="B19" s="9" t="str">
        <f t="shared" si="1"/>
        <v>Cá ngừ</v>
      </c>
      <c r="C19" s="9" t="str">
        <f>IFERROR(__xludf.DUMMYFUNCTION("REGEXREPLACE(IFERROR(MID($A19, SEARCH(""("", $A19), 100), """"), ""[()]*"", """")"),"")</f>
        <v/>
      </c>
      <c r="D19" s="9" t="s">
        <v>493</v>
      </c>
      <c r="E19" s="9" t="s">
        <v>67</v>
      </c>
    </row>
    <row r="20">
      <c r="A20" s="8" t="s">
        <v>494</v>
      </c>
      <c r="B20" s="9" t="str">
        <f t="shared" si="1"/>
        <v>Cá nục</v>
      </c>
      <c r="C20" s="9" t="str">
        <f>IFERROR(__xludf.DUMMYFUNCTION("REGEXREPLACE(IFERROR(MID($A20, SEARCH(""("", $A20), 100), """"), ""[()]*"", """")"),"")</f>
        <v/>
      </c>
      <c r="D20" s="9" t="s">
        <v>494</v>
      </c>
      <c r="E20" s="9" t="s">
        <v>67</v>
      </c>
    </row>
    <row r="21">
      <c r="A21" s="8" t="s">
        <v>495</v>
      </c>
      <c r="B21" s="9" t="str">
        <f t="shared" si="1"/>
        <v>Cá phèn</v>
      </c>
      <c r="C21" s="9" t="str">
        <f>IFERROR(__xludf.DUMMYFUNCTION("REGEXREPLACE(IFERROR(MID($A21, SEARCH(""("", $A21), 100), """"), ""[()]*"", """")"),"")</f>
        <v/>
      </c>
      <c r="D21" s="9" t="s">
        <v>495</v>
      </c>
      <c r="E21" s="9" t="s">
        <v>67</v>
      </c>
    </row>
    <row r="22">
      <c r="A22" s="8" t="s">
        <v>496</v>
      </c>
      <c r="B22" s="9" t="str">
        <f t="shared" si="1"/>
        <v>Cá quả</v>
      </c>
      <c r="C22" s="9" t="str">
        <f>IFERROR(__xludf.DUMMYFUNCTION("REGEXREPLACE(IFERROR(MID($A22, SEARCH(""("", $A22), 100), """"), ""[()]*"", """")"),"")</f>
        <v/>
      </c>
      <c r="D22" s="9" t="s">
        <v>496</v>
      </c>
      <c r="E22" s="9" t="s">
        <v>67</v>
      </c>
    </row>
    <row r="23">
      <c r="A23" s="8" t="s">
        <v>497</v>
      </c>
      <c r="B23" s="9" t="str">
        <f t="shared" si="1"/>
        <v>Cá rô đồng</v>
      </c>
      <c r="C23" s="9" t="str">
        <f>IFERROR(__xludf.DUMMYFUNCTION("REGEXREPLACE(IFERROR(MID($A23, SEARCH(""("", $A23), 100), """"), ""[()]*"", """")"),"")</f>
        <v/>
      </c>
      <c r="D23" s="9" t="s">
        <v>497</v>
      </c>
      <c r="E23" s="9" t="s">
        <v>67</v>
      </c>
    </row>
    <row r="24">
      <c r="A24" s="8" t="s">
        <v>498</v>
      </c>
      <c r="B24" s="9" t="str">
        <f t="shared" si="1"/>
        <v>Cá rô phi</v>
      </c>
      <c r="C24" s="9" t="str">
        <f>IFERROR(__xludf.DUMMYFUNCTION("REGEXREPLACE(IFERROR(MID($A24, SEARCH(""("", $A24), 100), """"), ""[()]*"", """")"),"")</f>
        <v/>
      </c>
      <c r="D24" s="9" t="s">
        <v>498</v>
      </c>
      <c r="E24" s="9" t="s">
        <v>67</v>
      </c>
    </row>
    <row r="25">
      <c r="A25" s="8" t="s">
        <v>499</v>
      </c>
      <c r="B25" s="9" t="str">
        <f t="shared" si="1"/>
        <v>Cá thờn bơn</v>
      </c>
      <c r="C25" s="9" t="str">
        <f>IFERROR(__xludf.DUMMYFUNCTION("REGEXREPLACE(IFERROR(MID($A25, SEARCH(""("", $A25), 100), """"), ""[()]*"", """")"),"")</f>
        <v/>
      </c>
      <c r="D25" s="9" t="s">
        <v>499</v>
      </c>
      <c r="E25" s="9" t="s">
        <v>67</v>
      </c>
    </row>
    <row r="26">
      <c r="A26" s="8" t="s">
        <v>500</v>
      </c>
      <c r="B26" s="9" t="str">
        <f t="shared" si="1"/>
        <v>Cá thu</v>
      </c>
      <c r="C26" s="9" t="str">
        <f>IFERROR(__xludf.DUMMYFUNCTION("REGEXREPLACE(IFERROR(MID($A26, SEARCH(""("", $A26), 100), """"), ""[()]*"", """")"),"")</f>
        <v/>
      </c>
      <c r="D26" s="9" t="s">
        <v>500</v>
      </c>
      <c r="E26" s="9" t="s">
        <v>67</v>
      </c>
    </row>
    <row r="27">
      <c r="A27" s="8" t="s">
        <v>501</v>
      </c>
      <c r="B27" s="9" t="str">
        <f t="shared" si="1"/>
        <v>Cá thu đao</v>
      </c>
      <c r="C27" s="9" t="str">
        <f>IFERROR(__xludf.DUMMYFUNCTION("REGEXREPLACE(IFERROR(MID($A27, SEARCH(""("", $A27), 100), """"), ""[()]*"", """")"),"")</f>
        <v/>
      </c>
      <c r="D27" s="9" t="s">
        <v>501</v>
      </c>
      <c r="E27" s="9" t="s">
        <v>67</v>
      </c>
    </row>
    <row r="28">
      <c r="A28" s="8" t="s">
        <v>502</v>
      </c>
      <c r="B28" s="9" t="str">
        <f t="shared" si="1"/>
        <v>Cá trạch</v>
      </c>
      <c r="C28" s="9" t="str">
        <f>IFERROR(__xludf.DUMMYFUNCTION("REGEXREPLACE(IFERROR(MID($A28, SEARCH(""("", $A28), 100), """"), ""[()]*"", """")"),"")</f>
        <v/>
      </c>
      <c r="D28" s="9" t="s">
        <v>502</v>
      </c>
      <c r="E28" s="9" t="s">
        <v>67</v>
      </c>
    </row>
    <row r="29">
      <c r="A29" s="8" t="s">
        <v>503</v>
      </c>
      <c r="B29" s="9" t="str">
        <f t="shared" si="1"/>
        <v>Cá trắm cỏ</v>
      </c>
      <c r="C29" s="9" t="str">
        <f>IFERROR(__xludf.DUMMYFUNCTION("REGEXREPLACE(IFERROR(MID($A29, SEARCH(""("", $A29), 100), """"), ""[()]*"", """")"),"")</f>
        <v/>
      </c>
      <c r="D29" s="9" t="s">
        <v>503</v>
      </c>
      <c r="E29" s="9" t="s">
        <v>67</v>
      </c>
    </row>
    <row r="30">
      <c r="A30" s="8" t="s">
        <v>504</v>
      </c>
      <c r="B30" s="9" t="str">
        <f t="shared" si="1"/>
        <v>Cá trê</v>
      </c>
      <c r="C30" s="9" t="str">
        <f>IFERROR(__xludf.DUMMYFUNCTION("REGEXREPLACE(IFERROR(MID($A30, SEARCH(""("", $A30), 100), """"), ""[()]*"", """")"),"")</f>
        <v/>
      </c>
      <c r="D30" s="9" t="s">
        <v>504</v>
      </c>
      <c r="E30" s="9" t="s">
        <v>67</v>
      </c>
    </row>
    <row r="31">
      <c r="A31" s="8" t="s">
        <v>505</v>
      </c>
      <c r="B31" s="9" t="str">
        <f t="shared" si="1"/>
        <v>Cá trích</v>
      </c>
      <c r="C31" s="9" t="str">
        <f>IFERROR(__xludf.DUMMYFUNCTION("REGEXREPLACE(IFERROR(MID($A31, SEARCH(""("", $A31), 100), """"), ""[()]*"", """")"),"")</f>
        <v/>
      </c>
      <c r="D31" s="9" t="s">
        <v>505</v>
      </c>
      <c r="E31" s="9" t="s">
        <v>67</v>
      </c>
    </row>
    <row r="32">
      <c r="A32" s="8" t="s">
        <v>506</v>
      </c>
      <c r="B32" s="9" t="str">
        <f t="shared" si="1"/>
        <v>Cá trôi</v>
      </c>
      <c r="C32" s="9" t="str">
        <f>IFERROR(__xludf.DUMMYFUNCTION("REGEXREPLACE(IFERROR(MID($A32, SEARCH(""("", $A32), 100), """"), ""[()]*"", """")"),"")</f>
        <v/>
      </c>
      <c r="D32" s="9" t="s">
        <v>506</v>
      </c>
      <c r="E32" s="9" t="s">
        <v>67</v>
      </c>
    </row>
    <row r="33">
      <c r="A33" s="8" t="s">
        <v>507</v>
      </c>
      <c r="B33" s="9" t="str">
        <f t="shared" si="1"/>
        <v>Cua bể</v>
      </c>
      <c r="C33" s="9" t="str">
        <f>IFERROR(__xludf.DUMMYFUNCTION("REGEXREPLACE(IFERROR(MID($A33, SEARCH(""("", $A33), 100), """"), ""[()]*"", """")"),"")</f>
        <v/>
      </c>
      <c r="D33" s="9" t="s">
        <v>507</v>
      </c>
      <c r="E33" s="9" t="s">
        <v>67</v>
      </c>
    </row>
    <row r="34">
      <c r="A34" s="8" t="s">
        <v>508</v>
      </c>
      <c r="B34" s="9" t="str">
        <f t="shared" si="1"/>
        <v>Cua đồng</v>
      </c>
      <c r="C34" s="9" t="str">
        <f>IFERROR(__xludf.DUMMYFUNCTION("REGEXREPLACE(IFERROR(MID($A34, SEARCH(""("", $A34), 100), """"), ""[()]*"", """")"),"")</f>
        <v/>
      </c>
      <c r="D34" s="9" t="s">
        <v>508</v>
      </c>
      <c r="E34" s="9" t="s">
        <v>67</v>
      </c>
    </row>
    <row r="35">
      <c r="A35" s="8" t="s">
        <v>509</v>
      </c>
      <c r="B35" s="9" t="str">
        <f t="shared" si="1"/>
        <v>Cua ghẹ</v>
      </c>
      <c r="C35" s="9" t="str">
        <f>IFERROR(__xludf.DUMMYFUNCTION("REGEXREPLACE(IFERROR(MID($A35, SEARCH(""("", $A35), 100), """"), ""[()]*"", """")"),"")</f>
        <v/>
      </c>
      <c r="D35" s="9" t="s">
        <v>509</v>
      </c>
      <c r="E35" s="9" t="s">
        <v>67</v>
      </c>
    </row>
    <row r="36">
      <c r="A36" s="8" t="s">
        <v>510</v>
      </c>
      <c r="B36" s="9" t="str">
        <f t="shared" si="1"/>
        <v>Hải sâm</v>
      </c>
      <c r="C36" s="9" t="str">
        <f>IFERROR(__xludf.DUMMYFUNCTION("REGEXREPLACE(IFERROR(MID($A36, SEARCH(""("", $A36), 100), """"), ""[()]*"", """")"),"")</f>
        <v/>
      </c>
      <c r="D36" s="9" t="s">
        <v>510</v>
      </c>
      <c r="E36" s="9" t="s">
        <v>67</v>
      </c>
    </row>
    <row r="37">
      <c r="A37" s="8" t="s">
        <v>511</v>
      </c>
      <c r="B37" s="9" t="str">
        <f t="shared" si="1"/>
        <v>Hến</v>
      </c>
      <c r="C37" s="9" t="str">
        <f>IFERROR(__xludf.DUMMYFUNCTION("REGEXREPLACE(IFERROR(MID($A37, SEARCH(""("", $A37), 100), """"), ""[()]*"", """")"),"")</f>
        <v/>
      </c>
      <c r="D37" s="9" t="s">
        <v>511</v>
      </c>
      <c r="E37" s="9" t="s">
        <v>67</v>
      </c>
    </row>
    <row r="38">
      <c r="A38" s="8" t="s">
        <v>512</v>
      </c>
      <c r="B38" s="9" t="str">
        <f t="shared" si="1"/>
        <v>Lươn</v>
      </c>
      <c r="C38" s="9" t="str">
        <f>IFERROR(__xludf.DUMMYFUNCTION("REGEXREPLACE(IFERROR(MID($A38, SEARCH(""("", $A38), 100), """"), ""[()]*"", """")"),"")</f>
        <v/>
      </c>
      <c r="D38" s="9" t="s">
        <v>512</v>
      </c>
      <c r="E38" s="9" t="s">
        <v>67</v>
      </c>
    </row>
    <row r="39">
      <c r="A39" s="8" t="s">
        <v>513</v>
      </c>
      <c r="B39" s="9" t="str">
        <f t="shared" si="1"/>
        <v>Mực khô</v>
      </c>
      <c r="C39" s="9" t="str">
        <f>IFERROR(__xludf.DUMMYFUNCTION("REGEXREPLACE(IFERROR(MID($A39, SEARCH(""("", $A39), 100), """"), ""[()]*"", """")"),"")</f>
        <v/>
      </c>
      <c r="D39" s="9" t="s">
        <v>513</v>
      </c>
      <c r="E39" s="9" t="s">
        <v>67</v>
      </c>
    </row>
    <row r="40">
      <c r="A40" s="8" t="s">
        <v>514</v>
      </c>
      <c r="B40" s="9" t="str">
        <f t="shared" si="1"/>
        <v>Mực tươi</v>
      </c>
      <c r="C40" s="9" t="str">
        <f>IFERROR(__xludf.DUMMYFUNCTION("REGEXREPLACE(IFERROR(MID($A40, SEARCH(""("", $A40), 100), """"), ""[()]*"", """")"),"")</f>
        <v/>
      </c>
      <c r="D40" s="9" t="s">
        <v>514</v>
      </c>
      <c r="E40" s="9" t="s">
        <v>67</v>
      </c>
    </row>
    <row r="41">
      <c r="A41" s="8" t="s">
        <v>515</v>
      </c>
      <c r="B41" s="9" t="str">
        <f t="shared" si="1"/>
        <v>Ốc bươu</v>
      </c>
      <c r="C41" s="9" t="str">
        <f>IFERROR(__xludf.DUMMYFUNCTION("REGEXREPLACE(IFERROR(MID($A41, SEARCH(""("", $A41), 100), """"), ""[()]*"", """")"),"")</f>
        <v/>
      </c>
      <c r="D41" s="9" t="s">
        <v>515</v>
      </c>
      <c r="E41" s="9" t="s">
        <v>67</v>
      </c>
    </row>
    <row r="42">
      <c r="A42" s="8" t="s">
        <v>516</v>
      </c>
      <c r="B42" s="9" t="str">
        <f t="shared" si="1"/>
        <v>Ốc đá</v>
      </c>
      <c r="C42" s="9" t="str">
        <f>IFERROR(__xludf.DUMMYFUNCTION("REGEXREPLACE(IFERROR(MID($A42, SEARCH(""("", $A42), 100), """"), ""[()]*"", """")"),"")</f>
        <v/>
      </c>
      <c r="D42" s="9" t="s">
        <v>516</v>
      </c>
      <c r="E42" s="9" t="s">
        <v>67</v>
      </c>
    </row>
    <row r="43">
      <c r="A43" s="8" t="s">
        <v>517</v>
      </c>
      <c r="B43" s="9" t="str">
        <f t="shared" si="1"/>
        <v>Ốc nhồi</v>
      </c>
      <c r="C43" s="9" t="str">
        <f>IFERROR(__xludf.DUMMYFUNCTION("REGEXREPLACE(IFERROR(MID($A43, SEARCH(""("", $A43), 100), """"), ""[()]*"", """")"),"")</f>
        <v/>
      </c>
      <c r="D43" s="9" t="s">
        <v>517</v>
      </c>
      <c r="E43" s="9" t="s">
        <v>67</v>
      </c>
    </row>
    <row r="44">
      <c r="A44" s="8" t="s">
        <v>518</v>
      </c>
      <c r="B44" s="9" t="str">
        <f t="shared" si="1"/>
        <v>Ốc vặn</v>
      </c>
      <c r="C44" s="9" t="str">
        <f>IFERROR(__xludf.DUMMYFUNCTION("REGEXREPLACE(IFERROR(MID($A44, SEARCH(""("", $A44), 100), """"), ""[()]*"", """")"),"")</f>
        <v/>
      </c>
      <c r="D44" s="9" t="s">
        <v>518</v>
      </c>
      <c r="E44" s="9" t="s">
        <v>67</v>
      </c>
    </row>
    <row r="45">
      <c r="A45" s="8" t="s">
        <v>519</v>
      </c>
      <c r="B45" s="9" t="str">
        <f t="shared" si="1"/>
        <v>Rạm </v>
      </c>
      <c r="C45" s="9" t="str">
        <f>IFERROR(__xludf.DUMMYFUNCTION("REGEXREPLACE(IFERROR(MID($A45, SEARCH(""("", $A45), 100), """"), ""[()]*"", """")"),"muối, đồ")</f>
        <v>muối, đồ</v>
      </c>
      <c r="D45" s="9" t="s">
        <v>520</v>
      </c>
      <c r="E45" s="9" t="s">
        <v>521</v>
      </c>
    </row>
    <row r="46">
      <c r="A46" s="8" t="s">
        <v>522</v>
      </c>
      <c r="B46" s="9" t="str">
        <f t="shared" si="1"/>
        <v>Rạm tươi</v>
      </c>
      <c r="C46" s="9" t="str">
        <f>IFERROR(__xludf.DUMMYFUNCTION("REGEXREPLACE(IFERROR(MID($A46, SEARCH(""("", $A46), 100), """"), ""[()]*"", """")"),"")</f>
        <v/>
      </c>
      <c r="D46" s="9" t="s">
        <v>522</v>
      </c>
      <c r="E46" s="9" t="s">
        <v>67</v>
      </c>
    </row>
    <row r="47">
      <c r="A47" s="8" t="s">
        <v>523</v>
      </c>
      <c r="B47" s="9" t="str">
        <f t="shared" si="1"/>
        <v>Rươi</v>
      </c>
      <c r="C47" s="9" t="str">
        <f>IFERROR(__xludf.DUMMYFUNCTION("REGEXREPLACE(IFERROR(MID($A47, SEARCH(""("", $A47), 100), """"), ""[()]*"", """")"),"")</f>
        <v/>
      </c>
      <c r="D47" s="9" t="s">
        <v>523</v>
      </c>
      <c r="E47" s="9" t="s">
        <v>67</v>
      </c>
    </row>
    <row r="48">
      <c r="A48" s="8" t="s">
        <v>524</v>
      </c>
      <c r="B48" s="9" t="str">
        <f t="shared" si="1"/>
        <v>Sò</v>
      </c>
      <c r="C48" s="9" t="str">
        <f>IFERROR(__xludf.DUMMYFUNCTION("REGEXREPLACE(IFERROR(MID($A48, SEARCH(""("", $A48), 100), """"), ""[()]*"", """")"),"")</f>
        <v/>
      </c>
      <c r="D48" s="9" t="s">
        <v>524</v>
      </c>
      <c r="E48" s="9" t="s">
        <v>67</v>
      </c>
    </row>
    <row r="49">
      <c r="A49" s="8" t="s">
        <v>525</v>
      </c>
      <c r="B49" s="9" t="str">
        <f t="shared" si="1"/>
        <v>Tép gạo</v>
      </c>
      <c r="C49" s="9" t="str">
        <f>IFERROR(__xludf.DUMMYFUNCTION("REGEXREPLACE(IFERROR(MID($A49, SEARCH(""("", $A49), 100), """"), ""[()]*"", """")"),"")</f>
        <v/>
      </c>
      <c r="D49" s="9" t="s">
        <v>525</v>
      </c>
      <c r="E49" s="9" t="s">
        <v>67</v>
      </c>
    </row>
    <row r="50">
      <c r="A50" s="8" t="s">
        <v>526</v>
      </c>
      <c r="B50" s="9" t="str">
        <f t="shared" si="1"/>
        <v>Tép khô</v>
      </c>
      <c r="C50" s="9" t="str">
        <f>IFERROR(__xludf.DUMMYFUNCTION("REGEXREPLACE(IFERROR(MID($A50, SEARCH(""("", $A50), 100), """"), ""[()]*"", """")"),"")</f>
        <v/>
      </c>
      <c r="D50" s="9" t="s">
        <v>526</v>
      </c>
      <c r="E50" s="9" t="s">
        <v>67</v>
      </c>
    </row>
    <row r="51">
      <c r="A51" s="8" t="s">
        <v>527</v>
      </c>
      <c r="B51" s="9" t="str">
        <f t="shared" si="1"/>
        <v>Tôm biển</v>
      </c>
      <c r="C51" s="9" t="str">
        <f>IFERROR(__xludf.DUMMYFUNCTION("REGEXREPLACE(IFERROR(MID($A51, SEARCH(""("", $A51), 100), """"), ""[()]*"", """")"),"")</f>
        <v/>
      </c>
      <c r="D51" s="9" t="s">
        <v>527</v>
      </c>
      <c r="E51" s="9" t="s">
        <v>67</v>
      </c>
    </row>
    <row r="52">
      <c r="A52" s="8" t="s">
        <v>528</v>
      </c>
      <c r="B52" s="9" t="str">
        <f t="shared" si="1"/>
        <v>Tôm đồng</v>
      </c>
      <c r="C52" s="9" t="str">
        <f>IFERROR(__xludf.DUMMYFUNCTION("REGEXREPLACE(IFERROR(MID($A52, SEARCH(""("", $A52), 100), """"), ""[()]*"", """")"),"")</f>
        <v/>
      </c>
      <c r="D52" s="9" t="s">
        <v>528</v>
      </c>
      <c r="E52" s="9" t="s">
        <v>67</v>
      </c>
    </row>
    <row r="53">
      <c r="A53" s="8" t="s">
        <v>529</v>
      </c>
      <c r="B53" s="9" t="str">
        <f t="shared" si="1"/>
        <v>Tôm khô</v>
      </c>
      <c r="C53" s="9" t="str">
        <f>IFERROR(__xludf.DUMMYFUNCTION("REGEXREPLACE(IFERROR(MID($A53, SEARCH(""("", $A53), 100), """"), ""[()]*"", """")"),"")</f>
        <v/>
      </c>
      <c r="D53" s="9" t="s">
        <v>529</v>
      </c>
      <c r="E53" s="9" t="s">
        <v>67</v>
      </c>
    </row>
    <row r="54">
      <c r="A54" s="8" t="s">
        <v>530</v>
      </c>
      <c r="B54" s="9" t="str">
        <f t="shared" si="1"/>
        <v>Trai</v>
      </c>
      <c r="C54" s="9" t="str">
        <f>IFERROR(__xludf.DUMMYFUNCTION("REGEXREPLACE(IFERROR(MID($A54, SEARCH(""("", $A54), 100), """"), ""[()]*"", """")"),"")</f>
        <v/>
      </c>
      <c r="D54" s="9" t="s">
        <v>530</v>
      </c>
      <c r="E54" s="9" t="s">
        <v>67</v>
      </c>
    </row>
    <row r="55">
      <c r="A55" s="8" t="s">
        <v>531</v>
      </c>
      <c r="B55" s="9" t="str">
        <f t="shared" si="1"/>
        <v>Bánh phồng tôm rán</v>
      </c>
      <c r="C55" s="9" t="str">
        <f>IFERROR(__xludf.DUMMYFUNCTION("REGEXREPLACE(IFERROR(MID($A55, SEARCH(""("", $A55), 100), """"), ""[()]*"", """")"),"")</f>
        <v/>
      </c>
      <c r="D55" s="9" t="s">
        <v>531</v>
      </c>
      <c r="E55" s="9" t="s">
        <v>67</v>
      </c>
    </row>
    <row r="56">
      <c r="A56" s="8" t="s">
        <v>532</v>
      </c>
      <c r="B56" s="9" t="str">
        <f t="shared" si="1"/>
        <v>Bánh phồng tôm sống</v>
      </c>
      <c r="C56" s="9" t="str">
        <f>IFERROR(__xludf.DUMMYFUNCTION("REGEXREPLACE(IFERROR(MID($A56, SEARCH(""("", $A56), 100), """"), ""[()]*"", """")"),"")</f>
        <v/>
      </c>
      <c r="D56" s="9" t="s">
        <v>532</v>
      </c>
      <c r="E56" s="9" t="s">
        <v>67</v>
      </c>
    </row>
    <row r="57">
      <c r="A57" s="8" t="s">
        <v>533</v>
      </c>
      <c r="B57" s="9" t="str">
        <f t="shared" si="1"/>
        <v>Bột cá</v>
      </c>
      <c r="C57" s="9" t="str">
        <f>IFERROR(__xludf.DUMMYFUNCTION("REGEXREPLACE(IFERROR(MID($A57, SEARCH(""("", $A57), 100), """"), ""[()]*"", """")"),"")</f>
        <v/>
      </c>
      <c r="D57" s="9" t="s">
        <v>533</v>
      </c>
      <c r="E57" s="9" t="s">
        <v>67</v>
      </c>
    </row>
    <row r="58">
      <c r="A58" s="8" t="s">
        <v>534</v>
      </c>
      <c r="B58" s="9" t="str">
        <f t="shared" si="1"/>
        <v>Ruốc cá quả</v>
      </c>
      <c r="C58" s="9" t="str">
        <f>IFERROR(__xludf.DUMMYFUNCTION("REGEXREPLACE(IFERROR(MID($A58, SEARCH(""("", $A58), 100), """"), ""[()]*"", """")"),"")</f>
        <v/>
      </c>
      <c r="D58" s="9" t="s">
        <v>534</v>
      </c>
      <c r="E58" s="9" t="s">
        <v>67</v>
      </c>
    </row>
    <row r="59">
      <c r="A59" s="8" t="s">
        <v>535</v>
      </c>
      <c r="B59" s="9" t="str">
        <f t="shared" si="1"/>
        <v>Ruốc tôm</v>
      </c>
      <c r="C59" s="9" t="str">
        <f>IFERROR(__xludf.DUMMYFUNCTION("REGEXREPLACE(IFERROR(MID($A59, SEARCH(""("", $A59), 100), """"), ""[()]*"", """")"),"")</f>
        <v/>
      </c>
      <c r="D59" s="9" t="s">
        <v>535</v>
      </c>
      <c r="E59" s="9" t="s">
        <v>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75"/>
    <col customWidth="1" min="4" max="4" width="15.63"/>
  </cols>
  <sheetData>
    <row r="1">
      <c r="A1" s="8" t="s">
        <v>536</v>
      </c>
      <c r="B1" s="9" t="str">
        <f t="shared" ref="B1:B11" si="1">IFERROR(LEFT($A1, SEARCH("(", $A1) -1), $A1)</f>
        <v>Trứng gà</v>
      </c>
      <c r="C1" s="9" t="str">
        <f>IFERROR(__xludf.DUMMYFUNCTION("REGEXREPLACE(IFERROR(MID($A1, SEARCH(""("", $A1), 100), """"), ""[()]*"", """")"),"")</f>
        <v/>
      </c>
      <c r="D1" s="9" t="s">
        <v>536</v>
      </c>
      <c r="E1" s="9" t="s">
        <v>67</v>
      </c>
    </row>
    <row r="2">
      <c r="A2" s="8" t="s">
        <v>537</v>
      </c>
      <c r="B2" s="9" t="str">
        <f t="shared" si="1"/>
        <v>Lòng đỏ trứng gà</v>
      </c>
      <c r="C2" s="9" t="str">
        <f>IFERROR(__xludf.DUMMYFUNCTION("REGEXREPLACE(IFERROR(MID($A2, SEARCH(""("", $A2), 100), """"), ""[()]*"", """")"),"")</f>
        <v/>
      </c>
      <c r="D2" s="9" t="s">
        <v>537</v>
      </c>
      <c r="E2" s="9" t="s">
        <v>67</v>
      </c>
    </row>
    <row r="3">
      <c r="A3" s="8" t="s">
        <v>538</v>
      </c>
      <c r="B3" s="9" t="str">
        <f t="shared" si="1"/>
        <v>Lòng trắng trứng gà</v>
      </c>
      <c r="C3" s="9" t="str">
        <f>IFERROR(__xludf.DUMMYFUNCTION("REGEXREPLACE(IFERROR(MID($A3, SEARCH(""("", $A3), 100), """"), ""[()]*"", """")"),"")</f>
        <v/>
      </c>
      <c r="D3" s="9" t="s">
        <v>538</v>
      </c>
      <c r="E3" s="9" t="s">
        <v>67</v>
      </c>
    </row>
    <row r="4">
      <c r="A4" s="8" t="s">
        <v>539</v>
      </c>
      <c r="B4" s="9" t="str">
        <f t="shared" si="1"/>
        <v>Trứng vịt</v>
      </c>
      <c r="C4" s="9" t="str">
        <f>IFERROR(__xludf.DUMMYFUNCTION("REGEXREPLACE(IFERROR(MID($A4, SEARCH(""("", $A4), 100), """"), ""[()]*"", """")"),"")</f>
        <v/>
      </c>
      <c r="D4" s="9" t="s">
        <v>539</v>
      </c>
      <c r="E4" s="9" t="s">
        <v>67</v>
      </c>
    </row>
    <row r="5">
      <c r="A5" s="8" t="s">
        <v>540</v>
      </c>
      <c r="B5" s="9" t="str">
        <f t="shared" si="1"/>
        <v>Lòng đỏ trứng vịt</v>
      </c>
      <c r="C5" s="9" t="str">
        <f>IFERROR(__xludf.DUMMYFUNCTION("REGEXREPLACE(IFERROR(MID($A5, SEARCH(""("", $A5), 100), """"), ""[()]*"", """")"),"")</f>
        <v/>
      </c>
      <c r="D5" s="9" t="s">
        <v>540</v>
      </c>
      <c r="E5" s="9" t="s">
        <v>67</v>
      </c>
    </row>
    <row r="6">
      <c r="A6" s="8" t="s">
        <v>541</v>
      </c>
      <c r="B6" s="9" t="str">
        <f t="shared" si="1"/>
        <v>Lòng trắng trứng vịt</v>
      </c>
      <c r="C6" s="9" t="str">
        <f>IFERROR(__xludf.DUMMYFUNCTION("REGEXREPLACE(IFERROR(MID($A6, SEARCH(""("", $A6), 100), """"), ""[()]*"", """")"),"")</f>
        <v/>
      </c>
      <c r="D6" s="9" t="s">
        <v>541</v>
      </c>
      <c r="E6" s="9" t="s">
        <v>67</v>
      </c>
    </row>
    <row r="7">
      <c r="A7" s="8" t="s">
        <v>542</v>
      </c>
      <c r="B7" s="9" t="str">
        <f t="shared" si="1"/>
        <v>Trứng chim cút</v>
      </c>
      <c r="C7" s="9" t="str">
        <f>IFERROR(__xludf.DUMMYFUNCTION("REGEXREPLACE(IFERROR(MID($A7, SEARCH(""("", $A7), 100), """"), ""[()]*"", """")"),"")</f>
        <v/>
      </c>
      <c r="D7" s="9" t="s">
        <v>542</v>
      </c>
      <c r="E7" s="9" t="s">
        <v>67</v>
      </c>
    </row>
    <row r="8">
      <c r="A8" s="8" t="s">
        <v>543</v>
      </c>
      <c r="B8" s="9" t="str">
        <f t="shared" si="1"/>
        <v>Trứng cá</v>
      </c>
      <c r="C8" s="9" t="str">
        <f>IFERROR(__xludf.DUMMYFUNCTION("REGEXREPLACE(IFERROR(MID($A8, SEARCH(""("", $A8), 100), """"), ""[()]*"", """")"),"")</f>
        <v/>
      </c>
      <c r="D8" s="9" t="s">
        <v>543</v>
      </c>
      <c r="E8" s="9" t="s">
        <v>67</v>
      </c>
    </row>
    <row r="9">
      <c r="A9" s="8" t="s">
        <v>544</v>
      </c>
      <c r="B9" s="9" t="str">
        <f t="shared" si="1"/>
        <v>Trứng cá muối</v>
      </c>
      <c r="C9" s="9" t="str">
        <f>IFERROR(__xludf.DUMMYFUNCTION("REGEXREPLACE(IFERROR(MID($A9, SEARCH(""("", $A9), 100), """"), ""[()]*"", """")"),"")</f>
        <v/>
      </c>
      <c r="D9" s="9" t="s">
        <v>544</v>
      </c>
      <c r="E9" s="9" t="s">
        <v>67</v>
      </c>
    </row>
    <row r="10">
      <c r="A10" s="8" t="s">
        <v>545</v>
      </c>
      <c r="B10" s="9" t="str">
        <f t="shared" si="1"/>
        <v>Trứng vịt lộn</v>
      </c>
      <c r="C10" s="9" t="str">
        <f>IFERROR(__xludf.DUMMYFUNCTION("REGEXREPLACE(IFERROR(MID($A10, SEARCH(""("", $A10), 100), """"), ""[()]*"", """")"),"")</f>
        <v/>
      </c>
      <c r="D10" s="9" t="s">
        <v>545</v>
      </c>
      <c r="E10" s="9" t="s">
        <v>67</v>
      </c>
    </row>
    <row r="11">
      <c r="A11" s="8" t="s">
        <v>546</v>
      </c>
      <c r="B11" s="9" t="str">
        <f t="shared" si="1"/>
        <v>Bột trứng</v>
      </c>
      <c r="C11" s="9" t="str">
        <f>IFERROR(__xludf.DUMMYFUNCTION("REGEXREPLACE(IFERROR(MID($A11, SEARCH(""("", $A11), 100), """"), ""[()]*"", """")"),"")</f>
        <v/>
      </c>
      <c r="D11" s="9" t="s">
        <v>546</v>
      </c>
      <c r="E11" s="9" t="s">
        <v>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25"/>
  </cols>
  <sheetData>
    <row r="1">
      <c r="A1" s="8" t="s">
        <v>547</v>
      </c>
      <c r="B1" s="9" t="str">
        <f t="shared" ref="B1:B9" si="1">IFERROR(LEFT($A1, SEARCH("(", $A1) -1), $A1)</f>
        <v>Sữa bò tươi</v>
      </c>
      <c r="C1" s="9" t="str">
        <f>IFERROR(__xludf.DUMMYFUNCTION("REGEXREPLACE(IFERROR(MID($A1, SEARCH(""("", $A1), 100), """"), ""[()]*"", """")"),"")</f>
        <v/>
      </c>
      <c r="D1" s="9" t="s">
        <v>547</v>
      </c>
      <c r="E1" s="9" t="s">
        <v>67</v>
      </c>
    </row>
    <row r="2">
      <c r="A2" s="8" t="s">
        <v>548</v>
      </c>
      <c r="B2" s="9" t="str">
        <f t="shared" si="1"/>
        <v>Sữa dê tươi</v>
      </c>
      <c r="C2" s="9" t="str">
        <f>IFERROR(__xludf.DUMMYFUNCTION("REGEXREPLACE(IFERROR(MID($A2, SEARCH(""("", $A2), 100), """"), ""[()]*"", """")"),"")</f>
        <v/>
      </c>
      <c r="D2" s="9" t="s">
        <v>548</v>
      </c>
      <c r="E2" s="9" t="s">
        <v>67</v>
      </c>
    </row>
    <row r="3">
      <c r="A3" s="8" t="s">
        <v>549</v>
      </c>
      <c r="B3" s="9" t="str">
        <f t="shared" si="1"/>
        <v>Sữa mẹ </v>
      </c>
      <c r="C3" s="9" t="str">
        <f>IFERROR(__xludf.DUMMYFUNCTION("REGEXREPLACE(IFERROR(MID($A3, SEARCH(""("", $A3), 100), """"), ""[()]*"", """")"),"sữa người")</f>
        <v>sữa người</v>
      </c>
      <c r="D3" s="9" t="s">
        <v>550</v>
      </c>
      <c r="E3" s="9" t="s">
        <v>551</v>
      </c>
    </row>
    <row r="4">
      <c r="A4" s="8" t="s">
        <v>552</v>
      </c>
      <c r="B4" s="9" t="str">
        <f t="shared" si="1"/>
        <v>Sữa chua</v>
      </c>
      <c r="C4" s="9" t="str">
        <f>IFERROR(__xludf.DUMMYFUNCTION("REGEXREPLACE(IFERROR(MID($A4, SEARCH(""("", $A4), 100), """"), ""[()]*"", """")"),"")</f>
        <v/>
      </c>
      <c r="D4" s="9" t="s">
        <v>552</v>
      </c>
      <c r="E4" s="9" t="s">
        <v>67</v>
      </c>
    </row>
    <row r="5">
      <c r="A5" s="8" t="s">
        <v>553</v>
      </c>
      <c r="B5" s="9" t="str">
        <f t="shared" si="1"/>
        <v>Sữa chua vớt béo</v>
      </c>
      <c r="C5" s="9" t="str">
        <f>IFERROR(__xludf.DUMMYFUNCTION("REGEXREPLACE(IFERROR(MID($A5, SEARCH(""("", $A5), 100), """"), ""[()]*"", """")"),"")</f>
        <v/>
      </c>
      <c r="D5" s="9" t="s">
        <v>553</v>
      </c>
      <c r="E5" s="9" t="s">
        <v>67</v>
      </c>
    </row>
    <row r="6">
      <c r="A6" s="8" t="s">
        <v>554</v>
      </c>
      <c r="B6" s="9" t="str">
        <f t="shared" si="1"/>
        <v>Sữa bột toàn phần</v>
      </c>
      <c r="C6" s="9" t="str">
        <f>IFERROR(__xludf.DUMMYFUNCTION("REGEXREPLACE(IFERROR(MID($A6, SEARCH(""("", $A6), 100), """"), ""[()]*"", """")"),"")</f>
        <v/>
      </c>
      <c r="D6" s="9" t="s">
        <v>554</v>
      </c>
      <c r="E6" s="9" t="s">
        <v>67</v>
      </c>
    </row>
    <row r="7">
      <c r="A7" s="8" t="s">
        <v>555</v>
      </c>
      <c r="B7" s="9" t="str">
        <f t="shared" si="1"/>
        <v>Sữa bột tách béo</v>
      </c>
      <c r="C7" s="9" t="str">
        <f>IFERROR(__xludf.DUMMYFUNCTION("REGEXREPLACE(IFERROR(MID($A7, SEARCH(""("", $A7), 100), """"), ""[()]*"", """")"),"")</f>
        <v/>
      </c>
      <c r="D7" s="9" t="s">
        <v>555</v>
      </c>
      <c r="E7" s="9" t="s">
        <v>67</v>
      </c>
    </row>
    <row r="8">
      <c r="A8" s="8" t="s">
        <v>556</v>
      </c>
      <c r="B8" s="9" t="str">
        <f t="shared" si="1"/>
        <v>Sữa đặc có đường Việt Nam</v>
      </c>
      <c r="C8" s="9" t="str">
        <f>IFERROR(__xludf.DUMMYFUNCTION("REGEXREPLACE(IFERROR(MID($A8, SEARCH(""("", $A8), 100), """"), ""[()]*"", """")"),"")</f>
        <v/>
      </c>
      <c r="D8" s="9" t="s">
        <v>556</v>
      </c>
      <c r="E8" s="9" t="s">
        <v>67</v>
      </c>
    </row>
    <row r="9">
      <c r="A9" s="8" t="s">
        <v>557</v>
      </c>
      <c r="B9" s="9" t="str">
        <f t="shared" si="1"/>
        <v>Pho mát</v>
      </c>
      <c r="C9" s="9" t="str">
        <f>IFERROR(__xludf.DUMMYFUNCTION("REGEXREPLACE(IFERROR(MID($A9, SEARCH(""("", $A9), 100), """"), ""[()]*"", """")"),"")</f>
        <v/>
      </c>
      <c r="D9" s="9" t="s">
        <v>557</v>
      </c>
      <c r="E9" s="9" t="s">
        <v>67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8" t="s">
        <v>558</v>
      </c>
      <c r="B1" s="9" t="str">
        <f t="shared" ref="B1:B14" si="1">IFERROR(LEFT($A1, SEARCH("(", $A1) -1), $A1)</f>
        <v>Bơ</v>
      </c>
      <c r="C1" s="9" t="str">
        <f>IFERROR(__xludf.DUMMYFUNCTION("REGEXREPLACE(IFERROR(MID($A1, SEARCH(""("", $A1), 100), """"), ""[()]*"", """")"),"")</f>
        <v/>
      </c>
      <c r="D1" s="9" t="s">
        <v>558</v>
      </c>
      <c r="E1" s="9" t="s">
        <v>67</v>
      </c>
    </row>
    <row r="2">
      <c r="A2" s="8" t="s">
        <v>559</v>
      </c>
      <c r="B2" s="9" t="str">
        <f t="shared" si="1"/>
        <v>Dầu thảo mộc </v>
      </c>
      <c r="C2" s="9" t="str">
        <f>IFERROR(__xludf.DUMMYFUNCTION("REGEXREPLACE(IFERROR(MID($A2, SEARCH(""("", $A2), 100), """"), ""[()]*"", """")"),"Lạc, vừng, cám ... ")</f>
        <v>Lạc, vừng, cám ... </v>
      </c>
      <c r="D2" s="9" t="s">
        <v>560</v>
      </c>
      <c r="E2" s="9" t="s">
        <v>561</v>
      </c>
    </row>
    <row r="3">
      <c r="A3" s="8" t="s">
        <v>562</v>
      </c>
      <c r="B3" s="9" t="str">
        <f t="shared" si="1"/>
        <v>Mỡ lợn muối</v>
      </c>
      <c r="C3" s="9" t="str">
        <f>IFERROR(__xludf.DUMMYFUNCTION("REGEXREPLACE(IFERROR(MID($A3, SEARCH(""("", $A3), 100), """"), ""[()]*"", """")"),"")</f>
        <v/>
      </c>
      <c r="D3" s="9" t="s">
        <v>562</v>
      </c>
      <c r="E3" s="9" t="s">
        <v>67</v>
      </c>
    </row>
    <row r="4">
      <c r="A4" s="8" t="s">
        <v>563</v>
      </c>
      <c r="B4" s="9" t="str">
        <f t="shared" si="1"/>
        <v>Mỡ lợn nước</v>
      </c>
      <c r="C4" s="9" t="str">
        <f>IFERROR(__xludf.DUMMYFUNCTION("REGEXREPLACE(IFERROR(MID($A4, SEARCH(""("", $A4), 100), """"), ""[()]*"", """")"),"")</f>
        <v/>
      </c>
      <c r="D4" s="9" t="s">
        <v>563</v>
      </c>
      <c r="E4" s="9" t="s">
        <v>67</v>
      </c>
    </row>
    <row r="5">
      <c r="A5" s="8" t="s">
        <v>564</v>
      </c>
      <c r="B5" s="9" t="str">
        <f t="shared" si="1"/>
        <v>Bơ thực vật</v>
      </c>
      <c r="C5" s="9" t="str">
        <f>IFERROR(__xludf.DUMMYFUNCTION("REGEXREPLACE(IFERROR(MID($A5, SEARCH(""("", $A5), 100), """"), ""[()]*"", """")"),"")</f>
        <v/>
      </c>
      <c r="D5" s="9" t="s">
        <v>564</v>
      </c>
      <c r="E5" s="9" t="s">
        <v>67</v>
      </c>
    </row>
    <row r="6">
      <c r="A6" s="8" t="s">
        <v>565</v>
      </c>
      <c r="B6" s="9" t="str">
        <f t="shared" si="1"/>
        <v>Dầu bông</v>
      </c>
      <c r="C6" s="9" t="str">
        <f>IFERROR(__xludf.DUMMYFUNCTION("REGEXREPLACE(IFERROR(MID($A6, SEARCH(""("", $A6), 100), """"), ""[()]*"", """")"),"")</f>
        <v/>
      </c>
      <c r="D6" s="9" t="s">
        <v>565</v>
      </c>
      <c r="E6" s="9" t="s">
        <v>67</v>
      </c>
    </row>
    <row r="7">
      <c r="A7" s="8" t="s">
        <v>566</v>
      </c>
      <c r="B7" s="9" t="str">
        <f t="shared" si="1"/>
        <v>Dầu cám gạo</v>
      </c>
      <c r="C7" s="9" t="str">
        <f>IFERROR(__xludf.DUMMYFUNCTION("REGEXREPLACE(IFERROR(MID($A7, SEARCH(""("", $A7), 100), """"), ""[()]*"", """")"),"")</f>
        <v/>
      </c>
      <c r="D7" s="9" t="s">
        <v>566</v>
      </c>
      <c r="E7" s="9" t="s">
        <v>67</v>
      </c>
    </row>
    <row r="8">
      <c r="A8" s="8" t="s">
        <v>567</v>
      </c>
      <c r="B8" s="9" t="str">
        <f t="shared" si="1"/>
        <v>Dầu cọ</v>
      </c>
      <c r="C8" s="9" t="str">
        <f>IFERROR(__xludf.DUMMYFUNCTION("REGEXREPLACE(IFERROR(MID($A8, SEARCH(""("", $A8), 100), """"), ""[()]*"", """")"),"")</f>
        <v/>
      </c>
      <c r="D8" s="9" t="s">
        <v>567</v>
      </c>
      <c r="E8" s="9" t="s">
        <v>67</v>
      </c>
    </row>
    <row r="9">
      <c r="A9" s="8" t="s">
        <v>568</v>
      </c>
      <c r="B9" s="9" t="str">
        <f t="shared" si="1"/>
        <v>Dầu dừa</v>
      </c>
      <c r="C9" s="9" t="str">
        <f>IFERROR(__xludf.DUMMYFUNCTION("REGEXREPLACE(IFERROR(MID($A9, SEARCH(""("", $A9), 100), """"), ""[()]*"", """")"),"")</f>
        <v/>
      </c>
      <c r="D9" s="9" t="s">
        <v>568</v>
      </c>
      <c r="E9" s="9" t="s">
        <v>67</v>
      </c>
    </row>
    <row r="10">
      <c r="A10" s="8" t="s">
        <v>569</v>
      </c>
      <c r="B10" s="9" t="str">
        <f t="shared" si="1"/>
        <v>Dầu đậu tương</v>
      </c>
      <c r="C10" s="9" t="str">
        <f>IFERROR(__xludf.DUMMYFUNCTION("REGEXREPLACE(IFERROR(MID($A10, SEARCH(""("", $A10), 100), """"), ""[()]*"", """")"),"")</f>
        <v/>
      </c>
      <c r="D10" s="9" t="s">
        <v>569</v>
      </c>
      <c r="E10" s="9" t="s">
        <v>67</v>
      </c>
    </row>
    <row r="11">
      <c r="A11" s="8" t="s">
        <v>570</v>
      </c>
      <c r="B11" s="9" t="str">
        <f t="shared" si="1"/>
        <v>Dầu lạc</v>
      </c>
      <c r="C11" s="9" t="str">
        <f>IFERROR(__xludf.DUMMYFUNCTION("REGEXREPLACE(IFERROR(MID($A11, SEARCH(""("", $A11), 100), """"), ""[()]*"", """")"),"")</f>
        <v/>
      </c>
      <c r="D11" s="9" t="s">
        <v>570</v>
      </c>
      <c r="E11" s="9" t="s">
        <v>67</v>
      </c>
    </row>
    <row r="12">
      <c r="A12" s="8" t="s">
        <v>571</v>
      </c>
      <c r="B12" s="9" t="str">
        <f t="shared" si="1"/>
        <v>Dầu mè</v>
      </c>
      <c r="C12" s="9" t="str">
        <f>IFERROR(__xludf.DUMMYFUNCTION("REGEXREPLACE(IFERROR(MID($A12, SEARCH(""("", $A12), 100), """"), ""[()]*"", """")"),"")</f>
        <v/>
      </c>
      <c r="D12" s="9" t="s">
        <v>571</v>
      </c>
      <c r="E12" s="9" t="s">
        <v>67</v>
      </c>
    </row>
    <row r="13">
      <c r="A13" s="8" t="s">
        <v>572</v>
      </c>
      <c r="B13" s="9" t="str">
        <f t="shared" si="1"/>
        <v>Dầu ngô</v>
      </c>
      <c r="C13" s="9" t="str">
        <f>IFERROR(__xludf.DUMMYFUNCTION("REGEXREPLACE(IFERROR(MID($A13, SEARCH(""("", $A13), 100), """"), ""[()]*"", """")"),"")</f>
        <v/>
      </c>
      <c r="D13" s="9" t="s">
        <v>572</v>
      </c>
      <c r="E13" s="9" t="s">
        <v>67</v>
      </c>
    </row>
    <row r="14">
      <c r="A14" s="8" t="s">
        <v>573</v>
      </c>
      <c r="B14" s="9" t="str">
        <f t="shared" si="1"/>
        <v>Dầu oliu</v>
      </c>
      <c r="C14" s="9" t="str">
        <f>IFERROR(__xludf.DUMMYFUNCTION("REGEXREPLACE(IFERROR(MID($A14, SEARCH(""("", $A14), 100), """"), ""[()]*"", """")"),"")</f>
        <v/>
      </c>
      <c r="D14" s="9" t="s">
        <v>573</v>
      </c>
      <c r="E14" s="9" t="s">
        <v>67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38"/>
  </cols>
  <sheetData>
    <row r="1">
      <c r="A1" s="8" t="s">
        <v>574</v>
      </c>
      <c r="B1" s="9" t="str">
        <f t="shared" ref="B1:B21" si="1">IFERROR(LEFT($A1, SEARCH("(", $A1) -1), $A1)</f>
        <v>Chuối nước đường</v>
      </c>
      <c r="C1" s="9" t="str">
        <f>IFERROR(__xludf.DUMMYFUNCTION("REGEXREPLACE(IFERROR(MID($A1, SEARCH(""("", $A1), 100), """"), ""[()]*"", """")"),"")</f>
        <v/>
      </c>
      <c r="D1" s="9" t="s">
        <v>574</v>
      </c>
      <c r="E1" s="9" t="s">
        <v>67</v>
      </c>
    </row>
    <row r="2">
      <c r="A2" s="8" t="s">
        <v>575</v>
      </c>
      <c r="B2" s="9" t="str">
        <f t="shared" si="1"/>
        <v>Dưa chuột hộp</v>
      </c>
      <c r="C2" s="9" t="str">
        <f>IFERROR(__xludf.DUMMYFUNCTION("REGEXREPLACE(IFERROR(MID($A2, SEARCH(""("", $A2), 100), """"), ""[()]*"", """")"),"")</f>
        <v/>
      </c>
      <c r="D2" s="9" t="s">
        <v>575</v>
      </c>
      <c r="E2" s="9" t="s">
        <v>67</v>
      </c>
    </row>
    <row r="3">
      <c r="A3" s="8" t="s">
        <v>576</v>
      </c>
      <c r="B3" s="9" t="str">
        <f t="shared" si="1"/>
        <v>Dứa hộp</v>
      </c>
      <c r="C3" s="9" t="str">
        <f>IFERROR(__xludf.DUMMYFUNCTION("REGEXREPLACE(IFERROR(MID($A3, SEARCH(""("", $A3), 100), """"), ""[()]*"", """")"),"")</f>
        <v/>
      </c>
      <c r="D3" s="9" t="s">
        <v>576</v>
      </c>
      <c r="E3" s="9" t="s">
        <v>67</v>
      </c>
    </row>
    <row r="4">
      <c r="A4" s="8" t="s">
        <v>577</v>
      </c>
      <c r="B4" s="9" t="str">
        <f t="shared" si="1"/>
        <v>Lạc chao dầu</v>
      </c>
      <c r="C4" s="9" t="str">
        <f>IFERROR(__xludf.DUMMYFUNCTION("REGEXREPLACE(IFERROR(MID($A4, SEARCH(""("", $A4), 100), """"), ""[()]*"", """")"),"")</f>
        <v/>
      </c>
      <c r="D4" s="9" t="s">
        <v>577</v>
      </c>
      <c r="E4" s="9" t="s">
        <v>67</v>
      </c>
    </row>
    <row r="5">
      <c r="A5" s="8" t="s">
        <v>578</v>
      </c>
      <c r="B5" s="9" t="str">
        <f t="shared" si="1"/>
        <v>Mắc coọc nước đường</v>
      </c>
      <c r="C5" s="9" t="str">
        <f>IFERROR(__xludf.DUMMYFUNCTION("REGEXREPLACE(IFERROR(MID($A5, SEARCH(""("", $A5), 100), """"), ""[()]*"", """")"),"")</f>
        <v/>
      </c>
      <c r="D5" s="9" t="s">
        <v>578</v>
      </c>
      <c r="E5" s="9" t="s">
        <v>67</v>
      </c>
    </row>
    <row r="6">
      <c r="A6" s="8" t="s">
        <v>579</v>
      </c>
      <c r="B6" s="9" t="str">
        <f t="shared" si="1"/>
        <v>Mận nước đường</v>
      </c>
      <c r="C6" s="9" t="str">
        <f>IFERROR(__xludf.DUMMYFUNCTION("REGEXREPLACE(IFERROR(MID($A6, SEARCH(""("", $A6), 100), """"), ""[()]*"", """")"),"")</f>
        <v/>
      </c>
      <c r="D6" s="9" t="s">
        <v>579</v>
      </c>
      <c r="E6" s="9" t="s">
        <v>67</v>
      </c>
    </row>
    <row r="7">
      <c r="A7" s="8" t="s">
        <v>580</v>
      </c>
      <c r="B7" s="9" t="str">
        <f t="shared" si="1"/>
        <v>Mứt bí ngô</v>
      </c>
      <c r="C7" s="9" t="str">
        <f>IFERROR(__xludf.DUMMYFUNCTION("REGEXREPLACE(IFERROR(MID($A7, SEARCH(""("", $A7), 100), """"), ""[()]*"", """")"),"")</f>
        <v/>
      </c>
      <c r="D7" s="9" t="s">
        <v>580</v>
      </c>
      <c r="E7" s="9" t="s">
        <v>67</v>
      </c>
    </row>
    <row r="8">
      <c r="A8" s="8" t="s">
        <v>581</v>
      </c>
      <c r="B8" s="9" t="str">
        <f t="shared" si="1"/>
        <v>Mứt cam có vỏ</v>
      </c>
      <c r="C8" s="9" t="str">
        <f>IFERROR(__xludf.DUMMYFUNCTION("REGEXREPLACE(IFERROR(MID($A8, SEARCH(""("", $A8), 100), """"), ""[()]*"", """")"),"")</f>
        <v/>
      </c>
      <c r="D8" s="9" t="s">
        <v>581</v>
      </c>
      <c r="E8" s="9" t="s">
        <v>67</v>
      </c>
    </row>
    <row r="9">
      <c r="A9" s="8" t="s">
        <v>582</v>
      </c>
      <c r="B9" s="9" t="str">
        <f t="shared" si="1"/>
        <v>Mứt chuối</v>
      </c>
      <c r="C9" s="9" t="str">
        <f>IFERROR(__xludf.DUMMYFUNCTION("REGEXREPLACE(IFERROR(MID($A9, SEARCH(""("", $A9), 100), """"), ""[()]*"", """")"),"")</f>
        <v/>
      </c>
      <c r="D9" s="9" t="s">
        <v>582</v>
      </c>
      <c r="E9" s="9" t="s">
        <v>67</v>
      </c>
    </row>
    <row r="10">
      <c r="A10" s="8" t="s">
        <v>583</v>
      </c>
      <c r="B10" s="9" t="str">
        <f t="shared" si="1"/>
        <v>Mứt dứa</v>
      </c>
      <c r="C10" s="9" t="str">
        <f>IFERROR(__xludf.DUMMYFUNCTION("REGEXREPLACE(IFERROR(MID($A10, SEARCH(""("", $A10), 100), """"), ""[()]*"", """")"),"")</f>
        <v/>
      </c>
      <c r="D10" s="9" t="s">
        <v>583</v>
      </c>
      <c r="E10" s="9" t="s">
        <v>67</v>
      </c>
    </row>
    <row r="11">
      <c r="A11" s="8" t="s">
        <v>584</v>
      </c>
      <c r="B11" s="9" t="str">
        <f t="shared" si="1"/>
        <v>Mứt đu đủ</v>
      </c>
      <c r="C11" s="9" t="str">
        <f>IFERROR(__xludf.DUMMYFUNCTION("REGEXREPLACE(IFERROR(MID($A11, SEARCH(""("", $A11), 100), """"), ""[()]*"", """")"),"")</f>
        <v/>
      </c>
      <c r="D11" s="9" t="s">
        <v>584</v>
      </c>
      <c r="E11" s="9" t="s">
        <v>67</v>
      </c>
    </row>
    <row r="12">
      <c r="A12" s="8" t="s">
        <v>585</v>
      </c>
      <c r="B12" s="9" t="str">
        <f t="shared" si="1"/>
        <v>Nhãn nước đường</v>
      </c>
      <c r="C12" s="9" t="str">
        <f>IFERROR(__xludf.DUMMYFUNCTION("REGEXREPLACE(IFERROR(MID($A12, SEARCH(""("", $A12), 100), """"), ""[()]*"", """")"),"")</f>
        <v/>
      </c>
      <c r="D12" s="9" t="s">
        <v>585</v>
      </c>
      <c r="E12" s="9" t="s">
        <v>67</v>
      </c>
    </row>
    <row r="13">
      <c r="A13" s="8" t="s">
        <v>586</v>
      </c>
      <c r="B13" s="9" t="str">
        <f t="shared" si="1"/>
        <v>Nước dứa hộp</v>
      </c>
      <c r="C13" s="9" t="str">
        <f>IFERROR(__xludf.DUMMYFUNCTION("REGEXREPLACE(IFERROR(MID($A13, SEARCH(""("", $A13), 100), """"), ""[()]*"", """")"),"")</f>
        <v/>
      </c>
      <c r="D13" s="9" t="s">
        <v>586</v>
      </c>
      <c r="E13" s="9" t="s">
        <v>67</v>
      </c>
    </row>
    <row r="14">
      <c r="A14" s="8" t="s">
        <v>587</v>
      </c>
      <c r="B14" s="9" t="str">
        <f t="shared" si="1"/>
        <v>Vải nước đường</v>
      </c>
      <c r="C14" s="9" t="str">
        <f>IFERROR(__xludf.DUMMYFUNCTION("REGEXREPLACE(IFERROR(MID($A14, SEARCH(""("", $A14), 100), """"), ""[()]*"", """")"),"")</f>
        <v/>
      </c>
      <c r="D14" s="9" t="s">
        <v>587</v>
      </c>
      <c r="E14" s="9" t="s">
        <v>67</v>
      </c>
    </row>
    <row r="15">
      <c r="A15" s="8" t="s">
        <v>588</v>
      </c>
      <c r="B15" s="9" t="str">
        <f t="shared" si="1"/>
        <v>Cá thu hộp</v>
      </c>
      <c r="C15" s="9" t="str">
        <f>IFERROR(__xludf.DUMMYFUNCTION("REGEXREPLACE(IFERROR(MID($A15, SEARCH(""("", $A15), 100), """"), ""[()]*"", """")"),"")</f>
        <v/>
      </c>
      <c r="D15" s="9" t="s">
        <v>588</v>
      </c>
      <c r="E15" s="9" t="s">
        <v>67</v>
      </c>
    </row>
    <row r="16">
      <c r="A16" s="8" t="s">
        <v>589</v>
      </c>
      <c r="B16" s="9" t="str">
        <f t="shared" si="1"/>
        <v>Cá trích hộp</v>
      </c>
      <c r="C16" s="9" t="str">
        <f>IFERROR(__xludf.DUMMYFUNCTION("REGEXREPLACE(IFERROR(MID($A16, SEARCH(""("", $A16), 100), """"), ""[()]*"", """")"),"")</f>
        <v/>
      </c>
      <c r="D16" s="9" t="s">
        <v>589</v>
      </c>
      <c r="E16" s="9" t="s">
        <v>67</v>
      </c>
    </row>
    <row r="17">
      <c r="A17" s="8" t="s">
        <v>590</v>
      </c>
      <c r="B17" s="9" t="str">
        <f t="shared" si="1"/>
        <v>Thịt bò hộp</v>
      </c>
      <c r="C17" s="9" t="str">
        <f>IFERROR(__xludf.DUMMYFUNCTION("REGEXREPLACE(IFERROR(MID($A17, SEARCH(""("", $A17), 100), """"), ""[()]*"", """")"),"")</f>
        <v/>
      </c>
      <c r="D17" s="9" t="s">
        <v>590</v>
      </c>
      <c r="E17" s="9" t="s">
        <v>67</v>
      </c>
    </row>
    <row r="18">
      <c r="A18" s="8" t="s">
        <v>591</v>
      </c>
      <c r="B18" s="9" t="str">
        <f t="shared" si="1"/>
        <v>Thịt gà hộp</v>
      </c>
      <c r="C18" s="9" t="str">
        <f>IFERROR(__xludf.DUMMYFUNCTION("REGEXREPLACE(IFERROR(MID($A18, SEARCH(""("", $A18), 100), """"), ""[()]*"", """")"),"")</f>
        <v/>
      </c>
      <c r="D18" s="9" t="s">
        <v>591</v>
      </c>
      <c r="E18" s="9" t="s">
        <v>67</v>
      </c>
    </row>
    <row r="19">
      <c r="A19" s="8" t="s">
        <v>592</v>
      </c>
      <c r="B19" s="9" t="str">
        <f t="shared" si="1"/>
        <v>Thịt lợn hộp</v>
      </c>
      <c r="C19" s="9" t="str">
        <f>IFERROR(__xludf.DUMMYFUNCTION("REGEXREPLACE(IFERROR(MID($A19, SEARCH(""("", $A19), 100), """"), ""[()]*"", """")"),"")</f>
        <v/>
      </c>
      <c r="D19" s="9" t="s">
        <v>592</v>
      </c>
      <c r="E19" s="9" t="s">
        <v>67</v>
      </c>
    </row>
    <row r="20">
      <c r="A20" s="8" t="s">
        <v>593</v>
      </c>
      <c r="B20" s="9" t="str">
        <f t="shared" si="1"/>
        <v>Thịt lợn, thịt bò xay hộp</v>
      </c>
      <c r="C20" s="9" t="str">
        <f>IFERROR(__xludf.DUMMYFUNCTION("REGEXREPLACE(IFERROR(MID($A20, SEARCH(""("", $A20), 100), """"), ""[()]*"", """")"),"")</f>
        <v/>
      </c>
      <c r="D20" s="9" t="s">
        <v>593</v>
      </c>
      <c r="E20" s="9" t="s">
        <v>67</v>
      </c>
    </row>
    <row r="21">
      <c r="A21" s="8" t="s">
        <v>594</v>
      </c>
      <c r="B21" s="9" t="str">
        <f t="shared" si="1"/>
        <v>Thịt vịt hầm</v>
      </c>
      <c r="C21" s="9" t="str">
        <f>IFERROR(__xludf.DUMMYFUNCTION("REGEXREPLACE(IFERROR(MID($A21, SEARCH(""("", $A21), 100), """"), ""[()]*"", """")"),"")</f>
        <v/>
      </c>
      <c r="D21" s="9" t="s">
        <v>594</v>
      </c>
      <c r="E21" s="9" t="s">
        <v>67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7.88"/>
    <col customWidth="1" min="3" max="3" width="14.75"/>
  </cols>
  <sheetData>
    <row r="1">
      <c r="A1" s="8" t="s">
        <v>595</v>
      </c>
      <c r="B1" s="9" t="str">
        <f t="shared" ref="B1:B16" si="1">IFERROR(LEFT($A1, SEARCH("(", $A1) -1), $A1)</f>
        <v>Bia </v>
      </c>
      <c r="C1" s="9" t="str">
        <f>IFERROR(__xludf.DUMMYFUNCTION("REGEXREPLACE(IFERROR(MID($A1, SEARCH(""("", $A1), 100), """"), ""[()]*"", """")"),"cồn: 4,5 g")</f>
        <v>cồn: 4,5 g</v>
      </c>
      <c r="D1" s="9" t="s">
        <v>596</v>
      </c>
      <c r="E1" s="9" t="s">
        <v>597</v>
      </c>
    </row>
    <row r="2">
      <c r="A2" s="8" t="s">
        <v>598</v>
      </c>
      <c r="B2" s="9" t="str">
        <f t="shared" si="1"/>
        <v>Cô nhắc </v>
      </c>
      <c r="C2" s="9" t="str">
        <f>IFERROR(__xludf.DUMMYFUNCTION("REGEXREPLACE(IFERROR(MID($A2, SEARCH(""("", $A2), 100), """"), ""[()]*"", """")"),"cồn 32 g")</f>
        <v>cồn 32 g</v>
      </c>
      <c r="D2" s="9" t="s">
        <v>599</v>
      </c>
      <c r="E2" s="9" t="s">
        <v>600</v>
      </c>
    </row>
    <row r="3">
      <c r="A3" s="8" t="s">
        <v>601</v>
      </c>
      <c r="B3" s="9" t="str">
        <f t="shared" si="1"/>
        <v>Cốc tain </v>
      </c>
      <c r="C3" s="9" t="str">
        <f>IFERROR(__xludf.DUMMYFUNCTION("REGEXREPLACE(IFERROR(MID($A3, SEARCH(""("", $A3), 100), """"), ""[()]*"", """")"),"cồn 13 g")</f>
        <v>cồn 13 g</v>
      </c>
      <c r="D3" s="9" t="s">
        <v>602</v>
      </c>
      <c r="E3" s="9" t="s">
        <v>603</v>
      </c>
    </row>
    <row r="4">
      <c r="A4" s="8" t="s">
        <v>604</v>
      </c>
      <c r="B4" s="9" t="str">
        <f t="shared" si="1"/>
        <v>Coca cola</v>
      </c>
      <c r="C4" s="9" t="str">
        <f>IFERROR(__xludf.DUMMYFUNCTION("REGEXREPLACE(IFERROR(MID($A4, SEARCH(""("", $A4), 100), """"), ""[()]*"", """")"),"")</f>
        <v/>
      </c>
      <c r="D4" s="9" t="s">
        <v>604</v>
      </c>
      <c r="E4" s="9" t="s">
        <v>67</v>
      </c>
    </row>
    <row r="5">
      <c r="A5" s="8" t="s">
        <v>605</v>
      </c>
      <c r="B5" s="9" t="str">
        <f t="shared" si="1"/>
        <v>Nước cam tươi</v>
      </c>
      <c r="C5" s="9" t="str">
        <f>IFERROR(__xludf.DUMMYFUNCTION("REGEXREPLACE(IFERROR(MID($A5, SEARCH(""("", $A5), 100), """"), ""[()]*"", """")"),"")</f>
        <v/>
      </c>
      <c r="D5" s="9" t="s">
        <v>605</v>
      </c>
      <c r="E5" s="9" t="s">
        <v>67</v>
      </c>
    </row>
    <row r="6">
      <c r="A6" s="8" t="s">
        <v>606</v>
      </c>
      <c r="B6" s="9" t="str">
        <f t="shared" si="1"/>
        <v>Nước dừa non tươi</v>
      </c>
      <c r="C6" s="9" t="str">
        <f>IFERROR(__xludf.DUMMYFUNCTION("REGEXREPLACE(IFERROR(MID($A6, SEARCH(""("", $A6), 100), """"), ""[()]*"", """")"),"")</f>
        <v/>
      </c>
      <c r="D6" s="9" t="s">
        <v>606</v>
      </c>
      <c r="E6" s="9" t="s">
        <v>67</v>
      </c>
    </row>
    <row r="7">
      <c r="A7" s="8" t="s">
        <v>607</v>
      </c>
      <c r="B7" s="9" t="str">
        <f t="shared" si="1"/>
        <v>Nước ép cà chua</v>
      </c>
      <c r="C7" s="9" t="str">
        <f>IFERROR(__xludf.DUMMYFUNCTION("REGEXREPLACE(IFERROR(MID($A7, SEARCH(""("", $A7), 100), """"), ""[()]*"", """")"),"")</f>
        <v/>
      </c>
      <c r="D7" s="9" t="s">
        <v>607</v>
      </c>
      <c r="E7" s="9" t="s">
        <v>67</v>
      </c>
    </row>
    <row r="8">
      <c r="A8" s="8" t="s">
        <v>608</v>
      </c>
      <c r="B8" s="9" t="str">
        <f t="shared" si="1"/>
        <v>Nước khoáng</v>
      </c>
      <c r="C8" s="9" t="str">
        <f>IFERROR(__xludf.DUMMYFUNCTION("REGEXREPLACE(IFERROR(MID($A8, SEARCH(""("", $A8), 100), """"), ""[()]*"", """")"),"")</f>
        <v/>
      </c>
      <c r="D8" s="9" t="s">
        <v>608</v>
      </c>
      <c r="E8" s="9" t="s">
        <v>67</v>
      </c>
    </row>
    <row r="9">
      <c r="A9" s="8" t="s">
        <v>609</v>
      </c>
      <c r="B9" s="9" t="str">
        <f t="shared" si="1"/>
        <v>Nước quít tươi</v>
      </c>
      <c r="C9" s="9" t="str">
        <f>IFERROR(__xludf.DUMMYFUNCTION("REGEXREPLACE(IFERROR(MID($A9, SEARCH(""("", $A9), 100), """"), ""[()]*"", """")"),"")</f>
        <v/>
      </c>
      <c r="D9" s="9" t="s">
        <v>609</v>
      </c>
      <c r="E9" s="9" t="s">
        <v>67</v>
      </c>
    </row>
    <row r="10">
      <c r="A10" s="8" t="s">
        <v>610</v>
      </c>
      <c r="B10" s="9" t="str">
        <f t="shared" si="1"/>
        <v>Rượu cam, chanh </v>
      </c>
      <c r="C10" s="9" t="str">
        <f>IFERROR(__xludf.DUMMYFUNCTION("REGEXREPLACE(IFERROR(MID($A10, SEARCH(""("", $A10), 100), """"), ""[()]*"", """")"),"cồn 24,2 g")</f>
        <v>cồn 24,2 g</v>
      </c>
      <c r="D10" s="9" t="s">
        <v>611</v>
      </c>
      <c r="E10" s="9" t="s">
        <v>612</v>
      </c>
    </row>
    <row r="11">
      <c r="A11" s="8" t="s">
        <v>613</v>
      </c>
      <c r="B11" s="9" t="str">
        <f t="shared" si="1"/>
        <v>Rượu nếp </v>
      </c>
      <c r="C11" s="9" t="str">
        <f>IFERROR(__xludf.DUMMYFUNCTION("REGEXREPLACE(IFERROR(MID($A11, SEARCH(""("", $A11), 100), """"), ""[()]*"", """")"),"80g/ 24 ml cồn 5 g")</f>
        <v>80g/ 24 ml cồn 5 g</v>
      </c>
      <c r="D11" s="9" t="s">
        <v>614</v>
      </c>
      <c r="E11" s="9" t="s">
        <v>615</v>
      </c>
    </row>
    <row r="12">
      <c r="A12" s="8" t="s">
        <v>616</v>
      </c>
      <c r="B12" s="9" t="str">
        <f t="shared" si="1"/>
        <v>Rượu trắng </v>
      </c>
      <c r="C12" s="9" t="str">
        <f>IFERROR(__xludf.DUMMYFUNCTION("REGEXREPLACE(IFERROR(MID($A12, SEARCH(""("", $A12), 100), """"), ""[()]*"", """")"),"cồn 39 g")</f>
        <v>cồn 39 g</v>
      </c>
      <c r="D12" s="9" t="s">
        <v>617</v>
      </c>
      <c r="E12" s="9" t="s">
        <v>618</v>
      </c>
    </row>
    <row r="13">
      <c r="A13" s="8" t="s">
        <v>619</v>
      </c>
      <c r="B13" s="9" t="str">
        <f t="shared" si="1"/>
        <v>Rượu vang đô </v>
      </c>
      <c r="C13" s="9" t="str">
        <f>IFERROR(__xludf.DUMMYFUNCTION("REGEXREPLACE(IFERROR(MID($A13, SEARCH(""("", $A13), 100), """"), ""[()]*"", """")"),"cồn 9,5 g")</f>
        <v>cồn 9,5 g</v>
      </c>
      <c r="D13" s="9" t="s">
        <v>620</v>
      </c>
      <c r="E13" s="9" t="s">
        <v>621</v>
      </c>
    </row>
    <row r="14">
      <c r="A14" s="8" t="s">
        <v>622</v>
      </c>
      <c r="B14" s="9" t="str">
        <f t="shared" si="1"/>
        <v>Rượu vang trắng </v>
      </c>
      <c r="C14" s="9" t="str">
        <f>IFERROR(__xludf.DUMMYFUNCTION("REGEXREPLACE(IFERROR(MID($A14, SEARCH(""("", $A14), 100), """"), ""[()]*"", """")"),"cồn 9,5 g")</f>
        <v>cồn 9,5 g</v>
      </c>
      <c r="D14" s="9" t="s">
        <v>623</v>
      </c>
      <c r="E14" s="9" t="s">
        <v>621</v>
      </c>
    </row>
    <row r="15">
      <c r="A15" s="8" t="s">
        <v>624</v>
      </c>
      <c r="B15" s="9" t="str">
        <f t="shared" si="1"/>
        <v>Rượu vang trắng ngọt </v>
      </c>
      <c r="C15" s="9" t="str">
        <f>IFERROR(__xludf.DUMMYFUNCTION("REGEXREPLACE(IFERROR(MID($A15, SEARCH(""("", $A15), 100), """"), ""[()]*"", """")"),"cồn 10.2 g")</f>
        <v>cồn 10.2 g</v>
      </c>
      <c r="D15" s="9" t="s">
        <v>625</v>
      </c>
      <c r="E15" s="9" t="s">
        <v>626</v>
      </c>
    </row>
    <row r="16">
      <c r="A16" s="8" t="s">
        <v>627</v>
      </c>
      <c r="B16" s="9" t="str">
        <f t="shared" si="1"/>
        <v>Rượu Whisky </v>
      </c>
      <c r="C16" s="9" t="str">
        <f>IFERROR(__xludf.DUMMYFUNCTION("REGEXREPLACE(IFERROR(MID($A16, SEARCH(""("", $A16), 100), """"), ""[()]*"", """")"),"cồn 35,2 g")</f>
        <v>cồn 35,2 g</v>
      </c>
      <c r="D16" s="9" t="s">
        <v>628</v>
      </c>
      <c r="E16" s="9" t="s">
        <v>629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14.25"/>
    <col customWidth="1" min="3" max="3" width="14.75"/>
  </cols>
  <sheetData>
    <row r="1">
      <c r="A1" s="8" t="s">
        <v>630</v>
      </c>
      <c r="B1" s="9" t="str">
        <f t="shared" ref="B1:B27" si="1">IFERROR(LEFT($A1, SEARCH("(", $A1) -1), $A1)</f>
        <v>Bảnh bích cốt</v>
      </c>
      <c r="C1" s="9" t="str">
        <f>IFERROR(__xludf.DUMMYFUNCTION("REGEXREPLACE(IFERROR(MID($A1, SEARCH(""("", $A1), 100), """"), ""[()]*"", """")"),"")</f>
        <v/>
      </c>
      <c r="D1" s="9" t="s">
        <v>630</v>
      </c>
      <c r="E1" s="9" t="s">
        <v>67</v>
      </c>
    </row>
    <row r="2">
      <c r="A2" s="8" t="s">
        <v>631</v>
      </c>
      <c r="B2" s="9" t="str">
        <f t="shared" si="1"/>
        <v>Bánh bích quy</v>
      </c>
      <c r="C2" s="9" t="str">
        <f>IFERROR(__xludf.DUMMYFUNCTION("REGEXREPLACE(IFERROR(MID($A2, SEARCH(""("", $A2), 100), """"), ""[()]*"", """")"),"")</f>
        <v/>
      </c>
      <c r="D2" s="9" t="s">
        <v>631</v>
      </c>
      <c r="E2" s="9" t="s">
        <v>67</v>
      </c>
    </row>
    <row r="3">
      <c r="A3" s="8" t="s">
        <v>632</v>
      </c>
      <c r="B3" s="9" t="str">
        <f t="shared" si="1"/>
        <v>Bánh chả</v>
      </c>
      <c r="C3" s="9" t="str">
        <f>IFERROR(__xludf.DUMMYFUNCTION("REGEXREPLACE(IFERROR(MID($A3, SEARCH(""("", $A3), 100), """"), ""[()]*"", """")"),"")</f>
        <v/>
      </c>
      <c r="D3" s="9" t="s">
        <v>632</v>
      </c>
      <c r="E3" s="9" t="s">
        <v>67</v>
      </c>
    </row>
    <row r="4">
      <c r="A4" s="8" t="s">
        <v>633</v>
      </c>
      <c r="B4" s="9" t="str">
        <f t="shared" si="1"/>
        <v>Bánh con cá</v>
      </c>
      <c r="C4" s="9" t="str">
        <f>IFERROR(__xludf.DUMMYFUNCTION("REGEXREPLACE(IFERROR(MID($A4, SEARCH(""("", $A4), 100), """"), ""[()]*"", """")"),"")</f>
        <v/>
      </c>
      <c r="D4" s="9" t="s">
        <v>633</v>
      </c>
      <c r="E4" s="9" t="s">
        <v>67</v>
      </c>
    </row>
    <row r="5">
      <c r="A5" s="8" t="s">
        <v>634</v>
      </c>
      <c r="B5" s="9" t="str">
        <f t="shared" si="1"/>
        <v>Bánh đậu xanh</v>
      </c>
      <c r="C5" s="9" t="str">
        <f>IFERROR(__xludf.DUMMYFUNCTION("REGEXREPLACE(IFERROR(MID($A5, SEARCH(""("", $A5), 100), """"), ""[()]*"", """")"),"")</f>
        <v/>
      </c>
      <c r="D5" s="9" t="s">
        <v>634</v>
      </c>
      <c r="E5" s="9" t="s">
        <v>67</v>
      </c>
    </row>
    <row r="6">
      <c r="A6" s="8" t="s">
        <v>635</v>
      </c>
      <c r="B6" s="9" t="str">
        <f t="shared" si="1"/>
        <v>Bánh kem xốp</v>
      </c>
      <c r="C6" s="9" t="str">
        <f>IFERROR(__xludf.DUMMYFUNCTION("REGEXREPLACE(IFERROR(MID($A6, SEARCH(""("", $A6), 100), """"), ""[()]*"", """")"),"")</f>
        <v/>
      </c>
      <c r="D6" s="9" t="s">
        <v>635</v>
      </c>
      <c r="E6" s="9" t="s">
        <v>67</v>
      </c>
    </row>
    <row r="7">
      <c r="A7" s="8" t="s">
        <v>636</v>
      </c>
      <c r="B7" s="9" t="str">
        <f t="shared" si="1"/>
        <v>Bánh khảo chay</v>
      </c>
      <c r="C7" s="9" t="str">
        <f>IFERROR(__xludf.DUMMYFUNCTION("REGEXREPLACE(IFERROR(MID($A7, SEARCH(""("", $A7), 100), """"), ""[()]*"", """")"),"")</f>
        <v/>
      </c>
      <c r="D7" s="9" t="s">
        <v>636</v>
      </c>
      <c r="E7" s="9" t="s">
        <v>67</v>
      </c>
    </row>
    <row r="8">
      <c r="A8" s="8" t="s">
        <v>637</v>
      </c>
      <c r="B8" s="9" t="str">
        <f t="shared" si="1"/>
        <v>Bánh quế</v>
      </c>
      <c r="C8" s="9" t="str">
        <f>IFERROR(__xludf.DUMMYFUNCTION("REGEXREPLACE(IFERROR(MID($A8, SEARCH(""("", $A8), 100), """"), ""[()]*"", """")"),"")</f>
        <v/>
      </c>
      <c r="D8" s="9" t="s">
        <v>637</v>
      </c>
      <c r="E8" s="9" t="s">
        <v>67</v>
      </c>
    </row>
    <row r="9">
      <c r="A9" s="8" t="s">
        <v>638</v>
      </c>
      <c r="B9" s="9" t="str">
        <f t="shared" si="1"/>
        <v>Bánh số cô la</v>
      </c>
      <c r="C9" s="9" t="str">
        <f>IFERROR(__xludf.DUMMYFUNCTION("REGEXREPLACE(IFERROR(MID($A9, SEARCH(""("", $A9), 100), """"), ""[()]*"", """")"),"")</f>
        <v/>
      </c>
      <c r="D9" s="9" t="s">
        <v>638</v>
      </c>
      <c r="E9" s="9" t="s">
        <v>67</v>
      </c>
    </row>
    <row r="10">
      <c r="A10" s="8" t="s">
        <v>639</v>
      </c>
      <c r="B10" s="9" t="str">
        <f t="shared" si="1"/>
        <v>Bánh thỏi sô cô la</v>
      </c>
      <c r="C10" s="9" t="str">
        <f>IFERROR(__xludf.DUMMYFUNCTION("REGEXREPLACE(IFERROR(MID($A10, SEARCH(""("", $A10), 100), """"), ""[()]*"", """")"),"")</f>
        <v/>
      </c>
      <c r="D10" s="9" t="s">
        <v>639</v>
      </c>
      <c r="E10" s="9" t="s">
        <v>67</v>
      </c>
    </row>
    <row r="11">
      <c r="A11" s="8" t="s">
        <v>640</v>
      </c>
      <c r="B11" s="9" t="str">
        <f t="shared" si="1"/>
        <v>Bánh trứng nhện</v>
      </c>
      <c r="C11" s="9" t="str">
        <f>IFERROR(__xludf.DUMMYFUNCTION("REGEXREPLACE(IFERROR(MID($A11, SEARCH(""("", $A11), 100), """"), ""[()]*"", """")"),"")</f>
        <v/>
      </c>
      <c r="D11" s="9" t="s">
        <v>640</v>
      </c>
      <c r="E11" s="9" t="s">
        <v>67</v>
      </c>
    </row>
    <row r="12">
      <c r="A12" s="8" t="s">
        <v>641</v>
      </c>
      <c r="B12" s="9" t="str">
        <f t="shared" si="1"/>
        <v>Bột ca cao</v>
      </c>
      <c r="C12" s="9" t="str">
        <f>IFERROR(__xludf.DUMMYFUNCTION("REGEXREPLACE(IFERROR(MID($A12, SEARCH(""("", $A12), 100), """"), ""[()]*"", """")"),"")</f>
        <v/>
      </c>
      <c r="D12" s="9" t="s">
        <v>641</v>
      </c>
      <c r="E12" s="9" t="s">
        <v>67</v>
      </c>
    </row>
    <row r="13">
      <c r="A13" s="8" t="s">
        <v>642</v>
      </c>
      <c r="B13" s="9" t="str">
        <f t="shared" si="1"/>
        <v>Đường cát</v>
      </c>
      <c r="C13" s="9" t="str">
        <f>IFERROR(__xludf.DUMMYFUNCTION("REGEXREPLACE(IFERROR(MID($A13, SEARCH(""("", $A13), 100), """"), ""[()]*"", """")"),"")</f>
        <v/>
      </c>
      <c r="D13" s="9" t="s">
        <v>642</v>
      </c>
      <c r="E13" s="9" t="s">
        <v>67</v>
      </c>
    </row>
    <row r="14">
      <c r="A14" s="8" t="s">
        <v>643</v>
      </c>
      <c r="B14" s="9" t="str">
        <f t="shared" si="1"/>
        <v>Đường kính</v>
      </c>
      <c r="C14" s="9" t="str">
        <f>IFERROR(__xludf.DUMMYFUNCTION("REGEXREPLACE(IFERROR(MID($A14, SEARCH(""("", $A14), 100), """"), ""[()]*"", """")"),"")</f>
        <v/>
      </c>
      <c r="D14" s="9" t="s">
        <v>643</v>
      </c>
      <c r="E14" s="9" t="s">
        <v>67</v>
      </c>
    </row>
    <row r="15">
      <c r="A15" s="8" t="s">
        <v>644</v>
      </c>
      <c r="B15" s="9" t="str">
        <f t="shared" si="1"/>
        <v>Kẹo bơ cứng</v>
      </c>
      <c r="C15" s="9" t="str">
        <f>IFERROR(__xludf.DUMMYFUNCTION("REGEXREPLACE(IFERROR(MID($A15, SEARCH(""("", $A15), 100), """"), ""[()]*"", """")"),"")</f>
        <v/>
      </c>
      <c r="D15" s="9" t="s">
        <v>644</v>
      </c>
      <c r="E15" s="9" t="s">
        <v>67</v>
      </c>
    </row>
    <row r="16">
      <c r="A16" s="8" t="s">
        <v>645</v>
      </c>
      <c r="B16" s="9" t="str">
        <f t="shared" si="1"/>
        <v>Kẹo cà phê</v>
      </c>
      <c r="C16" s="9" t="str">
        <f>IFERROR(__xludf.DUMMYFUNCTION("REGEXREPLACE(IFERROR(MID($A16, SEARCH(""("", $A16), 100), """"), ""[()]*"", """")"),"")</f>
        <v/>
      </c>
      <c r="D16" s="9" t="s">
        <v>645</v>
      </c>
      <c r="E16" s="9" t="s">
        <v>67</v>
      </c>
    </row>
    <row r="17">
      <c r="A17" s="8" t="s">
        <v>646</v>
      </c>
      <c r="B17" s="9" t="str">
        <f t="shared" si="1"/>
        <v>Kẹo cam chanh</v>
      </c>
      <c r="C17" s="9" t="str">
        <f>IFERROR(__xludf.DUMMYFUNCTION("REGEXREPLACE(IFERROR(MID($A17, SEARCH(""("", $A17), 100), """"), ""[()]*"", """")"),"")</f>
        <v/>
      </c>
      <c r="D17" s="9" t="s">
        <v>646</v>
      </c>
      <c r="E17" s="9" t="s">
        <v>67</v>
      </c>
    </row>
    <row r="18">
      <c r="A18" s="8" t="s">
        <v>647</v>
      </c>
      <c r="B18" s="9" t="str">
        <f t="shared" si="1"/>
        <v>Kẹo dừa mềm</v>
      </c>
      <c r="C18" s="9" t="str">
        <f>IFERROR(__xludf.DUMMYFUNCTION("REGEXREPLACE(IFERROR(MID($A18, SEARCH(""("", $A18), 100), """"), ""[()]*"", """")"),"")</f>
        <v/>
      </c>
      <c r="D18" s="9" t="s">
        <v>647</v>
      </c>
      <c r="E18" s="9" t="s">
        <v>67</v>
      </c>
    </row>
    <row r="19">
      <c r="A19" s="8" t="s">
        <v>648</v>
      </c>
      <c r="B19" s="9" t="str">
        <f t="shared" si="1"/>
        <v>Kẹo dứa mềm</v>
      </c>
      <c r="C19" s="9" t="str">
        <f>IFERROR(__xludf.DUMMYFUNCTION("REGEXREPLACE(IFERROR(MID($A19, SEARCH(""("", $A19), 100), """"), ""[()]*"", """")"),"")</f>
        <v/>
      </c>
      <c r="D19" s="9" t="s">
        <v>648</v>
      </c>
      <c r="E19" s="9" t="s">
        <v>67</v>
      </c>
    </row>
    <row r="20">
      <c r="A20" s="8" t="s">
        <v>649</v>
      </c>
      <c r="B20" s="9" t="str">
        <f t="shared" si="1"/>
        <v>Kẹo lạc</v>
      </c>
      <c r="C20" s="9" t="str">
        <f>IFERROR(__xludf.DUMMYFUNCTION("REGEXREPLACE(IFERROR(MID($A20, SEARCH(""("", $A20), 100), """"), ""[()]*"", """")"),"")</f>
        <v/>
      </c>
      <c r="D20" s="9" t="s">
        <v>649</v>
      </c>
      <c r="E20" s="9" t="s">
        <v>67</v>
      </c>
    </row>
    <row r="21">
      <c r="A21" s="8" t="s">
        <v>650</v>
      </c>
      <c r="B21" s="9" t="str">
        <f t="shared" si="1"/>
        <v>Kẹo Pastille </v>
      </c>
      <c r="C21" s="9" t="str">
        <f>IFERROR(__xludf.DUMMYFUNCTION("REGEXREPLACE(IFERROR(MID($A21, SEARCH(""("", $A21), 100), """"), ""[()]*"", """")"),"kẹo ngậm bạc hà")</f>
        <v>kẹo ngậm bạc hà</v>
      </c>
      <c r="D21" s="9" t="s">
        <v>651</v>
      </c>
      <c r="E21" s="9" t="s">
        <v>652</v>
      </c>
    </row>
    <row r="22">
      <c r="A22" s="8" t="s">
        <v>653</v>
      </c>
      <c r="B22" s="9" t="str">
        <f t="shared" si="1"/>
        <v>Kẹo số cô la</v>
      </c>
      <c r="C22" s="9" t="str">
        <f>IFERROR(__xludf.DUMMYFUNCTION("REGEXREPLACE(IFERROR(MID($A22, SEARCH(""("", $A22), 100), """"), ""[()]*"", """")"),"")</f>
        <v/>
      </c>
      <c r="D22" s="9" t="s">
        <v>653</v>
      </c>
      <c r="E22" s="9" t="s">
        <v>67</v>
      </c>
    </row>
    <row r="23">
      <c r="A23" s="8" t="s">
        <v>654</v>
      </c>
      <c r="B23" s="9" t="str">
        <f t="shared" si="1"/>
        <v>Kẹo sữa</v>
      </c>
      <c r="C23" s="9" t="str">
        <f>IFERROR(__xludf.DUMMYFUNCTION("REGEXREPLACE(IFERROR(MID($A23, SEARCH(""("", $A23), 100), """"), ""[()]*"", """")"),"")</f>
        <v/>
      </c>
      <c r="D23" s="9" t="s">
        <v>654</v>
      </c>
      <c r="E23" s="9" t="s">
        <v>67</v>
      </c>
    </row>
    <row r="24">
      <c r="A24" s="8" t="s">
        <v>655</v>
      </c>
      <c r="B24" s="9" t="str">
        <f t="shared" si="1"/>
        <v>Kẹo vừng viên</v>
      </c>
      <c r="C24" s="9" t="str">
        <f>IFERROR(__xludf.DUMMYFUNCTION("REGEXREPLACE(IFERROR(MID($A24, SEARCH(""("", $A24), 100), """"), ""[()]*"", """")"),"")</f>
        <v/>
      </c>
      <c r="D24" s="9" t="s">
        <v>655</v>
      </c>
      <c r="E24" s="9" t="s">
        <v>67</v>
      </c>
    </row>
    <row r="25">
      <c r="A25" s="8" t="s">
        <v>656</v>
      </c>
      <c r="B25" s="9" t="str">
        <f t="shared" si="1"/>
        <v>Mạch nha</v>
      </c>
      <c r="C25" s="9" t="str">
        <f>IFERROR(__xludf.DUMMYFUNCTION("REGEXREPLACE(IFERROR(MID($A25, SEARCH(""("", $A25), 100), """"), ""[()]*"", """")"),"")</f>
        <v/>
      </c>
      <c r="D25" s="9" t="s">
        <v>656</v>
      </c>
      <c r="E25" s="9" t="s">
        <v>67</v>
      </c>
    </row>
    <row r="26">
      <c r="A26" s="8" t="s">
        <v>657</v>
      </c>
      <c r="B26" s="9" t="str">
        <f t="shared" si="1"/>
        <v>Mật ong</v>
      </c>
      <c r="C26" s="9" t="str">
        <f>IFERROR(__xludf.DUMMYFUNCTION("REGEXREPLACE(IFERROR(MID($A26, SEARCH(""("", $A26), 100), """"), ""[()]*"", """")"),"")</f>
        <v/>
      </c>
      <c r="D26" s="9" t="s">
        <v>657</v>
      </c>
      <c r="E26" s="9" t="s">
        <v>67</v>
      </c>
    </row>
    <row r="27">
      <c r="A27" s="8" t="s">
        <v>658</v>
      </c>
      <c r="B27" s="9" t="str">
        <f t="shared" si="1"/>
        <v>Mứt lạc</v>
      </c>
      <c r="C27" s="9" t="str">
        <f>IFERROR(__xludf.DUMMYFUNCTION("REGEXREPLACE(IFERROR(MID($A27, SEARCH(""("", $A27), 100), """"), ""[()]*"", """")"),"")</f>
        <v/>
      </c>
      <c r="D27" s="9" t="s">
        <v>658</v>
      </c>
      <c r="E27" s="9" t="s">
        <v>67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3.88"/>
  </cols>
  <sheetData>
    <row r="1">
      <c r="A1" s="8" t="s">
        <v>659</v>
      </c>
      <c r="B1" s="9" t="str">
        <f t="shared" ref="B1:B23" si="1">IFERROR(LEFT($A1, SEARCH("(", $A1) -1), $A1)</f>
        <v>Cary bột</v>
      </c>
      <c r="C1" s="9" t="str">
        <f>IFERROR(__xludf.DUMMYFUNCTION("REGEXREPLACE(IFERROR(MID($A1, SEARCH(""("", $A1), 100), """"), ""[()]*"", """")"),"")</f>
        <v/>
      </c>
      <c r="D1" s="9" t="s">
        <v>659</v>
      </c>
      <c r="E1" s="9" t="s">
        <v>67</v>
      </c>
    </row>
    <row r="2">
      <c r="A2" s="8" t="s">
        <v>660</v>
      </c>
      <c r="B2" s="9" t="str">
        <f t="shared" si="1"/>
        <v>Gừng khô </v>
      </c>
      <c r="C2" s="9" t="str">
        <f>IFERROR(__xludf.DUMMYFUNCTION("REGEXREPLACE(IFERROR(MID($A2, SEARCH(""("", $A2), 100), """"), ""[()]*"", """")"),"bột")</f>
        <v>bột</v>
      </c>
      <c r="D2" s="9" t="s">
        <v>661</v>
      </c>
      <c r="E2" s="9" t="s">
        <v>662</v>
      </c>
    </row>
    <row r="3">
      <c r="A3" s="8" t="s">
        <v>663</v>
      </c>
      <c r="B3" s="9" t="str">
        <f t="shared" si="1"/>
        <v>Gừng tươi</v>
      </c>
      <c r="C3" s="9" t="str">
        <f>IFERROR(__xludf.DUMMYFUNCTION("REGEXREPLACE(IFERROR(MID($A3, SEARCH(""("", $A3), 100), """"), ""[()]*"", """")"),"")</f>
        <v/>
      </c>
      <c r="D3" s="9" t="s">
        <v>663</v>
      </c>
      <c r="E3" s="9" t="s">
        <v>67</v>
      </c>
    </row>
    <row r="4">
      <c r="A4" s="8" t="s">
        <v>664</v>
      </c>
      <c r="B4" s="9" t="str">
        <f t="shared" si="1"/>
        <v>Hạt tiêu</v>
      </c>
      <c r="C4" s="9" t="str">
        <f>IFERROR(__xludf.DUMMYFUNCTION("REGEXREPLACE(IFERROR(MID($A4, SEARCH(""("", $A4), 100), """"), ""[()]*"", """")"),"")</f>
        <v/>
      </c>
      <c r="D4" s="9" t="s">
        <v>664</v>
      </c>
      <c r="E4" s="9" t="s">
        <v>67</v>
      </c>
    </row>
    <row r="5">
      <c r="A5" s="8" t="s">
        <v>665</v>
      </c>
      <c r="B5" s="9" t="str">
        <f t="shared" si="1"/>
        <v>Muối</v>
      </c>
      <c r="C5" s="9" t="str">
        <f>IFERROR(__xludf.DUMMYFUNCTION("REGEXREPLACE(IFERROR(MID($A5, SEARCH(""("", $A5), 100), """"), ""[()]*"", """")"),"")</f>
        <v/>
      </c>
      <c r="D5" s="9" t="s">
        <v>665</v>
      </c>
      <c r="E5" s="9" t="s">
        <v>67</v>
      </c>
    </row>
    <row r="6">
      <c r="A6" s="8" t="s">
        <v>666</v>
      </c>
      <c r="B6" s="9" t="str">
        <f t="shared" si="1"/>
        <v>Nghệ khô, bột</v>
      </c>
      <c r="C6" s="9" t="str">
        <f>IFERROR(__xludf.DUMMYFUNCTION("REGEXREPLACE(IFERROR(MID($A6, SEARCH(""("", $A6), 100), """"), ""[()]*"", """")"),"")</f>
        <v/>
      </c>
      <c r="D6" s="9" t="s">
        <v>666</v>
      </c>
      <c r="E6" s="9" t="s">
        <v>67</v>
      </c>
    </row>
    <row r="7">
      <c r="A7" s="8" t="s">
        <v>667</v>
      </c>
      <c r="B7" s="9" t="str">
        <f t="shared" si="1"/>
        <v>Nghệ tươi</v>
      </c>
      <c r="C7" s="9" t="str">
        <f>IFERROR(__xludf.DUMMYFUNCTION("REGEXREPLACE(IFERROR(MID($A7, SEARCH(""("", $A7), 100), """"), ""[()]*"", """")"),"")</f>
        <v/>
      </c>
      <c r="D7" s="9" t="s">
        <v>667</v>
      </c>
      <c r="E7" s="9" t="s">
        <v>67</v>
      </c>
    </row>
    <row r="8">
      <c r="A8" s="8" t="s">
        <v>668</v>
      </c>
      <c r="B8" s="9" t="str">
        <f t="shared" si="1"/>
        <v>Ớt khô bột</v>
      </c>
      <c r="C8" s="9" t="str">
        <f>IFERROR(__xludf.DUMMYFUNCTION("REGEXREPLACE(IFERROR(MID($A8, SEARCH(""("", $A8), 100), """"), ""[()]*"", """")"),"")</f>
        <v/>
      </c>
      <c r="D8" s="9" t="s">
        <v>668</v>
      </c>
      <c r="E8" s="9" t="s">
        <v>67</v>
      </c>
    </row>
    <row r="9">
      <c r="A9" s="8" t="s">
        <v>669</v>
      </c>
      <c r="B9" s="9" t="str">
        <f t="shared" si="1"/>
        <v>Riềng</v>
      </c>
      <c r="C9" s="9" t="str">
        <f>IFERROR(__xludf.DUMMYFUNCTION("REGEXREPLACE(IFERROR(MID($A9, SEARCH(""("", $A9), 100), """"), ""[()]*"", """")"),"")</f>
        <v/>
      </c>
      <c r="D9" s="9" t="s">
        <v>669</v>
      </c>
      <c r="E9" s="9" t="s">
        <v>67</v>
      </c>
    </row>
    <row r="10">
      <c r="A10" s="8" t="s">
        <v>670</v>
      </c>
      <c r="B10" s="9" t="str">
        <f t="shared" si="1"/>
        <v>Magi</v>
      </c>
      <c r="C10" s="9" t="str">
        <f>IFERROR(__xludf.DUMMYFUNCTION("REGEXREPLACE(IFERROR(MID($A10, SEARCH(""("", $A10), 100), """"), ""[()]*"", """")"),"")</f>
        <v/>
      </c>
      <c r="D10" s="9" t="s">
        <v>670</v>
      </c>
      <c r="E10" s="9" t="s">
        <v>67</v>
      </c>
    </row>
    <row r="11">
      <c r="A11" s="8" t="s">
        <v>671</v>
      </c>
      <c r="B11" s="9" t="str">
        <f t="shared" si="1"/>
        <v>Mắm tôm đặc</v>
      </c>
      <c r="C11" s="9" t="str">
        <f>IFERROR(__xludf.DUMMYFUNCTION("REGEXREPLACE(IFERROR(MID($A11, SEARCH(""("", $A11), 100), """"), ""[()]*"", """")"),"")</f>
        <v/>
      </c>
      <c r="D11" s="9" t="s">
        <v>671</v>
      </c>
      <c r="E11" s="9" t="s">
        <v>67</v>
      </c>
    </row>
    <row r="12">
      <c r="A12" s="8" t="s">
        <v>672</v>
      </c>
      <c r="B12" s="9" t="str">
        <f t="shared" si="1"/>
        <v>Mắm tôm loãng</v>
      </c>
      <c r="C12" s="9" t="str">
        <f>IFERROR(__xludf.DUMMYFUNCTION("REGEXREPLACE(IFERROR(MID($A12, SEARCH(""("", $A12), 100), """"), ""[()]*"", """")"),"")</f>
        <v/>
      </c>
      <c r="D12" s="9" t="s">
        <v>672</v>
      </c>
      <c r="E12" s="9" t="s">
        <v>67</v>
      </c>
    </row>
    <row r="13">
      <c r="A13" s="8" t="s">
        <v>673</v>
      </c>
      <c r="B13" s="9" t="str">
        <f t="shared" si="1"/>
        <v>Mắm tép chua</v>
      </c>
      <c r="C13" s="9" t="str">
        <f>IFERROR(__xludf.DUMMYFUNCTION("REGEXREPLACE(IFERROR(MID($A13, SEARCH(""("", $A13), 100), """"), ""[()]*"", """")"),"")</f>
        <v/>
      </c>
      <c r="D13" s="9" t="s">
        <v>673</v>
      </c>
      <c r="E13" s="9" t="s">
        <v>67</v>
      </c>
    </row>
    <row r="14">
      <c r="A14" s="8" t="s">
        <v>674</v>
      </c>
      <c r="B14" s="9" t="str">
        <f t="shared" si="1"/>
        <v>Nước mắm cá </v>
      </c>
      <c r="C14" s="9" t="str">
        <f>IFERROR(__xludf.DUMMYFUNCTION("REGEXREPLACE(IFERROR(MID($A14, SEARCH(""("", $A14), 100), """"), ""[()]*"", """")"),"loại đặc biệt")</f>
        <v>loại đặc biệt</v>
      </c>
      <c r="D14" s="9" t="s">
        <v>675</v>
      </c>
      <c r="E14" s="9" t="s">
        <v>676</v>
      </c>
    </row>
    <row r="15">
      <c r="A15" s="8" t="s">
        <v>677</v>
      </c>
      <c r="B15" s="9" t="str">
        <f t="shared" si="1"/>
        <v>Nước mắm loại I</v>
      </c>
      <c r="C15" s="9" t="str">
        <f>IFERROR(__xludf.DUMMYFUNCTION("REGEXREPLACE(IFERROR(MID($A15, SEARCH(""("", $A15), 100), """"), ""[()]*"", """")"),"")</f>
        <v/>
      </c>
      <c r="D15" s="9" t="s">
        <v>677</v>
      </c>
      <c r="E15" s="9" t="s">
        <v>67</v>
      </c>
    </row>
    <row r="16">
      <c r="A16" s="8" t="s">
        <v>678</v>
      </c>
      <c r="B16" s="9" t="str">
        <f t="shared" si="1"/>
        <v>Nước mắm loại II</v>
      </c>
      <c r="C16" s="9" t="str">
        <f>IFERROR(__xludf.DUMMYFUNCTION("REGEXREPLACE(IFERROR(MID($A16, SEARCH(""("", $A16), 100), """"), ""[()]*"", """")"),"")</f>
        <v/>
      </c>
      <c r="D16" s="9" t="s">
        <v>678</v>
      </c>
      <c r="E16" s="9" t="s">
        <v>67</v>
      </c>
    </row>
    <row r="17">
      <c r="A17" s="8" t="s">
        <v>679</v>
      </c>
      <c r="B17" s="9" t="str">
        <f t="shared" si="1"/>
        <v>Nước mắm cá</v>
      </c>
      <c r="C17" s="9" t="str">
        <f>IFERROR(__xludf.DUMMYFUNCTION("REGEXREPLACE(IFERROR(MID($A17, SEARCH(""("", $A17), 100), """"), ""[()]*"", """")"),"")</f>
        <v/>
      </c>
      <c r="D17" s="9" t="s">
        <v>679</v>
      </c>
      <c r="E17" s="9" t="s">
        <v>67</v>
      </c>
    </row>
    <row r="18">
      <c r="A18" s="8" t="s">
        <v>680</v>
      </c>
      <c r="B18" s="9" t="str">
        <f t="shared" si="1"/>
        <v>Nước mắm cô</v>
      </c>
      <c r="C18" s="9" t="str">
        <f>IFERROR(__xludf.DUMMYFUNCTION("REGEXREPLACE(IFERROR(MID($A18, SEARCH(""("", $A18), 100), """"), ""[()]*"", """")"),"")</f>
        <v/>
      </c>
      <c r="D18" s="9" t="s">
        <v>680</v>
      </c>
      <c r="E18" s="9" t="s">
        <v>67</v>
      </c>
    </row>
    <row r="19">
      <c r="A19" s="8" t="s">
        <v>681</v>
      </c>
      <c r="B19" s="9" t="str">
        <f t="shared" si="1"/>
        <v>Tương ngô</v>
      </c>
      <c r="C19" s="9" t="str">
        <f>IFERROR(__xludf.DUMMYFUNCTION("REGEXREPLACE(IFERROR(MID($A19, SEARCH(""("", $A19), 100), """"), ""[()]*"", """")"),"")</f>
        <v/>
      </c>
      <c r="D19" s="9" t="s">
        <v>681</v>
      </c>
      <c r="E19" s="9" t="s">
        <v>67</v>
      </c>
    </row>
    <row r="20">
      <c r="A20" s="8" t="s">
        <v>682</v>
      </c>
      <c r="B20" s="9" t="str">
        <f t="shared" si="1"/>
        <v>Tương nếp</v>
      </c>
      <c r="C20" s="9" t="str">
        <f>IFERROR(__xludf.DUMMYFUNCTION("REGEXREPLACE(IFERROR(MID($A20, SEARCH(""("", $A20), 100), """"), ""[()]*"", """")"),"")</f>
        <v/>
      </c>
      <c r="D20" s="9" t="s">
        <v>682</v>
      </c>
      <c r="E20" s="9" t="s">
        <v>67</v>
      </c>
    </row>
    <row r="21">
      <c r="A21" s="8" t="s">
        <v>683</v>
      </c>
      <c r="B21" s="9" t="str">
        <f t="shared" si="1"/>
        <v>Tương ớt</v>
      </c>
      <c r="C21" s="9" t="str">
        <f>IFERROR(__xludf.DUMMYFUNCTION("REGEXREPLACE(IFERROR(MID($A21, SEARCH(""("", $A21), 100), """"), ""[()]*"", """")"),"")</f>
        <v/>
      </c>
      <c r="D21" s="9" t="s">
        <v>683</v>
      </c>
      <c r="E21" s="9" t="s">
        <v>67</v>
      </c>
    </row>
    <row r="22">
      <c r="A22" s="8" t="s">
        <v>684</v>
      </c>
      <c r="B22" s="9" t="str">
        <f t="shared" si="1"/>
        <v>Xì dầu</v>
      </c>
      <c r="C22" s="9" t="str">
        <f>IFERROR(__xludf.DUMMYFUNCTION("REGEXREPLACE(IFERROR(MID($A22, SEARCH(""("", $A22), 100), """"), ""[()]*"", """")"),"")</f>
        <v/>
      </c>
      <c r="D22" s="9" t="s">
        <v>684</v>
      </c>
      <c r="E22" s="9" t="s">
        <v>67</v>
      </c>
    </row>
    <row r="23">
      <c r="A23" s="8" t="s">
        <v>685</v>
      </c>
      <c r="B23" s="9" t="str">
        <f t="shared" si="1"/>
        <v>Sốt mayonnaise</v>
      </c>
      <c r="C23" s="9" t="str">
        <f>IFERROR(__xludf.DUMMYFUNCTION("REGEXREPLACE(IFERROR(MID($A23, SEARCH(""("", $A23), 100), """"), ""[()]*"", """")"),"")</f>
        <v/>
      </c>
      <c r="D23" s="9" t="s">
        <v>685</v>
      </c>
      <c r="E23" s="9" t="s">
        <v>67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</cols>
  <sheetData>
    <row r="1">
      <c r="A1" s="5" t="s">
        <v>66</v>
      </c>
      <c r="B1" s="6" t="str">
        <f t="shared" ref="B1:B23" si="1">IFERROR(LEFT($A1, SEARCH("(", $A1) -1), $A1)</f>
        <v>Gạo nếp cái</v>
      </c>
      <c r="C1" s="7" t="str">
        <f>IFERROR(__xludf.DUMMYFUNCTION("REGEXREPLACE(IFERROR(MID($A1, SEARCH(""("", $A1), 100), """"), ""[()]*"", """")"),"")</f>
        <v/>
      </c>
      <c r="D1" s="7" t="s">
        <v>66</v>
      </c>
      <c r="E1" s="7" t="s">
        <v>67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68</v>
      </c>
      <c r="B2" s="6" t="str">
        <f t="shared" si="1"/>
        <v>Gạo nếp máy</v>
      </c>
      <c r="C2" s="7" t="str">
        <f>IFERROR(__xludf.DUMMYFUNCTION("REGEXREPLACE(IFERROR(MID($A2, SEARCH(""("", $A2), 100), """"), ""[()]*"", """")"),"")</f>
        <v/>
      </c>
      <c r="D2" s="7" t="s">
        <v>68</v>
      </c>
      <c r="E2" s="7" t="s">
        <v>67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5" t="s">
        <v>69</v>
      </c>
      <c r="B3" s="6" t="str">
        <f t="shared" si="1"/>
        <v>Gạo tẻ giã</v>
      </c>
      <c r="C3" s="7" t="str">
        <f>IFERROR(__xludf.DUMMYFUNCTION("REGEXREPLACE(IFERROR(MID($A3, SEARCH(""("", $A3), 100), """"), ""[()]*"", """")"),"")</f>
        <v/>
      </c>
      <c r="D3" s="7" t="s">
        <v>69</v>
      </c>
      <c r="E3" s="7" t="s">
        <v>67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5" t="s">
        <v>70</v>
      </c>
      <c r="B4" s="6" t="str">
        <f t="shared" si="1"/>
        <v>Gạo tẻ máy</v>
      </c>
      <c r="C4" s="7" t="str">
        <f>IFERROR(__xludf.DUMMYFUNCTION("REGEXREPLACE(IFERROR(MID($A4, SEARCH(""("", $A4), 100), """"), ""[()]*"", """")"),"")</f>
        <v/>
      </c>
      <c r="D4" s="7" t="s">
        <v>70</v>
      </c>
      <c r="E4" s="7" t="s">
        <v>67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5" t="s">
        <v>71</v>
      </c>
      <c r="B5" s="6" t="str">
        <f t="shared" si="1"/>
        <v>Gạo lứt</v>
      </c>
      <c r="C5" s="7" t="str">
        <f>IFERROR(__xludf.DUMMYFUNCTION("REGEXREPLACE(IFERROR(MID($A5, SEARCH(""("", $A5), 100), """"), ""[()]*"", """")"),"")</f>
        <v/>
      </c>
      <c r="D5" s="7" t="s">
        <v>71</v>
      </c>
      <c r="E5" s="7" t="s">
        <v>67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5" t="s">
        <v>72</v>
      </c>
      <c r="B6" s="6" t="str">
        <f t="shared" si="1"/>
        <v>Kê</v>
      </c>
      <c r="C6" s="7" t="str">
        <f>IFERROR(__xludf.DUMMYFUNCTION("REGEXREPLACE(IFERROR(MID($A6, SEARCH(""("", $A6), 100), """"), ""[()]*"", """")"),"")</f>
        <v/>
      </c>
      <c r="D6" s="7" t="s">
        <v>72</v>
      </c>
      <c r="E6" s="7" t="s">
        <v>67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5" t="s">
        <v>73</v>
      </c>
      <c r="B7" s="6" t="str">
        <f t="shared" si="1"/>
        <v>Ngô bắp tươi</v>
      </c>
      <c r="C7" s="7" t="str">
        <f>IFERROR(__xludf.DUMMYFUNCTION("REGEXREPLACE(IFERROR(MID($A7, SEARCH(""("", $A7), 100), """"), ""[()]*"", """")"),"")</f>
        <v/>
      </c>
      <c r="D7" s="7" t="s">
        <v>73</v>
      </c>
      <c r="E7" s="7" t="s">
        <v>67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5" t="s">
        <v>74</v>
      </c>
      <c r="B8" s="6" t="str">
        <f t="shared" si="1"/>
        <v>Ngô vàng hạt khô</v>
      </c>
      <c r="C8" s="7" t="str">
        <f>IFERROR(__xludf.DUMMYFUNCTION("REGEXREPLACE(IFERROR(MID($A8, SEARCH(""("", $A8), 100), """"), ""[()]*"", """")"),"")</f>
        <v/>
      </c>
      <c r="D8" s="7" t="s">
        <v>74</v>
      </c>
      <c r="E8" s="7" t="s">
        <v>67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5" t="s">
        <v>75</v>
      </c>
      <c r="B9" s="6" t="str">
        <f t="shared" si="1"/>
        <v>Bánh bao</v>
      </c>
      <c r="C9" s="7" t="str">
        <f>IFERROR(__xludf.DUMMYFUNCTION("REGEXREPLACE(IFERROR(MID($A9, SEARCH(""("", $A9), 100), """"), ""[()]*"", """")"),"")</f>
        <v/>
      </c>
      <c r="D9" s="7" t="s">
        <v>75</v>
      </c>
      <c r="E9" s="7" t="s">
        <v>67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5" t="s">
        <v>76</v>
      </c>
      <c r="B10" s="6" t="str">
        <f t="shared" si="1"/>
        <v>Bánh đa nem</v>
      </c>
      <c r="C10" s="7" t="str">
        <f>IFERROR(__xludf.DUMMYFUNCTION("REGEXREPLACE(IFERROR(MID($A10, SEARCH(""("", $A10), 100), """"), ""[()]*"", """")"),"")</f>
        <v/>
      </c>
      <c r="D10" s="7" t="s">
        <v>76</v>
      </c>
      <c r="E10" s="7" t="s">
        <v>67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77</v>
      </c>
      <c r="B11" s="6" t="str">
        <f t="shared" si="1"/>
        <v>Bánh đúc</v>
      </c>
      <c r="C11" s="7" t="str">
        <f>IFERROR(__xludf.DUMMYFUNCTION("REGEXREPLACE(IFERROR(MID($A11, SEARCH(""("", $A11), 100), """"), ""[()]*"", """")"),"")</f>
        <v/>
      </c>
      <c r="D11" s="7" t="s">
        <v>77</v>
      </c>
      <c r="E11" s="7" t="s">
        <v>67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5" t="s">
        <v>78</v>
      </c>
      <c r="B12" s="6" t="str">
        <f t="shared" si="1"/>
        <v>Bánh mỳ</v>
      </c>
      <c r="C12" s="7" t="str">
        <f>IFERROR(__xludf.DUMMYFUNCTION("REGEXREPLACE(IFERROR(MID($A12, SEARCH(""("", $A12), 100), """"), ""[()]*"", """")"),"")</f>
        <v/>
      </c>
      <c r="D12" s="7" t="s">
        <v>78</v>
      </c>
      <c r="E12" s="7" t="s">
        <v>67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5" t="s">
        <v>79</v>
      </c>
      <c r="B13" s="6" t="str">
        <f t="shared" si="1"/>
        <v>Bánh phở</v>
      </c>
      <c r="C13" s="7" t="str">
        <f>IFERROR(__xludf.DUMMYFUNCTION("REGEXREPLACE(IFERROR(MID($A13, SEARCH(""("", $A13), 100), """"), ""[()]*"", """")"),"")</f>
        <v/>
      </c>
      <c r="D13" s="7" t="s">
        <v>79</v>
      </c>
      <c r="E13" s="7" t="s">
        <v>67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5" t="s">
        <v>80</v>
      </c>
      <c r="B14" s="6" t="str">
        <f t="shared" si="1"/>
        <v>Bánh quẩy</v>
      </c>
      <c r="C14" s="7" t="str">
        <f>IFERROR(__xludf.DUMMYFUNCTION("REGEXREPLACE(IFERROR(MID($A14, SEARCH(""("", $A14), 100), """"), ""[()]*"", """")"),"")</f>
        <v/>
      </c>
      <c r="D14" s="7" t="s">
        <v>80</v>
      </c>
      <c r="E14" s="7" t="s">
        <v>67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5" t="s">
        <v>81</v>
      </c>
      <c r="B15" s="6" t="str">
        <f t="shared" si="1"/>
        <v>Bỏng ngô</v>
      </c>
      <c r="C15" s="7" t="str">
        <f>IFERROR(__xludf.DUMMYFUNCTION("REGEXREPLACE(IFERROR(MID($A15, SEARCH(""("", $A15), 100), """"), ""[()]*"", """")"),"")</f>
        <v/>
      </c>
      <c r="D15" s="7" t="s">
        <v>81</v>
      </c>
      <c r="E15" s="7" t="s">
        <v>67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5" t="s">
        <v>82</v>
      </c>
      <c r="B16" s="6" t="str">
        <f t="shared" si="1"/>
        <v>Bột gạo nếp</v>
      </c>
      <c r="C16" s="7" t="str">
        <f>IFERROR(__xludf.DUMMYFUNCTION("REGEXREPLACE(IFERROR(MID($A16, SEARCH(""("", $A16), 100), """"), ""[()]*"", """")"),"")</f>
        <v/>
      </c>
      <c r="D16" s="7" t="s">
        <v>82</v>
      </c>
      <c r="E16" s="7" t="s">
        <v>67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5" t="s">
        <v>83</v>
      </c>
      <c r="B17" s="6" t="str">
        <f t="shared" si="1"/>
        <v>Bột gạo tẻ</v>
      </c>
      <c r="C17" s="7" t="str">
        <f>IFERROR(__xludf.DUMMYFUNCTION("REGEXREPLACE(IFERROR(MID($A17, SEARCH(""("", $A17), 100), """"), ""[()]*"", """")"),"")</f>
        <v/>
      </c>
      <c r="D17" s="7" t="s">
        <v>83</v>
      </c>
      <c r="E17" s="7" t="s">
        <v>67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5" t="s">
        <v>84</v>
      </c>
      <c r="B18" s="6" t="str">
        <f t="shared" si="1"/>
        <v>Bột mì</v>
      </c>
      <c r="C18" s="7" t="str">
        <f>IFERROR(__xludf.DUMMYFUNCTION("REGEXREPLACE(IFERROR(MID($A18, SEARCH(""("", $A18), 100), """"), ""[()]*"", """")"),"")</f>
        <v/>
      </c>
      <c r="D18" s="7" t="s">
        <v>84</v>
      </c>
      <c r="E18" s="7" t="s">
        <v>67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5" t="s">
        <v>85</v>
      </c>
      <c r="B19" s="6" t="str">
        <f t="shared" si="1"/>
        <v>Bột ngô vàng</v>
      </c>
      <c r="C19" s="7" t="str">
        <f>IFERROR(__xludf.DUMMYFUNCTION("REGEXREPLACE(IFERROR(MID($A19, SEARCH(""("", $A19), 100), """"), ""[()]*"", """")"),"")</f>
        <v/>
      </c>
      <c r="D19" s="7" t="s">
        <v>85</v>
      </c>
      <c r="E19" s="7" t="s">
        <v>67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5" t="s">
        <v>86</v>
      </c>
      <c r="B20" s="6" t="str">
        <f t="shared" si="1"/>
        <v>Bún</v>
      </c>
      <c r="C20" s="7" t="str">
        <f>IFERROR(__xludf.DUMMYFUNCTION("REGEXREPLACE(IFERROR(MID($A20, SEARCH(""("", $A20), 100), """"), ""[()]*"", """")"),"")</f>
        <v/>
      </c>
      <c r="D20" s="7" t="s">
        <v>86</v>
      </c>
      <c r="E20" s="7" t="s">
        <v>67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5" t="s">
        <v>87</v>
      </c>
      <c r="B21" s="6" t="str">
        <f t="shared" si="1"/>
        <v>Cốm</v>
      </c>
      <c r="C21" s="7" t="str">
        <f>IFERROR(__xludf.DUMMYFUNCTION("REGEXREPLACE(IFERROR(MID($A21, SEARCH(""("", $A21), 100), """"), ""[()]*"", """")"),"")</f>
        <v/>
      </c>
      <c r="D21" s="7" t="s">
        <v>87</v>
      </c>
      <c r="E21" s="7" t="s">
        <v>67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5" t="s">
        <v>88</v>
      </c>
      <c r="B22" s="6" t="str">
        <f t="shared" si="1"/>
        <v>Mỳ sợi</v>
      </c>
      <c r="C22" s="7" t="str">
        <f>IFERROR(__xludf.DUMMYFUNCTION("REGEXREPLACE(IFERROR(MID($A22, SEARCH(""("", $A22), 100), """"), ""[()]*"", """")"),"")</f>
        <v/>
      </c>
      <c r="D22" s="7" t="s">
        <v>88</v>
      </c>
      <c r="E22" s="7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5" t="s">
        <v>89</v>
      </c>
      <c r="B23" s="6" t="str">
        <f t="shared" si="1"/>
        <v>Ngô nếp luộc</v>
      </c>
      <c r="C23" s="7" t="str">
        <f>IFERROR(__xludf.DUMMYFUNCTION("REGEXREPLACE(IFERROR(MID($A23, SEARCH(""("", $A23), 100), """"), ""[()]*"", """")"),"")</f>
        <v/>
      </c>
      <c r="D23" s="7" t="s">
        <v>89</v>
      </c>
      <c r="E23" s="7" t="s">
        <v>67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</cols>
  <sheetData>
    <row r="1">
      <c r="A1" s="8" t="s">
        <v>90</v>
      </c>
      <c r="B1" s="9" t="str">
        <f t="shared" ref="B1:B26" si="1">IFERROR(LEFT($A1, SEARCH("(", $A1) -1), $A1)</f>
        <v>Củ ấu</v>
      </c>
      <c r="C1" s="9" t="str">
        <f>IFERROR(__xludf.DUMMYFUNCTION("REGEXREPLACE(IFERROR(MID($A1, SEARCH(""("", $A1), 100), """"), ""[()]*"", """")"),"")</f>
        <v/>
      </c>
      <c r="D1" s="9" t="s">
        <v>90</v>
      </c>
      <c r="E1" s="9" t="s">
        <v>67</v>
      </c>
    </row>
    <row r="2">
      <c r="A2" s="8" t="s">
        <v>91</v>
      </c>
      <c r="B2" s="9" t="str">
        <f t="shared" si="1"/>
        <v>Củ cái</v>
      </c>
      <c r="C2" s="9" t="str">
        <f>IFERROR(__xludf.DUMMYFUNCTION("REGEXREPLACE(IFERROR(MID($A2, SEARCH(""("", $A2), 100), """"), ""[()]*"", """")"),"")</f>
        <v/>
      </c>
      <c r="D2" s="9" t="s">
        <v>91</v>
      </c>
      <c r="E2" s="9" t="s">
        <v>67</v>
      </c>
    </row>
    <row r="3">
      <c r="A3" s="8" t="s">
        <v>92</v>
      </c>
      <c r="B3" s="9" t="str">
        <f t="shared" si="1"/>
        <v>Củ dong</v>
      </c>
      <c r="C3" s="9" t="str">
        <f>IFERROR(__xludf.DUMMYFUNCTION("REGEXREPLACE(IFERROR(MID($A3, SEARCH(""("", $A3), 100), """"), ""[()]*"", """")"),"")</f>
        <v/>
      </c>
      <c r="D3" s="9" t="s">
        <v>92</v>
      </c>
      <c r="E3" s="9" t="s">
        <v>67</v>
      </c>
    </row>
    <row r="4">
      <c r="A4" s="8" t="s">
        <v>93</v>
      </c>
      <c r="B4" s="9" t="str">
        <f t="shared" si="1"/>
        <v>Củ sắn</v>
      </c>
      <c r="C4" s="9" t="str">
        <f>IFERROR(__xludf.DUMMYFUNCTION("REGEXREPLACE(IFERROR(MID($A4, SEARCH(""("", $A4), 100), """"), ""[()]*"", """")"),"")</f>
        <v/>
      </c>
      <c r="D4" s="9" t="s">
        <v>93</v>
      </c>
      <c r="E4" s="9" t="s">
        <v>67</v>
      </c>
    </row>
    <row r="5">
      <c r="A5" s="8" t="s">
        <v>94</v>
      </c>
      <c r="B5" s="9" t="str">
        <f t="shared" si="1"/>
        <v>Củ sắn dây</v>
      </c>
      <c r="C5" s="9" t="str">
        <f>IFERROR(__xludf.DUMMYFUNCTION("REGEXREPLACE(IFERROR(MID($A5, SEARCH(""("", $A5), 100), """"), ""[()]*"", """")"),"")</f>
        <v/>
      </c>
      <c r="D5" s="9" t="s">
        <v>94</v>
      </c>
      <c r="E5" s="9" t="s">
        <v>67</v>
      </c>
    </row>
    <row r="6">
      <c r="A6" s="8" t="s">
        <v>95</v>
      </c>
      <c r="B6" s="9" t="str">
        <f t="shared" si="1"/>
        <v>Củ súng khô </v>
      </c>
      <c r="C6" s="9" t="str">
        <f>IFERROR(__xludf.DUMMYFUNCTION("REGEXREPLACE(IFERROR(MID($A6, SEARCH(""("", $A6), 100), """"), ""[()]*"", """")"),"đã bỏ vỏ")</f>
        <v>đã bỏ vỏ</v>
      </c>
      <c r="D6" s="9" t="s">
        <v>96</v>
      </c>
      <c r="E6" s="9" t="s">
        <v>97</v>
      </c>
    </row>
    <row r="7">
      <c r="A7" s="8" t="s">
        <v>98</v>
      </c>
      <c r="B7" s="9" t="str">
        <f t="shared" si="1"/>
        <v>Củ từ</v>
      </c>
      <c r="C7" s="9" t="str">
        <f>IFERROR(__xludf.DUMMYFUNCTION("REGEXREPLACE(IFERROR(MID($A7, SEARCH(""("", $A7), 100), """"), ""[()]*"", """")"),"")</f>
        <v/>
      </c>
      <c r="D7" s="9" t="s">
        <v>98</v>
      </c>
      <c r="E7" s="9" t="s">
        <v>67</v>
      </c>
    </row>
    <row r="8">
      <c r="A8" s="8" t="s">
        <v>99</v>
      </c>
      <c r="B8" s="9" t="str">
        <f t="shared" si="1"/>
        <v>Khoai lang</v>
      </c>
      <c r="C8" s="9" t="str">
        <f>IFERROR(__xludf.DUMMYFUNCTION("REGEXREPLACE(IFERROR(MID($A8, SEARCH(""("", $A8), 100), """"), ""[()]*"", """")"),"")</f>
        <v/>
      </c>
      <c r="D8" s="9" t="s">
        <v>99</v>
      </c>
      <c r="E8" s="9" t="s">
        <v>67</v>
      </c>
    </row>
    <row r="9">
      <c r="A9" s="8" t="s">
        <v>100</v>
      </c>
      <c r="B9" s="9" t="str">
        <f t="shared" si="1"/>
        <v>Khoai lang nghệ</v>
      </c>
      <c r="C9" s="9" t="str">
        <f>IFERROR(__xludf.DUMMYFUNCTION("REGEXREPLACE(IFERROR(MID($A9, SEARCH(""("", $A9), 100), """"), ""[()]*"", """")"),"")</f>
        <v/>
      </c>
      <c r="D9" s="9" t="s">
        <v>100</v>
      </c>
      <c r="E9" s="9" t="s">
        <v>67</v>
      </c>
    </row>
    <row r="10">
      <c r="A10" s="8" t="s">
        <v>101</v>
      </c>
      <c r="B10" s="9" t="str">
        <f t="shared" si="1"/>
        <v>Khoai môn</v>
      </c>
      <c r="C10" s="9" t="str">
        <f>IFERROR(__xludf.DUMMYFUNCTION("REGEXREPLACE(IFERROR(MID($A10, SEARCH(""("", $A10), 100), """"), ""[()]*"", """")"),"")</f>
        <v/>
      </c>
      <c r="D10" s="9" t="s">
        <v>101</v>
      </c>
      <c r="E10" s="9" t="s">
        <v>67</v>
      </c>
    </row>
    <row r="11">
      <c r="A11" s="8" t="s">
        <v>102</v>
      </c>
      <c r="B11" s="9" t="str">
        <f t="shared" si="1"/>
        <v>Khoai nước</v>
      </c>
      <c r="C11" s="9" t="str">
        <f>IFERROR(__xludf.DUMMYFUNCTION("REGEXREPLACE(IFERROR(MID($A11, SEARCH(""("", $A11), 100), """"), ""[()]*"", """")"),"")</f>
        <v/>
      </c>
      <c r="D11" s="9" t="s">
        <v>102</v>
      </c>
      <c r="E11" s="9" t="s">
        <v>67</v>
      </c>
    </row>
    <row r="12">
      <c r="A12" s="8" t="s">
        <v>103</v>
      </c>
      <c r="B12" s="9" t="str">
        <f t="shared" si="1"/>
        <v>Khoai riềng</v>
      </c>
      <c r="C12" s="9" t="str">
        <f>IFERROR(__xludf.DUMMYFUNCTION("REGEXREPLACE(IFERROR(MID($A12, SEARCH(""("", $A12), 100), """"), ""[()]*"", """")"),"")</f>
        <v/>
      </c>
      <c r="D12" s="9" t="s">
        <v>103</v>
      </c>
      <c r="E12" s="9" t="s">
        <v>67</v>
      </c>
    </row>
    <row r="13">
      <c r="A13" s="8" t="s">
        <v>104</v>
      </c>
      <c r="B13" s="9" t="str">
        <f t="shared" si="1"/>
        <v>Khoai sọ</v>
      </c>
      <c r="C13" s="9" t="str">
        <f>IFERROR(__xludf.DUMMYFUNCTION("REGEXREPLACE(IFERROR(MID($A13, SEARCH(""("", $A13), 100), """"), ""[()]*"", """")"),"")</f>
        <v/>
      </c>
      <c r="D13" s="9" t="s">
        <v>104</v>
      </c>
      <c r="E13" s="9" t="s">
        <v>67</v>
      </c>
    </row>
    <row r="14">
      <c r="A14" s="8" t="s">
        <v>105</v>
      </c>
      <c r="B14" s="9" t="str">
        <f t="shared" si="1"/>
        <v>Khoai tây</v>
      </c>
      <c r="C14" s="9" t="str">
        <f>IFERROR(__xludf.DUMMYFUNCTION("REGEXREPLACE(IFERROR(MID($A14, SEARCH(""("", $A14), 100), """"), ""[()]*"", """")"),"")</f>
        <v/>
      </c>
      <c r="D14" s="9" t="s">
        <v>105</v>
      </c>
      <c r="E14" s="9" t="s">
        <v>67</v>
      </c>
    </row>
    <row r="15">
      <c r="A15" s="8" t="s">
        <v>106</v>
      </c>
      <c r="B15" s="9" t="str">
        <f t="shared" si="1"/>
        <v>Miến dong</v>
      </c>
      <c r="C15" s="9" t="str">
        <f>IFERROR(__xludf.DUMMYFUNCTION("REGEXREPLACE(IFERROR(MID($A15, SEARCH(""("", $A15), 100), """"), ""[()]*"", """")"),"")</f>
        <v/>
      </c>
      <c r="D15" s="9" t="s">
        <v>106</v>
      </c>
      <c r="E15" s="9" t="s">
        <v>67</v>
      </c>
    </row>
    <row r="16">
      <c r="A16" s="8" t="s">
        <v>107</v>
      </c>
      <c r="B16" s="9" t="str">
        <f t="shared" si="1"/>
        <v>Bột dong lọc</v>
      </c>
      <c r="C16" s="9" t="str">
        <f>IFERROR(__xludf.DUMMYFUNCTION("REGEXREPLACE(IFERROR(MID($A16, SEARCH(""("", $A16), 100), """"), ""[()]*"", """")"),"")</f>
        <v/>
      </c>
      <c r="D16" s="9" t="s">
        <v>107</v>
      </c>
      <c r="E16" s="9" t="s">
        <v>67</v>
      </c>
    </row>
    <row r="17">
      <c r="A17" s="8" t="s">
        <v>108</v>
      </c>
      <c r="B17" s="9" t="str">
        <f t="shared" si="1"/>
        <v>Bột khoai lang</v>
      </c>
      <c r="C17" s="9" t="str">
        <f>IFERROR(__xludf.DUMMYFUNCTION("REGEXREPLACE(IFERROR(MID($A17, SEARCH(""("", $A17), 100), """"), ""[()]*"", """")"),"")</f>
        <v/>
      </c>
      <c r="D17" s="9" t="s">
        <v>108</v>
      </c>
      <c r="E17" s="9" t="s">
        <v>67</v>
      </c>
    </row>
    <row r="18">
      <c r="A18" s="8" t="s">
        <v>109</v>
      </c>
      <c r="B18" s="9" t="str">
        <f t="shared" si="1"/>
        <v>Bột khoai riềng </v>
      </c>
      <c r="C18" s="9" t="str">
        <f>IFERROR(__xludf.DUMMYFUNCTION("REGEXREPLACE(IFERROR(MID($A18, SEARCH(""("", $A18), 100), """"), ""[()]*"", """")"),"bột đao")</f>
        <v>bột đao</v>
      </c>
      <c r="D18" s="9" t="s">
        <v>110</v>
      </c>
      <c r="E18" s="9" t="s">
        <v>111</v>
      </c>
    </row>
    <row r="19">
      <c r="A19" s="8" t="s">
        <v>112</v>
      </c>
      <c r="B19" s="9" t="str">
        <f t="shared" si="1"/>
        <v>Bột khoai tây </v>
      </c>
      <c r="C19" s="9" t="str">
        <f>IFERROR(__xludf.DUMMYFUNCTION("REGEXREPLACE(IFERROR(MID($A19, SEARCH(""("", $A19), 100), """"), ""[()]*"", """")"),"lọc")</f>
        <v>lọc</v>
      </c>
      <c r="D19" s="9" t="s">
        <v>113</v>
      </c>
      <c r="E19" s="9" t="s">
        <v>114</v>
      </c>
    </row>
    <row r="20">
      <c r="A20" s="8" t="s">
        <v>115</v>
      </c>
      <c r="B20" s="9" t="str">
        <f t="shared" si="1"/>
        <v>Bột sắn</v>
      </c>
      <c r="C20" s="9" t="str">
        <f>IFERROR(__xludf.DUMMYFUNCTION("REGEXREPLACE(IFERROR(MID($A20, SEARCH(""("", $A20), 100), """"), ""[()]*"", """")"),"")</f>
        <v/>
      </c>
      <c r="D20" s="9" t="s">
        <v>115</v>
      </c>
      <c r="E20" s="9" t="s">
        <v>67</v>
      </c>
    </row>
    <row r="21">
      <c r="A21" s="8" t="s">
        <v>116</v>
      </c>
      <c r="B21" s="9" t="str">
        <f t="shared" si="1"/>
        <v>Bột sắn dây</v>
      </c>
      <c r="C21" s="9" t="str">
        <f>IFERROR(__xludf.DUMMYFUNCTION("REGEXREPLACE(IFERROR(MID($A21, SEARCH(""("", $A21), 100), """"), ""[()]*"", """")"),"")</f>
        <v/>
      </c>
      <c r="D21" s="9" t="s">
        <v>116</v>
      </c>
      <c r="E21" s="9" t="s">
        <v>67</v>
      </c>
    </row>
    <row r="22">
      <c r="A22" s="8" t="s">
        <v>117</v>
      </c>
      <c r="B22" s="9" t="str">
        <f t="shared" si="1"/>
        <v>Khoai lang khô</v>
      </c>
      <c r="C22" s="9" t="str">
        <f>IFERROR(__xludf.DUMMYFUNCTION("REGEXREPLACE(IFERROR(MID($A22, SEARCH(""("", $A22), 100), """"), ""[()]*"", """")"),"")</f>
        <v/>
      </c>
      <c r="D22" s="9" t="s">
        <v>117</v>
      </c>
      <c r="E22" s="9" t="s">
        <v>67</v>
      </c>
    </row>
    <row r="23">
      <c r="A23" s="8" t="s">
        <v>118</v>
      </c>
      <c r="B23" s="9" t="str">
        <f t="shared" si="1"/>
        <v>Khoai tây khô</v>
      </c>
      <c r="C23" s="9" t="str">
        <f>IFERROR(__xludf.DUMMYFUNCTION("REGEXREPLACE(IFERROR(MID($A23, SEARCH(""("", $A23), 100), """"), ""[()]*"", """")"),"")</f>
        <v/>
      </c>
      <c r="D23" s="9" t="s">
        <v>118</v>
      </c>
      <c r="E23" s="9" t="s">
        <v>67</v>
      </c>
    </row>
    <row r="24">
      <c r="A24" s="8" t="s">
        <v>119</v>
      </c>
      <c r="B24" s="9" t="str">
        <f t="shared" si="1"/>
        <v>Khoai tây lát chiên</v>
      </c>
      <c r="C24" s="9" t="str">
        <f>IFERROR(__xludf.DUMMYFUNCTION("REGEXREPLACE(IFERROR(MID($A24, SEARCH(""("", $A24), 100), """"), ""[()]*"", """")"),"")</f>
        <v/>
      </c>
      <c r="D24" s="9" t="s">
        <v>119</v>
      </c>
      <c r="E24" s="9" t="s">
        <v>67</v>
      </c>
    </row>
    <row r="25">
      <c r="A25" s="8" t="s">
        <v>120</v>
      </c>
      <c r="B25" s="9" t="str">
        <f t="shared" si="1"/>
        <v>Sắn khô</v>
      </c>
      <c r="C25" s="9" t="str">
        <f>IFERROR(__xludf.DUMMYFUNCTION("REGEXREPLACE(IFERROR(MID($A25, SEARCH(""("", $A25), 100), """"), ""[()]*"", """")"),"")</f>
        <v/>
      </c>
      <c r="D25" s="9" t="s">
        <v>120</v>
      </c>
      <c r="E25" s="9" t="s">
        <v>67</v>
      </c>
    </row>
    <row r="26">
      <c r="A26" s="8" t="s">
        <v>121</v>
      </c>
      <c r="B26" s="9" t="str">
        <f t="shared" si="1"/>
        <v>Trân châu sắn</v>
      </c>
      <c r="C26" s="9" t="str">
        <f>IFERROR(__xludf.DUMMYFUNCTION("REGEXREPLACE(IFERROR(MID($A26, SEARCH(""("", $A26), 100), """"), ""[()]*"", """")"),"")</f>
        <v/>
      </c>
      <c r="D26" s="9" t="s">
        <v>121</v>
      </c>
      <c r="E26" s="9" t="s">
        <v>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8" t="s">
        <v>122</v>
      </c>
      <c r="B1" s="9" t="str">
        <f t="shared" ref="B1:B8" si="1">IFERROR(LEFT($A1, SEARCH("(", $A1) -1), $A1)</f>
        <v>Đậu cô ve </v>
      </c>
      <c r="C1" s="9" t="str">
        <f>IFERROR(__xludf.DUMMYFUNCTION("REGEXREPLACE(IFERROR(MID($A1, SEARCH(""("", $A1), 100), """"), ""[()]*"", """")"),"hạt")</f>
        <v>hạt</v>
      </c>
      <c r="D1" s="9" t="s">
        <v>123</v>
      </c>
      <c r="E1" s="9" t="s">
        <v>124</v>
      </c>
    </row>
    <row r="2">
      <c r="A2" s="8" t="s">
        <v>125</v>
      </c>
      <c r="B2" s="9" t="str">
        <f t="shared" si="1"/>
        <v>Đậu đen </v>
      </c>
      <c r="C2" s="9" t="str">
        <f>IFERROR(__xludf.DUMMYFUNCTION("REGEXREPLACE(IFERROR(MID($A2, SEARCH(""("", $A2), 100), """"), ""[()]*"", """")"),"hạt")</f>
        <v>hạt</v>
      </c>
      <c r="D2" s="9" t="s">
        <v>126</v>
      </c>
      <c r="E2" s="9" t="s">
        <v>124</v>
      </c>
    </row>
    <row r="3">
      <c r="A3" s="8" t="s">
        <v>127</v>
      </c>
      <c r="B3" s="9" t="str">
        <f t="shared" si="1"/>
        <v>Đậu đũa </v>
      </c>
      <c r="C3" s="9" t="str">
        <f>IFERROR(__xludf.DUMMYFUNCTION("REGEXREPLACE(IFERROR(MID($A3, SEARCH(""("", $A3), 100), """"), ""[()]*"", """")"),"hạt")</f>
        <v>hạt</v>
      </c>
      <c r="D3" s="9" t="s">
        <v>128</v>
      </c>
      <c r="E3" s="9" t="s">
        <v>124</v>
      </c>
    </row>
    <row r="4">
      <c r="A4" s="8" t="s">
        <v>129</v>
      </c>
      <c r="B4" s="9" t="str">
        <f t="shared" si="1"/>
        <v>Đậu Hà lan </v>
      </c>
      <c r="C4" s="9" t="str">
        <f>IFERROR(__xludf.DUMMYFUNCTION("REGEXREPLACE(IFERROR(MID($A4, SEARCH(""("", $A4), 100), """"), ""[()]*"", """")"),"hạt")</f>
        <v>hạt</v>
      </c>
      <c r="D4" s="9" t="s">
        <v>130</v>
      </c>
      <c r="E4" s="9" t="s">
        <v>124</v>
      </c>
    </row>
    <row r="5">
      <c r="A5" s="8" t="s">
        <v>131</v>
      </c>
      <c r="B5" s="9" t="str">
        <f t="shared" si="1"/>
        <v>Đậu tương </v>
      </c>
      <c r="C5" s="9" t="str">
        <f>IFERROR(__xludf.DUMMYFUNCTION("REGEXREPLACE(IFERROR(MID($A5, SEARCH(""("", $A5), 100), """"), ""[()]*"", """")"),"đậu nành")</f>
        <v>đậu nành</v>
      </c>
      <c r="D5" s="9" t="s">
        <v>132</v>
      </c>
      <c r="E5" s="9" t="s">
        <v>133</v>
      </c>
    </row>
    <row r="6">
      <c r="A6" s="8" t="s">
        <v>134</v>
      </c>
      <c r="B6" s="9" t="str">
        <f t="shared" si="1"/>
        <v>Đậu trắng hạt </v>
      </c>
      <c r="C6" s="9" t="str">
        <f>IFERROR(__xludf.DUMMYFUNCTION("REGEXREPLACE(IFERROR(MID($A6, SEARCH(""("", $A6), 100), """"), ""[()]*"", """")"),"đậu tây")</f>
        <v>đậu tây</v>
      </c>
      <c r="D6" s="9" t="s">
        <v>135</v>
      </c>
      <c r="E6" s="9" t="s">
        <v>136</v>
      </c>
    </row>
    <row r="7">
      <c r="A7" s="8" t="s">
        <v>137</v>
      </c>
      <c r="B7" s="9" t="str">
        <f t="shared" si="1"/>
        <v>Đậu trứng cuốc</v>
      </c>
      <c r="C7" s="9" t="str">
        <f>IFERROR(__xludf.DUMMYFUNCTION("REGEXREPLACE(IFERROR(MID($A7, SEARCH(""("", $A7), 100), """"), ""[()]*"", """")"),"")</f>
        <v/>
      </c>
      <c r="D7" s="9" t="s">
        <v>137</v>
      </c>
      <c r="E7" s="9" t="s">
        <v>67</v>
      </c>
    </row>
    <row r="8">
      <c r="A8" s="8" t="s">
        <v>138</v>
      </c>
      <c r="B8" s="9" t="str">
        <f t="shared" si="1"/>
        <v>Đậu xanh </v>
      </c>
      <c r="C8" s="9" t="str">
        <f>IFERROR(__xludf.DUMMYFUNCTION("REGEXREPLACE(IFERROR(MID($A8, SEARCH(""("", $A8), 100), """"), ""[()]*"", """")"),"đậu tắt")</f>
        <v>đậu tắt</v>
      </c>
      <c r="D8" s="9" t="s">
        <v>139</v>
      </c>
      <c r="E8" s="9" t="s">
        <v>140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8" t="s">
        <v>141</v>
      </c>
      <c r="B1" s="9" t="str">
        <f t="shared" ref="B1:B126" si="1">IFERROR(LEFT($A1, SEARCH("(", $A1) -1), $A1)</f>
        <v>Bầu</v>
      </c>
      <c r="C1" s="9" t="str">
        <f>IFERROR(__xludf.DUMMYFUNCTION("REGEXREPLACE(IFERROR(MID($A1, SEARCH(""("", $A1), 100), """"), ""[()]*"", """")"),"")</f>
        <v/>
      </c>
      <c r="D1" s="9" t="s">
        <v>141</v>
      </c>
      <c r="E1" s="9" t="s">
        <v>67</v>
      </c>
    </row>
    <row r="2">
      <c r="A2" s="8" t="s">
        <v>142</v>
      </c>
      <c r="B2" s="9" t="str">
        <f t="shared" si="1"/>
        <v>Bí đao </v>
      </c>
      <c r="C2" s="9" t="str">
        <f>IFERROR(__xludf.DUMMYFUNCTION("REGEXREPLACE(IFERROR(MID($A2, SEARCH(""("", $A2), 100), """"), ""[()]*"", """")"),"bí xanh")</f>
        <v>bí xanh</v>
      </c>
      <c r="D2" s="9" t="s">
        <v>143</v>
      </c>
      <c r="E2" s="9" t="s">
        <v>144</v>
      </c>
    </row>
    <row r="3">
      <c r="A3" s="8" t="s">
        <v>145</v>
      </c>
      <c r="B3" s="9" t="str">
        <f t="shared" si="1"/>
        <v>Bí ngô</v>
      </c>
      <c r="C3" s="9" t="str">
        <f>IFERROR(__xludf.DUMMYFUNCTION("REGEXREPLACE(IFERROR(MID($A3, SEARCH(""("", $A3), 100), """"), ""[()]*"", """")"),"")</f>
        <v/>
      </c>
      <c r="D3" s="9" t="s">
        <v>145</v>
      </c>
      <c r="E3" s="9" t="s">
        <v>67</v>
      </c>
    </row>
    <row r="4">
      <c r="A4" s="8" t="s">
        <v>146</v>
      </c>
      <c r="B4" s="9" t="str">
        <f t="shared" si="1"/>
        <v>Cà bát</v>
      </c>
      <c r="C4" s="9" t="str">
        <f>IFERROR(__xludf.DUMMYFUNCTION("REGEXREPLACE(IFERROR(MID($A4, SEARCH(""("", $A4), 100), """"), ""[()]*"", """")"),"")</f>
        <v/>
      </c>
      <c r="D4" s="9" t="s">
        <v>146</v>
      </c>
      <c r="E4" s="9" t="s">
        <v>67</v>
      </c>
    </row>
    <row r="5">
      <c r="A5" s="8" t="s">
        <v>147</v>
      </c>
      <c r="B5" s="9" t="str">
        <f t="shared" si="1"/>
        <v>Cà chua</v>
      </c>
      <c r="C5" s="9" t="str">
        <f>IFERROR(__xludf.DUMMYFUNCTION("REGEXREPLACE(IFERROR(MID($A5, SEARCH(""("", $A5), 100), """"), ""[()]*"", """")"),"")</f>
        <v/>
      </c>
      <c r="D5" s="9" t="s">
        <v>147</v>
      </c>
      <c r="E5" s="9" t="s">
        <v>67</v>
      </c>
    </row>
    <row r="6">
      <c r="A6" s="8" t="s">
        <v>148</v>
      </c>
      <c r="B6" s="9" t="str">
        <f t="shared" si="1"/>
        <v>Cà pháo</v>
      </c>
      <c r="C6" s="9" t="str">
        <f>IFERROR(__xludf.DUMMYFUNCTION("REGEXREPLACE(IFERROR(MID($A6, SEARCH(""("", $A6), 100), """"), ""[()]*"", """")"),"")</f>
        <v/>
      </c>
      <c r="D6" s="9" t="s">
        <v>148</v>
      </c>
      <c r="E6" s="9" t="s">
        <v>67</v>
      </c>
    </row>
    <row r="7">
      <c r="A7" s="8" t="s">
        <v>149</v>
      </c>
      <c r="B7" s="9" t="str">
        <f t="shared" si="1"/>
        <v>Cà rốt </v>
      </c>
      <c r="C7" s="9" t="str">
        <f>IFERROR(__xludf.DUMMYFUNCTION("REGEXREPLACE(IFERROR(MID($A7, SEARCH(""("", $A7), 100), """"), ""[()]*"", """")"),"củ đỏ, vàng")</f>
        <v>củ đỏ, vàng</v>
      </c>
      <c r="D7" s="9" t="s">
        <v>150</v>
      </c>
      <c r="E7" s="9" t="s">
        <v>151</v>
      </c>
    </row>
    <row r="8">
      <c r="A8" s="8" t="s">
        <v>152</v>
      </c>
      <c r="B8" s="9" t="str">
        <f t="shared" si="1"/>
        <v>Cà rốt khô</v>
      </c>
      <c r="C8" s="9" t="str">
        <f>IFERROR(__xludf.DUMMYFUNCTION("REGEXREPLACE(IFERROR(MID($A8, SEARCH(""("", $A8), 100), """"), ""[()]*"", """")"),"")</f>
        <v/>
      </c>
      <c r="D8" s="9" t="s">
        <v>152</v>
      </c>
      <c r="E8" s="9" t="s">
        <v>67</v>
      </c>
    </row>
    <row r="9">
      <c r="A9" s="8" t="s">
        <v>153</v>
      </c>
      <c r="B9" s="9" t="str">
        <f t="shared" si="1"/>
        <v>Cà tím</v>
      </c>
      <c r="C9" s="9" t="str">
        <f>IFERROR(__xludf.DUMMYFUNCTION("REGEXREPLACE(IFERROR(MID($A9, SEARCH(""("", $A9), 100), """"), ""[()]*"", """")"),"")</f>
        <v/>
      </c>
      <c r="D9" s="9" t="s">
        <v>153</v>
      </c>
      <c r="E9" s="9" t="s">
        <v>67</v>
      </c>
    </row>
    <row r="10">
      <c r="A10" s="8" t="s">
        <v>154</v>
      </c>
      <c r="B10" s="9" t="str">
        <f t="shared" si="1"/>
        <v>Cải bắp</v>
      </c>
      <c r="C10" s="9" t="str">
        <f>IFERROR(__xludf.DUMMYFUNCTION("REGEXREPLACE(IFERROR(MID($A10, SEARCH(""("", $A10), 100), """"), ""[()]*"", """")"),"")</f>
        <v/>
      </c>
      <c r="D10" s="9" t="s">
        <v>154</v>
      </c>
      <c r="E10" s="9" t="s">
        <v>67</v>
      </c>
    </row>
    <row r="11">
      <c r="A11" s="8" t="s">
        <v>155</v>
      </c>
      <c r="B11" s="9" t="str">
        <f t="shared" si="1"/>
        <v>Cải bắp đỏ</v>
      </c>
      <c r="C11" s="9" t="str">
        <f>IFERROR(__xludf.DUMMYFUNCTION("REGEXREPLACE(IFERROR(MID($A11, SEARCH(""("", $A11), 100), """"), ""[()]*"", """")"),"")</f>
        <v/>
      </c>
      <c r="D11" s="9" t="s">
        <v>155</v>
      </c>
      <c r="E11" s="9" t="s">
        <v>67</v>
      </c>
    </row>
    <row r="12">
      <c r="A12" s="8" t="s">
        <v>156</v>
      </c>
      <c r="B12" s="9" t="str">
        <f t="shared" si="1"/>
        <v>Cải bắp khô</v>
      </c>
      <c r="C12" s="9" t="str">
        <f>IFERROR(__xludf.DUMMYFUNCTION("REGEXREPLACE(IFERROR(MID($A12, SEARCH(""("", $A12), 100), """"), ""[()]*"", """")"),"")</f>
        <v/>
      </c>
      <c r="D12" s="9" t="s">
        <v>156</v>
      </c>
      <c r="E12" s="9" t="s">
        <v>67</v>
      </c>
    </row>
    <row r="13">
      <c r="A13" s="8" t="s">
        <v>157</v>
      </c>
      <c r="B13" s="9" t="str">
        <f t="shared" si="1"/>
        <v>Cải cúc</v>
      </c>
      <c r="C13" s="9" t="str">
        <f>IFERROR(__xludf.DUMMYFUNCTION("REGEXREPLACE(IFERROR(MID($A13, SEARCH(""("", $A13), 100), """"), ""[()]*"", """")"),"")</f>
        <v/>
      </c>
      <c r="D13" s="9" t="s">
        <v>157</v>
      </c>
      <c r="E13" s="9" t="s">
        <v>67</v>
      </c>
    </row>
    <row r="14">
      <c r="A14" s="8" t="s">
        <v>158</v>
      </c>
      <c r="B14" s="9" t="str">
        <f t="shared" si="1"/>
        <v>Cải soong</v>
      </c>
      <c r="C14" s="9" t="str">
        <f>IFERROR(__xludf.DUMMYFUNCTION("REGEXREPLACE(IFERROR(MID($A14, SEARCH(""("", $A14), 100), """"), ""[()]*"", """")"),"")</f>
        <v/>
      </c>
      <c r="D14" s="9" t="s">
        <v>158</v>
      </c>
      <c r="E14" s="9" t="s">
        <v>67</v>
      </c>
    </row>
    <row r="15">
      <c r="A15" s="8" t="s">
        <v>159</v>
      </c>
      <c r="B15" s="9" t="str">
        <f t="shared" si="1"/>
        <v>Cải thìa </v>
      </c>
      <c r="C15" s="9" t="str">
        <f>IFERROR(__xludf.DUMMYFUNCTION("REGEXREPLACE(IFERROR(MID($A15, SEARCH(""("", $A15), 100), """"), ""[()]*"", """")"),"cải trắng")</f>
        <v>cải trắng</v>
      </c>
      <c r="D15" s="9" t="s">
        <v>160</v>
      </c>
      <c r="E15" s="9" t="s">
        <v>161</v>
      </c>
    </row>
    <row r="16">
      <c r="A16" s="8" t="s">
        <v>162</v>
      </c>
      <c r="B16" s="9" t="str">
        <f t="shared" si="1"/>
        <v>Cải xanh</v>
      </c>
      <c r="C16" s="9" t="str">
        <f>IFERROR(__xludf.DUMMYFUNCTION("REGEXREPLACE(IFERROR(MID($A16, SEARCH(""("", $A16), 100), """"), ""[()]*"", """")"),"")</f>
        <v/>
      </c>
      <c r="D16" s="9" t="s">
        <v>162</v>
      </c>
      <c r="E16" s="9" t="s">
        <v>67</v>
      </c>
    </row>
    <row r="17">
      <c r="A17" s="8" t="s">
        <v>163</v>
      </c>
      <c r="B17" s="9" t="str">
        <f t="shared" si="1"/>
        <v>Cần ta</v>
      </c>
      <c r="C17" s="9" t="str">
        <f>IFERROR(__xludf.DUMMYFUNCTION("REGEXREPLACE(IFERROR(MID($A17, SEARCH(""("", $A17), 100), """"), ""[()]*"", """")"),"")</f>
        <v/>
      </c>
      <c r="D17" s="9" t="s">
        <v>163</v>
      </c>
      <c r="E17" s="9" t="s">
        <v>67</v>
      </c>
    </row>
    <row r="18">
      <c r="A18" s="8" t="s">
        <v>164</v>
      </c>
      <c r="B18" s="9" t="str">
        <f t="shared" si="1"/>
        <v>Cần tây</v>
      </c>
      <c r="C18" s="9" t="str">
        <f>IFERROR(__xludf.DUMMYFUNCTION("REGEXREPLACE(IFERROR(MID($A18, SEARCH(""("", $A18), 100), """"), ""[()]*"", """")"),"")</f>
        <v/>
      </c>
      <c r="D18" s="9" t="s">
        <v>164</v>
      </c>
      <c r="E18" s="9" t="s">
        <v>67</v>
      </c>
    </row>
    <row r="19">
      <c r="A19" s="8" t="s">
        <v>165</v>
      </c>
      <c r="B19" s="9" t="str">
        <f t="shared" si="1"/>
        <v>Chuối xanh</v>
      </c>
      <c r="C19" s="9" t="str">
        <f>IFERROR(__xludf.DUMMYFUNCTION("REGEXREPLACE(IFERROR(MID($A19, SEARCH(""("", $A19), 100), """"), ""[()]*"", """")"),"")</f>
        <v/>
      </c>
      <c r="D19" s="9" t="s">
        <v>165</v>
      </c>
      <c r="E19" s="9" t="s">
        <v>67</v>
      </c>
    </row>
    <row r="20">
      <c r="A20" s="8" t="s">
        <v>166</v>
      </c>
      <c r="B20" s="9" t="str">
        <f t="shared" si="1"/>
        <v>Củ cải đỏ</v>
      </c>
      <c r="C20" s="9" t="str">
        <f>IFERROR(__xludf.DUMMYFUNCTION("REGEXREPLACE(IFERROR(MID($A20, SEARCH(""("", $A20), 100), """"), ""[()]*"", """")"),"")</f>
        <v/>
      </c>
      <c r="D20" s="9" t="s">
        <v>166</v>
      </c>
      <c r="E20" s="9" t="s">
        <v>67</v>
      </c>
    </row>
    <row r="21">
      <c r="A21" s="8" t="s">
        <v>167</v>
      </c>
      <c r="B21" s="9" t="str">
        <f t="shared" si="1"/>
        <v>Củ cải trắng</v>
      </c>
      <c r="C21" s="9" t="str">
        <f>IFERROR(__xludf.DUMMYFUNCTION("REGEXREPLACE(IFERROR(MID($A21, SEARCH(""("", $A21), 100), """"), ""[()]*"", """")"),"")</f>
        <v/>
      </c>
      <c r="D21" s="9" t="s">
        <v>167</v>
      </c>
      <c r="E21" s="9" t="s">
        <v>67</v>
      </c>
    </row>
    <row r="22">
      <c r="A22" s="8" t="s">
        <v>168</v>
      </c>
      <c r="B22" s="9" t="str">
        <f t="shared" si="1"/>
        <v>Củ cải trắng khô</v>
      </c>
      <c r="C22" s="9" t="str">
        <f>IFERROR(__xludf.DUMMYFUNCTION("REGEXREPLACE(IFERROR(MID($A22, SEARCH(""("", $A22), 100), """"), ""[()]*"", """")"),"")</f>
        <v/>
      </c>
      <c r="D22" s="9" t="s">
        <v>168</v>
      </c>
      <c r="E22" s="9" t="s">
        <v>67</v>
      </c>
    </row>
    <row r="23">
      <c r="A23" s="8" t="s">
        <v>169</v>
      </c>
      <c r="B23" s="9" t="str">
        <f t="shared" si="1"/>
        <v>Củ đậu</v>
      </c>
      <c r="C23" s="9" t="str">
        <f>IFERROR(__xludf.DUMMYFUNCTION("REGEXREPLACE(IFERROR(MID($A23, SEARCH(""("", $A23), 100), """"), ""[()]*"", """")"),"")</f>
        <v/>
      </c>
      <c r="D23" s="9" t="s">
        <v>169</v>
      </c>
      <c r="E23" s="9" t="s">
        <v>67</v>
      </c>
    </row>
    <row r="24">
      <c r="A24" s="8" t="s">
        <v>170</v>
      </c>
      <c r="B24" s="9" t="str">
        <f t="shared" si="1"/>
        <v>Củ niễng</v>
      </c>
      <c r="C24" s="9" t="str">
        <f>IFERROR(__xludf.DUMMYFUNCTION("REGEXREPLACE(IFERROR(MID($A24, SEARCH(""("", $A24), 100), """"), ""[()]*"", """")"),"")</f>
        <v/>
      </c>
      <c r="D24" s="9" t="s">
        <v>170</v>
      </c>
      <c r="E24" s="9" t="s">
        <v>67</v>
      </c>
    </row>
    <row r="25">
      <c r="A25" s="8" t="s">
        <v>171</v>
      </c>
      <c r="B25" s="9" t="str">
        <f t="shared" si="1"/>
        <v>Dọc củ cải </v>
      </c>
      <c r="C25" s="9" t="str">
        <f>IFERROR(__xludf.DUMMYFUNCTION("REGEXREPLACE(IFERROR(MID($A25, SEARCH(""("", $A25), 100), """"), ""[()]*"", """")"),"non")</f>
        <v>non</v>
      </c>
      <c r="D25" s="9" t="s">
        <v>172</v>
      </c>
      <c r="E25" s="9" t="s">
        <v>173</v>
      </c>
    </row>
    <row r="26">
      <c r="A26" s="8" t="s">
        <v>174</v>
      </c>
      <c r="B26" s="9" t="str">
        <f t="shared" si="1"/>
        <v>Dọc mùng</v>
      </c>
      <c r="C26" s="9" t="str">
        <f>IFERROR(__xludf.DUMMYFUNCTION("REGEXREPLACE(IFERROR(MID($A26, SEARCH(""("", $A26), 100), """"), ""[()]*"", """")"),"")</f>
        <v/>
      </c>
      <c r="D26" s="9" t="s">
        <v>174</v>
      </c>
      <c r="E26" s="9" t="s">
        <v>67</v>
      </c>
    </row>
    <row r="27">
      <c r="A27" s="8" t="s">
        <v>175</v>
      </c>
      <c r="B27" s="9" t="str">
        <f t="shared" si="1"/>
        <v>Dưa chuột</v>
      </c>
      <c r="C27" s="9" t="str">
        <f>IFERROR(__xludf.DUMMYFUNCTION("REGEXREPLACE(IFERROR(MID($A27, SEARCH(""("", $A27), 100), """"), ""[()]*"", """")"),"")</f>
        <v/>
      </c>
      <c r="D27" s="9" t="s">
        <v>175</v>
      </c>
      <c r="E27" s="9" t="s">
        <v>67</v>
      </c>
    </row>
    <row r="28">
      <c r="A28" s="8" t="s">
        <v>176</v>
      </c>
      <c r="B28" s="9" t="str">
        <f t="shared" si="1"/>
        <v>Dưa gang</v>
      </c>
      <c r="C28" s="9" t="str">
        <f>IFERROR(__xludf.DUMMYFUNCTION("REGEXREPLACE(IFERROR(MID($A28, SEARCH(""("", $A28), 100), """"), ""[()]*"", """")"),"")</f>
        <v/>
      </c>
      <c r="D28" s="9" t="s">
        <v>176</v>
      </c>
      <c r="E28" s="9" t="s">
        <v>67</v>
      </c>
    </row>
    <row r="29">
      <c r="A29" s="8" t="s">
        <v>177</v>
      </c>
      <c r="B29" s="9" t="str">
        <f t="shared" si="1"/>
        <v>Đậu cô ve</v>
      </c>
      <c r="C29" s="9" t="str">
        <f>IFERROR(__xludf.DUMMYFUNCTION("REGEXREPLACE(IFERROR(MID($A29, SEARCH(""("", $A29), 100), """"), ""[()]*"", """")"),"")</f>
        <v/>
      </c>
      <c r="D29" s="9" t="s">
        <v>177</v>
      </c>
      <c r="E29" s="9" t="s">
        <v>67</v>
      </c>
    </row>
    <row r="30">
      <c r="A30" s="8" t="s">
        <v>178</v>
      </c>
      <c r="B30" s="9" t="str">
        <f t="shared" si="1"/>
        <v>Đậu đũa</v>
      </c>
      <c r="C30" s="9" t="str">
        <f>IFERROR(__xludf.DUMMYFUNCTION("REGEXREPLACE(IFERROR(MID($A30, SEARCH(""("", $A30), 100), """"), ""[()]*"", """")"),"")</f>
        <v/>
      </c>
      <c r="D30" s="9" t="s">
        <v>178</v>
      </c>
      <c r="E30" s="9" t="s">
        <v>67</v>
      </c>
    </row>
    <row r="31">
      <c r="A31" s="8" t="s">
        <v>179</v>
      </c>
      <c r="B31" s="9" t="str">
        <f t="shared" si="1"/>
        <v>Đậu Hà Lan</v>
      </c>
      <c r="C31" s="9" t="str">
        <f>IFERROR(__xludf.DUMMYFUNCTION("REGEXREPLACE(IFERROR(MID($A31, SEARCH(""("", $A31), 100), """"), ""[()]*"", """")"),"")</f>
        <v/>
      </c>
      <c r="D31" s="9" t="s">
        <v>179</v>
      </c>
      <c r="E31" s="9" t="s">
        <v>67</v>
      </c>
    </row>
    <row r="32">
      <c r="A32" s="8" t="s">
        <v>180</v>
      </c>
      <c r="B32" s="9" t="str">
        <f t="shared" si="1"/>
        <v>Đậu rồng </v>
      </c>
      <c r="C32" s="9" t="str">
        <f>IFERROR(__xludf.DUMMYFUNCTION("REGEXREPLACE(IFERROR(MID($A32, SEARCH(""("", $A32), 100), """"), ""[()]*"", """")"),"quả non")</f>
        <v>quả non</v>
      </c>
      <c r="D32" s="9" t="s">
        <v>181</v>
      </c>
      <c r="E32" s="9" t="s">
        <v>182</v>
      </c>
    </row>
    <row r="33">
      <c r="A33" s="8" t="s">
        <v>183</v>
      </c>
      <c r="B33" s="9" t="str">
        <f t="shared" si="1"/>
        <v>Đu đủ xanh</v>
      </c>
      <c r="C33" s="9" t="str">
        <f>IFERROR(__xludf.DUMMYFUNCTION("REGEXREPLACE(IFERROR(MID($A33, SEARCH(""("", $A33), 100), """"), ""[()]*"", """")"),"")</f>
        <v/>
      </c>
      <c r="D33" s="9" t="s">
        <v>183</v>
      </c>
      <c r="E33" s="9" t="s">
        <v>67</v>
      </c>
    </row>
    <row r="34">
      <c r="A34" s="8" t="s">
        <v>184</v>
      </c>
      <c r="B34" s="9" t="str">
        <f t="shared" si="1"/>
        <v>Gấc</v>
      </c>
      <c r="C34" s="9" t="str">
        <f>IFERROR(__xludf.DUMMYFUNCTION("REGEXREPLACE(IFERROR(MID($A34, SEARCH(""("", $A34), 100), """"), ""[()]*"", """")"),"")</f>
        <v/>
      </c>
      <c r="D34" s="9" t="s">
        <v>184</v>
      </c>
      <c r="E34" s="9" t="s">
        <v>67</v>
      </c>
    </row>
    <row r="35">
      <c r="A35" s="8" t="s">
        <v>185</v>
      </c>
      <c r="B35" s="9" t="str">
        <f t="shared" si="1"/>
        <v>Giá đậu tương</v>
      </c>
      <c r="C35" s="9" t="str">
        <f>IFERROR(__xludf.DUMMYFUNCTION("REGEXREPLACE(IFERROR(MID($A35, SEARCH(""("", $A35), 100), """"), ""[()]*"", """")"),"")</f>
        <v/>
      </c>
      <c r="D35" s="9" t="s">
        <v>185</v>
      </c>
      <c r="E35" s="9" t="s">
        <v>67</v>
      </c>
    </row>
    <row r="36">
      <c r="A36" s="8" t="s">
        <v>186</v>
      </c>
      <c r="B36" s="9" t="str">
        <f t="shared" si="1"/>
        <v>Giá đậu xanh</v>
      </c>
      <c r="C36" s="9" t="str">
        <f>IFERROR(__xludf.DUMMYFUNCTION("REGEXREPLACE(IFERROR(MID($A36, SEARCH(""("", $A36), 100), """"), ""[()]*"", """")"),"")</f>
        <v/>
      </c>
      <c r="D36" s="9" t="s">
        <v>186</v>
      </c>
      <c r="E36" s="9" t="s">
        <v>67</v>
      </c>
    </row>
    <row r="37">
      <c r="A37" s="8" t="s">
        <v>187</v>
      </c>
      <c r="B37" s="9" t="str">
        <f t="shared" si="1"/>
        <v>Hành củ tươi</v>
      </c>
      <c r="C37" s="9" t="str">
        <f>IFERROR(__xludf.DUMMYFUNCTION("REGEXREPLACE(IFERROR(MID($A37, SEARCH(""("", $A37), 100), """"), ""[()]*"", """")"),"")</f>
        <v/>
      </c>
      <c r="D37" s="9" t="s">
        <v>187</v>
      </c>
      <c r="E37" s="9" t="s">
        <v>67</v>
      </c>
    </row>
    <row r="38">
      <c r="A38" s="8" t="s">
        <v>188</v>
      </c>
      <c r="B38" s="9" t="str">
        <f t="shared" si="1"/>
        <v>Hành lá </v>
      </c>
      <c r="C38" s="9" t="str">
        <f>IFERROR(__xludf.DUMMYFUNCTION("REGEXREPLACE(IFERROR(MID($A38, SEARCH(""("", $A38), 100), """"), ""[()]*"", """")"),"hành hoa")</f>
        <v>hành hoa</v>
      </c>
      <c r="D38" s="9" t="s">
        <v>189</v>
      </c>
      <c r="E38" s="9" t="s">
        <v>190</v>
      </c>
    </row>
    <row r="39">
      <c r="A39" s="8" t="s">
        <v>191</v>
      </c>
      <c r="B39" s="9" t="str">
        <f t="shared" si="1"/>
        <v>Hành tây</v>
      </c>
      <c r="C39" s="9" t="str">
        <f>IFERROR(__xludf.DUMMYFUNCTION("REGEXREPLACE(IFERROR(MID($A39, SEARCH(""("", $A39), 100), """"), ""[()]*"", """")"),"")</f>
        <v/>
      </c>
      <c r="D39" s="9" t="s">
        <v>191</v>
      </c>
      <c r="E39" s="9" t="s">
        <v>67</v>
      </c>
    </row>
    <row r="40">
      <c r="A40" s="8" t="s">
        <v>192</v>
      </c>
      <c r="B40" s="9" t="str">
        <f t="shared" si="1"/>
        <v>Hạt sen tươi</v>
      </c>
      <c r="C40" s="9" t="str">
        <f>IFERROR(__xludf.DUMMYFUNCTION("REGEXREPLACE(IFERROR(MID($A40, SEARCH(""("", $A40), 100), """"), ""[()]*"", """")"),"")</f>
        <v/>
      </c>
      <c r="D40" s="9" t="s">
        <v>192</v>
      </c>
      <c r="E40" s="9" t="s">
        <v>67</v>
      </c>
    </row>
    <row r="41">
      <c r="A41" s="8" t="s">
        <v>193</v>
      </c>
      <c r="B41" s="9" t="str">
        <f t="shared" si="1"/>
        <v>Hạt sen khô</v>
      </c>
      <c r="C41" s="9" t="str">
        <f>IFERROR(__xludf.DUMMYFUNCTION("REGEXREPLACE(IFERROR(MID($A41, SEARCH(""("", $A41), 100), """"), ""[()]*"", """")"),"")</f>
        <v/>
      </c>
      <c r="D41" s="9" t="s">
        <v>193</v>
      </c>
      <c r="E41" s="9" t="s">
        <v>67</v>
      </c>
    </row>
    <row r="42">
      <c r="A42" s="8" t="s">
        <v>194</v>
      </c>
      <c r="B42" s="9" t="str">
        <f t="shared" si="1"/>
        <v>Hẹ lá</v>
      </c>
      <c r="C42" s="9" t="str">
        <f>IFERROR(__xludf.DUMMYFUNCTION("REGEXREPLACE(IFERROR(MID($A42, SEARCH(""("", $A42), 100), """"), ""[()]*"", """")"),"")</f>
        <v/>
      </c>
      <c r="D42" s="9" t="s">
        <v>194</v>
      </c>
      <c r="E42" s="9" t="s">
        <v>67</v>
      </c>
    </row>
    <row r="43">
      <c r="A43" s="8" t="s">
        <v>195</v>
      </c>
      <c r="B43" s="9" t="str">
        <f t="shared" si="1"/>
        <v>Hoa chuối</v>
      </c>
      <c r="C43" s="9" t="str">
        <f>IFERROR(__xludf.DUMMYFUNCTION("REGEXREPLACE(IFERROR(MID($A43, SEARCH(""("", $A43), 100), """"), ""[()]*"", """")"),"")</f>
        <v/>
      </c>
      <c r="D43" s="9" t="s">
        <v>195</v>
      </c>
      <c r="E43" s="9" t="s">
        <v>67</v>
      </c>
    </row>
    <row r="44">
      <c r="A44" s="8" t="s">
        <v>196</v>
      </c>
      <c r="B44" s="9" t="str">
        <f t="shared" si="1"/>
        <v>Hoa lý</v>
      </c>
      <c r="C44" s="9" t="str">
        <f>IFERROR(__xludf.DUMMYFUNCTION("REGEXREPLACE(IFERROR(MID($A44, SEARCH(""("", $A44), 100), """"), ""[()]*"", """")"),"")</f>
        <v/>
      </c>
      <c r="D44" s="9" t="s">
        <v>196</v>
      </c>
      <c r="E44" s="9" t="s">
        <v>67</v>
      </c>
    </row>
    <row r="45">
      <c r="A45" s="8" t="s">
        <v>197</v>
      </c>
      <c r="B45" s="9" t="str">
        <f t="shared" si="1"/>
        <v>Khế</v>
      </c>
      <c r="C45" s="9" t="str">
        <f>IFERROR(__xludf.DUMMYFUNCTION("REGEXREPLACE(IFERROR(MID($A45, SEARCH(""("", $A45), 100), """"), ""[()]*"", """")"),"")</f>
        <v/>
      </c>
      <c r="D45" s="9" t="s">
        <v>197</v>
      </c>
      <c r="E45" s="9" t="s">
        <v>67</v>
      </c>
    </row>
    <row r="46">
      <c r="A46" s="8" t="s">
        <v>198</v>
      </c>
      <c r="B46" s="9" t="str">
        <f t="shared" si="1"/>
        <v>Lá lốt</v>
      </c>
      <c r="C46" s="9" t="str">
        <f>IFERROR(__xludf.DUMMYFUNCTION("REGEXREPLACE(IFERROR(MID($A46, SEARCH(""("", $A46), 100), """"), ""[()]*"", """")"),"")</f>
        <v/>
      </c>
      <c r="D46" s="9" t="s">
        <v>198</v>
      </c>
      <c r="E46" s="9" t="s">
        <v>67</v>
      </c>
    </row>
    <row r="47">
      <c r="A47" s="8" t="s">
        <v>199</v>
      </c>
      <c r="B47" s="9" t="str">
        <f t="shared" si="1"/>
        <v>Lá me</v>
      </c>
      <c r="C47" s="9" t="str">
        <f>IFERROR(__xludf.DUMMYFUNCTION("REGEXREPLACE(IFERROR(MID($A47, SEARCH(""("", $A47), 100), """"), ""[()]*"", """")"),"")</f>
        <v/>
      </c>
      <c r="D47" s="9" t="s">
        <v>199</v>
      </c>
      <c r="E47" s="9" t="s">
        <v>67</v>
      </c>
    </row>
    <row r="48">
      <c r="A48" s="8" t="s">
        <v>200</v>
      </c>
      <c r="B48" s="9" t="str">
        <f t="shared" si="1"/>
        <v>Lá mơ lông</v>
      </c>
      <c r="C48" s="9" t="str">
        <f>IFERROR(__xludf.DUMMYFUNCTION("REGEXREPLACE(IFERROR(MID($A48, SEARCH(""("", $A48), 100), """"), ""[()]*"", """")"),"")</f>
        <v/>
      </c>
      <c r="D48" s="9" t="s">
        <v>200</v>
      </c>
      <c r="E48" s="9" t="s">
        <v>67</v>
      </c>
    </row>
    <row r="49">
      <c r="A49" s="8" t="s">
        <v>201</v>
      </c>
      <c r="B49" s="9" t="str">
        <f t="shared" si="1"/>
        <v>Lá sắn tươi</v>
      </c>
      <c r="C49" s="9" t="str">
        <f>IFERROR(__xludf.DUMMYFUNCTION("REGEXREPLACE(IFERROR(MID($A49, SEARCH(""("", $A49), 100), """"), ""[()]*"", """")"),"")</f>
        <v/>
      </c>
      <c r="D49" s="9" t="s">
        <v>201</v>
      </c>
      <c r="E49" s="9" t="s">
        <v>67</v>
      </c>
    </row>
    <row r="50">
      <c r="A50" s="8" t="s">
        <v>202</v>
      </c>
      <c r="B50" s="9" t="str">
        <f t="shared" si="1"/>
        <v>Măng chua</v>
      </c>
      <c r="C50" s="9" t="str">
        <f>IFERROR(__xludf.DUMMYFUNCTION("REGEXREPLACE(IFERROR(MID($A50, SEARCH(""("", $A50), 100), """"), ""[()]*"", """")"),"")</f>
        <v/>
      </c>
      <c r="D50" s="9" t="s">
        <v>202</v>
      </c>
      <c r="E50" s="9" t="s">
        <v>67</v>
      </c>
    </row>
    <row r="51">
      <c r="A51" s="8" t="s">
        <v>203</v>
      </c>
      <c r="B51" s="9" t="str">
        <f t="shared" si="1"/>
        <v>Măng khô</v>
      </c>
      <c r="C51" s="9" t="str">
        <f>IFERROR(__xludf.DUMMYFUNCTION("REGEXREPLACE(IFERROR(MID($A51, SEARCH(""("", $A51), 100), """"), ""[()]*"", """")"),"")</f>
        <v/>
      </c>
      <c r="D51" s="9" t="s">
        <v>203</v>
      </c>
      <c r="E51" s="9" t="s">
        <v>67</v>
      </c>
    </row>
    <row r="52">
      <c r="A52" s="8" t="s">
        <v>204</v>
      </c>
      <c r="B52" s="9" t="str">
        <f t="shared" si="1"/>
        <v>Măng tây</v>
      </c>
      <c r="C52" s="9" t="str">
        <f>IFERROR(__xludf.DUMMYFUNCTION("REGEXREPLACE(IFERROR(MID($A52, SEARCH(""("", $A52), 100), """"), ""[()]*"", """")"),"")</f>
        <v/>
      </c>
      <c r="D52" s="9" t="s">
        <v>204</v>
      </c>
      <c r="E52" s="9" t="s">
        <v>67</v>
      </c>
    </row>
    <row r="53">
      <c r="A53" s="8" t="s">
        <v>205</v>
      </c>
      <c r="B53" s="9" t="str">
        <f t="shared" si="1"/>
        <v>Mang tre</v>
      </c>
      <c r="C53" s="9" t="str">
        <f>IFERROR(__xludf.DUMMYFUNCTION("REGEXREPLACE(IFERROR(MID($A53, SEARCH(""("", $A53), 100), """"), ""[()]*"", """")"),"")</f>
        <v/>
      </c>
      <c r="D53" s="9" t="s">
        <v>205</v>
      </c>
      <c r="E53" s="9" t="s">
        <v>67</v>
      </c>
    </row>
    <row r="54">
      <c r="A54" s="8" t="s">
        <v>206</v>
      </c>
      <c r="B54" s="9" t="str">
        <f t="shared" si="1"/>
        <v>Mướp</v>
      </c>
      <c r="C54" s="9" t="str">
        <f>IFERROR(__xludf.DUMMYFUNCTION("REGEXREPLACE(IFERROR(MID($A54, SEARCH(""("", $A54), 100), """"), ""[()]*"", """")"),"")</f>
        <v/>
      </c>
      <c r="D54" s="9" t="s">
        <v>206</v>
      </c>
      <c r="E54" s="9" t="s">
        <v>67</v>
      </c>
    </row>
    <row r="55">
      <c r="A55" s="8" t="s">
        <v>207</v>
      </c>
      <c r="B55" s="9" t="str">
        <f t="shared" si="1"/>
        <v>Mướp đắng</v>
      </c>
      <c r="C55" s="9" t="str">
        <f>IFERROR(__xludf.DUMMYFUNCTION("REGEXREPLACE(IFERROR(MID($A55, SEARCH(""("", $A55), 100), """"), ""[()]*"", """")"),"")</f>
        <v/>
      </c>
      <c r="D55" s="9" t="s">
        <v>207</v>
      </c>
      <c r="E55" s="9" t="s">
        <v>67</v>
      </c>
    </row>
    <row r="56">
      <c r="A56" s="8" t="s">
        <v>208</v>
      </c>
      <c r="B56" s="9" t="str">
        <f t="shared" si="1"/>
        <v>Mướp Nhật bản</v>
      </c>
      <c r="C56" s="9" t="str">
        <f>IFERROR(__xludf.DUMMYFUNCTION("REGEXREPLACE(IFERROR(MID($A56, SEARCH(""("", $A56), 100), """"), ""[()]*"", """")"),"")</f>
        <v/>
      </c>
      <c r="D56" s="9" t="s">
        <v>208</v>
      </c>
      <c r="E56" s="9" t="s">
        <v>67</v>
      </c>
    </row>
    <row r="57">
      <c r="A57" s="8" t="s">
        <v>209</v>
      </c>
      <c r="B57" s="9" t="str">
        <f t="shared" si="1"/>
        <v>Ngải cứu</v>
      </c>
      <c r="C57" s="9" t="str">
        <f>IFERROR(__xludf.DUMMYFUNCTION("REGEXREPLACE(IFERROR(MID($A57, SEARCH(""("", $A57), 100), """"), ""[()]*"", """")"),"")</f>
        <v/>
      </c>
      <c r="D57" s="9" t="s">
        <v>209</v>
      </c>
      <c r="E57" s="9" t="s">
        <v>67</v>
      </c>
    </row>
    <row r="58">
      <c r="A58" s="8" t="s">
        <v>210</v>
      </c>
      <c r="B58" s="9" t="str">
        <f t="shared" si="1"/>
        <v>Ngô bao tử</v>
      </c>
      <c r="C58" s="9" t="str">
        <f>IFERROR(__xludf.DUMMYFUNCTION("REGEXREPLACE(IFERROR(MID($A58, SEARCH(""("", $A58), 100), """"), ""[()]*"", """")"),"")</f>
        <v/>
      </c>
      <c r="D58" s="9" t="s">
        <v>210</v>
      </c>
      <c r="E58" s="9" t="s">
        <v>67</v>
      </c>
    </row>
    <row r="59">
      <c r="A59" s="8" t="s">
        <v>211</v>
      </c>
      <c r="B59" s="9" t="str">
        <f t="shared" si="1"/>
        <v>Ngó sen</v>
      </c>
      <c r="C59" s="9" t="str">
        <f>IFERROR(__xludf.DUMMYFUNCTION("REGEXREPLACE(IFERROR(MID($A59, SEARCH(""("", $A59), 100), """"), ""[()]*"", """")"),"")</f>
        <v/>
      </c>
      <c r="D59" s="9" t="s">
        <v>211</v>
      </c>
      <c r="E59" s="9" t="s">
        <v>67</v>
      </c>
    </row>
    <row r="60">
      <c r="A60" s="8" t="s">
        <v>212</v>
      </c>
      <c r="B60" s="9" t="str">
        <f t="shared" si="1"/>
        <v>Nụ mướp</v>
      </c>
      <c r="C60" s="9" t="str">
        <f>IFERROR(__xludf.DUMMYFUNCTION("REGEXREPLACE(IFERROR(MID($A60, SEARCH(""("", $A60), 100), """"), ""[()]*"", """")"),"")</f>
        <v/>
      </c>
      <c r="D60" s="9" t="s">
        <v>212</v>
      </c>
      <c r="E60" s="9" t="s">
        <v>67</v>
      </c>
    </row>
    <row r="61">
      <c r="A61" s="8" t="s">
        <v>213</v>
      </c>
      <c r="B61" s="9" t="str">
        <f t="shared" si="1"/>
        <v>Ớt đỏ to</v>
      </c>
      <c r="C61" s="9" t="str">
        <f>IFERROR(__xludf.DUMMYFUNCTION("REGEXREPLACE(IFERROR(MID($A61, SEARCH(""("", $A61), 100), """"), ""[()]*"", """")"),"")</f>
        <v/>
      </c>
      <c r="D61" s="9" t="s">
        <v>213</v>
      </c>
      <c r="E61" s="9" t="s">
        <v>67</v>
      </c>
    </row>
    <row r="62">
      <c r="A62" s="8" t="s">
        <v>214</v>
      </c>
      <c r="B62" s="9" t="str">
        <f t="shared" si="1"/>
        <v>Ớt vàng to</v>
      </c>
      <c r="C62" s="9" t="str">
        <f>IFERROR(__xludf.DUMMYFUNCTION("REGEXREPLACE(IFERROR(MID($A62, SEARCH(""("", $A62), 100), """"), ""[()]*"", """")"),"")</f>
        <v/>
      </c>
      <c r="D62" s="9" t="s">
        <v>214</v>
      </c>
      <c r="E62" s="9" t="s">
        <v>67</v>
      </c>
    </row>
    <row r="63">
      <c r="A63" s="8" t="s">
        <v>215</v>
      </c>
      <c r="B63" s="9" t="str">
        <f t="shared" si="1"/>
        <v>Ớt xanh to</v>
      </c>
      <c r="C63" s="9" t="str">
        <f>IFERROR(__xludf.DUMMYFUNCTION("REGEXREPLACE(IFERROR(MID($A63, SEARCH(""("", $A63), 100), """"), ""[()]*"", """")"),"")</f>
        <v/>
      </c>
      <c r="D63" s="9" t="s">
        <v>215</v>
      </c>
      <c r="E63" s="9" t="s">
        <v>67</v>
      </c>
    </row>
    <row r="64">
      <c r="A64" s="8" t="s">
        <v>216</v>
      </c>
      <c r="B64" s="9" t="str">
        <f t="shared" si="1"/>
        <v>Quả dọc</v>
      </c>
      <c r="C64" s="9" t="str">
        <f>IFERROR(__xludf.DUMMYFUNCTION("REGEXREPLACE(IFERROR(MID($A64, SEARCH(""("", $A64), 100), """"), ""[()]*"", """")"),"")</f>
        <v/>
      </c>
      <c r="D64" s="9" t="s">
        <v>216</v>
      </c>
      <c r="E64" s="9" t="s">
        <v>67</v>
      </c>
    </row>
    <row r="65">
      <c r="A65" s="8" t="s">
        <v>217</v>
      </c>
      <c r="B65" s="9" t="str">
        <f t="shared" si="1"/>
        <v>Quả me chua</v>
      </c>
      <c r="C65" s="9" t="str">
        <f>IFERROR(__xludf.DUMMYFUNCTION("REGEXREPLACE(IFERROR(MID($A65, SEARCH(""("", $A65), 100), """"), ""[()]*"", """")"),"")</f>
        <v/>
      </c>
      <c r="D65" s="9" t="s">
        <v>217</v>
      </c>
      <c r="E65" s="9" t="s">
        <v>67</v>
      </c>
    </row>
    <row r="66">
      <c r="A66" s="8" t="s">
        <v>218</v>
      </c>
      <c r="B66" s="9" t="str">
        <f t="shared" si="1"/>
        <v>Rau bí</v>
      </c>
      <c r="C66" s="9" t="str">
        <f>IFERROR(__xludf.DUMMYFUNCTION("REGEXREPLACE(IFERROR(MID($A66, SEARCH(""("", $A66), 100), """"), ""[()]*"", """")"),"")</f>
        <v/>
      </c>
      <c r="D66" s="9" t="s">
        <v>218</v>
      </c>
      <c r="E66" s="9" t="s">
        <v>67</v>
      </c>
    </row>
    <row r="67">
      <c r="A67" s="8" t="s">
        <v>219</v>
      </c>
      <c r="B67" s="9" t="str">
        <f t="shared" si="1"/>
        <v>Rau câu khô</v>
      </c>
      <c r="C67" s="9" t="str">
        <f>IFERROR(__xludf.DUMMYFUNCTION("REGEXREPLACE(IFERROR(MID($A67, SEARCH(""("", $A67), 100), """"), ""[()]*"", """")"),"")</f>
        <v/>
      </c>
      <c r="D67" s="9" t="s">
        <v>219</v>
      </c>
      <c r="E67" s="9" t="s">
        <v>67</v>
      </c>
    </row>
    <row r="68">
      <c r="A68" s="8" t="s">
        <v>220</v>
      </c>
      <c r="B68" s="9" t="str">
        <f t="shared" si="1"/>
        <v>Rau câu tươi</v>
      </c>
      <c r="C68" s="9" t="str">
        <f>IFERROR(__xludf.DUMMYFUNCTION("REGEXREPLACE(IFERROR(MID($A68, SEARCH(""("", $A68), 100), """"), ""[()]*"", """")"),"")</f>
        <v/>
      </c>
      <c r="D68" s="9" t="s">
        <v>220</v>
      </c>
      <c r="E68" s="9" t="s">
        <v>67</v>
      </c>
    </row>
    <row r="69">
      <c r="A69" s="8" t="s">
        <v>221</v>
      </c>
      <c r="B69" s="9" t="str">
        <f t="shared" si="1"/>
        <v>Rau diếp</v>
      </c>
      <c r="C69" s="9" t="str">
        <f>IFERROR(__xludf.DUMMYFUNCTION("REGEXREPLACE(IFERROR(MID($A69, SEARCH(""("", $A69), 100), """"), ""[()]*"", """")"),"")</f>
        <v/>
      </c>
      <c r="D69" s="9" t="s">
        <v>221</v>
      </c>
      <c r="E69" s="9" t="s">
        <v>67</v>
      </c>
    </row>
    <row r="70">
      <c r="A70" s="8" t="s">
        <v>222</v>
      </c>
      <c r="B70" s="9" t="str">
        <f t="shared" si="1"/>
        <v>Rau đay</v>
      </c>
      <c r="C70" s="9" t="str">
        <f>IFERROR(__xludf.DUMMYFUNCTION("REGEXREPLACE(IFERROR(MID($A70, SEARCH(""("", $A70), 100), """"), ""[()]*"", """")"),"")</f>
        <v/>
      </c>
      <c r="D70" s="9" t="s">
        <v>222</v>
      </c>
      <c r="E70" s="9" t="s">
        <v>67</v>
      </c>
    </row>
    <row r="71">
      <c r="A71" s="8" t="s">
        <v>223</v>
      </c>
      <c r="B71" s="9" t="str">
        <f t="shared" si="1"/>
        <v>Rau giấp cá, diếp cá</v>
      </c>
      <c r="C71" s="9" t="str">
        <f>IFERROR(__xludf.DUMMYFUNCTION("REGEXREPLACE(IFERROR(MID($A71, SEARCH(""("", $A71), 100), """"), ""[()]*"", """")"),"")</f>
        <v/>
      </c>
      <c r="D71" s="9" t="s">
        <v>223</v>
      </c>
      <c r="E71" s="9" t="s">
        <v>67</v>
      </c>
    </row>
    <row r="72">
      <c r="A72" s="8" t="s">
        <v>224</v>
      </c>
      <c r="B72" s="9" t="str">
        <f t="shared" si="1"/>
        <v>Rau giền cơm</v>
      </c>
      <c r="C72" s="9" t="str">
        <f>IFERROR(__xludf.DUMMYFUNCTION("REGEXREPLACE(IFERROR(MID($A72, SEARCH(""("", $A72), 100), """"), ""[()]*"", """")"),"")</f>
        <v/>
      </c>
      <c r="D72" s="9" t="s">
        <v>224</v>
      </c>
      <c r="E72" s="9" t="s">
        <v>67</v>
      </c>
    </row>
    <row r="73">
      <c r="A73" s="8" t="s">
        <v>225</v>
      </c>
      <c r="B73" s="9" t="str">
        <f t="shared" si="1"/>
        <v>Rau giền đỏ</v>
      </c>
      <c r="C73" s="9" t="str">
        <f>IFERROR(__xludf.DUMMYFUNCTION("REGEXREPLACE(IFERROR(MID($A73, SEARCH(""("", $A73), 100), """"), ""[()]*"", """")"),"")</f>
        <v/>
      </c>
      <c r="D73" s="9" t="s">
        <v>225</v>
      </c>
      <c r="E73" s="9" t="s">
        <v>67</v>
      </c>
    </row>
    <row r="74">
      <c r="A74" s="8" t="s">
        <v>226</v>
      </c>
      <c r="B74" s="9" t="str">
        <f t="shared" si="1"/>
        <v>Rau giền trắng</v>
      </c>
      <c r="C74" s="9" t="str">
        <f>IFERROR(__xludf.DUMMYFUNCTION("REGEXREPLACE(IFERROR(MID($A74, SEARCH(""("", $A74), 100), """"), ""[()]*"", """")"),"")</f>
        <v/>
      </c>
      <c r="D74" s="9" t="s">
        <v>226</v>
      </c>
      <c r="E74" s="9" t="s">
        <v>67</v>
      </c>
    </row>
    <row r="75">
      <c r="A75" s="8" t="s">
        <v>227</v>
      </c>
      <c r="B75" s="9" t="str">
        <f t="shared" si="1"/>
        <v>Rau húng</v>
      </c>
      <c r="C75" s="9" t="str">
        <f>IFERROR(__xludf.DUMMYFUNCTION("REGEXREPLACE(IFERROR(MID($A75, SEARCH(""("", $A75), 100), """"), ""[()]*"", """")"),"")</f>
        <v/>
      </c>
      <c r="D75" s="9" t="s">
        <v>227</v>
      </c>
      <c r="E75" s="9" t="s">
        <v>67</v>
      </c>
    </row>
    <row r="76">
      <c r="A76" s="8" t="s">
        <v>228</v>
      </c>
      <c r="B76" s="9" t="str">
        <f t="shared" si="1"/>
        <v>Rau khoai lang</v>
      </c>
      <c r="C76" s="9" t="str">
        <f>IFERROR(__xludf.DUMMYFUNCTION("REGEXREPLACE(IFERROR(MID($A76, SEARCH(""("", $A76), 100), """"), ""[()]*"", """")"),"")</f>
        <v/>
      </c>
      <c r="D76" s="9" t="s">
        <v>228</v>
      </c>
      <c r="E76" s="9" t="s">
        <v>67</v>
      </c>
    </row>
    <row r="77">
      <c r="A77" s="8" t="s">
        <v>229</v>
      </c>
      <c r="B77" s="9" t="str">
        <f t="shared" si="1"/>
        <v>Rau kinh giới</v>
      </c>
      <c r="C77" s="9" t="str">
        <f>IFERROR(__xludf.DUMMYFUNCTION("REGEXREPLACE(IFERROR(MID($A77, SEARCH(""("", $A77), 100), """"), ""[()]*"", """")"),"")</f>
        <v/>
      </c>
      <c r="D77" s="9" t="s">
        <v>229</v>
      </c>
      <c r="E77" s="9" t="s">
        <v>67</v>
      </c>
    </row>
    <row r="78">
      <c r="A78" s="8" t="s">
        <v>230</v>
      </c>
      <c r="B78" s="9" t="str">
        <f t="shared" si="1"/>
        <v>Rau má rừng</v>
      </c>
      <c r="C78" s="9" t="str">
        <f>IFERROR(__xludf.DUMMYFUNCTION("REGEXREPLACE(IFERROR(MID($A78, SEARCH(""("", $A78), 100), """"), ""[()]*"", """")"),"")</f>
        <v/>
      </c>
      <c r="D78" s="9" t="s">
        <v>230</v>
      </c>
      <c r="E78" s="9" t="s">
        <v>67</v>
      </c>
    </row>
    <row r="79">
      <c r="A79" s="8" t="s">
        <v>231</v>
      </c>
      <c r="B79" s="9" t="str">
        <f t="shared" si="1"/>
        <v>Rau má, má mơ</v>
      </c>
      <c r="C79" s="9" t="str">
        <f>IFERROR(__xludf.DUMMYFUNCTION("REGEXREPLACE(IFERROR(MID($A79, SEARCH(""("", $A79), 100), """"), ""[()]*"", """")"),"")</f>
        <v/>
      </c>
      <c r="D79" s="9" t="s">
        <v>231</v>
      </c>
      <c r="E79" s="9" t="s">
        <v>67</v>
      </c>
    </row>
    <row r="80">
      <c r="A80" s="8" t="s">
        <v>232</v>
      </c>
      <c r="B80" s="9" t="str">
        <f t="shared" si="1"/>
        <v>Rau mồng tơi</v>
      </c>
      <c r="C80" s="9" t="str">
        <f>IFERROR(__xludf.DUMMYFUNCTION("REGEXREPLACE(IFERROR(MID($A80, SEARCH(""("", $A80), 100), """"), ""[()]*"", """")"),"")</f>
        <v/>
      </c>
      <c r="D80" s="9" t="s">
        <v>232</v>
      </c>
      <c r="E80" s="9" t="s">
        <v>67</v>
      </c>
    </row>
    <row r="81">
      <c r="A81" s="8" t="s">
        <v>233</v>
      </c>
      <c r="B81" s="9" t="str">
        <f t="shared" si="1"/>
        <v>Rau mùi</v>
      </c>
      <c r="C81" s="9" t="str">
        <f>IFERROR(__xludf.DUMMYFUNCTION("REGEXREPLACE(IFERROR(MID($A81, SEARCH(""("", $A81), 100), """"), ""[()]*"", """")"),"")</f>
        <v/>
      </c>
      <c r="D81" s="9" t="s">
        <v>233</v>
      </c>
      <c r="E81" s="9" t="s">
        <v>67</v>
      </c>
    </row>
    <row r="82">
      <c r="A82" s="8" t="s">
        <v>234</v>
      </c>
      <c r="B82" s="9" t="str">
        <f t="shared" si="1"/>
        <v>Rau mùi tàu</v>
      </c>
      <c r="C82" s="9" t="str">
        <f>IFERROR(__xludf.DUMMYFUNCTION("REGEXREPLACE(IFERROR(MID($A82, SEARCH(""("", $A82), 100), """"), ""[()]*"", """")"),"")</f>
        <v/>
      </c>
      <c r="D82" s="9" t="s">
        <v>234</v>
      </c>
      <c r="E82" s="9" t="s">
        <v>67</v>
      </c>
    </row>
    <row r="83">
      <c r="A83" s="8" t="s">
        <v>235</v>
      </c>
      <c r="B83" s="9" t="str">
        <f t="shared" si="1"/>
        <v>Rau muống</v>
      </c>
      <c r="C83" s="9" t="str">
        <f>IFERROR(__xludf.DUMMYFUNCTION("REGEXREPLACE(IFERROR(MID($A83, SEARCH(""("", $A83), 100), """"), ""[()]*"", """")"),"")</f>
        <v/>
      </c>
      <c r="D83" s="9" t="s">
        <v>235</v>
      </c>
      <c r="E83" s="9" t="s">
        <v>67</v>
      </c>
    </row>
    <row r="84">
      <c r="A84" s="8" t="s">
        <v>236</v>
      </c>
      <c r="B84" s="9" t="str">
        <f t="shared" si="1"/>
        <v>Rau muống khô</v>
      </c>
      <c r="C84" s="9" t="str">
        <f>IFERROR(__xludf.DUMMYFUNCTION("REGEXREPLACE(IFERROR(MID($A84, SEARCH(""("", $A84), 100), """"), ""[()]*"", """")"),"")</f>
        <v/>
      </c>
      <c r="D84" s="9" t="s">
        <v>236</v>
      </c>
      <c r="E84" s="9" t="s">
        <v>67</v>
      </c>
    </row>
    <row r="85">
      <c r="A85" s="8" t="s">
        <v>237</v>
      </c>
      <c r="B85" s="9" t="str">
        <f t="shared" si="1"/>
        <v>Rau ngồ</v>
      </c>
      <c r="C85" s="9" t="str">
        <f>IFERROR(__xludf.DUMMYFUNCTION("REGEXREPLACE(IFERROR(MID($A85, SEARCH(""("", $A85), 100), """"), ""[()]*"", """")"),"")</f>
        <v/>
      </c>
      <c r="D85" s="9" t="s">
        <v>237</v>
      </c>
      <c r="E85" s="9" t="s">
        <v>67</v>
      </c>
    </row>
    <row r="86">
      <c r="A86" s="8" t="s">
        <v>238</v>
      </c>
      <c r="B86" s="9" t="str">
        <f t="shared" si="1"/>
        <v>Rau ngót</v>
      </c>
      <c r="C86" s="9" t="str">
        <f>IFERROR(__xludf.DUMMYFUNCTION("REGEXREPLACE(IFERROR(MID($A86, SEARCH(""("", $A86), 100), """"), ""[()]*"", """")"),"")</f>
        <v/>
      </c>
      <c r="D86" s="9" t="s">
        <v>238</v>
      </c>
      <c r="E86" s="9" t="s">
        <v>67</v>
      </c>
    </row>
    <row r="87">
      <c r="A87" s="8" t="s">
        <v>239</v>
      </c>
      <c r="B87" s="9" t="str">
        <f t="shared" si="1"/>
        <v>Rau ngót khô</v>
      </c>
      <c r="C87" s="9" t="str">
        <f>IFERROR(__xludf.DUMMYFUNCTION("REGEXREPLACE(IFERROR(MID($A87, SEARCH(""("", $A87), 100), """"), ""[()]*"", """")"),"")</f>
        <v/>
      </c>
      <c r="D87" s="9" t="s">
        <v>239</v>
      </c>
      <c r="E87" s="9" t="s">
        <v>67</v>
      </c>
    </row>
    <row r="88">
      <c r="A88" s="8" t="s">
        <v>240</v>
      </c>
      <c r="B88" s="9" t="str">
        <f t="shared" si="1"/>
        <v>Rau răm</v>
      </c>
      <c r="C88" s="9" t="str">
        <f>IFERROR(__xludf.DUMMYFUNCTION("REGEXREPLACE(IFERROR(MID($A88, SEARCH(""("", $A88), 100), """"), ""[()]*"", """")"),"")</f>
        <v/>
      </c>
      <c r="D88" s="9" t="s">
        <v>240</v>
      </c>
      <c r="E88" s="9" t="s">
        <v>67</v>
      </c>
    </row>
    <row r="89">
      <c r="A89" s="8" t="s">
        <v>241</v>
      </c>
      <c r="B89" s="9" t="str">
        <f t="shared" si="1"/>
        <v>Rau rút</v>
      </c>
      <c r="C89" s="9" t="str">
        <f>IFERROR(__xludf.DUMMYFUNCTION("REGEXREPLACE(IFERROR(MID($A89, SEARCH(""("", $A89), 100), """"), ""[()]*"", """")"),"")</f>
        <v/>
      </c>
      <c r="D89" s="9" t="s">
        <v>241</v>
      </c>
      <c r="E89" s="9" t="s">
        <v>67</v>
      </c>
    </row>
    <row r="90">
      <c r="A90" s="8" t="s">
        <v>242</v>
      </c>
      <c r="B90" s="9" t="str">
        <f t="shared" si="1"/>
        <v>Rau sà lách</v>
      </c>
      <c r="C90" s="9" t="str">
        <f>IFERROR(__xludf.DUMMYFUNCTION("REGEXREPLACE(IFERROR(MID($A90, SEARCH(""("", $A90), 100), """"), ""[()]*"", """")"),"")</f>
        <v/>
      </c>
      <c r="D90" s="9" t="s">
        <v>242</v>
      </c>
      <c r="E90" s="9" t="s">
        <v>67</v>
      </c>
    </row>
    <row r="91">
      <c r="A91" s="8" t="s">
        <v>243</v>
      </c>
      <c r="B91" s="9" t="str">
        <f t="shared" si="1"/>
        <v>Rau sam</v>
      </c>
      <c r="C91" s="9" t="str">
        <f>IFERROR(__xludf.DUMMYFUNCTION("REGEXREPLACE(IFERROR(MID($A91, SEARCH(""("", $A91), 100), """"), ""[()]*"", """")"),"")</f>
        <v/>
      </c>
      <c r="D91" s="9" t="s">
        <v>243</v>
      </c>
      <c r="E91" s="9" t="s">
        <v>67</v>
      </c>
    </row>
    <row r="92">
      <c r="A92" s="8" t="s">
        <v>244</v>
      </c>
      <c r="B92" s="9" t="str">
        <f t="shared" si="1"/>
        <v>Rau sắng</v>
      </c>
      <c r="C92" s="9" t="str">
        <f>IFERROR(__xludf.DUMMYFUNCTION("REGEXREPLACE(IFERROR(MID($A92, SEARCH(""("", $A92), 100), """"), ""[()]*"", """")"),"")</f>
        <v/>
      </c>
      <c r="D92" s="9" t="s">
        <v>244</v>
      </c>
      <c r="E92" s="9" t="s">
        <v>67</v>
      </c>
    </row>
    <row r="93">
      <c r="A93" s="8" t="s">
        <v>245</v>
      </c>
      <c r="B93" s="9" t="str">
        <f t="shared" si="1"/>
        <v>Rau tàu bay</v>
      </c>
      <c r="C93" s="9" t="str">
        <f>IFERROR(__xludf.DUMMYFUNCTION("REGEXREPLACE(IFERROR(MID($A93, SEARCH(""("", $A93), 100), """"), ""[()]*"", """")"),"")</f>
        <v/>
      </c>
      <c r="D93" s="9" t="s">
        <v>245</v>
      </c>
      <c r="E93" s="9" t="s">
        <v>67</v>
      </c>
    </row>
    <row r="94">
      <c r="A94" s="8" t="s">
        <v>246</v>
      </c>
      <c r="B94" s="9" t="str">
        <f t="shared" si="1"/>
        <v>Rau thơm</v>
      </c>
      <c r="C94" s="9" t="str">
        <f>IFERROR(__xludf.DUMMYFUNCTION("REGEXREPLACE(IFERROR(MID($A94, SEARCH(""("", $A94), 100), """"), ""[()]*"", """")"),"")</f>
        <v/>
      </c>
      <c r="D94" s="9" t="s">
        <v>246</v>
      </c>
      <c r="E94" s="9" t="s">
        <v>67</v>
      </c>
    </row>
    <row r="95">
      <c r="A95" s="8" t="s">
        <v>247</v>
      </c>
      <c r="B95" s="9" t="str">
        <f t="shared" si="1"/>
        <v>Sấu xanh</v>
      </c>
      <c r="C95" s="9" t="str">
        <f>IFERROR(__xludf.DUMMYFUNCTION("REGEXREPLACE(IFERROR(MID($A95, SEARCH(""("", $A95), 100), """"), ""[()]*"", """")"),"")</f>
        <v/>
      </c>
      <c r="D95" s="9" t="s">
        <v>247</v>
      </c>
      <c r="E95" s="9" t="s">
        <v>67</v>
      </c>
    </row>
    <row r="96">
      <c r="A96" s="8" t="s">
        <v>248</v>
      </c>
      <c r="B96" s="9" t="str">
        <f t="shared" si="1"/>
        <v>Su hào</v>
      </c>
      <c r="C96" s="9" t="str">
        <f>IFERROR(__xludf.DUMMYFUNCTION("REGEXREPLACE(IFERROR(MID($A96, SEARCH(""("", $A96), 100), """"), ""[()]*"", """")"),"")</f>
        <v/>
      </c>
      <c r="D96" s="9" t="s">
        <v>248</v>
      </c>
      <c r="E96" s="9" t="s">
        <v>67</v>
      </c>
    </row>
    <row r="97">
      <c r="A97" s="8" t="s">
        <v>249</v>
      </c>
      <c r="B97" s="9" t="str">
        <f t="shared" si="1"/>
        <v>Su hào khô</v>
      </c>
      <c r="C97" s="9" t="str">
        <f>IFERROR(__xludf.DUMMYFUNCTION("REGEXREPLACE(IFERROR(MID($A97, SEARCH(""("", $A97), 100), """"), ""[()]*"", """")"),"")</f>
        <v/>
      </c>
      <c r="D97" s="9" t="s">
        <v>249</v>
      </c>
      <c r="E97" s="9" t="s">
        <v>67</v>
      </c>
    </row>
    <row r="98">
      <c r="A98" s="8" t="s">
        <v>250</v>
      </c>
      <c r="B98" s="9" t="str">
        <f t="shared" si="1"/>
        <v>Su su</v>
      </c>
      <c r="C98" s="9" t="str">
        <f>IFERROR(__xludf.DUMMYFUNCTION("REGEXREPLACE(IFERROR(MID($A98, SEARCH(""("", $A98), 100), """"), ""[()]*"", """")"),"")</f>
        <v/>
      </c>
      <c r="D98" s="9" t="s">
        <v>250</v>
      </c>
      <c r="E98" s="9" t="s">
        <v>67</v>
      </c>
    </row>
    <row r="99">
      <c r="A99" s="8" t="s">
        <v>251</v>
      </c>
      <c r="B99" s="9" t="str">
        <f t="shared" si="1"/>
        <v>Súp lo trắng</v>
      </c>
      <c r="C99" s="9" t="str">
        <f>IFERROR(__xludf.DUMMYFUNCTION("REGEXREPLACE(IFERROR(MID($A99, SEARCH(""("", $A99), 100), """"), ""[()]*"", """")"),"")</f>
        <v/>
      </c>
      <c r="D99" s="9" t="s">
        <v>251</v>
      </c>
      <c r="E99" s="9" t="s">
        <v>67</v>
      </c>
    </row>
    <row r="100">
      <c r="A100" s="8" t="s">
        <v>252</v>
      </c>
      <c r="B100" s="9" t="str">
        <f t="shared" si="1"/>
        <v>Súp lơ xanh</v>
      </c>
      <c r="C100" s="9" t="str">
        <f>IFERROR(__xludf.DUMMYFUNCTION("REGEXREPLACE(IFERROR(MID($A100, SEARCH(""("", $A100), 100), """"), ""[()]*"", """")"),"")</f>
        <v/>
      </c>
      <c r="D100" s="9" t="s">
        <v>252</v>
      </c>
      <c r="E100" s="9" t="s">
        <v>67</v>
      </c>
    </row>
    <row r="101">
      <c r="A101" s="8" t="s">
        <v>253</v>
      </c>
      <c r="B101" s="9" t="str">
        <f t="shared" si="1"/>
        <v>Thìa là</v>
      </c>
      <c r="C101" s="9" t="str">
        <f>IFERROR(__xludf.DUMMYFUNCTION("REGEXREPLACE(IFERROR(MID($A101, SEARCH(""("", $A101), 100), """"), ""[()]*"", """")"),"")</f>
        <v/>
      </c>
      <c r="D101" s="9" t="s">
        <v>253</v>
      </c>
      <c r="E101" s="9" t="s">
        <v>67</v>
      </c>
    </row>
    <row r="102">
      <c r="A102" s="8" t="s">
        <v>254</v>
      </c>
      <c r="B102" s="9" t="str">
        <f t="shared" si="1"/>
        <v>Tía tô</v>
      </c>
      <c r="C102" s="9" t="str">
        <f>IFERROR(__xludf.DUMMYFUNCTION("REGEXREPLACE(IFERROR(MID($A102, SEARCH(""("", $A102), 100), """"), ""[()]*"", """")"),"")</f>
        <v/>
      </c>
      <c r="D102" s="9" t="s">
        <v>254</v>
      </c>
      <c r="E102" s="9" t="s">
        <v>67</v>
      </c>
    </row>
    <row r="103">
      <c r="A103" s="8" t="s">
        <v>255</v>
      </c>
      <c r="B103" s="9" t="str">
        <f t="shared" si="1"/>
        <v>Tỏi ta</v>
      </c>
      <c r="C103" s="9" t="str">
        <f>IFERROR(__xludf.DUMMYFUNCTION("REGEXREPLACE(IFERROR(MID($A103, SEARCH(""("", $A103), 100), """"), ""[()]*"", """")"),"")</f>
        <v/>
      </c>
      <c r="D103" s="9" t="s">
        <v>255</v>
      </c>
      <c r="E103" s="9" t="s">
        <v>67</v>
      </c>
    </row>
    <row r="104">
      <c r="A104" s="8" t="s">
        <v>256</v>
      </c>
      <c r="B104" s="9" t="str">
        <f t="shared" si="1"/>
        <v>Tỏi tây </v>
      </c>
      <c r="C104" s="9" t="str">
        <f>IFERROR(__xludf.DUMMYFUNCTION("REGEXREPLACE(IFERROR(MID($A104, SEARCH(""("", $A104), 100), """"), ""[()]*"", """")"),"cả lá")</f>
        <v>cả lá</v>
      </c>
      <c r="D104" s="9" t="s">
        <v>257</v>
      </c>
      <c r="E104" s="9" t="s">
        <v>258</v>
      </c>
    </row>
    <row r="105">
      <c r="A105" s="8" t="s">
        <v>259</v>
      </c>
      <c r="B105" s="9" t="str">
        <f t="shared" si="1"/>
        <v>Trấm đen chín</v>
      </c>
      <c r="C105" s="9" t="str">
        <f>IFERROR(__xludf.DUMMYFUNCTION("REGEXREPLACE(IFERROR(MID($A105, SEARCH(""("", $A105), 100), """"), ""[()]*"", """")"),"")</f>
        <v/>
      </c>
      <c r="D105" s="9" t="s">
        <v>259</v>
      </c>
      <c r="E105" s="9" t="s">
        <v>67</v>
      </c>
    </row>
    <row r="106">
      <c r="A106" s="8" t="s">
        <v>260</v>
      </c>
      <c r="B106" s="9" t="str">
        <f t="shared" si="1"/>
        <v>Trám xanh sống</v>
      </c>
      <c r="C106" s="9" t="str">
        <f>IFERROR(__xludf.DUMMYFUNCTION("REGEXREPLACE(IFERROR(MID($A106, SEARCH(""("", $A106), 100), """"), ""[()]*"", """")"),"")</f>
        <v/>
      </c>
      <c r="D106" s="9" t="s">
        <v>260</v>
      </c>
      <c r="E106" s="9" t="s">
        <v>67</v>
      </c>
    </row>
    <row r="107">
      <c r="A107" s="8" t="s">
        <v>261</v>
      </c>
      <c r="B107" s="9" t="str">
        <f t="shared" si="1"/>
        <v>Xương sông</v>
      </c>
      <c r="C107" s="9" t="str">
        <f>IFERROR(__xludf.DUMMYFUNCTION("REGEXREPLACE(IFERROR(MID($A107, SEARCH(""("", $A107), 100), """"), ""[()]*"", """")"),"")</f>
        <v/>
      </c>
      <c r="D107" s="9" t="s">
        <v>261</v>
      </c>
      <c r="E107" s="9" t="s">
        <v>67</v>
      </c>
    </row>
    <row r="108">
      <c r="A108" s="8" t="s">
        <v>262</v>
      </c>
      <c r="B108" s="9" t="str">
        <f t="shared" si="1"/>
        <v>Cà chua muối</v>
      </c>
      <c r="C108" s="9" t="str">
        <f>IFERROR(__xludf.DUMMYFUNCTION("REGEXREPLACE(IFERROR(MID($A108, SEARCH(""("", $A108), 100), """"), ""[()]*"", """")"),"")</f>
        <v/>
      </c>
      <c r="D108" s="9" t="s">
        <v>262</v>
      </c>
      <c r="E108" s="9" t="s">
        <v>67</v>
      </c>
    </row>
    <row r="109">
      <c r="A109" s="8" t="s">
        <v>263</v>
      </c>
      <c r="B109" s="9" t="str">
        <f t="shared" si="1"/>
        <v>Cà muối nén</v>
      </c>
      <c r="C109" s="9" t="str">
        <f>IFERROR(__xludf.DUMMYFUNCTION("REGEXREPLACE(IFERROR(MID($A109, SEARCH(""("", $A109), 100), """"), ""[()]*"", """")"),"")</f>
        <v/>
      </c>
      <c r="D109" s="9" t="s">
        <v>263</v>
      </c>
      <c r="E109" s="9" t="s">
        <v>67</v>
      </c>
    </row>
    <row r="110">
      <c r="A110" s="8" t="s">
        <v>264</v>
      </c>
      <c r="B110" s="9" t="str">
        <f t="shared" si="1"/>
        <v>Cà muối sổi</v>
      </c>
      <c r="C110" s="9" t="str">
        <f>IFERROR(__xludf.DUMMYFUNCTION("REGEXREPLACE(IFERROR(MID($A110, SEARCH(""("", $A110), 100), """"), ""[()]*"", """")"),"")</f>
        <v/>
      </c>
      <c r="D110" s="9" t="s">
        <v>264</v>
      </c>
      <c r="E110" s="9" t="s">
        <v>67</v>
      </c>
    </row>
    <row r="111">
      <c r="A111" s="8" t="s">
        <v>265</v>
      </c>
      <c r="B111" s="9" t="str">
        <f t="shared" si="1"/>
        <v>Dưa cải bắp</v>
      </c>
      <c r="C111" s="9" t="str">
        <f>IFERROR(__xludf.DUMMYFUNCTION("REGEXREPLACE(IFERROR(MID($A111, SEARCH(""("", $A111), 100), """"), ""[()]*"", """")"),"")</f>
        <v/>
      </c>
      <c r="D111" s="9" t="s">
        <v>265</v>
      </c>
      <c r="E111" s="9" t="s">
        <v>67</v>
      </c>
    </row>
    <row r="112">
      <c r="A112" s="8" t="s">
        <v>266</v>
      </c>
      <c r="B112" s="9" t="str">
        <f t="shared" si="1"/>
        <v>Dưa cải bẹ</v>
      </c>
      <c r="C112" s="9" t="str">
        <f>IFERROR(__xludf.DUMMYFUNCTION("REGEXREPLACE(IFERROR(MID($A112, SEARCH(""("", $A112), 100), """"), ""[()]*"", """")"),"")</f>
        <v/>
      </c>
      <c r="D112" s="9" t="s">
        <v>266</v>
      </c>
      <c r="E112" s="9" t="s">
        <v>67</v>
      </c>
    </row>
    <row r="113">
      <c r="A113" s="8" t="s">
        <v>267</v>
      </c>
      <c r="B113" s="9" t="str">
        <f t="shared" si="1"/>
        <v>Dưa cải sen</v>
      </c>
      <c r="C113" s="9" t="str">
        <f>IFERROR(__xludf.DUMMYFUNCTION("REGEXREPLACE(IFERROR(MID($A113, SEARCH(""("", $A113), 100), """"), ""[()]*"", """")"),"")</f>
        <v/>
      </c>
      <c r="D113" s="9" t="s">
        <v>267</v>
      </c>
      <c r="E113" s="9" t="s">
        <v>67</v>
      </c>
    </row>
    <row r="114">
      <c r="A114" s="8" t="s">
        <v>268</v>
      </c>
      <c r="B114" s="9" t="str">
        <f t="shared" si="1"/>
        <v>Dưa chuột muối</v>
      </c>
      <c r="C114" s="9" t="str">
        <f>IFERROR(__xludf.DUMMYFUNCTION("REGEXREPLACE(IFERROR(MID($A114, SEARCH(""("", $A114), 100), """"), ""[()]*"", """")"),"")</f>
        <v/>
      </c>
      <c r="D114" s="9" t="s">
        <v>268</v>
      </c>
      <c r="E114" s="9" t="s">
        <v>67</v>
      </c>
    </row>
    <row r="115">
      <c r="A115" s="8" t="s">
        <v>269</v>
      </c>
      <c r="B115" s="9" t="str">
        <f t="shared" si="1"/>
        <v>Dưa giá </v>
      </c>
      <c r="C115" s="9" t="str">
        <f>IFERROR(__xludf.DUMMYFUNCTION("REGEXREPLACE(IFERROR(MID($A115, SEARCH(""("", $A115), 100), """"), ""[()]*"", """")"),"đậu xanh")</f>
        <v>đậu xanh</v>
      </c>
      <c r="D115" s="9" t="s">
        <v>270</v>
      </c>
      <c r="E115" s="9" t="s">
        <v>271</v>
      </c>
    </row>
    <row r="116">
      <c r="A116" s="8" t="s">
        <v>272</v>
      </c>
      <c r="B116" s="9" t="str">
        <f t="shared" si="1"/>
        <v>Hành củ muối</v>
      </c>
      <c r="C116" s="9" t="str">
        <f>IFERROR(__xludf.DUMMYFUNCTION("REGEXREPLACE(IFERROR(MID($A116, SEARCH(""("", $A116), 100), """"), ""[()]*"", """")"),"")</f>
        <v/>
      </c>
      <c r="D116" s="9" t="s">
        <v>272</v>
      </c>
      <c r="E116" s="9" t="s">
        <v>67</v>
      </c>
    </row>
    <row r="117">
      <c r="A117" s="8" t="s">
        <v>273</v>
      </c>
      <c r="B117" s="9" t="str">
        <f t="shared" si="1"/>
        <v>Kiệu muối</v>
      </c>
      <c r="C117" s="9" t="str">
        <f>IFERROR(__xludf.DUMMYFUNCTION("REGEXREPLACE(IFERROR(MID($A117, SEARCH(""("", $A117), 100), """"), ""[()]*"", """")"),"")</f>
        <v/>
      </c>
      <c r="D117" s="9" t="s">
        <v>273</v>
      </c>
      <c r="E117" s="9" t="s">
        <v>67</v>
      </c>
    </row>
    <row r="118">
      <c r="A118" s="8" t="s">
        <v>274</v>
      </c>
      <c r="B118" s="9" t="str">
        <f t="shared" si="1"/>
        <v>Nhút </v>
      </c>
      <c r="C118" s="9" t="str">
        <f>IFERROR(__xludf.DUMMYFUNCTION("REGEXREPLACE(IFERROR(MID($A118, SEARCH(""("", $A118), 100), """"), ""[()]*"", """")"),"dưa muối từ mít non,lá đậu xanh non ... ")</f>
        <v>dưa muối từ mít non,lá đậu xanh non ... </v>
      </c>
      <c r="D118" s="9" t="s">
        <v>275</v>
      </c>
      <c r="E118" s="9" t="s">
        <v>276</v>
      </c>
    </row>
    <row r="119">
      <c r="A119" s="8" t="s">
        <v>277</v>
      </c>
      <c r="B119" s="9" t="str">
        <f t="shared" si="1"/>
        <v>Men bia khô</v>
      </c>
      <c r="C119" s="9" t="str">
        <f>IFERROR(__xludf.DUMMYFUNCTION("REGEXREPLACE(IFERROR(MID($A119, SEARCH(""("", $A119), 100), """"), ""[()]*"", """")"),"")</f>
        <v/>
      </c>
      <c r="D119" s="9" t="s">
        <v>277</v>
      </c>
      <c r="E119" s="9" t="s">
        <v>67</v>
      </c>
    </row>
    <row r="120">
      <c r="A120" s="8" t="s">
        <v>278</v>
      </c>
      <c r="B120" s="9" t="str">
        <f t="shared" si="1"/>
        <v>Men bia tươi</v>
      </c>
      <c r="C120" s="9" t="str">
        <f>IFERROR(__xludf.DUMMYFUNCTION("REGEXREPLACE(IFERROR(MID($A120, SEARCH(""("", $A120), 100), """"), ""[()]*"", """")"),"")</f>
        <v/>
      </c>
      <c r="D120" s="9" t="s">
        <v>278</v>
      </c>
      <c r="E120" s="9" t="s">
        <v>67</v>
      </c>
    </row>
    <row r="121">
      <c r="A121" s="8" t="s">
        <v>279</v>
      </c>
      <c r="B121" s="9" t="str">
        <f t="shared" si="1"/>
        <v>Mộc nhĩ</v>
      </c>
      <c r="C121" s="9" t="str">
        <f>IFERROR(__xludf.DUMMYFUNCTION("REGEXREPLACE(IFERROR(MID($A121, SEARCH(""("", $A121), 100), """"), ""[()]*"", """")"),"")</f>
        <v/>
      </c>
      <c r="D121" s="9" t="s">
        <v>279</v>
      </c>
      <c r="E121" s="9" t="s">
        <v>67</v>
      </c>
    </row>
    <row r="122">
      <c r="A122" s="8" t="s">
        <v>280</v>
      </c>
      <c r="B122" s="9" t="str">
        <f t="shared" si="1"/>
        <v>Nấm hương khô</v>
      </c>
      <c r="C122" s="9" t="str">
        <f>IFERROR(__xludf.DUMMYFUNCTION("REGEXREPLACE(IFERROR(MID($A122, SEARCH(""("", $A122), 100), """"), ""[()]*"", """")"),"")</f>
        <v/>
      </c>
      <c r="D122" s="9" t="s">
        <v>280</v>
      </c>
      <c r="E122" s="9" t="s">
        <v>67</v>
      </c>
    </row>
    <row r="123">
      <c r="A123" s="8" t="s">
        <v>281</v>
      </c>
      <c r="B123" s="9" t="str">
        <f t="shared" si="1"/>
        <v>Nấm hương tươi</v>
      </c>
      <c r="C123" s="9" t="str">
        <f>IFERROR(__xludf.DUMMYFUNCTION("REGEXREPLACE(IFERROR(MID($A123, SEARCH(""("", $A123), 100), """"), ""[()]*"", """")"),"")</f>
        <v/>
      </c>
      <c r="D123" s="9" t="s">
        <v>281</v>
      </c>
      <c r="E123" s="9" t="s">
        <v>67</v>
      </c>
    </row>
    <row r="124">
      <c r="A124" s="8" t="s">
        <v>282</v>
      </c>
      <c r="B124" s="9" t="str">
        <f t="shared" si="1"/>
        <v>Nấm mỡ </v>
      </c>
      <c r="C124" s="9" t="str">
        <f>IFERROR(__xludf.DUMMYFUNCTION("REGEXREPLACE(IFERROR(MID($A124, SEARCH(""("", $A124), 100), """"), ""[()]*"", """")"),"Nấm tây")</f>
        <v>Nấm tây</v>
      </c>
      <c r="D124" s="9" t="s">
        <v>283</v>
      </c>
      <c r="E124" s="9" t="s">
        <v>284</v>
      </c>
    </row>
    <row r="125">
      <c r="A125" s="8" t="s">
        <v>285</v>
      </c>
      <c r="B125" s="9" t="str">
        <f t="shared" si="1"/>
        <v>Nấm rơm</v>
      </c>
      <c r="C125" s="9" t="str">
        <f>IFERROR(__xludf.DUMMYFUNCTION("REGEXREPLACE(IFERROR(MID($A125, SEARCH(""("", $A125), 100), """"), ""[()]*"", """")"),"")</f>
        <v/>
      </c>
      <c r="D125" s="9" t="s">
        <v>285</v>
      </c>
      <c r="E125" s="9" t="s">
        <v>67</v>
      </c>
    </row>
    <row r="126">
      <c r="A126" s="8" t="s">
        <v>286</v>
      </c>
      <c r="B126" s="9" t="str">
        <f t="shared" si="1"/>
        <v>Nấm thường tươi</v>
      </c>
      <c r="C126" s="9" t="str">
        <f>IFERROR(__xludf.DUMMYFUNCTION("REGEXREPLACE(IFERROR(MID($A126, SEARCH(""("", $A126), 100), """"), ""[()]*"", """")"),"")</f>
        <v/>
      </c>
      <c r="D126" s="9" t="s">
        <v>286</v>
      </c>
      <c r="E126" s="9" t="s">
        <v>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8" t="s">
        <v>287</v>
      </c>
      <c r="B1" s="9" t="str">
        <f t="shared" ref="B1:B56" si="1">IFERROR(LEFT($A1, SEARCH("(", $A1) -1), $A1)</f>
        <v>Bưởi</v>
      </c>
      <c r="C1" s="9" t="str">
        <f>IFERROR(__xludf.DUMMYFUNCTION("REGEXREPLACE(IFERROR(MID($A1, SEARCH(""("", $A1), 100), """"), ""[()]*"", """")"),"")</f>
        <v/>
      </c>
      <c r="D1" s="9" t="s">
        <v>287</v>
      </c>
      <c r="E1" s="9" t="s">
        <v>67</v>
      </c>
    </row>
    <row r="2">
      <c r="A2" s="8" t="s">
        <v>288</v>
      </c>
      <c r="B2" s="9" t="str">
        <f t="shared" si="1"/>
        <v>Cam</v>
      </c>
      <c r="C2" s="9" t="str">
        <f>IFERROR(__xludf.DUMMYFUNCTION("REGEXREPLACE(IFERROR(MID($A2, SEARCH(""("", $A2), 100), """"), ""[()]*"", """")"),"")</f>
        <v/>
      </c>
      <c r="D2" s="9" t="s">
        <v>288</v>
      </c>
      <c r="E2" s="9" t="s">
        <v>67</v>
      </c>
    </row>
    <row r="3">
      <c r="A3" s="8" t="s">
        <v>289</v>
      </c>
      <c r="B3" s="9" t="str">
        <f t="shared" si="1"/>
        <v>Chanh</v>
      </c>
      <c r="C3" s="9" t="str">
        <f>IFERROR(__xludf.DUMMYFUNCTION("REGEXREPLACE(IFERROR(MID($A3, SEARCH(""("", $A3), 100), """"), ""[()]*"", """")"),"")</f>
        <v/>
      </c>
      <c r="D3" s="9" t="s">
        <v>289</v>
      </c>
      <c r="E3" s="9" t="s">
        <v>67</v>
      </c>
    </row>
    <row r="4">
      <c r="A4" s="8" t="s">
        <v>290</v>
      </c>
      <c r="B4" s="9" t="str">
        <f t="shared" si="1"/>
        <v>Chôm chôm</v>
      </c>
      <c r="C4" s="9" t="str">
        <f>IFERROR(__xludf.DUMMYFUNCTION("REGEXREPLACE(IFERROR(MID($A4, SEARCH(""("", $A4), 100), """"), ""[()]*"", """")"),"")</f>
        <v/>
      </c>
      <c r="D4" s="9" t="s">
        <v>290</v>
      </c>
      <c r="E4" s="9" t="s">
        <v>67</v>
      </c>
    </row>
    <row r="5">
      <c r="A5" s="8" t="s">
        <v>291</v>
      </c>
      <c r="B5" s="9" t="str">
        <f t="shared" si="1"/>
        <v>Chuối khô</v>
      </c>
      <c r="C5" s="9" t="str">
        <f>IFERROR(__xludf.DUMMYFUNCTION("REGEXREPLACE(IFERROR(MID($A5, SEARCH(""("", $A5), 100), """"), ""[()]*"", """")"),"")</f>
        <v/>
      </c>
      <c r="D5" s="9" t="s">
        <v>291</v>
      </c>
      <c r="E5" s="9" t="s">
        <v>67</v>
      </c>
    </row>
    <row r="6">
      <c r="A6" s="8" t="s">
        <v>292</v>
      </c>
      <c r="B6" s="9" t="str">
        <f t="shared" si="1"/>
        <v>Chuối tây</v>
      </c>
      <c r="C6" s="9" t="str">
        <f>IFERROR(__xludf.DUMMYFUNCTION("REGEXREPLACE(IFERROR(MID($A6, SEARCH(""("", $A6), 100), """"), ""[()]*"", """")"),"")</f>
        <v/>
      </c>
      <c r="D6" s="9" t="s">
        <v>292</v>
      </c>
      <c r="E6" s="9" t="s">
        <v>67</v>
      </c>
    </row>
    <row r="7">
      <c r="A7" s="8" t="s">
        <v>293</v>
      </c>
      <c r="B7" s="9" t="str">
        <f t="shared" si="1"/>
        <v>Chuối tiêu</v>
      </c>
      <c r="C7" s="9" t="str">
        <f>IFERROR(__xludf.DUMMYFUNCTION("REGEXREPLACE(IFERROR(MID($A7, SEARCH(""("", $A7), 100), """"), ""[()]*"", """")"),"")</f>
        <v/>
      </c>
      <c r="D7" s="9" t="s">
        <v>293</v>
      </c>
      <c r="E7" s="9" t="s">
        <v>67</v>
      </c>
    </row>
    <row r="8">
      <c r="A8" s="8" t="s">
        <v>294</v>
      </c>
      <c r="B8" s="9" t="str">
        <f t="shared" si="1"/>
        <v>Dâu gia</v>
      </c>
      <c r="C8" s="9" t="str">
        <f>IFERROR(__xludf.DUMMYFUNCTION("REGEXREPLACE(IFERROR(MID($A8, SEARCH(""("", $A8), 100), """"), ""[()]*"", """")"),"")</f>
        <v/>
      </c>
      <c r="D8" s="9" t="s">
        <v>294</v>
      </c>
      <c r="E8" s="9" t="s">
        <v>67</v>
      </c>
    </row>
    <row r="9">
      <c r="A9" s="8" t="s">
        <v>295</v>
      </c>
      <c r="B9" s="9" t="str">
        <f t="shared" si="1"/>
        <v>Dâu tây</v>
      </c>
      <c r="C9" s="9" t="str">
        <f>IFERROR(__xludf.DUMMYFUNCTION("REGEXREPLACE(IFERROR(MID($A9, SEARCH(""("", $A9), 100), """"), ""[()]*"", """")"),"")</f>
        <v/>
      </c>
      <c r="D9" s="9" t="s">
        <v>295</v>
      </c>
      <c r="E9" s="9" t="s">
        <v>67</v>
      </c>
    </row>
    <row r="10">
      <c r="A10" s="8" t="s">
        <v>296</v>
      </c>
      <c r="B10" s="9" t="str">
        <f t="shared" si="1"/>
        <v>Dưa bở</v>
      </c>
      <c r="C10" s="9" t="str">
        <f>IFERROR(__xludf.DUMMYFUNCTION("REGEXREPLACE(IFERROR(MID($A10, SEARCH(""("", $A10), 100), """"), ""[()]*"", """")"),"")</f>
        <v/>
      </c>
      <c r="D10" s="9" t="s">
        <v>296</v>
      </c>
      <c r="E10" s="9" t="s">
        <v>67</v>
      </c>
    </row>
    <row r="11">
      <c r="A11" s="8" t="s">
        <v>297</v>
      </c>
      <c r="B11" s="9" t="str">
        <f t="shared" si="1"/>
        <v>Dưa hấu</v>
      </c>
      <c r="C11" s="9" t="str">
        <f>IFERROR(__xludf.DUMMYFUNCTION("REGEXREPLACE(IFERROR(MID($A11, SEARCH(""("", $A11), 100), """"), ""[()]*"", """")"),"")</f>
        <v/>
      </c>
      <c r="D11" s="9" t="s">
        <v>297</v>
      </c>
      <c r="E11" s="9" t="s">
        <v>67</v>
      </c>
    </row>
    <row r="12">
      <c r="A12" s="8" t="s">
        <v>298</v>
      </c>
      <c r="B12" s="9" t="str">
        <f t="shared" si="1"/>
        <v>Dưa hồng</v>
      </c>
      <c r="C12" s="9" t="str">
        <f>IFERROR(__xludf.DUMMYFUNCTION("REGEXREPLACE(IFERROR(MID($A12, SEARCH(""("", $A12), 100), """"), ""[()]*"", """")"),"")</f>
        <v/>
      </c>
      <c r="D12" s="9" t="s">
        <v>298</v>
      </c>
      <c r="E12" s="9" t="s">
        <v>67</v>
      </c>
    </row>
    <row r="13">
      <c r="A13" s="8" t="s">
        <v>299</v>
      </c>
      <c r="B13" s="9" t="str">
        <f t="shared" si="1"/>
        <v>Dưa lê</v>
      </c>
      <c r="C13" s="9" t="str">
        <f>IFERROR(__xludf.DUMMYFUNCTION("REGEXREPLACE(IFERROR(MID($A13, SEARCH(""("", $A13), 100), """"), ""[()]*"", """")"),"")</f>
        <v/>
      </c>
      <c r="D13" s="9" t="s">
        <v>299</v>
      </c>
      <c r="E13" s="9" t="s">
        <v>67</v>
      </c>
    </row>
    <row r="14">
      <c r="A14" s="8" t="s">
        <v>300</v>
      </c>
      <c r="B14" s="9" t="str">
        <f t="shared" si="1"/>
        <v>Dứa ta</v>
      </c>
      <c r="C14" s="9" t="str">
        <f>IFERROR(__xludf.DUMMYFUNCTION("REGEXREPLACE(IFERROR(MID($A14, SEARCH(""("", $A14), 100), """"), ""[()]*"", """")"),"")</f>
        <v/>
      </c>
      <c r="D14" s="9" t="s">
        <v>300</v>
      </c>
      <c r="E14" s="9" t="s">
        <v>67</v>
      </c>
    </row>
    <row r="15">
      <c r="A15" s="8" t="s">
        <v>301</v>
      </c>
      <c r="B15" s="9" t="str">
        <f t="shared" si="1"/>
        <v>Dứa tây</v>
      </c>
      <c r="C15" s="9" t="str">
        <f>IFERROR(__xludf.DUMMYFUNCTION("REGEXREPLACE(IFERROR(MID($A15, SEARCH(""("", $A15), 100), """"), ""[()]*"", """")"),"")</f>
        <v/>
      </c>
      <c r="D15" s="9" t="s">
        <v>301</v>
      </c>
      <c r="E15" s="9" t="s">
        <v>67</v>
      </c>
    </row>
    <row r="16">
      <c r="A16" s="8" t="s">
        <v>302</v>
      </c>
      <c r="B16" s="9" t="str">
        <f t="shared" si="1"/>
        <v>Đào</v>
      </c>
      <c r="C16" s="9" t="str">
        <f>IFERROR(__xludf.DUMMYFUNCTION("REGEXREPLACE(IFERROR(MID($A16, SEARCH(""("", $A16), 100), """"), ""[()]*"", """")"),"")</f>
        <v/>
      </c>
      <c r="D16" s="9" t="s">
        <v>302</v>
      </c>
      <c r="E16" s="9" t="s">
        <v>67</v>
      </c>
    </row>
    <row r="17">
      <c r="A17" s="8" t="s">
        <v>303</v>
      </c>
      <c r="B17" s="9" t="str">
        <f t="shared" si="1"/>
        <v>Đu đủ chín</v>
      </c>
      <c r="C17" s="9" t="str">
        <f>IFERROR(__xludf.DUMMYFUNCTION("REGEXREPLACE(IFERROR(MID($A17, SEARCH(""("", $A17), 100), """"), ""[()]*"", """")"),"")</f>
        <v/>
      </c>
      <c r="D17" s="9" t="s">
        <v>303</v>
      </c>
      <c r="E17" s="9" t="s">
        <v>67</v>
      </c>
    </row>
    <row r="18">
      <c r="A18" s="8" t="s">
        <v>304</v>
      </c>
      <c r="B18" s="9" t="str">
        <f t="shared" si="1"/>
        <v>Gioi</v>
      </c>
      <c r="C18" s="9" t="str">
        <f>IFERROR(__xludf.DUMMYFUNCTION("REGEXREPLACE(IFERROR(MID($A18, SEARCH(""("", $A18), 100), """"), ""[()]*"", """")"),"")</f>
        <v/>
      </c>
      <c r="D18" s="9" t="s">
        <v>304</v>
      </c>
      <c r="E18" s="9" t="s">
        <v>67</v>
      </c>
    </row>
    <row r="19">
      <c r="A19" s="8" t="s">
        <v>305</v>
      </c>
      <c r="B19" s="9" t="str">
        <f t="shared" si="1"/>
        <v>Hồng bì</v>
      </c>
      <c r="C19" s="9" t="str">
        <f>IFERROR(__xludf.DUMMYFUNCTION("REGEXREPLACE(IFERROR(MID($A19, SEARCH(""("", $A19), 100), """"), ""[()]*"", """")"),"")</f>
        <v/>
      </c>
      <c r="D19" s="9" t="s">
        <v>305</v>
      </c>
      <c r="E19" s="9" t="s">
        <v>67</v>
      </c>
    </row>
    <row r="20">
      <c r="A20" s="8" t="s">
        <v>306</v>
      </c>
      <c r="B20" s="9" t="str">
        <f t="shared" si="1"/>
        <v>Hồng đỏ</v>
      </c>
      <c r="C20" s="9" t="str">
        <f>IFERROR(__xludf.DUMMYFUNCTION("REGEXREPLACE(IFERROR(MID($A20, SEARCH(""("", $A20), 100), """"), ""[()]*"", """")"),"")</f>
        <v/>
      </c>
      <c r="D20" s="9" t="s">
        <v>306</v>
      </c>
      <c r="E20" s="9" t="s">
        <v>67</v>
      </c>
    </row>
    <row r="21">
      <c r="A21" s="8" t="s">
        <v>307</v>
      </c>
      <c r="B21" s="9" t="str">
        <f t="shared" si="1"/>
        <v>Hồng ngâm</v>
      </c>
      <c r="C21" s="9" t="str">
        <f>IFERROR(__xludf.DUMMYFUNCTION("REGEXREPLACE(IFERROR(MID($A21, SEARCH(""("", $A21), 100), """"), ""[()]*"", """")"),"")</f>
        <v/>
      </c>
      <c r="D21" s="9" t="s">
        <v>307</v>
      </c>
      <c r="E21" s="9" t="s">
        <v>67</v>
      </c>
    </row>
    <row r="22">
      <c r="A22" s="8" t="s">
        <v>308</v>
      </c>
      <c r="B22" s="9" t="str">
        <f t="shared" si="1"/>
        <v>Hồng xiêm</v>
      </c>
      <c r="C22" s="9" t="str">
        <f>IFERROR(__xludf.DUMMYFUNCTION("REGEXREPLACE(IFERROR(MID($A22, SEARCH(""("", $A22), 100), """"), ""[()]*"", """")"),"")</f>
        <v/>
      </c>
      <c r="D22" s="9" t="s">
        <v>308</v>
      </c>
      <c r="E22" s="9" t="s">
        <v>67</v>
      </c>
    </row>
    <row r="23">
      <c r="A23" s="8" t="s">
        <v>309</v>
      </c>
      <c r="B23" s="9" t="str">
        <f t="shared" si="1"/>
        <v>Lê</v>
      </c>
      <c r="C23" s="9" t="str">
        <f>IFERROR(__xludf.DUMMYFUNCTION("REGEXREPLACE(IFERROR(MID($A23, SEARCH(""("", $A23), 100), """"), ""[()]*"", """")"),"")</f>
        <v/>
      </c>
      <c r="D23" s="9" t="s">
        <v>309</v>
      </c>
      <c r="E23" s="9" t="s">
        <v>67</v>
      </c>
    </row>
    <row r="24">
      <c r="A24" s="8" t="s">
        <v>310</v>
      </c>
      <c r="B24" s="9" t="str">
        <f t="shared" si="1"/>
        <v>Lựu</v>
      </c>
      <c r="C24" s="9" t="str">
        <f>IFERROR(__xludf.DUMMYFUNCTION("REGEXREPLACE(IFERROR(MID($A24, SEARCH(""("", $A24), 100), """"), ""[()]*"", """")"),"")</f>
        <v/>
      </c>
      <c r="D24" s="9" t="s">
        <v>310</v>
      </c>
      <c r="E24" s="9" t="s">
        <v>67</v>
      </c>
    </row>
    <row r="25">
      <c r="A25" s="8" t="s">
        <v>311</v>
      </c>
      <c r="B25" s="9" t="str">
        <f t="shared" si="1"/>
        <v>Mãng cầu xiêm</v>
      </c>
      <c r="C25" s="9" t="str">
        <f>IFERROR(__xludf.DUMMYFUNCTION("REGEXREPLACE(IFERROR(MID($A25, SEARCH(""("", $A25), 100), """"), ""[()]*"", """")"),"")</f>
        <v/>
      </c>
      <c r="D25" s="9" t="s">
        <v>311</v>
      </c>
      <c r="E25" s="9" t="s">
        <v>67</v>
      </c>
    </row>
    <row r="26">
      <c r="A26" s="8" t="s">
        <v>312</v>
      </c>
      <c r="B26" s="9" t="str">
        <f t="shared" si="1"/>
        <v>Mắc coọc</v>
      </c>
      <c r="C26" s="9" t="str">
        <f>IFERROR(__xludf.DUMMYFUNCTION("REGEXREPLACE(IFERROR(MID($A26, SEARCH(""("", $A26), 100), """"), ""[()]*"", """")"),"")</f>
        <v/>
      </c>
      <c r="D26" s="9" t="s">
        <v>312</v>
      </c>
      <c r="E26" s="9" t="s">
        <v>67</v>
      </c>
    </row>
    <row r="27">
      <c r="A27" s="8" t="s">
        <v>313</v>
      </c>
      <c r="B27" s="9" t="str">
        <f t="shared" si="1"/>
        <v>Mận</v>
      </c>
      <c r="C27" s="9" t="str">
        <f>IFERROR(__xludf.DUMMYFUNCTION("REGEXREPLACE(IFERROR(MID($A27, SEARCH(""("", $A27), 100), """"), ""[()]*"", """")"),"")</f>
        <v/>
      </c>
      <c r="D27" s="9" t="s">
        <v>313</v>
      </c>
      <c r="E27" s="9" t="s">
        <v>67</v>
      </c>
    </row>
    <row r="28">
      <c r="A28" s="8" t="s">
        <v>314</v>
      </c>
      <c r="B28" s="9" t="str">
        <f t="shared" si="1"/>
        <v>Mít dai</v>
      </c>
      <c r="C28" s="9" t="str">
        <f>IFERROR(__xludf.DUMMYFUNCTION("REGEXREPLACE(IFERROR(MID($A28, SEARCH(""("", $A28), 100), """"), ""[()]*"", """")"),"")</f>
        <v/>
      </c>
      <c r="D28" s="9" t="s">
        <v>314</v>
      </c>
      <c r="E28" s="9" t="s">
        <v>67</v>
      </c>
    </row>
    <row r="29">
      <c r="A29" s="8" t="s">
        <v>315</v>
      </c>
      <c r="B29" s="9" t="str">
        <f t="shared" si="1"/>
        <v>Mít khô</v>
      </c>
      <c r="C29" s="9" t="str">
        <f>IFERROR(__xludf.DUMMYFUNCTION("REGEXREPLACE(IFERROR(MID($A29, SEARCH(""("", $A29), 100), """"), ""[()]*"", """")"),"")</f>
        <v/>
      </c>
      <c r="D29" s="9" t="s">
        <v>315</v>
      </c>
      <c r="E29" s="9" t="s">
        <v>67</v>
      </c>
    </row>
    <row r="30">
      <c r="A30" s="8" t="s">
        <v>316</v>
      </c>
      <c r="B30" s="9" t="str">
        <f t="shared" si="1"/>
        <v>Mít mật</v>
      </c>
      <c r="C30" s="9" t="str">
        <f>IFERROR(__xludf.DUMMYFUNCTION("REGEXREPLACE(IFERROR(MID($A30, SEARCH(""("", $A30), 100), """"), ""[()]*"", """")"),"")</f>
        <v/>
      </c>
      <c r="D30" s="9" t="s">
        <v>316</v>
      </c>
      <c r="E30" s="9" t="s">
        <v>67</v>
      </c>
    </row>
    <row r="31">
      <c r="A31" s="8" t="s">
        <v>317</v>
      </c>
      <c r="B31" s="9" t="str">
        <f t="shared" si="1"/>
        <v>Mơ</v>
      </c>
      <c r="C31" s="9" t="str">
        <f>IFERROR(__xludf.DUMMYFUNCTION("REGEXREPLACE(IFERROR(MID($A31, SEARCH(""("", $A31), 100), """"), ""[()]*"", """")"),"")</f>
        <v/>
      </c>
      <c r="D31" s="9" t="s">
        <v>317</v>
      </c>
      <c r="E31" s="9" t="s">
        <v>67</v>
      </c>
    </row>
    <row r="32">
      <c r="A32" s="8" t="s">
        <v>318</v>
      </c>
      <c r="B32" s="9" t="str">
        <f t="shared" si="1"/>
        <v>Mơ khô</v>
      </c>
      <c r="C32" s="9" t="str">
        <f>IFERROR(__xludf.DUMMYFUNCTION("REGEXREPLACE(IFERROR(MID($A32, SEARCH(""("", $A32), 100), """"), ""[()]*"", """")"),"")</f>
        <v/>
      </c>
      <c r="D32" s="9" t="s">
        <v>318</v>
      </c>
      <c r="E32" s="9" t="s">
        <v>67</v>
      </c>
    </row>
    <row r="33">
      <c r="A33" s="8" t="s">
        <v>319</v>
      </c>
      <c r="B33" s="9" t="str">
        <f t="shared" si="1"/>
        <v>Muỗm, quéo</v>
      </c>
      <c r="C33" s="9" t="str">
        <f>IFERROR(__xludf.DUMMYFUNCTION("REGEXREPLACE(IFERROR(MID($A33, SEARCH(""("", $A33), 100), """"), ""[()]*"", """")"),"")</f>
        <v/>
      </c>
      <c r="D33" s="9" t="s">
        <v>319</v>
      </c>
      <c r="E33" s="9" t="s">
        <v>67</v>
      </c>
    </row>
    <row r="34">
      <c r="A34" s="8" t="s">
        <v>320</v>
      </c>
      <c r="B34" s="9" t="str">
        <f t="shared" si="1"/>
        <v>Na</v>
      </c>
      <c r="C34" s="9" t="str">
        <f>IFERROR(__xludf.DUMMYFUNCTION("REGEXREPLACE(IFERROR(MID($A34, SEARCH(""("", $A34), 100), """"), ""[()]*"", """")"),"")</f>
        <v/>
      </c>
      <c r="D34" s="9" t="s">
        <v>320</v>
      </c>
      <c r="E34" s="9" t="s">
        <v>67</v>
      </c>
    </row>
    <row r="35">
      <c r="A35" s="8" t="s">
        <v>321</v>
      </c>
      <c r="B35" s="9" t="str">
        <f t="shared" si="1"/>
        <v>Nhãn</v>
      </c>
      <c r="C35" s="9" t="str">
        <f>IFERROR(__xludf.DUMMYFUNCTION("REGEXREPLACE(IFERROR(MID($A35, SEARCH(""("", $A35), 100), """"), ""[()]*"", """")"),"")</f>
        <v/>
      </c>
      <c r="D35" s="9" t="s">
        <v>321</v>
      </c>
      <c r="E35" s="9" t="s">
        <v>67</v>
      </c>
    </row>
    <row r="36">
      <c r="A36" s="8" t="s">
        <v>322</v>
      </c>
      <c r="B36" s="9" t="str">
        <f t="shared" si="1"/>
        <v>Nhãn khô</v>
      </c>
      <c r="C36" s="9" t="str">
        <f>IFERROR(__xludf.DUMMYFUNCTION("REGEXREPLACE(IFERROR(MID($A36, SEARCH(""("", $A36), 100), """"), ""[()]*"", """")"),"")</f>
        <v/>
      </c>
      <c r="D36" s="9" t="s">
        <v>322</v>
      </c>
      <c r="E36" s="9" t="s">
        <v>67</v>
      </c>
    </row>
    <row r="37">
      <c r="A37" s="8" t="s">
        <v>323</v>
      </c>
      <c r="B37" s="9" t="str">
        <f t="shared" si="1"/>
        <v>Nho ngọt</v>
      </c>
      <c r="C37" s="9" t="str">
        <f>IFERROR(__xludf.DUMMYFUNCTION("REGEXREPLACE(IFERROR(MID($A37, SEARCH(""("", $A37), 100), """"), ""[()]*"", """")"),"")</f>
        <v/>
      </c>
      <c r="D37" s="9" t="s">
        <v>323</v>
      </c>
      <c r="E37" s="9" t="s">
        <v>67</v>
      </c>
    </row>
    <row r="38">
      <c r="A38" s="8" t="s">
        <v>324</v>
      </c>
      <c r="B38" s="9" t="str">
        <f t="shared" si="1"/>
        <v>Nho ta </v>
      </c>
      <c r="C38" s="9" t="str">
        <f>IFERROR(__xludf.DUMMYFUNCTION("REGEXREPLACE(IFERROR(MID($A38, SEARCH(""("", $A38), 100), """"), ""[()]*"", """")"),"nho chua")</f>
        <v>nho chua</v>
      </c>
      <c r="D38" s="9" t="s">
        <v>325</v>
      </c>
      <c r="E38" s="9" t="s">
        <v>326</v>
      </c>
    </row>
    <row r="39">
      <c r="A39" s="8" t="s">
        <v>327</v>
      </c>
      <c r="B39" s="9" t="str">
        <f t="shared" si="1"/>
        <v>Nhót</v>
      </c>
      <c r="C39" s="9" t="str">
        <f>IFERROR(__xludf.DUMMYFUNCTION("REGEXREPLACE(IFERROR(MID($A39, SEARCH(""("", $A39), 100), """"), ""[()]*"", """")"),"")</f>
        <v/>
      </c>
      <c r="D39" s="9" t="s">
        <v>327</v>
      </c>
      <c r="E39" s="9" t="s">
        <v>67</v>
      </c>
    </row>
    <row r="40">
      <c r="A40" s="8" t="s">
        <v>328</v>
      </c>
      <c r="B40" s="9" t="str">
        <f t="shared" si="1"/>
        <v>Ôi</v>
      </c>
      <c r="C40" s="9" t="str">
        <f>IFERROR(__xludf.DUMMYFUNCTION("REGEXREPLACE(IFERROR(MID($A40, SEARCH(""("", $A40), 100), """"), ""[()]*"", """")"),"")</f>
        <v/>
      </c>
      <c r="D40" s="9" t="s">
        <v>328</v>
      </c>
      <c r="E40" s="9" t="s">
        <v>67</v>
      </c>
    </row>
    <row r="41">
      <c r="A41" s="8" t="s">
        <v>329</v>
      </c>
      <c r="B41" s="9" t="str">
        <f t="shared" si="1"/>
        <v>Quả bơ vỏ tím</v>
      </c>
      <c r="C41" s="9" t="str">
        <f>IFERROR(__xludf.DUMMYFUNCTION("REGEXREPLACE(IFERROR(MID($A41, SEARCH(""("", $A41), 100), """"), ""[()]*"", """")"),"")</f>
        <v/>
      </c>
      <c r="D41" s="9" t="s">
        <v>329</v>
      </c>
      <c r="E41" s="9" t="s">
        <v>67</v>
      </c>
    </row>
    <row r="42">
      <c r="A42" s="8" t="s">
        <v>330</v>
      </c>
      <c r="B42" s="9" t="str">
        <f t="shared" si="1"/>
        <v>Quả bơ vỏ xanh</v>
      </c>
      <c r="C42" s="9" t="str">
        <f>IFERROR(__xludf.DUMMYFUNCTION("REGEXREPLACE(IFERROR(MID($A42, SEARCH(""("", $A42), 100), """"), ""[()]*"", """")"),"")</f>
        <v/>
      </c>
      <c r="D42" s="9" t="s">
        <v>330</v>
      </c>
      <c r="E42" s="9" t="s">
        <v>67</v>
      </c>
    </row>
    <row r="43">
      <c r="A43" s="8" t="s">
        <v>331</v>
      </c>
      <c r="B43" s="9" t="str">
        <f t="shared" si="1"/>
        <v>Quả cóc</v>
      </c>
      <c r="C43" s="9" t="str">
        <f>IFERROR(__xludf.DUMMYFUNCTION("REGEXREPLACE(IFERROR(MID($A43, SEARCH(""("", $A43), 100), """"), ""[()]*"", """")"),"")</f>
        <v/>
      </c>
      <c r="D43" s="9" t="s">
        <v>331</v>
      </c>
      <c r="E43" s="9" t="s">
        <v>67</v>
      </c>
    </row>
    <row r="44">
      <c r="A44" s="8" t="s">
        <v>332</v>
      </c>
      <c r="B44" s="9" t="str">
        <f t="shared" si="1"/>
        <v>Quả thanh long</v>
      </c>
      <c r="C44" s="9" t="str">
        <f>IFERROR(__xludf.DUMMYFUNCTION("REGEXREPLACE(IFERROR(MID($A44, SEARCH(""("", $A44), 100), """"), ""[()]*"", """")"),"")</f>
        <v/>
      </c>
      <c r="D44" s="9" t="s">
        <v>332</v>
      </c>
      <c r="E44" s="9" t="s">
        <v>67</v>
      </c>
    </row>
    <row r="45">
      <c r="A45" s="8" t="s">
        <v>333</v>
      </c>
      <c r="B45" s="9" t="str">
        <f t="shared" si="1"/>
        <v>Quả trứng gà</v>
      </c>
      <c r="C45" s="9" t="str">
        <f>IFERROR(__xludf.DUMMYFUNCTION("REGEXREPLACE(IFERROR(MID($A45, SEARCH(""("", $A45), 100), """"), ""[()]*"", """")"),"")</f>
        <v/>
      </c>
      <c r="D45" s="9" t="s">
        <v>333</v>
      </c>
      <c r="E45" s="9" t="s">
        <v>67</v>
      </c>
    </row>
    <row r="46">
      <c r="A46" s="8" t="s">
        <v>334</v>
      </c>
      <c r="B46" s="9" t="str">
        <f t="shared" si="1"/>
        <v>Quất chín </v>
      </c>
      <c r="C46" s="9" t="str">
        <f>IFERROR(__xludf.DUMMYFUNCTION("REGEXREPLACE(IFERROR(MID($A46, SEARCH(""("", $A46), 100), """"), ""[()]*"", """")"),"cả vỏ")</f>
        <v>cả vỏ</v>
      </c>
      <c r="D46" s="9" t="s">
        <v>335</v>
      </c>
      <c r="E46" s="9" t="s">
        <v>336</v>
      </c>
    </row>
    <row r="47">
      <c r="A47" s="8" t="s">
        <v>337</v>
      </c>
      <c r="B47" s="9" t="str">
        <f t="shared" si="1"/>
        <v>Quít</v>
      </c>
      <c r="C47" s="9" t="str">
        <f>IFERROR(__xludf.DUMMYFUNCTION("REGEXREPLACE(IFERROR(MID($A47, SEARCH(""("", $A47), 100), """"), ""[()]*"", """")"),"")</f>
        <v/>
      </c>
      <c r="D47" s="9" t="s">
        <v>337</v>
      </c>
      <c r="E47" s="9" t="s">
        <v>67</v>
      </c>
    </row>
    <row r="48">
      <c r="A48" s="8" t="s">
        <v>338</v>
      </c>
      <c r="B48" s="9" t="str">
        <f t="shared" si="1"/>
        <v>Sầu riêng</v>
      </c>
      <c r="C48" s="9" t="str">
        <f>IFERROR(__xludf.DUMMYFUNCTION("REGEXREPLACE(IFERROR(MID($A48, SEARCH(""("", $A48), 100), """"), ""[()]*"", """")"),"")</f>
        <v/>
      </c>
      <c r="D48" s="9" t="s">
        <v>338</v>
      </c>
      <c r="E48" s="9" t="s">
        <v>67</v>
      </c>
    </row>
    <row r="49">
      <c r="A49" s="8" t="s">
        <v>339</v>
      </c>
      <c r="B49" s="9" t="str">
        <f t="shared" si="1"/>
        <v>Sấu chín</v>
      </c>
      <c r="C49" s="9" t="str">
        <f>IFERROR(__xludf.DUMMYFUNCTION("REGEXREPLACE(IFERROR(MID($A49, SEARCH(""("", $A49), 100), """"), ""[()]*"", """")"),"")</f>
        <v/>
      </c>
      <c r="D49" s="9" t="s">
        <v>339</v>
      </c>
      <c r="E49" s="9" t="s">
        <v>67</v>
      </c>
    </row>
    <row r="50">
      <c r="A50" s="8" t="s">
        <v>340</v>
      </c>
      <c r="B50" s="9" t="str">
        <f t="shared" si="1"/>
        <v>Táo ta</v>
      </c>
      <c r="C50" s="9" t="str">
        <f>IFERROR(__xludf.DUMMYFUNCTION("REGEXREPLACE(IFERROR(MID($A50, SEARCH(""("", $A50), 100), """"), ""[()]*"", """")"),"")</f>
        <v/>
      </c>
      <c r="D50" s="9" t="s">
        <v>340</v>
      </c>
      <c r="E50" s="9" t="s">
        <v>67</v>
      </c>
    </row>
    <row r="51">
      <c r="A51" s="8" t="s">
        <v>341</v>
      </c>
      <c r="B51" s="9" t="str">
        <f t="shared" si="1"/>
        <v>Táo tây</v>
      </c>
      <c r="C51" s="9" t="str">
        <f>IFERROR(__xludf.DUMMYFUNCTION("REGEXREPLACE(IFERROR(MID($A51, SEARCH(""("", $A51), 100), """"), ""[()]*"", """")"),"")</f>
        <v/>
      </c>
      <c r="D51" s="9" t="s">
        <v>341</v>
      </c>
      <c r="E51" s="9" t="s">
        <v>67</v>
      </c>
    </row>
    <row r="52">
      <c r="A52" s="8" t="s">
        <v>342</v>
      </c>
      <c r="B52" s="9" t="str">
        <f t="shared" si="1"/>
        <v>Vải</v>
      </c>
      <c r="C52" s="9" t="str">
        <f>IFERROR(__xludf.DUMMYFUNCTION("REGEXREPLACE(IFERROR(MID($A52, SEARCH(""("", $A52), 100), """"), ""[()]*"", """")"),"")</f>
        <v/>
      </c>
      <c r="D52" s="9" t="s">
        <v>342</v>
      </c>
      <c r="E52" s="9" t="s">
        <v>67</v>
      </c>
    </row>
    <row r="53">
      <c r="A53" s="8" t="s">
        <v>343</v>
      </c>
      <c r="B53" s="9" t="str">
        <f t="shared" si="1"/>
        <v>Vải khô</v>
      </c>
      <c r="C53" s="9" t="str">
        <f>IFERROR(__xludf.DUMMYFUNCTION("REGEXREPLACE(IFERROR(MID($A53, SEARCH(""("", $A53), 100), """"), ""[()]*"", """")"),"")</f>
        <v/>
      </c>
      <c r="D53" s="9" t="s">
        <v>343</v>
      </c>
      <c r="E53" s="9" t="s">
        <v>67</v>
      </c>
    </row>
    <row r="54">
      <c r="A54" s="8" t="s">
        <v>344</v>
      </c>
      <c r="B54" s="9" t="str">
        <f t="shared" si="1"/>
        <v>Vú sữa</v>
      </c>
      <c r="C54" s="9" t="str">
        <f>IFERROR(__xludf.DUMMYFUNCTION("REGEXREPLACE(IFERROR(MID($A54, SEARCH(""("", $A54), 100), """"), ""[()]*"", """")"),"")</f>
        <v/>
      </c>
      <c r="D54" s="9" t="s">
        <v>344</v>
      </c>
      <c r="E54" s="9" t="s">
        <v>67</v>
      </c>
    </row>
    <row r="55">
      <c r="A55" s="8" t="s">
        <v>345</v>
      </c>
      <c r="B55" s="9" t="str">
        <f t="shared" si="1"/>
        <v>Xoài chín</v>
      </c>
      <c r="C55" s="9" t="str">
        <f>IFERROR(__xludf.DUMMYFUNCTION("REGEXREPLACE(IFERROR(MID($A55, SEARCH(""("", $A55), 100), """"), ""[()]*"", """")"),"")</f>
        <v/>
      </c>
      <c r="D55" s="9" t="s">
        <v>345</v>
      </c>
      <c r="E55" s="9" t="s">
        <v>67</v>
      </c>
    </row>
    <row r="56">
      <c r="A56" s="8" t="s">
        <v>346</v>
      </c>
      <c r="B56" s="9" t="str">
        <f t="shared" si="1"/>
        <v>Quả kiwi</v>
      </c>
      <c r="C56" s="9" t="str">
        <f>IFERROR(__xludf.DUMMYFUNCTION("REGEXREPLACE(IFERROR(MID($A56, SEARCH(""("", $A56), 100), """"), ""[()]*"", """")"),"")</f>
        <v/>
      </c>
      <c r="D56" s="9" t="s">
        <v>346</v>
      </c>
      <c r="E56" s="9" t="s">
        <v>67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2" width="20.75"/>
  </cols>
  <sheetData>
    <row r="1">
      <c r="A1" s="8" t="s">
        <v>347</v>
      </c>
      <c r="B1" s="9" t="str">
        <f t="shared" ref="B1:B33" si="1">IFERROR(LEFT($A1, SEARCH("(", $A1) -1), $A1)</f>
        <v>Cùi dừa già</v>
      </c>
      <c r="C1" s="9" t="str">
        <f>IFERROR(__xludf.DUMMYFUNCTION("REGEXREPLACE(IFERROR(MID($A1, SEARCH(""("", $A1), 100), """"), ""[()]*"", """")"),"")</f>
        <v/>
      </c>
      <c r="D1" s="9" t="s">
        <v>347</v>
      </c>
      <c r="E1" s="9" t="s">
        <v>67</v>
      </c>
    </row>
    <row r="2">
      <c r="A2" s="8" t="s">
        <v>348</v>
      </c>
      <c r="B2" s="9" t="str">
        <f t="shared" si="1"/>
        <v>Cùi dừa non</v>
      </c>
      <c r="C2" s="9" t="str">
        <f>IFERROR(__xludf.DUMMYFUNCTION("REGEXREPLACE(IFERROR(MID($A2, SEARCH(""("", $A2), 100), """"), ""[()]*"", """")"),"")</f>
        <v/>
      </c>
      <c r="D2" s="9" t="s">
        <v>348</v>
      </c>
      <c r="E2" s="9" t="s">
        <v>67</v>
      </c>
    </row>
    <row r="3">
      <c r="A3" s="8" t="s">
        <v>122</v>
      </c>
      <c r="B3" s="9" t="str">
        <f t="shared" si="1"/>
        <v>Đậu cô ve </v>
      </c>
      <c r="C3" s="9" t="str">
        <f>IFERROR(__xludf.DUMMYFUNCTION("REGEXREPLACE(IFERROR(MID($A3, SEARCH(""("", $A3), 100), """"), ""[()]*"", """")"),"hạt")</f>
        <v>hạt</v>
      </c>
      <c r="D3" s="9" t="s">
        <v>123</v>
      </c>
      <c r="E3" s="9" t="s">
        <v>124</v>
      </c>
    </row>
    <row r="4">
      <c r="A4" s="8" t="s">
        <v>125</v>
      </c>
      <c r="B4" s="9" t="str">
        <f t="shared" si="1"/>
        <v>Đậu đen </v>
      </c>
      <c r="C4" s="9" t="str">
        <f>IFERROR(__xludf.DUMMYFUNCTION("REGEXREPLACE(IFERROR(MID($A4, SEARCH(""("", $A4), 100), """"), ""[()]*"", """")"),"hạt")</f>
        <v>hạt</v>
      </c>
      <c r="D4" s="9" t="s">
        <v>126</v>
      </c>
      <c r="E4" s="9" t="s">
        <v>124</v>
      </c>
    </row>
    <row r="5">
      <c r="A5" s="8" t="s">
        <v>127</v>
      </c>
      <c r="B5" s="9" t="str">
        <f t="shared" si="1"/>
        <v>Đậu đũa </v>
      </c>
      <c r="C5" s="9" t="str">
        <f>IFERROR(__xludf.DUMMYFUNCTION("REGEXREPLACE(IFERROR(MID($A5, SEARCH(""("", $A5), 100), """"), ""[()]*"", """")"),"hạt")</f>
        <v>hạt</v>
      </c>
      <c r="D5" s="9" t="s">
        <v>128</v>
      </c>
      <c r="E5" s="9" t="s">
        <v>124</v>
      </c>
    </row>
    <row r="6">
      <c r="A6" s="8" t="s">
        <v>129</v>
      </c>
      <c r="B6" s="9" t="str">
        <f t="shared" si="1"/>
        <v>Đậu Hà lan </v>
      </c>
      <c r="C6" s="9" t="str">
        <f>IFERROR(__xludf.DUMMYFUNCTION("REGEXREPLACE(IFERROR(MID($A6, SEARCH(""("", $A6), 100), """"), ""[()]*"", """")"),"hạt")</f>
        <v>hạt</v>
      </c>
      <c r="D6" s="9" t="s">
        <v>130</v>
      </c>
      <c r="E6" s="9" t="s">
        <v>124</v>
      </c>
    </row>
    <row r="7">
      <c r="A7" s="8" t="s">
        <v>131</v>
      </c>
      <c r="B7" s="9" t="str">
        <f t="shared" si="1"/>
        <v>Đậu tương </v>
      </c>
      <c r="C7" s="9" t="str">
        <f>IFERROR(__xludf.DUMMYFUNCTION("REGEXREPLACE(IFERROR(MID($A7, SEARCH(""("", $A7), 100), """"), ""[()]*"", """")"),"đậu nành")</f>
        <v>đậu nành</v>
      </c>
      <c r="D7" s="9" t="s">
        <v>132</v>
      </c>
      <c r="E7" s="9" t="s">
        <v>133</v>
      </c>
    </row>
    <row r="8">
      <c r="A8" s="8" t="s">
        <v>134</v>
      </c>
      <c r="B8" s="9" t="str">
        <f t="shared" si="1"/>
        <v>Đậu trắng hạt </v>
      </c>
      <c r="C8" s="9" t="str">
        <f>IFERROR(__xludf.DUMMYFUNCTION("REGEXREPLACE(IFERROR(MID($A8, SEARCH(""("", $A8), 100), """"), ""[()]*"", """")"),"đậu tây")</f>
        <v>đậu tây</v>
      </c>
      <c r="D8" s="9" t="s">
        <v>135</v>
      </c>
      <c r="E8" s="9" t="s">
        <v>136</v>
      </c>
    </row>
    <row r="9">
      <c r="A9" s="8" t="s">
        <v>137</v>
      </c>
      <c r="B9" s="9" t="str">
        <f t="shared" si="1"/>
        <v>Đậu trứng cuốc</v>
      </c>
      <c r="C9" s="9" t="str">
        <f>IFERROR(__xludf.DUMMYFUNCTION("REGEXREPLACE(IFERROR(MID($A9, SEARCH(""("", $A9), 100), """"), ""[()]*"", """")"),"")</f>
        <v/>
      </c>
      <c r="D9" s="9" t="s">
        <v>137</v>
      </c>
      <c r="E9" s="9" t="s">
        <v>67</v>
      </c>
    </row>
    <row r="10">
      <c r="A10" s="8" t="s">
        <v>138</v>
      </c>
      <c r="B10" s="9" t="str">
        <f t="shared" si="1"/>
        <v>Đậu xanh </v>
      </c>
      <c r="C10" s="9" t="str">
        <f>IFERROR(__xludf.DUMMYFUNCTION("REGEXREPLACE(IFERROR(MID($A10, SEARCH(""("", $A10), 100), """"), ""[()]*"", """")"),"đậu tắt")</f>
        <v>đậu tắt</v>
      </c>
      <c r="D10" s="9" t="s">
        <v>139</v>
      </c>
      <c r="E10" s="9" t="s">
        <v>140</v>
      </c>
    </row>
    <row r="11">
      <c r="A11" s="8" t="s">
        <v>349</v>
      </c>
      <c r="B11" s="9" t="str">
        <f t="shared" si="1"/>
        <v>Hạt dẻ to</v>
      </c>
      <c r="C11" s="9" t="str">
        <f>IFERROR(__xludf.DUMMYFUNCTION("REGEXREPLACE(IFERROR(MID($A11, SEARCH(""("", $A11), 100), """"), ""[()]*"", """")"),"")</f>
        <v/>
      </c>
      <c r="D11" s="9" t="s">
        <v>349</v>
      </c>
      <c r="E11" s="9" t="s">
        <v>67</v>
      </c>
    </row>
    <row r="12">
      <c r="A12" s="8" t="s">
        <v>350</v>
      </c>
      <c r="B12" s="9" t="str">
        <f t="shared" si="1"/>
        <v>Hạt dẻ tươi</v>
      </c>
      <c r="C12" s="9" t="str">
        <f>IFERROR(__xludf.DUMMYFUNCTION("REGEXREPLACE(IFERROR(MID($A12, SEARCH(""("", $A12), 100), """"), ""[()]*"", """")"),"")</f>
        <v/>
      </c>
      <c r="D12" s="9" t="s">
        <v>350</v>
      </c>
      <c r="E12" s="9" t="s">
        <v>67</v>
      </c>
    </row>
    <row r="13">
      <c r="A13" s="8" t="s">
        <v>351</v>
      </c>
      <c r="B13" s="9" t="str">
        <f t="shared" si="1"/>
        <v>Hạt dẻ khô</v>
      </c>
      <c r="C13" s="9" t="str">
        <f>IFERROR(__xludf.DUMMYFUNCTION("REGEXREPLACE(IFERROR(MID($A13, SEARCH(""("", $A13), 100), """"), ""[()]*"", """")"),"")</f>
        <v/>
      </c>
      <c r="D13" s="9" t="s">
        <v>351</v>
      </c>
      <c r="E13" s="9" t="s">
        <v>67</v>
      </c>
    </row>
    <row r="14">
      <c r="A14" s="8" t="s">
        <v>352</v>
      </c>
      <c r="B14" s="9" t="str">
        <f t="shared" si="1"/>
        <v>Hạt đen</v>
      </c>
      <c r="C14" s="9" t="str">
        <f>IFERROR(__xludf.DUMMYFUNCTION("REGEXREPLACE(IFERROR(MID($A14, SEARCH(""("", $A14), 100), """"), ""[()]*"", """")"),"")</f>
        <v/>
      </c>
      <c r="D14" s="9" t="s">
        <v>352</v>
      </c>
      <c r="E14" s="9" t="s">
        <v>67</v>
      </c>
    </row>
    <row r="15">
      <c r="A15" s="8" t="s">
        <v>353</v>
      </c>
      <c r="B15" s="9" t="str">
        <f t="shared" si="1"/>
        <v>Hạt điều</v>
      </c>
      <c r="C15" s="9" t="str">
        <f>IFERROR(__xludf.DUMMYFUNCTION("REGEXREPLACE(IFERROR(MID($A15, SEARCH(""("", $A15), 100), """"), ""[()]*"", """")"),"")</f>
        <v/>
      </c>
      <c r="D15" s="9" t="s">
        <v>353</v>
      </c>
      <c r="E15" s="9" t="s">
        <v>67</v>
      </c>
    </row>
    <row r="16">
      <c r="A16" s="8" t="s">
        <v>354</v>
      </c>
      <c r="B16" s="9" t="str">
        <f t="shared" si="1"/>
        <v>Hạt mít</v>
      </c>
      <c r="C16" s="9" t="str">
        <f>IFERROR(__xludf.DUMMYFUNCTION("REGEXREPLACE(IFERROR(MID($A16, SEARCH(""("", $A16), 100), """"), ""[()]*"", """")"),"")</f>
        <v/>
      </c>
      <c r="D16" s="9" t="s">
        <v>354</v>
      </c>
      <c r="E16" s="9" t="s">
        <v>67</v>
      </c>
    </row>
    <row r="17">
      <c r="A17" s="8" t="s">
        <v>355</v>
      </c>
      <c r="B17" s="9" t="str">
        <f t="shared" si="1"/>
        <v>Lạc hạt</v>
      </c>
      <c r="C17" s="9" t="str">
        <f>IFERROR(__xludf.DUMMYFUNCTION("REGEXREPLACE(IFERROR(MID($A17, SEARCH(""("", $A17), 100), """"), ""[()]*"", """")"),"")</f>
        <v/>
      </c>
      <c r="D17" s="9" t="s">
        <v>355</v>
      </c>
      <c r="E17" s="9" t="s">
        <v>67</v>
      </c>
    </row>
    <row r="18">
      <c r="A18" s="8" t="s">
        <v>356</v>
      </c>
      <c r="B18" s="9" t="str">
        <f t="shared" si="1"/>
        <v>Quả cọ tươi</v>
      </c>
      <c r="C18" s="9" t="str">
        <f>IFERROR(__xludf.DUMMYFUNCTION("REGEXREPLACE(IFERROR(MID($A18, SEARCH(""("", $A18), 100), """"), ""[()]*"", """")"),"")</f>
        <v/>
      </c>
      <c r="D18" s="9" t="s">
        <v>356</v>
      </c>
      <c r="E18" s="9" t="s">
        <v>67</v>
      </c>
    </row>
    <row r="19">
      <c r="A19" s="8" t="s">
        <v>357</v>
      </c>
      <c r="B19" s="9" t="str">
        <f t="shared" si="1"/>
        <v>Quả đại hái tươi</v>
      </c>
      <c r="C19" s="9" t="str">
        <f>IFERROR(__xludf.DUMMYFUNCTION("REGEXREPLACE(IFERROR(MID($A19, SEARCH(""("", $A19), 100), """"), ""[()]*"", """")"),"")</f>
        <v/>
      </c>
      <c r="D19" s="9" t="s">
        <v>357</v>
      </c>
      <c r="E19" s="9" t="s">
        <v>67</v>
      </c>
    </row>
    <row r="20">
      <c r="A20" s="8" t="s">
        <v>358</v>
      </c>
      <c r="B20" s="9" t="str">
        <f t="shared" si="1"/>
        <v>Vừng </v>
      </c>
      <c r="C20" s="9" t="str">
        <f>IFERROR(__xludf.DUMMYFUNCTION("REGEXREPLACE(IFERROR(MID($A20, SEARCH(""("", $A20), 100), """"), ""[()]*"", """")"),"đen, trắng")</f>
        <v>đen, trắng</v>
      </c>
      <c r="D20" s="9" t="s">
        <v>359</v>
      </c>
      <c r="E20" s="9" t="s">
        <v>360</v>
      </c>
    </row>
    <row r="21">
      <c r="A21" s="8" t="s">
        <v>361</v>
      </c>
      <c r="B21" s="9" t="str">
        <f t="shared" si="1"/>
        <v>Bột đậu tương đã loại béo </v>
      </c>
      <c r="C21" s="9" t="str">
        <f>IFERROR(__xludf.DUMMYFUNCTION("REGEXREPLACE(IFERROR(MID($A21, SEARCH(""("", $A21), 100), """"), ""[()]*"", """")"),"đậu nành")</f>
        <v>đậu nành</v>
      </c>
      <c r="D21" s="9" t="s">
        <v>362</v>
      </c>
      <c r="E21" s="9" t="s">
        <v>133</v>
      </c>
    </row>
    <row r="22">
      <c r="A22" s="8" t="s">
        <v>363</v>
      </c>
      <c r="B22" s="9" t="str">
        <f t="shared" si="1"/>
        <v>Bột đậu tương rang chín</v>
      </c>
      <c r="C22" s="9" t="str">
        <f>IFERROR(__xludf.DUMMYFUNCTION("REGEXREPLACE(IFERROR(MID($A22, SEARCH(""("", $A22), 100), """"), ""[()]*"", """")"),"")</f>
        <v/>
      </c>
      <c r="D22" s="9" t="s">
        <v>363</v>
      </c>
      <c r="E22" s="9" t="s">
        <v>67</v>
      </c>
    </row>
    <row r="23">
      <c r="A23" s="8" t="s">
        <v>364</v>
      </c>
      <c r="B23" s="9" t="str">
        <f t="shared" si="1"/>
        <v>Bột đậu xanh</v>
      </c>
      <c r="C23" s="9" t="str">
        <f>IFERROR(__xludf.DUMMYFUNCTION("REGEXREPLACE(IFERROR(MID($A23, SEARCH(""("", $A23), 100), """"), ""[()]*"", """")"),"")</f>
        <v/>
      </c>
      <c r="D23" s="9" t="s">
        <v>364</v>
      </c>
      <c r="E23" s="9" t="s">
        <v>67</v>
      </c>
    </row>
    <row r="24">
      <c r="A24" s="8" t="s">
        <v>365</v>
      </c>
      <c r="B24" s="9" t="str">
        <f t="shared" si="1"/>
        <v>Bột lạc</v>
      </c>
      <c r="C24" s="9" t="str">
        <f>IFERROR(__xludf.DUMMYFUNCTION("REGEXREPLACE(IFERROR(MID($A24, SEARCH(""("", $A24), 100), """"), ""[()]*"", """")"),"")</f>
        <v/>
      </c>
      <c r="D24" s="9" t="s">
        <v>365</v>
      </c>
      <c r="E24" s="9" t="s">
        <v>67</v>
      </c>
    </row>
    <row r="25">
      <c r="A25" s="8" t="s">
        <v>366</v>
      </c>
      <c r="B25" s="9" t="str">
        <f t="shared" si="1"/>
        <v>Đậu phụ</v>
      </c>
      <c r="C25" s="9" t="str">
        <f>IFERROR(__xludf.DUMMYFUNCTION("REGEXREPLACE(IFERROR(MID($A25, SEARCH(""("", $A25), 100), """"), ""[()]*"", """")"),"")</f>
        <v/>
      </c>
      <c r="D25" s="9" t="s">
        <v>366</v>
      </c>
      <c r="E25" s="9" t="s">
        <v>67</v>
      </c>
    </row>
    <row r="26">
      <c r="A26" s="8" t="s">
        <v>367</v>
      </c>
      <c r="B26" s="9" t="str">
        <f t="shared" si="1"/>
        <v>Đậu phụ chúc</v>
      </c>
      <c r="C26" s="9" t="str">
        <f>IFERROR(__xludf.DUMMYFUNCTION("REGEXREPLACE(IFERROR(MID($A26, SEARCH(""("", $A26), 100), """"), ""[()]*"", """")"),"")</f>
        <v/>
      </c>
      <c r="D26" s="9" t="s">
        <v>367</v>
      </c>
      <c r="E26" s="9" t="s">
        <v>67</v>
      </c>
    </row>
    <row r="27">
      <c r="A27" s="8" t="s">
        <v>368</v>
      </c>
      <c r="B27" s="9" t="str">
        <f t="shared" si="1"/>
        <v>Đậu phụ nướng</v>
      </c>
      <c r="C27" s="9" t="str">
        <f>IFERROR(__xludf.DUMMYFUNCTION("REGEXREPLACE(IFERROR(MID($A27, SEARCH(""("", $A27), 100), """"), ""[()]*"", """")"),"")</f>
        <v/>
      </c>
      <c r="D27" s="9" t="s">
        <v>368</v>
      </c>
      <c r="E27" s="9" t="s">
        <v>67</v>
      </c>
    </row>
    <row r="28">
      <c r="A28" s="8" t="s">
        <v>369</v>
      </c>
      <c r="B28" s="9" t="str">
        <f t="shared" si="1"/>
        <v>Hạt bí đỏ rang</v>
      </c>
      <c r="C28" s="9" t="str">
        <f>IFERROR(__xludf.DUMMYFUNCTION("REGEXREPLACE(IFERROR(MID($A28, SEARCH(""("", $A28), 100), """"), ""[()]*"", """")"),"")</f>
        <v/>
      </c>
      <c r="D28" s="9" t="s">
        <v>369</v>
      </c>
      <c r="E28" s="9" t="s">
        <v>67</v>
      </c>
    </row>
    <row r="29">
      <c r="A29" s="8" t="s">
        <v>370</v>
      </c>
      <c r="B29" s="9" t="str">
        <f t="shared" si="1"/>
        <v>Hạt da đỏ rang </v>
      </c>
      <c r="C29" s="9" t="str">
        <f>IFERROR(__xludf.DUMMYFUNCTION("REGEXREPLACE(IFERROR(MID($A29, SEARCH(""("", $A29), 100), """"), ""[()]*"", """")"),"dưa hấu")</f>
        <v>dưa hấu</v>
      </c>
      <c r="D29" s="9" t="s">
        <v>371</v>
      </c>
      <c r="E29" s="9" t="s">
        <v>372</v>
      </c>
    </row>
    <row r="30">
      <c r="A30" s="8" t="s">
        <v>373</v>
      </c>
      <c r="B30" s="9" t="str">
        <f t="shared" si="1"/>
        <v>Hạt điều khô, chiên dầu</v>
      </c>
      <c r="C30" s="9" t="str">
        <f>IFERROR(__xludf.DUMMYFUNCTION("REGEXREPLACE(IFERROR(MID($A30, SEARCH(""("", $A30), 100), """"), ""[()]*"", """")"),"")</f>
        <v/>
      </c>
      <c r="D30" s="9" t="s">
        <v>373</v>
      </c>
      <c r="E30" s="9" t="s">
        <v>67</v>
      </c>
    </row>
    <row r="31">
      <c r="A31" s="8" t="s">
        <v>374</v>
      </c>
      <c r="B31" s="9" t="str">
        <f t="shared" si="1"/>
        <v>Sữa bột đậu nành</v>
      </c>
      <c r="C31" s="9" t="str">
        <f>IFERROR(__xludf.DUMMYFUNCTION("REGEXREPLACE(IFERROR(MID($A31, SEARCH(""("", $A31), 100), """"), ""[()]*"", """")"),"")</f>
        <v/>
      </c>
      <c r="D31" s="9" t="s">
        <v>374</v>
      </c>
      <c r="E31" s="9" t="s">
        <v>67</v>
      </c>
    </row>
    <row r="32">
      <c r="A32" s="8" t="s">
        <v>375</v>
      </c>
      <c r="B32" s="9" t="str">
        <f t="shared" si="1"/>
        <v>Sữa đậu nành </v>
      </c>
      <c r="C32" s="9" t="str">
        <f>IFERROR(__xludf.DUMMYFUNCTION("REGEXREPLACE(IFERROR(MID($A32, SEARCH(""("", $A32), 100), """"), ""[()]*"", """")"),"100g đậu/lít")</f>
        <v>100g đậu/lít</v>
      </c>
      <c r="D32" s="9" t="s">
        <v>376</v>
      </c>
      <c r="E32" s="9" t="s">
        <v>377</v>
      </c>
    </row>
    <row r="33">
      <c r="A33" s="8" t="s">
        <v>378</v>
      </c>
      <c r="B33" s="9" t="str">
        <f t="shared" si="1"/>
        <v>Tào phớ</v>
      </c>
      <c r="C33" s="9" t="str">
        <f>IFERROR(__xludf.DUMMYFUNCTION("REGEXREPLACE(IFERROR(MID($A33, SEARCH(""("", $A33), 100), """"), ""[()]*"", """")"),"")</f>
        <v/>
      </c>
      <c r="D33" s="9" t="s">
        <v>378</v>
      </c>
      <c r="E33" s="9" t="s">
        <v>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4" max="4" width="22.0"/>
  </cols>
  <sheetData>
    <row r="1">
      <c r="A1" s="8" t="s">
        <v>379</v>
      </c>
      <c r="B1" s="9" t="str">
        <f t="shared" ref="B1:B82" si="1">IFERROR(LEFT($A1, SEARCH("(", $A1) -1), $A1)</f>
        <v>Thịt bê mỡ</v>
      </c>
      <c r="C1" s="9" t="str">
        <f>IFERROR(__xludf.DUMMYFUNCTION("REGEXREPLACE(IFERROR(MID($A1, SEARCH(""("", $A1), 100), """"), ""[()]*"", """")"),"")</f>
        <v/>
      </c>
      <c r="D1" s="9" t="s">
        <v>379</v>
      </c>
      <c r="E1" s="9" t="s">
        <v>67</v>
      </c>
    </row>
    <row r="2">
      <c r="A2" s="8" t="s">
        <v>380</v>
      </c>
      <c r="B2" s="9" t="str">
        <f t="shared" si="1"/>
        <v>Thịt bê nạc</v>
      </c>
      <c r="C2" s="9" t="str">
        <f>IFERROR(__xludf.DUMMYFUNCTION("REGEXREPLACE(IFERROR(MID($A2, SEARCH(""("", $A2), 100), """"), ""[()]*"", """")"),"")</f>
        <v/>
      </c>
      <c r="D2" s="9" t="s">
        <v>380</v>
      </c>
      <c r="E2" s="9" t="s">
        <v>67</v>
      </c>
    </row>
    <row r="3">
      <c r="A3" s="8" t="s">
        <v>381</v>
      </c>
      <c r="B3" s="9" t="str">
        <f t="shared" si="1"/>
        <v>Thịt bò loại I</v>
      </c>
      <c r="C3" s="9" t="str">
        <f>IFERROR(__xludf.DUMMYFUNCTION("REGEXREPLACE(IFERROR(MID($A3, SEARCH(""("", $A3), 100), """"), ""[()]*"", """")"),"")</f>
        <v/>
      </c>
      <c r="D3" s="9" t="s">
        <v>381</v>
      </c>
      <c r="E3" s="9" t="s">
        <v>67</v>
      </c>
    </row>
    <row r="4">
      <c r="A4" s="8" t="s">
        <v>382</v>
      </c>
      <c r="B4" s="9" t="str">
        <f t="shared" si="1"/>
        <v>Thịt bò loại II</v>
      </c>
      <c r="C4" s="9" t="str">
        <f>IFERROR(__xludf.DUMMYFUNCTION("REGEXREPLACE(IFERROR(MID($A4, SEARCH(""("", $A4), 100), """"), ""[()]*"", """")"),"")</f>
        <v/>
      </c>
      <c r="D4" s="9" t="s">
        <v>382</v>
      </c>
      <c r="E4" s="9" t="s">
        <v>67</v>
      </c>
    </row>
    <row r="5">
      <c r="A5" s="8" t="s">
        <v>383</v>
      </c>
      <c r="B5" s="9" t="str">
        <f t="shared" si="1"/>
        <v>Thịt bò, lưng, nạc</v>
      </c>
      <c r="C5" s="9" t="str">
        <f>IFERROR(__xludf.DUMMYFUNCTION("REGEXREPLACE(IFERROR(MID($A5, SEARCH(""("", $A5), 100), """"), ""[()]*"", """")"),"")</f>
        <v/>
      </c>
      <c r="D5" s="9" t="s">
        <v>383</v>
      </c>
      <c r="E5" s="9" t="s">
        <v>67</v>
      </c>
    </row>
    <row r="6">
      <c r="A6" s="8" t="s">
        <v>384</v>
      </c>
      <c r="B6" s="9" t="str">
        <f t="shared" si="1"/>
        <v>Thịt bò, lưng, nạc và mỡ</v>
      </c>
      <c r="C6" s="9" t="str">
        <f>IFERROR(__xludf.DUMMYFUNCTION("REGEXREPLACE(IFERROR(MID($A6, SEARCH(""("", $A6), 100), """"), ""[()]*"", """")"),"")</f>
        <v/>
      </c>
      <c r="D6" s="9" t="s">
        <v>384</v>
      </c>
      <c r="E6" s="9" t="s">
        <v>67</v>
      </c>
    </row>
    <row r="7">
      <c r="A7" s="8" t="s">
        <v>385</v>
      </c>
      <c r="B7" s="9" t="str">
        <f t="shared" si="1"/>
        <v>Thịt bồ câu ra ràng</v>
      </c>
      <c r="C7" s="9" t="str">
        <f>IFERROR(__xludf.DUMMYFUNCTION("REGEXREPLACE(IFERROR(MID($A7, SEARCH(""("", $A7), 100), """"), ""[()]*"", """")"),"")</f>
        <v/>
      </c>
      <c r="D7" s="9" t="s">
        <v>385</v>
      </c>
      <c r="E7" s="9" t="s">
        <v>67</v>
      </c>
    </row>
    <row r="8">
      <c r="A8" s="8" t="s">
        <v>386</v>
      </c>
      <c r="B8" s="9" t="str">
        <f t="shared" si="1"/>
        <v>Thịt cho sấn</v>
      </c>
      <c r="C8" s="9" t="str">
        <f>IFERROR(__xludf.DUMMYFUNCTION("REGEXREPLACE(IFERROR(MID($A8, SEARCH(""("", $A8), 100), """"), ""[()]*"", """")"),"")</f>
        <v/>
      </c>
      <c r="D8" s="9" t="s">
        <v>386</v>
      </c>
      <c r="E8" s="9" t="s">
        <v>67</v>
      </c>
    </row>
    <row r="9">
      <c r="A9" s="8" t="s">
        <v>387</v>
      </c>
      <c r="B9" s="9" t="str">
        <f t="shared" si="1"/>
        <v>Thịt cho vai</v>
      </c>
      <c r="C9" s="9" t="str">
        <f>IFERROR(__xludf.DUMMYFUNCTION("REGEXREPLACE(IFERROR(MID($A9, SEARCH(""("", $A9), 100), """"), ""[()]*"", """")"),"")</f>
        <v/>
      </c>
      <c r="D9" s="9" t="s">
        <v>387</v>
      </c>
      <c r="E9" s="9" t="s">
        <v>67</v>
      </c>
    </row>
    <row r="10">
      <c r="A10" s="8" t="s">
        <v>388</v>
      </c>
      <c r="B10" s="9" t="str">
        <f t="shared" si="1"/>
        <v>Thịt cừu, nạc</v>
      </c>
      <c r="C10" s="9" t="str">
        <f>IFERROR(__xludf.DUMMYFUNCTION("REGEXREPLACE(IFERROR(MID($A10, SEARCH(""("", $A10), 100), """"), ""[()]*"", """")"),"")</f>
        <v/>
      </c>
      <c r="D10" s="9" t="s">
        <v>388</v>
      </c>
      <c r="E10" s="9" t="s">
        <v>67</v>
      </c>
    </row>
    <row r="11">
      <c r="A11" s="8" t="s">
        <v>389</v>
      </c>
      <c r="B11" s="9" t="str">
        <f t="shared" si="1"/>
        <v>Thịt dê, nạc</v>
      </c>
      <c r="C11" s="9" t="str">
        <f>IFERROR(__xludf.DUMMYFUNCTION("REGEXREPLACE(IFERROR(MID($A11, SEARCH(""("", $A11), 100), """"), ""[()]*"", """")"),"")</f>
        <v/>
      </c>
      <c r="D11" s="9" t="s">
        <v>389</v>
      </c>
      <c r="E11" s="9" t="s">
        <v>67</v>
      </c>
    </row>
    <row r="12">
      <c r="A12" s="8" t="s">
        <v>390</v>
      </c>
      <c r="B12" s="9" t="str">
        <f t="shared" si="1"/>
        <v>Thịt gà rừng</v>
      </c>
      <c r="C12" s="9" t="str">
        <f>IFERROR(__xludf.DUMMYFUNCTION("REGEXREPLACE(IFERROR(MID($A12, SEARCH(""("", $A12), 100), """"), ""[()]*"", """")"),"")</f>
        <v/>
      </c>
      <c r="D12" s="9" t="s">
        <v>390</v>
      </c>
      <c r="E12" s="9" t="s">
        <v>67</v>
      </c>
    </row>
    <row r="13">
      <c r="A13" s="8" t="s">
        <v>391</v>
      </c>
      <c r="B13" s="9" t="str">
        <f t="shared" si="1"/>
        <v>Thịt gà ta</v>
      </c>
      <c r="C13" s="9" t="str">
        <f>IFERROR(__xludf.DUMMYFUNCTION("REGEXREPLACE(IFERROR(MID($A13, SEARCH(""("", $A13), 100), """"), ""[()]*"", """")"),"")</f>
        <v/>
      </c>
      <c r="D13" s="9" t="s">
        <v>391</v>
      </c>
      <c r="E13" s="9" t="s">
        <v>67</v>
      </c>
    </row>
    <row r="14">
      <c r="A14" s="8" t="s">
        <v>392</v>
      </c>
      <c r="B14" s="9" t="str">
        <f t="shared" si="1"/>
        <v>Thịt gà tây</v>
      </c>
      <c r="C14" s="9" t="str">
        <f>IFERROR(__xludf.DUMMYFUNCTION("REGEXREPLACE(IFERROR(MID($A14, SEARCH(""("", $A14), 100), """"), ""[()]*"", """")"),"")</f>
        <v/>
      </c>
      <c r="D14" s="9" t="s">
        <v>392</v>
      </c>
      <c r="E14" s="9" t="s">
        <v>67</v>
      </c>
    </row>
    <row r="15">
      <c r="A15" s="8" t="s">
        <v>393</v>
      </c>
      <c r="B15" s="9" t="str">
        <f t="shared" si="1"/>
        <v>Thịt hươu</v>
      </c>
      <c r="C15" s="9" t="str">
        <f>IFERROR(__xludf.DUMMYFUNCTION("REGEXREPLACE(IFERROR(MID($A15, SEARCH(""("", $A15), 100), """"), ""[()]*"", """")"),"")</f>
        <v/>
      </c>
      <c r="D15" s="9" t="s">
        <v>393</v>
      </c>
      <c r="E15" s="9" t="s">
        <v>67</v>
      </c>
    </row>
    <row r="16">
      <c r="A16" s="8" t="s">
        <v>394</v>
      </c>
      <c r="B16" s="9" t="str">
        <f t="shared" si="1"/>
        <v>Thịt lợn mỡ</v>
      </c>
      <c r="C16" s="9" t="str">
        <f>IFERROR(__xludf.DUMMYFUNCTION("REGEXREPLACE(IFERROR(MID($A16, SEARCH(""("", $A16), 100), """"), ""[()]*"", """")"),"")</f>
        <v/>
      </c>
      <c r="D16" s="9" t="s">
        <v>394</v>
      </c>
      <c r="E16" s="9" t="s">
        <v>67</v>
      </c>
    </row>
    <row r="17">
      <c r="A17" s="8" t="s">
        <v>395</v>
      </c>
      <c r="B17" s="9" t="str">
        <f t="shared" si="1"/>
        <v>Thịt lợn nạc</v>
      </c>
      <c r="C17" s="9" t="str">
        <f>IFERROR(__xludf.DUMMYFUNCTION("REGEXREPLACE(IFERROR(MID($A17, SEARCH(""("", $A17), 100), """"), ""[()]*"", """")"),"")</f>
        <v/>
      </c>
      <c r="D17" s="9" t="s">
        <v>395</v>
      </c>
      <c r="E17" s="9" t="s">
        <v>67</v>
      </c>
    </row>
    <row r="18">
      <c r="A18" s="8" t="s">
        <v>396</v>
      </c>
      <c r="B18" s="9" t="str">
        <f t="shared" si="1"/>
        <v>Thịt lợn nửa nạc, nửa mỡ</v>
      </c>
      <c r="C18" s="9" t="str">
        <f>IFERROR(__xludf.DUMMYFUNCTION("REGEXREPLACE(IFERROR(MID($A18, SEARCH(""("", $A18), 100), """"), ""[()]*"", """")"),"")</f>
        <v/>
      </c>
      <c r="D18" s="9" t="s">
        <v>396</v>
      </c>
      <c r="E18" s="9" t="s">
        <v>67</v>
      </c>
    </row>
    <row r="19">
      <c r="A19" s="8" t="s">
        <v>397</v>
      </c>
      <c r="B19" s="9" t="str">
        <f t="shared" si="1"/>
        <v>Thịt ngỗng</v>
      </c>
      <c r="C19" s="9" t="str">
        <f>IFERROR(__xludf.DUMMYFUNCTION("REGEXREPLACE(IFERROR(MID($A19, SEARCH(""("", $A19), 100), """"), ""[()]*"", """")"),"")</f>
        <v/>
      </c>
      <c r="D19" s="9" t="s">
        <v>397</v>
      </c>
      <c r="E19" s="9" t="s">
        <v>67</v>
      </c>
    </row>
    <row r="20">
      <c r="A20" s="8" t="s">
        <v>398</v>
      </c>
      <c r="B20" s="9" t="str">
        <f t="shared" si="1"/>
        <v>Thịt ngựa</v>
      </c>
      <c r="C20" s="9" t="str">
        <f>IFERROR(__xludf.DUMMYFUNCTION("REGEXREPLACE(IFERROR(MID($A20, SEARCH(""("", $A20), 100), """"), ""[()]*"", """")"),"")</f>
        <v/>
      </c>
      <c r="D20" s="9" t="s">
        <v>398</v>
      </c>
      <c r="E20" s="9" t="s">
        <v>67</v>
      </c>
    </row>
    <row r="21">
      <c r="A21" s="8" t="s">
        <v>399</v>
      </c>
      <c r="B21" s="9" t="str">
        <f t="shared" si="1"/>
        <v>Thịt thỏ nhà</v>
      </c>
      <c r="C21" s="9" t="str">
        <f>IFERROR(__xludf.DUMMYFUNCTION("REGEXREPLACE(IFERROR(MID($A21, SEARCH(""("", $A21), 100), """"), ""[()]*"", """")"),"")</f>
        <v/>
      </c>
      <c r="D21" s="9" t="s">
        <v>399</v>
      </c>
      <c r="E21" s="9" t="s">
        <v>67</v>
      </c>
    </row>
    <row r="22">
      <c r="A22" s="8" t="s">
        <v>400</v>
      </c>
      <c r="B22" s="9" t="str">
        <f t="shared" si="1"/>
        <v>Thịt thỏ rừng</v>
      </c>
      <c r="C22" s="9" t="str">
        <f>IFERROR(__xludf.DUMMYFUNCTION("REGEXREPLACE(IFERROR(MID($A22, SEARCH(""("", $A22), 100), """"), ""[()]*"", """")"),"")</f>
        <v/>
      </c>
      <c r="D22" s="9" t="s">
        <v>400</v>
      </c>
      <c r="E22" s="9" t="s">
        <v>67</v>
      </c>
    </row>
    <row r="23">
      <c r="A23" s="8" t="s">
        <v>401</v>
      </c>
      <c r="B23" s="9" t="str">
        <f t="shared" si="1"/>
        <v>Thịt trâu</v>
      </c>
      <c r="C23" s="9" t="str">
        <f>IFERROR(__xludf.DUMMYFUNCTION("REGEXREPLACE(IFERROR(MID($A23, SEARCH(""("", $A23), 100), """"), ""[()]*"", """")"),"")</f>
        <v/>
      </c>
      <c r="D23" s="9" t="s">
        <v>401</v>
      </c>
      <c r="E23" s="9" t="s">
        <v>67</v>
      </c>
    </row>
    <row r="24">
      <c r="A24" s="8" t="s">
        <v>402</v>
      </c>
      <c r="B24" s="9" t="str">
        <f t="shared" si="1"/>
        <v>Thịt trâu bắp</v>
      </c>
      <c r="C24" s="9" t="str">
        <f>IFERROR(__xludf.DUMMYFUNCTION("REGEXREPLACE(IFERROR(MID($A24, SEARCH(""("", $A24), 100), """"), ""[()]*"", """")"),"")</f>
        <v/>
      </c>
      <c r="D24" s="9" t="s">
        <v>402</v>
      </c>
      <c r="E24" s="9" t="s">
        <v>67</v>
      </c>
    </row>
    <row r="25">
      <c r="A25" s="8" t="s">
        <v>403</v>
      </c>
      <c r="B25" s="9" t="str">
        <f t="shared" si="1"/>
        <v>Thịt trâu cổ</v>
      </c>
      <c r="C25" s="9" t="str">
        <f>IFERROR(__xludf.DUMMYFUNCTION("REGEXREPLACE(IFERROR(MID($A25, SEARCH(""("", $A25), 100), """"), ""[()]*"", """")"),"")</f>
        <v/>
      </c>
      <c r="D25" s="9" t="s">
        <v>403</v>
      </c>
      <c r="E25" s="9" t="s">
        <v>67</v>
      </c>
    </row>
    <row r="26">
      <c r="A26" s="8" t="s">
        <v>404</v>
      </c>
      <c r="B26" s="9" t="str">
        <f t="shared" si="1"/>
        <v>Thịt trâu đùi</v>
      </c>
      <c r="C26" s="9" t="str">
        <f>IFERROR(__xludf.DUMMYFUNCTION("REGEXREPLACE(IFERROR(MID($A26, SEARCH(""("", $A26), 100), """"), ""[()]*"", """")"),"")</f>
        <v/>
      </c>
      <c r="D26" s="9" t="s">
        <v>404</v>
      </c>
      <c r="E26" s="9" t="s">
        <v>67</v>
      </c>
    </row>
    <row r="27">
      <c r="A27" s="8" t="s">
        <v>405</v>
      </c>
      <c r="B27" s="9" t="str">
        <f t="shared" si="1"/>
        <v>Thịt trâu thăn</v>
      </c>
      <c r="C27" s="9" t="str">
        <f>IFERROR(__xludf.DUMMYFUNCTION("REGEXREPLACE(IFERROR(MID($A27, SEARCH(""("", $A27), 100), """"), ""[()]*"", """")"),"")</f>
        <v/>
      </c>
      <c r="D27" s="9" t="s">
        <v>405</v>
      </c>
      <c r="E27" s="9" t="s">
        <v>67</v>
      </c>
    </row>
    <row r="28">
      <c r="A28" s="8" t="s">
        <v>406</v>
      </c>
      <c r="B28" s="9" t="str">
        <f t="shared" si="1"/>
        <v>Thịt vịt</v>
      </c>
      <c r="C28" s="9" t="str">
        <f>IFERROR(__xludf.DUMMYFUNCTION("REGEXREPLACE(IFERROR(MID($A28, SEARCH(""("", $A28), 100), """"), ""[()]*"", """")"),"")</f>
        <v/>
      </c>
      <c r="D28" s="9" t="s">
        <v>406</v>
      </c>
      <c r="E28" s="9" t="s">
        <v>67</v>
      </c>
    </row>
    <row r="29">
      <c r="A29" s="8" t="s">
        <v>407</v>
      </c>
      <c r="B29" s="9" t="str">
        <f t="shared" si="1"/>
        <v>Bầu dục bò</v>
      </c>
      <c r="C29" s="9" t="str">
        <f>IFERROR(__xludf.DUMMYFUNCTION("REGEXREPLACE(IFERROR(MID($A29, SEARCH(""("", $A29), 100), """"), ""[()]*"", """")"),"")</f>
        <v/>
      </c>
      <c r="D29" s="9" t="s">
        <v>407</v>
      </c>
      <c r="E29" s="9" t="s">
        <v>67</v>
      </c>
    </row>
    <row r="30">
      <c r="A30" s="8" t="s">
        <v>408</v>
      </c>
      <c r="B30" s="9" t="str">
        <f t="shared" si="1"/>
        <v>Bầu dục lợn</v>
      </c>
      <c r="C30" s="9" t="str">
        <f>IFERROR(__xludf.DUMMYFUNCTION("REGEXREPLACE(IFERROR(MID($A30, SEARCH(""("", $A30), 100), """"), ""[()]*"", """")"),"")</f>
        <v/>
      </c>
      <c r="D30" s="9" t="s">
        <v>408</v>
      </c>
      <c r="E30" s="9" t="s">
        <v>67</v>
      </c>
    </row>
    <row r="31">
      <c r="A31" s="8" t="s">
        <v>409</v>
      </c>
      <c r="B31" s="9" t="str">
        <f t="shared" si="1"/>
        <v>Bì lợn</v>
      </c>
      <c r="C31" s="9" t="str">
        <f>IFERROR(__xludf.DUMMYFUNCTION("REGEXREPLACE(IFERROR(MID($A31, SEARCH(""("", $A31), 100), """"), ""[()]*"", """")"),"")</f>
        <v/>
      </c>
      <c r="D31" s="9" t="s">
        <v>409</v>
      </c>
      <c r="E31" s="9" t="s">
        <v>67</v>
      </c>
    </row>
    <row r="32">
      <c r="A32" s="8" t="s">
        <v>410</v>
      </c>
      <c r="B32" s="9" t="str">
        <f t="shared" si="1"/>
        <v>Chân giò lợn </v>
      </c>
      <c r="C32" s="9" t="str">
        <f>IFERROR(__xludf.DUMMYFUNCTION("REGEXREPLACE(IFERROR(MID($A32, SEARCH(""("", $A32), 100), """"), ""[()]*"", """")"),"bỏ xương")</f>
        <v>bỏ xương</v>
      </c>
      <c r="D32" s="9" t="s">
        <v>411</v>
      </c>
      <c r="E32" s="9" t="s">
        <v>412</v>
      </c>
    </row>
    <row r="33">
      <c r="A33" s="8" t="s">
        <v>413</v>
      </c>
      <c r="B33" s="9" t="str">
        <f t="shared" si="1"/>
        <v>Dạ dày bò</v>
      </c>
      <c r="C33" s="9" t="str">
        <f>IFERROR(__xludf.DUMMYFUNCTION("REGEXREPLACE(IFERROR(MID($A33, SEARCH(""("", $A33), 100), """"), ""[()]*"", """")"),"")</f>
        <v/>
      </c>
      <c r="D33" s="9" t="s">
        <v>413</v>
      </c>
      <c r="E33" s="9" t="s">
        <v>67</v>
      </c>
    </row>
    <row r="34">
      <c r="A34" s="8" t="s">
        <v>414</v>
      </c>
      <c r="B34" s="9" t="str">
        <f t="shared" si="1"/>
        <v>Dạ dày lợn</v>
      </c>
      <c r="C34" s="9" t="str">
        <f>IFERROR(__xludf.DUMMYFUNCTION("REGEXREPLACE(IFERROR(MID($A34, SEARCH(""("", $A34), 100), """"), ""[()]*"", """")"),"")</f>
        <v/>
      </c>
      <c r="D34" s="9" t="s">
        <v>414</v>
      </c>
      <c r="E34" s="9" t="s">
        <v>67</v>
      </c>
    </row>
    <row r="35">
      <c r="A35" s="8" t="s">
        <v>415</v>
      </c>
      <c r="B35" s="9" t="str">
        <f t="shared" si="1"/>
        <v>Đầu bò</v>
      </c>
      <c r="C35" s="9" t="str">
        <f>IFERROR(__xludf.DUMMYFUNCTION("REGEXREPLACE(IFERROR(MID($A35, SEARCH(""("", $A35), 100), """"), ""[()]*"", """")"),"")</f>
        <v/>
      </c>
      <c r="D35" s="9" t="s">
        <v>415</v>
      </c>
      <c r="E35" s="9" t="s">
        <v>67</v>
      </c>
    </row>
    <row r="36">
      <c r="A36" s="8" t="s">
        <v>416</v>
      </c>
      <c r="B36" s="9" t="str">
        <f t="shared" si="1"/>
        <v>Đầu lợn</v>
      </c>
      <c r="C36" s="9" t="str">
        <f>IFERROR(__xludf.DUMMYFUNCTION("REGEXREPLACE(IFERROR(MID($A36, SEARCH(""("", $A36), 100), """"), ""[()]*"", """")"),"")</f>
        <v/>
      </c>
      <c r="D36" s="9" t="s">
        <v>416</v>
      </c>
      <c r="E36" s="9" t="s">
        <v>67</v>
      </c>
    </row>
    <row r="37">
      <c r="A37" s="8" t="s">
        <v>417</v>
      </c>
      <c r="B37" s="9" t="str">
        <f t="shared" si="1"/>
        <v>Đuôi bò</v>
      </c>
      <c r="C37" s="9" t="str">
        <f>IFERROR(__xludf.DUMMYFUNCTION("REGEXREPLACE(IFERROR(MID($A37, SEARCH(""("", $A37), 100), """"), ""[()]*"", """")"),"")</f>
        <v/>
      </c>
      <c r="D37" s="9" t="s">
        <v>417</v>
      </c>
      <c r="E37" s="9" t="s">
        <v>67</v>
      </c>
    </row>
    <row r="38">
      <c r="A38" s="8" t="s">
        <v>418</v>
      </c>
      <c r="B38" s="9" t="str">
        <f t="shared" si="1"/>
        <v>Đuôi lợn</v>
      </c>
      <c r="C38" s="9" t="str">
        <f>IFERROR(__xludf.DUMMYFUNCTION("REGEXREPLACE(IFERROR(MID($A38, SEARCH(""("", $A38), 100), """"), ""[()]*"", """")"),"")</f>
        <v/>
      </c>
      <c r="D38" s="9" t="s">
        <v>418</v>
      </c>
      <c r="E38" s="9" t="s">
        <v>67</v>
      </c>
    </row>
    <row r="39">
      <c r="A39" s="8" t="s">
        <v>419</v>
      </c>
      <c r="B39" s="9" t="str">
        <f t="shared" si="1"/>
        <v>Gan bò</v>
      </c>
      <c r="C39" s="9" t="str">
        <f>IFERROR(__xludf.DUMMYFUNCTION("REGEXREPLACE(IFERROR(MID($A39, SEARCH(""("", $A39), 100), """"), ""[()]*"", """")"),"")</f>
        <v/>
      </c>
      <c r="D39" s="9" t="s">
        <v>419</v>
      </c>
      <c r="E39" s="9" t="s">
        <v>67</v>
      </c>
    </row>
    <row r="40">
      <c r="A40" s="8" t="s">
        <v>420</v>
      </c>
      <c r="B40" s="9" t="str">
        <f t="shared" si="1"/>
        <v>Gan gà</v>
      </c>
      <c r="C40" s="9" t="str">
        <f>IFERROR(__xludf.DUMMYFUNCTION("REGEXREPLACE(IFERROR(MID($A40, SEARCH(""("", $A40), 100), """"), ""[()]*"", """")"),"")</f>
        <v/>
      </c>
      <c r="D40" s="9" t="s">
        <v>420</v>
      </c>
      <c r="E40" s="9" t="s">
        <v>67</v>
      </c>
    </row>
    <row r="41">
      <c r="A41" s="8" t="s">
        <v>421</v>
      </c>
      <c r="B41" s="9" t="str">
        <f t="shared" si="1"/>
        <v>Gan lợn</v>
      </c>
      <c r="C41" s="9" t="str">
        <f>IFERROR(__xludf.DUMMYFUNCTION("REGEXREPLACE(IFERROR(MID($A41, SEARCH(""("", $A41), 100), """"), ""[()]*"", """")"),"")</f>
        <v/>
      </c>
      <c r="D41" s="9" t="s">
        <v>421</v>
      </c>
      <c r="E41" s="9" t="s">
        <v>67</v>
      </c>
    </row>
    <row r="42">
      <c r="A42" s="8" t="s">
        <v>422</v>
      </c>
      <c r="B42" s="9" t="str">
        <f t="shared" si="1"/>
        <v>Gan vịt</v>
      </c>
      <c r="C42" s="9" t="str">
        <f>IFERROR(__xludf.DUMMYFUNCTION("REGEXREPLACE(IFERROR(MID($A42, SEARCH(""("", $A42), 100), """"), ""[()]*"", """")"),"")</f>
        <v/>
      </c>
      <c r="D42" s="9" t="s">
        <v>422</v>
      </c>
      <c r="E42" s="9" t="s">
        <v>67</v>
      </c>
    </row>
    <row r="43">
      <c r="A43" s="8" t="s">
        <v>423</v>
      </c>
      <c r="B43" s="9" t="str">
        <f t="shared" si="1"/>
        <v>Gân chân bò</v>
      </c>
      <c r="C43" s="9" t="str">
        <f>IFERROR(__xludf.DUMMYFUNCTION("REGEXREPLACE(IFERROR(MID($A43, SEARCH(""("", $A43), 100), """"), ""[()]*"", """")"),"")</f>
        <v/>
      </c>
      <c r="D43" s="9" t="s">
        <v>423</v>
      </c>
      <c r="E43" s="9" t="s">
        <v>67</v>
      </c>
    </row>
    <row r="44">
      <c r="A44" s="8" t="s">
        <v>424</v>
      </c>
      <c r="B44" s="9" t="str">
        <f t="shared" si="1"/>
        <v>Lưỡi bò</v>
      </c>
      <c r="C44" s="9" t="str">
        <f>IFERROR(__xludf.DUMMYFUNCTION("REGEXREPLACE(IFERROR(MID($A44, SEARCH(""("", $A44), 100), """"), ""[()]*"", """")"),"")</f>
        <v/>
      </c>
      <c r="D44" s="9" t="s">
        <v>424</v>
      </c>
      <c r="E44" s="9" t="s">
        <v>67</v>
      </c>
    </row>
    <row r="45">
      <c r="A45" s="8" t="s">
        <v>425</v>
      </c>
      <c r="B45" s="9" t="str">
        <f t="shared" si="1"/>
        <v>Lưỡi lợn</v>
      </c>
      <c r="C45" s="9" t="str">
        <f>IFERROR(__xludf.DUMMYFUNCTION("REGEXREPLACE(IFERROR(MID($A45, SEARCH(""("", $A45), 100), """"), ""[()]*"", """")"),"")</f>
        <v/>
      </c>
      <c r="D45" s="9" t="s">
        <v>425</v>
      </c>
      <c r="E45" s="9" t="s">
        <v>67</v>
      </c>
    </row>
    <row r="46">
      <c r="A46" s="8" t="s">
        <v>426</v>
      </c>
      <c r="B46" s="9" t="str">
        <f t="shared" si="1"/>
        <v>Lòng lợn </v>
      </c>
      <c r="C46" s="9" t="str">
        <f>IFERROR(__xludf.DUMMYFUNCTION("REGEXREPLACE(IFERROR(MID($A46, SEARCH(""("", $A46), 100), """"), ""[()]*"", """")"),"ruột già")</f>
        <v>ruột già</v>
      </c>
      <c r="D46" s="9" t="s">
        <v>427</v>
      </c>
      <c r="E46" s="9" t="s">
        <v>428</v>
      </c>
    </row>
    <row r="47">
      <c r="A47" s="8" t="s">
        <v>429</v>
      </c>
      <c r="B47" s="9" t="str">
        <f t="shared" si="1"/>
        <v>Lòng lợn </v>
      </c>
      <c r="C47" s="9" t="str">
        <f>IFERROR(__xludf.DUMMYFUNCTION("REGEXREPLACE(IFERROR(MID($A47, SEARCH(""("", $A47), 100), """"), ""[()]*"", """")"),"ruột non")</f>
        <v>ruột non</v>
      </c>
      <c r="D47" s="9" t="s">
        <v>427</v>
      </c>
      <c r="E47" s="9" t="s">
        <v>430</v>
      </c>
    </row>
    <row r="48">
      <c r="A48" s="8" t="s">
        <v>431</v>
      </c>
      <c r="B48" s="9" t="str">
        <f t="shared" si="1"/>
        <v>Mề gà</v>
      </c>
      <c r="C48" s="9" t="str">
        <f>IFERROR(__xludf.DUMMYFUNCTION("REGEXREPLACE(IFERROR(MID($A48, SEARCH(""("", $A48), 100), """"), ""[()]*"", """")"),"")</f>
        <v/>
      </c>
      <c r="D48" s="9" t="s">
        <v>431</v>
      </c>
      <c r="E48" s="9" t="s">
        <v>67</v>
      </c>
    </row>
    <row r="49">
      <c r="A49" s="8" t="s">
        <v>432</v>
      </c>
      <c r="B49" s="9" t="str">
        <f t="shared" si="1"/>
        <v>Óc bò</v>
      </c>
      <c r="C49" s="9" t="str">
        <f>IFERROR(__xludf.DUMMYFUNCTION("REGEXREPLACE(IFERROR(MID($A49, SEARCH(""("", $A49), 100), """"), ""[()]*"", """")"),"")</f>
        <v/>
      </c>
      <c r="D49" s="9" t="s">
        <v>432</v>
      </c>
      <c r="E49" s="9" t="s">
        <v>67</v>
      </c>
    </row>
    <row r="50">
      <c r="A50" s="8" t="s">
        <v>433</v>
      </c>
      <c r="B50" s="9" t="str">
        <f t="shared" si="1"/>
        <v>Óc lợn</v>
      </c>
      <c r="C50" s="9" t="str">
        <f>IFERROR(__xludf.DUMMYFUNCTION("REGEXREPLACE(IFERROR(MID($A50, SEARCH(""("", $A50), 100), """"), ""[()]*"", """")"),"")</f>
        <v/>
      </c>
      <c r="D50" s="9" t="s">
        <v>433</v>
      </c>
      <c r="E50" s="9" t="s">
        <v>67</v>
      </c>
    </row>
    <row r="51">
      <c r="A51" s="8" t="s">
        <v>434</v>
      </c>
      <c r="B51" s="9" t="str">
        <f t="shared" si="1"/>
        <v>Phổi bò</v>
      </c>
      <c r="C51" s="9" t="str">
        <f>IFERROR(__xludf.DUMMYFUNCTION("REGEXREPLACE(IFERROR(MID($A51, SEARCH(""("", $A51), 100), """"), ""[()]*"", """")"),"")</f>
        <v/>
      </c>
      <c r="D51" s="9" t="s">
        <v>434</v>
      </c>
      <c r="E51" s="9" t="s">
        <v>67</v>
      </c>
    </row>
    <row r="52">
      <c r="A52" s="8" t="s">
        <v>435</v>
      </c>
      <c r="B52" s="9" t="str">
        <f t="shared" si="1"/>
        <v>Phổi lợn</v>
      </c>
      <c r="C52" s="9" t="str">
        <f>IFERROR(__xludf.DUMMYFUNCTION("REGEXREPLACE(IFERROR(MID($A52, SEARCH(""("", $A52), 100), """"), ""[()]*"", """")"),"")</f>
        <v/>
      </c>
      <c r="D52" s="9" t="s">
        <v>435</v>
      </c>
      <c r="E52" s="9" t="s">
        <v>67</v>
      </c>
    </row>
    <row r="53">
      <c r="A53" s="8" t="s">
        <v>436</v>
      </c>
      <c r="B53" s="9" t="str">
        <f t="shared" si="1"/>
        <v>Sườn lợn </v>
      </c>
      <c r="C53" s="9" t="str">
        <f>IFERROR(__xludf.DUMMYFUNCTION("REGEXREPLACE(IFERROR(MID($A53, SEARCH(""("", $A53), 100), """"), ""[()]*"", """")"),"bỏ xương")</f>
        <v>bỏ xương</v>
      </c>
      <c r="D53" s="9" t="s">
        <v>437</v>
      </c>
      <c r="E53" s="9" t="s">
        <v>412</v>
      </c>
    </row>
    <row r="54">
      <c r="A54" s="8" t="s">
        <v>438</v>
      </c>
      <c r="B54" s="9" t="str">
        <f t="shared" si="1"/>
        <v>Tai lợn</v>
      </c>
      <c r="C54" s="9" t="str">
        <f>IFERROR(__xludf.DUMMYFUNCTION("REGEXREPLACE(IFERROR(MID($A54, SEARCH(""("", $A54), 100), """"), ""[()]*"", """")"),"")</f>
        <v/>
      </c>
      <c r="D54" s="9" t="s">
        <v>438</v>
      </c>
      <c r="E54" s="9" t="s">
        <v>67</v>
      </c>
    </row>
    <row r="55">
      <c r="A55" s="8" t="s">
        <v>439</v>
      </c>
      <c r="B55" s="9" t="str">
        <f t="shared" si="1"/>
        <v>Tim bò</v>
      </c>
      <c r="C55" s="9" t="str">
        <f>IFERROR(__xludf.DUMMYFUNCTION("REGEXREPLACE(IFERROR(MID($A55, SEARCH(""("", $A55), 100), """"), ""[()]*"", """")"),"")</f>
        <v/>
      </c>
      <c r="D55" s="9" t="s">
        <v>439</v>
      </c>
      <c r="E55" s="9" t="s">
        <v>67</v>
      </c>
    </row>
    <row r="56">
      <c r="A56" s="8" t="s">
        <v>440</v>
      </c>
      <c r="B56" s="9" t="str">
        <f t="shared" si="1"/>
        <v>Tim gà</v>
      </c>
      <c r="C56" s="9" t="str">
        <f>IFERROR(__xludf.DUMMYFUNCTION("REGEXREPLACE(IFERROR(MID($A56, SEARCH(""("", $A56), 100), """"), ""[()]*"", """")"),"")</f>
        <v/>
      </c>
      <c r="D56" s="9" t="s">
        <v>440</v>
      </c>
      <c r="E56" s="9" t="s">
        <v>67</v>
      </c>
    </row>
    <row r="57">
      <c r="A57" s="8" t="s">
        <v>441</v>
      </c>
      <c r="B57" s="9" t="str">
        <f t="shared" si="1"/>
        <v>Tim lợn</v>
      </c>
      <c r="C57" s="9" t="str">
        <f>IFERROR(__xludf.DUMMYFUNCTION("REGEXREPLACE(IFERROR(MID($A57, SEARCH(""("", $A57), 100), """"), ""[()]*"", """")"),"")</f>
        <v/>
      </c>
      <c r="D57" s="9" t="s">
        <v>441</v>
      </c>
      <c r="E57" s="9" t="s">
        <v>67</v>
      </c>
    </row>
    <row r="58">
      <c r="A58" s="8" t="s">
        <v>442</v>
      </c>
      <c r="B58" s="9" t="str">
        <f t="shared" si="1"/>
        <v>Tiết bò</v>
      </c>
      <c r="C58" s="9" t="str">
        <f>IFERROR(__xludf.DUMMYFUNCTION("REGEXREPLACE(IFERROR(MID($A58, SEARCH(""("", $A58), 100), """"), ""[()]*"", """")"),"")</f>
        <v/>
      </c>
      <c r="D58" s="9" t="s">
        <v>442</v>
      </c>
      <c r="E58" s="9" t="s">
        <v>67</v>
      </c>
    </row>
    <row r="59">
      <c r="A59" s="8" t="s">
        <v>443</v>
      </c>
      <c r="B59" s="9" t="str">
        <f t="shared" si="1"/>
        <v>Tiết lợn luộc</v>
      </c>
      <c r="C59" s="9" t="str">
        <f>IFERROR(__xludf.DUMMYFUNCTION("REGEXREPLACE(IFERROR(MID($A59, SEARCH(""("", $A59), 100), """"), ""[()]*"", """")"),"")</f>
        <v/>
      </c>
      <c r="D59" s="9" t="s">
        <v>443</v>
      </c>
      <c r="E59" s="9" t="s">
        <v>67</v>
      </c>
    </row>
    <row r="60">
      <c r="A60" s="8" t="s">
        <v>444</v>
      </c>
      <c r="B60" s="9" t="str">
        <f t="shared" si="1"/>
        <v>Tiết lợn sống</v>
      </c>
      <c r="C60" s="9" t="str">
        <f>IFERROR(__xludf.DUMMYFUNCTION("REGEXREPLACE(IFERROR(MID($A60, SEARCH(""("", $A60), 100), """"), ""[()]*"", """")"),"")</f>
        <v/>
      </c>
      <c r="D60" s="9" t="s">
        <v>444</v>
      </c>
      <c r="E60" s="9" t="s">
        <v>67</v>
      </c>
    </row>
    <row r="61">
      <c r="A61" s="8" t="s">
        <v>445</v>
      </c>
      <c r="B61" s="9" t="str">
        <f t="shared" si="1"/>
        <v>Tủy xương bò</v>
      </c>
      <c r="C61" s="9" t="str">
        <f>IFERROR(__xludf.DUMMYFUNCTION("REGEXREPLACE(IFERROR(MID($A61, SEARCH(""("", $A61), 100), """"), ""[()]*"", """")"),"")</f>
        <v/>
      </c>
      <c r="D61" s="9" t="s">
        <v>445</v>
      </c>
      <c r="E61" s="9" t="s">
        <v>67</v>
      </c>
    </row>
    <row r="62">
      <c r="A62" s="8" t="s">
        <v>446</v>
      </c>
      <c r="B62" s="9" t="str">
        <f t="shared" si="1"/>
        <v>Tủy xương lợn</v>
      </c>
      <c r="C62" s="9" t="str">
        <f>IFERROR(__xludf.DUMMYFUNCTION("REGEXREPLACE(IFERROR(MID($A62, SEARCH(""("", $A62), 100), """"), ""[()]*"", """")"),"")</f>
        <v/>
      </c>
      <c r="D62" s="9" t="s">
        <v>446</v>
      </c>
      <c r="E62" s="9" t="s">
        <v>67</v>
      </c>
    </row>
    <row r="63">
      <c r="A63" s="8" t="s">
        <v>447</v>
      </c>
      <c r="B63" s="9" t="str">
        <f t="shared" si="1"/>
        <v>Ba tê</v>
      </c>
      <c r="C63" s="9" t="str">
        <f>IFERROR(__xludf.DUMMYFUNCTION("REGEXREPLACE(IFERROR(MID($A63, SEARCH(""("", $A63), 100), """"), ""[()]*"", """")"),"")</f>
        <v/>
      </c>
      <c r="D63" s="9" t="s">
        <v>447</v>
      </c>
      <c r="E63" s="9" t="s">
        <v>67</v>
      </c>
    </row>
    <row r="64">
      <c r="A64" s="8" t="s">
        <v>448</v>
      </c>
      <c r="B64" s="9" t="str">
        <f t="shared" si="1"/>
        <v>Chả lợn</v>
      </c>
      <c r="C64" s="9" t="str">
        <f>IFERROR(__xludf.DUMMYFUNCTION("REGEXREPLACE(IFERROR(MID($A64, SEARCH(""("", $A64), 100), """"), ""[()]*"", """")"),"")</f>
        <v/>
      </c>
      <c r="D64" s="9" t="s">
        <v>448</v>
      </c>
      <c r="E64" s="9" t="s">
        <v>67</v>
      </c>
    </row>
    <row r="65">
      <c r="A65" s="8" t="s">
        <v>449</v>
      </c>
      <c r="B65" s="9" t="str">
        <f t="shared" si="1"/>
        <v>Chả quế lợn</v>
      </c>
      <c r="C65" s="9" t="str">
        <f>IFERROR(__xludf.DUMMYFUNCTION("REGEXREPLACE(IFERROR(MID($A65, SEARCH(""("", $A65), 100), """"), ""[()]*"", """")"),"")</f>
        <v/>
      </c>
      <c r="D65" s="9" t="s">
        <v>449</v>
      </c>
      <c r="E65" s="9" t="s">
        <v>67</v>
      </c>
    </row>
    <row r="66">
      <c r="A66" s="8" t="s">
        <v>450</v>
      </c>
      <c r="B66" s="9" t="str">
        <f t="shared" si="1"/>
        <v>Dăm bông lợn</v>
      </c>
      <c r="C66" s="9" t="str">
        <f>IFERROR(__xludf.DUMMYFUNCTION("REGEXREPLACE(IFERROR(MID($A66, SEARCH(""("", $A66), 100), """"), ""[()]*"", """")"),"")</f>
        <v/>
      </c>
      <c r="D66" s="9" t="s">
        <v>450</v>
      </c>
      <c r="E66" s="9" t="s">
        <v>67</v>
      </c>
    </row>
    <row r="67">
      <c r="A67" s="8" t="s">
        <v>451</v>
      </c>
      <c r="B67" s="9" t="str">
        <f t="shared" si="1"/>
        <v>Dồi lợn</v>
      </c>
      <c r="C67" s="9" t="str">
        <f>IFERROR(__xludf.DUMMYFUNCTION("REGEXREPLACE(IFERROR(MID($A67, SEARCH(""("", $A67), 100), """"), ""[()]*"", """")"),"")</f>
        <v/>
      </c>
      <c r="D67" s="9" t="s">
        <v>451</v>
      </c>
      <c r="E67" s="9" t="s">
        <v>67</v>
      </c>
    </row>
    <row r="68">
      <c r="A68" s="8" t="s">
        <v>452</v>
      </c>
      <c r="B68" s="9" t="str">
        <f t="shared" si="1"/>
        <v>Giò bò</v>
      </c>
      <c r="C68" s="9" t="str">
        <f>IFERROR(__xludf.DUMMYFUNCTION("REGEXREPLACE(IFERROR(MID($A68, SEARCH(""("", $A68), 100), """"), ""[()]*"", """")"),"")</f>
        <v/>
      </c>
      <c r="D68" s="9" t="s">
        <v>452</v>
      </c>
      <c r="E68" s="9" t="s">
        <v>67</v>
      </c>
    </row>
    <row r="69">
      <c r="A69" s="8" t="s">
        <v>453</v>
      </c>
      <c r="B69" s="9" t="str">
        <f t="shared" si="1"/>
        <v>Giò lụa</v>
      </c>
      <c r="C69" s="9" t="str">
        <f>IFERROR(__xludf.DUMMYFUNCTION("REGEXREPLACE(IFERROR(MID($A69, SEARCH(""("", $A69), 100), """"), ""[()]*"", """")"),"")</f>
        <v/>
      </c>
      <c r="D69" s="9" t="s">
        <v>453</v>
      </c>
      <c r="E69" s="9" t="s">
        <v>67</v>
      </c>
    </row>
    <row r="70">
      <c r="A70" s="8" t="s">
        <v>454</v>
      </c>
      <c r="B70" s="9" t="str">
        <f t="shared" si="1"/>
        <v>Giò thủ lợn</v>
      </c>
      <c r="C70" s="9" t="str">
        <f>IFERROR(__xludf.DUMMYFUNCTION("REGEXREPLACE(IFERROR(MID($A70, SEARCH(""("", $A70), 100), """"), ""[()]*"", """")"),"")</f>
        <v/>
      </c>
      <c r="D70" s="9" t="s">
        <v>454</v>
      </c>
      <c r="E70" s="9" t="s">
        <v>67</v>
      </c>
    </row>
    <row r="71">
      <c r="A71" s="8" t="s">
        <v>455</v>
      </c>
      <c r="B71" s="9" t="str">
        <f t="shared" si="1"/>
        <v>Lạp xường</v>
      </c>
      <c r="C71" s="9" t="str">
        <f>IFERROR(__xludf.DUMMYFUNCTION("REGEXREPLACE(IFERROR(MID($A71, SEARCH(""("", $A71), 100), """"), ""[()]*"", """")"),"")</f>
        <v/>
      </c>
      <c r="D71" s="9" t="s">
        <v>455</v>
      </c>
      <c r="E71" s="9" t="s">
        <v>67</v>
      </c>
    </row>
    <row r="72">
      <c r="A72" s="8" t="s">
        <v>456</v>
      </c>
      <c r="B72" s="9" t="str">
        <f t="shared" si="1"/>
        <v>Nem chạo</v>
      </c>
      <c r="C72" s="9" t="str">
        <f>IFERROR(__xludf.DUMMYFUNCTION("REGEXREPLACE(IFERROR(MID($A72, SEARCH(""("", $A72), 100), """"), ""[()]*"", """")"),"")</f>
        <v/>
      </c>
      <c r="D72" s="9" t="s">
        <v>456</v>
      </c>
      <c r="E72" s="9" t="s">
        <v>67</v>
      </c>
    </row>
    <row r="73">
      <c r="A73" s="8" t="s">
        <v>457</v>
      </c>
      <c r="B73" s="9" t="str">
        <f t="shared" si="1"/>
        <v>Nem chua</v>
      </c>
      <c r="C73" s="9" t="str">
        <f>IFERROR(__xludf.DUMMYFUNCTION("REGEXREPLACE(IFERROR(MID($A73, SEARCH(""("", $A73), 100), """"), ""[()]*"", """")"),"")</f>
        <v/>
      </c>
      <c r="D73" s="9" t="s">
        <v>457</v>
      </c>
      <c r="E73" s="9" t="s">
        <v>67</v>
      </c>
    </row>
    <row r="74">
      <c r="A74" s="8" t="s">
        <v>458</v>
      </c>
      <c r="B74" s="9" t="str">
        <f t="shared" si="1"/>
        <v>Ruốc thịt lợn</v>
      </c>
      <c r="C74" s="9" t="str">
        <f>IFERROR(__xludf.DUMMYFUNCTION("REGEXREPLACE(IFERROR(MID($A74, SEARCH(""("", $A74), 100), """"), ""[()]*"", """")"),"")</f>
        <v/>
      </c>
      <c r="D74" s="9" t="s">
        <v>458</v>
      </c>
      <c r="E74" s="9" t="s">
        <v>67</v>
      </c>
    </row>
    <row r="75">
      <c r="A75" s="8" t="s">
        <v>459</v>
      </c>
      <c r="B75" s="9" t="str">
        <f t="shared" si="1"/>
        <v>Thịt bò khô</v>
      </c>
      <c r="C75" s="9" t="str">
        <f>IFERROR(__xludf.DUMMYFUNCTION("REGEXREPLACE(IFERROR(MID($A75, SEARCH(""("", $A75), 100), """"), ""[()]*"", """")"),"")</f>
        <v/>
      </c>
      <c r="D75" s="9" t="s">
        <v>459</v>
      </c>
      <c r="E75" s="9" t="s">
        <v>67</v>
      </c>
    </row>
    <row r="76">
      <c r="A76" s="8" t="s">
        <v>460</v>
      </c>
      <c r="B76" s="9" t="str">
        <f t="shared" si="1"/>
        <v>Thịt trâu khô</v>
      </c>
      <c r="C76" s="9" t="str">
        <f>IFERROR(__xludf.DUMMYFUNCTION("REGEXREPLACE(IFERROR(MID($A76, SEARCH(""("", $A76), 100), """"), ""[()]*"", """")"),"")</f>
        <v/>
      </c>
      <c r="D76" s="9" t="s">
        <v>460</v>
      </c>
      <c r="E76" s="9" t="s">
        <v>67</v>
      </c>
    </row>
    <row r="77">
      <c r="A77" s="8" t="s">
        <v>461</v>
      </c>
      <c r="B77" s="9" t="str">
        <f t="shared" si="1"/>
        <v>Xúc xích</v>
      </c>
      <c r="C77" s="9" t="str">
        <f>IFERROR(__xludf.DUMMYFUNCTION("REGEXREPLACE(IFERROR(MID($A77, SEARCH(""("", $A77), 100), """"), ""[()]*"", """")"),"")</f>
        <v/>
      </c>
      <c r="D77" s="9" t="s">
        <v>461</v>
      </c>
      <c r="E77" s="9" t="s">
        <v>67</v>
      </c>
    </row>
    <row r="78">
      <c r="A78" s="8" t="s">
        <v>462</v>
      </c>
      <c r="B78" s="9" t="str">
        <f t="shared" si="1"/>
        <v>Bột cóc</v>
      </c>
      <c r="C78" s="9" t="str">
        <f>IFERROR(__xludf.DUMMYFUNCTION("REGEXREPLACE(IFERROR(MID($A78, SEARCH(""("", $A78), 100), """"), ""[()]*"", """")"),"")</f>
        <v/>
      </c>
      <c r="D78" s="9" t="s">
        <v>462</v>
      </c>
      <c r="E78" s="9" t="s">
        <v>67</v>
      </c>
    </row>
    <row r="79">
      <c r="A79" s="8" t="s">
        <v>463</v>
      </c>
      <c r="B79" s="9" t="str">
        <f t="shared" si="1"/>
        <v>Châu chấu</v>
      </c>
      <c r="C79" s="9" t="str">
        <f>IFERROR(__xludf.DUMMYFUNCTION("REGEXREPLACE(IFERROR(MID($A79, SEARCH(""("", $A79), 100), """"), ""[()]*"", """")"),"")</f>
        <v/>
      </c>
      <c r="D79" s="9" t="s">
        <v>463</v>
      </c>
      <c r="E79" s="9" t="s">
        <v>67</v>
      </c>
    </row>
    <row r="80">
      <c r="A80" s="8" t="s">
        <v>464</v>
      </c>
      <c r="B80" s="9" t="str">
        <f t="shared" si="1"/>
        <v>Ếch </v>
      </c>
      <c r="C80" s="9" t="str">
        <f>IFERROR(__xludf.DUMMYFUNCTION("REGEXREPLACE(IFERROR(MID($A80, SEARCH(""("", $A80), 100), """"), ""[()]*"", """")"),"thịt đùi")</f>
        <v>thịt đùi</v>
      </c>
      <c r="D80" s="9" t="s">
        <v>465</v>
      </c>
      <c r="E80" s="9" t="s">
        <v>466</v>
      </c>
    </row>
    <row r="81">
      <c r="A81" s="8" t="s">
        <v>467</v>
      </c>
      <c r="B81" s="9" t="str">
        <f t="shared" si="1"/>
        <v>Nhộng</v>
      </c>
      <c r="C81" s="9" t="str">
        <f>IFERROR(__xludf.DUMMYFUNCTION("REGEXREPLACE(IFERROR(MID($A81, SEARCH(""("", $A81), 100), """"), ""[()]*"", """")"),"")</f>
        <v/>
      </c>
      <c r="D81" s="9" t="s">
        <v>467</v>
      </c>
      <c r="E81" s="9" t="s">
        <v>67</v>
      </c>
    </row>
    <row r="82">
      <c r="A82" s="8" t="s">
        <v>468</v>
      </c>
      <c r="B82" s="9" t="str">
        <f t="shared" si="1"/>
        <v>Lòng gà </v>
      </c>
      <c r="C82" s="9" t="str">
        <f>IFERROR(__xludf.DUMMYFUNCTION("REGEXREPLACE(IFERROR(MID($A82, SEARCH(""("", $A82), 100), """"), ""[()]*"", """")"),"cả bộ")</f>
        <v>cả bộ</v>
      </c>
      <c r="D82" s="9" t="s">
        <v>469</v>
      </c>
      <c r="E82" s="9" t="s">
        <v>470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