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work\Projects\In_progress\precip_changes_soil_fauna\data\"/>
    </mc:Choice>
  </mc:AlternateContent>
  <xr:revisionPtr revIDLastSave="0" documentId="13_ncr:40009_{273A13E1-40C4-461B-B36A-A830E86D267D}" xr6:coauthVersionLast="36" xr6:coauthVersionMax="36" xr10:uidLastSave="{00000000-0000-0000-0000-000000000000}"/>
  <bookViews>
    <workbookView xWindow="0" yWindow="0" windowWidth="28800" windowHeight="12225"/>
  </bookViews>
  <sheets>
    <sheet name="study_data_for_analysis_2023_05" sheetId="1" r:id="rId1"/>
    <sheet name="taxonomic_function_role" sheetId="9" r:id="rId2"/>
    <sheet name="mean_from_median_etc" sheetId="8" r:id="rId3"/>
    <sheet name="time_after_disturbance" sheetId="7" r:id="rId4"/>
    <sheet name="To_extract_from" sheetId="3" r:id="rId5"/>
    <sheet name="change in precipitation" sheetId="5" r:id="rId6"/>
    <sheet name="lat_long_cal" sheetId="4" r:id="rId7"/>
    <sheet name="lat_long" sheetId="2" r:id="rId8"/>
    <sheet name="area_calculation" sheetId="6" r:id="rId9"/>
  </sheets>
  <calcPr calcId="0"/>
</workbook>
</file>

<file path=xl/calcChain.xml><?xml version="1.0" encoding="utf-8"?>
<calcChain xmlns="http://schemas.openxmlformats.org/spreadsheetml/2006/main">
  <c r="CB388" i="1" l="1"/>
  <c r="CB387" i="1"/>
  <c r="CB386" i="1"/>
  <c r="CB385" i="1"/>
  <c r="CB384" i="1"/>
  <c r="CB383" i="1"/>
  <c r="CB382" i="1"/>
  <c r="CB381" i="1"/>
  <c r="CB379" i="1"/>
  <c r="CB378" i="1"/>
  <c r="CB377" i="1"/>
  <c r="CB376" i="1"/>
  <c r="CB375" i="1"/>
  <c r="L3" i="5"/>
  <c r="K2" i="5"/>
  <c r="L2" i="5" s="1"/>
  <c r="K3" i="5"/>
  <c r="J3" i="5"/>
  <c r="D3" i="5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G2" i="7"/>
  <c r="F2" i="7"/>
  <c r="E2" i="7"/>
  <c r="J2" i="7"/>
  <c r="I2" i="7"/>
  <c r="H2" i="7"/>
  <c r="B2" i="6"/>
  <c r="C2" i="6"/>
  <c r="J2" i="5"/>
  <c r="I2" i="5"/>
  <c r="D2" i="5"/>
  <c r="G2" i="4"/>
  <c r="H2" i="4" s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<sst xmlns="http://schemas.openxmlformats.org/spreadsheetml/2006/main" count="9383" uniqueCount="453">
  <si>
    <t>Study_ID</t>
  </si>
  <si>
    <t>Site_ID</t>
  </si>
  <si>
    <t>broad_outcome</t>
  </si>
  <si>
    <t>detailed_outcome</t>
  </si>
  <si>
    <t>is_subset</t>
  </si>
  <si>
    <t>Highest_taxonomic_resolution</t>
  </si>
  <si>
    <t>trophic_group</t>
  </si>
  <si>
    <t>trophic_assigned</t>
  </si>
  <si>
    <t>sampling_method</t>
  </si>
  <si>
    <t>sampling_month</t>
  </si>
  <si>
    <t>sampling_season</t>
  </si>
  <si>
    <t>disturbance_type</t>
  </si>
  <si>
    <t>comparison_type</t>
  </si>
  <si>
    <t>disturbance_av</t>
  </si>
  <si>
    <t>control_av</t>
  </si>
  <si>
    <t>disturbance_av_before</t>
  </si>
  <si>
    <t>control_av_before</t>
  </si>
  <si>
    <t>dist_var</t>
  </si>
  <si>
    <t>control_var</t>
  </si>
  <si>
    <t>dist_var_before</t>
  </si>
  <si>
    <t>control_var_before</t>
  </si>
  <si>
    <t>var_type</t>
  </si>
  <si>
    <t>dist_n</t>
  </si>
  <si>
    <t>control_n</t>
  </si>
  <si>
    <t>significant</t>
  </si>
  <si>
    <t>approx_p_val</t>
  </si>
  <si>
    <t>exact_p_val</t>
  </si>
  <si>
    <t>sample_area</t>
  </si>
  <si>
    <t>sampling_depth</t>
  </si>
  <si>
    <t>above_below</t>
  </si>
  <si>
    <t>perc_during_dist</t>
  </si>
  <si>
    <t>perc_annual_dist</t>
  </si>
  <si>
    <t>time_after_dist_start</t>
  </si>
  <si>
    <t>time_after_dist_end</t>
  </si>
  <si>
    <t>TN</t>
  </si>
  <si>
    <t>SOC</t>
  </si>
  <si>
    <t>soil_moisture</t>
  </si>
  <si>
    <t>total_carbon</t>
  </si>
  <si>
    <t>bulk_density</t>
  </si>
  <si>
    <t>available_WSC</t>
  </si>
  <si>
    <t>clay</t>
  </si>
  <si>
    <t>sand</t>
  </si>
  <si>
    <t>silt</t>
  </si>
  <si>
    <t>ph</t>
  </si>
  <si>
    <t>organic_carbon</t>
  </si>
  <si>
    <t>lat</t>
  </si>
  <si>
    <t>lon</t>
  </si>
  <si>
    <t>forest_type</t>
  </si>
  <si>
    <t>deciduous_coniferous</t>
  </si>
  <si>
    <t>plantation</t>
  </si>
  <si>
    <t>plot_area</t>
  </si>
  <si>
    <t>mean_annual_precipitation</t>
  </si>
  <si>
    <t>mean_annual_temperature</t>
  </si>
  <si>
    <t>soil_pH</t>
  </si>
  <si>
    <t>soil_type</t>
  </si>
  <si>
    <t>temp_bio</t>
  </si>
  <si>
    <t>precip_bio</t>
  </si>
  <si>
    <t>sand_usda</t>
  </si>
  <si>
    <t>silt_usda</t>
  </si>
  <si>
    <t>clay_usda</t>
  </si>
  <si>
    <t>temp</t>
  </si>
  <si>
    <t>precip</t>
  </si>
  <si>
    <t>trophic_all</t>
  </si>
  <si>
    <t>temp.1</t>
  </si>
  <si>
    <t>precip.1</t>
  </si>
  <si>
    <t>precip_seasonality</t>
  </si>
  <si>
    <t>temp_seasonality</t>
  </si>
  <si>
    <t>aridity</t>
  </si>
  <si>
    <t>phylum</t>
  </si>
  <si>
    <t>Taxa_Class</t>
  </si>
  <si>
    <t>Taxa_subclass</t>
  </si>
  <si>
    <t>superorder</t>
  </si>
  <si>
    <t>Taxa_order</t>
  </si>
  <si>
    <t>sub_order</t>
  </si>
  <si>
    <t>infraorder</t>
  </si>
  <si>
    <t>Taxa_Family</t>
  </si>
  <si>
    <t>Taxa_genus</t>
  </si>
  <si>
    <t>Functional_group_size</t>
  </si>
  <si>
    <t>body_length</t>
  </si>
  <si>
    <t>body_width</t>
  </si>
  <si>
    <t>min_length</t>
  </si>
  <si>
    <t>max_length</t>
  </si>
  <si>
    <t>av_length</t>
  </si>
  <si>
    <t>min_width</t>
  </si>
  <si>
    <t>max_width</t>
  </si>
  <si>
    <t>av_width</t>
  </si>
  <si>
    <t>Ashton_2019a</t>
  </si>
  <si>
    <t>Ashton_2019a_1</t>
  </si>
  <si>
    <t>abundance</t>
  </si>
  <si>
    <t>Isoptera</t>
  </si>
  <si>
    <t>visual observation</t>
  </si>
  <si>
    <t>drought</t>
  </si>
  <si>
    <t>undisturbed vs disturbed</t>
  </si>
  <si>
    <t>SD</t>
  </si>
  <si>
    <t>belowground</t>
  </si>
  <si>
    <t>tropical rainforest</t>
  </si>
  <si>
    <t>deciduous</t>
  </si>
  <si>
    <t>Arthropoda</t>
  </si>
  <si>
    <t>Insecta</t>
  </si>
  <si>
    <t>Blattodea</t>
  </si>
  <si>
    <t>mesofauna</t>
  </si>
  <si>
    <t>Aslam_2015a</t>
  </si>
  <si>
    <t>Aslam_2015a_1</t>
  </si>
  <si>
    <t>Mesostigmata</t>
  </si>
  <si>
    <t>predator</t>
  </si>
  <si>
    <t>tullgren funnel</t>
  </si>
  <si>
    <t>October</t>
  </si>
  <si>
    <t>Autumn</t>
  </si>
  <si>
    <t>precip_inc</t>
  </si>
  <si>
    <t>SE</t>
  </si>
  <si>
    <t>&gt;0.05</t>
  </si>
  <si>
    <t>temperate seasonal forest</t>
  </si>
  <si>
    <t>sandy loam</t>
  </si>
  <si>
    <t>Arachnida</t>
  </si>
  <si>
    <t>Parasitiformes</t>
  </si>
  <si>
    <t>Nematoda</t>
  </si>
  <si>
    <t>baerman funnel</t>
  </si>
  <si>
    <t>microfauna</t>
  </si>
  <si>
    <t>Oribatida</t>
  </si>
  <si>
    <t>Acari</t>
  </si>
  <si>
    <t>Acariformes</t>
  </si>
  <si>
    <t>Aupic_Samain_2021a</t>
  </si>
  <si>
    <t>Aupic-Samain_2021a_1</t>
  </si>
  <si>
    <t>December</t>
  </si>
  <si>
    <t>Winter</t>
  </si>
  <si>
    <t>aboveground</t>
  </si>
  <si>
    <t>Aupic-Samain_2021a_2</t>
  </si>
  <si>
    <t>&lt;0.05</t>
  </si>
  <si>
    <t>mixed</t>
  </si>
  <si>
    <t>clay loam</t>
  </si>
  <si>
    <t>Aupic-Samain_2021a_3</t>
  </si>
  <si>
    <t>Collembola</t>
  </si>
  <si>
    <t>detritivore</t>
  </si>
  <si>
    <t>Entognatha</t>
  </si>
  <si>
    <t>Bakonyi_2007a</t>
  </si>
  <si>
    <t>Bakonyi_2007a_1</t>
  </si>
  <si>
    <t>alpha diversity</t>
  </si>
  <si>
    <t>richness</t>
  </si>
  <si>
    <t>Cobb's decanting and sieving method</t>
  </si>
  <si>
    <t>Spring</t>
  </si>
  <si>
    <t>sandy</t>
  </si>
  <si>
    <t>Chikoski_2006a</t>
  </si>
  <si>
    <t>Chikoski_2006a_1</t>
  </si>
  <si>
    <t>silty clay loam</t>
  </si>
  <si>
    <t>Araneida</t>
  </si>
  <si>
    <t>Araneae</t>
  </si>
  <si>
    <t>macrofauna</t>
  </si>
  <si>
    <t>Chilipoda</t>
  </si>
  <si>
    <t>Chilopoda</t>
  </si>
  <si>
    <t>Coleoptera</t>
  </si>
  <si>
    <t>fungivore</t>
  </si>
  <si>
    <t>Diplura</t>
  </si>
  <si>
    <t>Diptera</t>
  </si>
  <si>
    <t>Hemiptera</t>
  </si>
  <si>
    <t>Ferguson_2002a</t>
  </si>
  <si>
    <t>Ferguson_2002a_1</t>
  </si>
  <si>
    <t>Frew_2013a</t>
  </si>
  <si>
    <t>Frew_2013a_1</t>
  </si>
  <si>
    <t>parasite</t>
  </si>
  <si>
    <t>Galleria mellonella baiting method</t>
  </si>
  <si>
    <t>January</t>
  </si>
  <si>
    <t>NA</t>
  </si>
  <si>
    <t>Scarabaeidae</t>
  </si>
  <si>
    <t>hand sorting</t>
  </si>
  <si>
    <t>Homet_2021a</t>
  </si>
  <si>
    <t>Homet_2021a_1</t>
  </si>
  <si>
    <t>shannon wiener</t>
  </si>
  <si>
    <t>Mesofauna</t>
  </si>
  <si>
    <t>sandy clay</t>
  </si>
  <si>
    <t>July</t>
  </si>
  <si>
    <t>Summer</t>
  </si>
  <si>
    <t>&gt;0.1</t>
  </si>
  <si>
    <t>April</t>
  </si>
  <si>
    <t>Homet_2021a_2</t>
  </si>
  <si>
    <t>September</t>
  </si>
  <si>
    <t>March</t>
  </si>
  <si>
    <t>June</t>
  </si>
  <si>
    <t>Johnson_2018a</t>
  </si>
  <si>
    <t>Johnson_2018a_1</t>
  </si>
  <si>
    <t>pitfall traps</t>
  </si>
  <si>
    <t>Isopoda</t>
  </si>
  <si>
    <t>Malacostraca</t>
  </si>
  <si>
    <t>Ispoda</t>
  </si>
  <si>
    <t>Thysanoptera</t>
  </si>
  <si>
    <t>herbivore</t>
  </si>
  <si>
    <t>Krashevska_2012a</t>
  </si>
  <si>
    <t>Krashevska_2012a_1</t>
  </si>
  <si>
    <t>Testate amoebae</t>
  </si>
  <si>
    <t>&gt;0.06</t>
  </si>
  <si>
    <t>Krashevska_2012a_2</t>
  </si>
  <si>
    <t>&gt;0.08</t>
  </si>
  <si>
    <t>&gt;0.09</t>
  </si>
  <si>
    <t>Krashevska_2012a_3</t>
  </si>
  <si>
    <t>Kuperman_2002a</t>
  </si>
  <si>
    <t>Kuperman_2002a_1</t>
  </si>
  <si>
    <t>silty loam</t>
  </si>
  <si>
    <t>Kuperman_2002a_3</t>
  </si>
  <si>
    <t>Landesman_2011a</t>
  </si>
  <si>
    <t>Landesman_2011a_1</t>
  </si>
  <si>
    <t>Lensing_2005a</t>
  </si>
  <si>
    <t>Lensing_2005a_1</t>
  </si>
  <si>
    <t>August</t>
  </si>
  <si>
    <t>&lt;0.001</t>
  </si>
  <si>
    <t>Lindberg_2002a</t>
  </si>
  <si>
    <t>Lindberg_2002a_1</t>
  </si>
  <si>
    <t>high-gradient canister</t>
  </si>
  <si>
    <t>boreal forest</t>
  </si>
  <si>
    <t>coniferous</t>
  </si>
  <si>
    <t>evenness</t>
  </si>
  <si>
    <t>fishers alpha</t>
  </si>
  <si>
    <t>November</t>
  </si>
  <si>
    <t>simpsons index</t>
  </si>
  <si>
    <t>Enchytraeidae</t>
  </si>
  <si>
    <t>omnivore</t>
  </si>
  <si>
    <t>Annelidae</t>
  </si>
  <si>
    <t>Clitellata</t>
  </si>
  <si>
    <t>Haplotaxida</t>
  </si>
  <si>
    <t>Macroarthropods</t>
  </si>
  <si>
    <t>&gt;0.07</t>
  </si>
  <si>
    <t>Lindberg_2004a</t>
  </si>
  <si>
    <t>Lindberg_2004a_1</t>
  </si>
  <si>
    <t>species number</t>
  </si>
  <si>
    <t>Lindberg_2006a</t>
  </si>
  <si>
    <t>Lindberg_2006a_1</t>
  </si>
  <si>
    <t>&lt;0.01</t>
  </si>
  <si>
    <t>&lt;0.1</t>
  </si>
  <si>
    <t>Liu_2020a</t>
  </si>
  <si>
    <t>Liu_2020a_1</t>
  </si>
  <si>
    <t>bacterivore</t>
  </si>
  <si>
    <t>Peguero_2021a</t>
  </si>
  <si>
    <t>Peguero_2021a_1</t>
  </si>
  <si>
    <t>arthropods</t>
  </si>
  <si>
    <t>berlese funnel</t>
  </si>
  <si>
    <t>loam</t>
  </si>
  <si>
    <t>Pflug_2001a</t>
  </si>
  <si>
    <t>Pflug_2001a_1</t>
  </si>
  <si>
    <t>Riutta_2012a</t>
  </si>
  <si>
    <t>Riutta_2012a_1</t>
  </si>
  <si>
    <t>Diplopoda</t>
  </si>
  <si>
    <t>Oniscidea</t>
  </si>
  <si>
    <t>Peracarida</t>
  </si>
  <si>
    <t>Santonja_2017a</t>
  </si>
  <si>
    <t>Santonja_2017a_1</t>
  </si>
  <si>
    <t>Entomobryomorpha</t>
  </si>
  <si>
    <t>Neelipleona</t>
  </si>
  <si>
    <t>Neelidae</t>
  </si>
  <si>
    <t>Poduromorpha</t>
  </si>
  <si>
    <t>Prostigmata</t>
  </si>
  <si>
    <t>Trombidiformes</t>
  </si>
  <si>
    <t>Symphypleona</t>
  </si>
  <si>
    <t>Sohlenius_1984a</t>
  </si>
  <si>
    <t>Sohlenius_1984a_1</t>
  </si>
  <si>
    <t>Sun_2013a</t>
  </si>
  <si>
    <t>Sun_2013a_1</t>
  </si>
  <si>
    <t>Oostenbrink cottonwool filter method</t>
  </si>
  <si>
    <t>Sun_2020a</t>
  </si>
  <si>
    <t>Sun_2020a_1</t>
  </si>
  <si>
    <t>Taylor_2004a</t>
  </si>
  <si>
    <t>Taylor_2004a_1</t>
  </si>
  <si>
    <t>O'Connor wet funnel extraction</t>
  </si>
  <si>
    <t>Tsiafouli_2005a</t>
  </si>
  <si>
    <t>Tsiafouli_2005a_1</t>
  </si>
  <si>
    <t>Tsiafouli_2018a</t>
  </si>
  <si>
    <t>Tsiafouli_2018a_1</t>
  </si>
  <si>
    <t>Wang_2021a</t>
  </si>
  <si>
    <t>Wang_2021a_1</t>
  </si>
  <si>
    <t>sucrose centrifugation</t>
  </si>
  <si>
    <t>Williams_2014a</t>
  </si>
  <si>
    <t>Williams_2014a_1</t>
  </si>
  <si>
    <t>Wise_2019a</t>
  </si>
  <si>
    <t>Wise_2019a_1</t>
  </si>
  <si>
    <t>kempson heat extractor</t>
  </si>
  <si>
    <t>Arthropods</t>
  </si>
  <si>
    <t>fungivore/detritivore</t>
  </si>
  <si>
    <t>Taylor_2005a</t>
  </si>
  <si>
    <t>Delph_2014a</t>
  </si>
  <si>
    <t>Gongalsky_2008a</t>
  </si>
  <si>
    <t>Šustek_2017a</t>
  </si>
  <si>
    <t>Levings_1984a</t>
  </si>
  <si>
    <t>Lousier_1974a</t>
  </si>
  <si>
    <t>To_do</t>
  </si>
  <si>
    <t>Done</t>
  </si>
  <si>
    <t>Taylor_2005a_1</t>
  </si>
  <si>
    <t>Lat_deg</t>
  </si>
  <si>
    <t>Lat_min</t>
  </si>
  <si>
    <t>Lat_sec</t>
  </si>
  <si>
    <t>Lon_deg</t>
  </si>
  <si>
    <t>Lon_min</t>
  </si>
  <si>
    <t>Lon_sec</t>
  </si>
  <si>
    <t>Lat_dec</t>
  </si>
  <si>
    <t>Lon_dec</t>
  </si>
  <si>
    <t>Taylor_2005_1</t>
  </si>
  <si>
    <t>Site</t>
  </si>
  <si>
    <t>Baseline_precip</t>
  </si>
  <si>
    <t>Precip_changed</t>
  </si>
  <si>
    <t>Perc_during_experiment</t>
  </si>
  <si>
    <t>start_date</t>
  </si>
  <si>
    <t>end_date</t>
  </si>
  <si>
    <t>duration</t>
  </si>
  <si>
    <t>perc_annual</t>
  </si>
  <si>
    <t>start_date_2</t>
  </si>
  <si>
    <t>end_date_2</t>
  </si>
  <si>
    <t>duration_not_covered</t>
  </si>
  <si>
    <t>rainfall_not_covered</t>
  </si>
  <si>
    <t>Yes</t>
  </si>
  <si>
    <t>Delph_2014a_1</t>
  </si>
  <si>
    <t>Pitfall traps</t>
  </si>
  <si>
    <t>disturbed vs more disturbed</t>
  </si>
  <si>
    <t>diameter</t>
  </si>
  <si>
    <t>radius</t>
  </si>
  <si>
    <t>area</t>
  </si>
  <si>
    <t>date_dist_end</t>
  </si>
  <si>
    <t>first sample</t>
  </si>
  <si>
    <t>last sample</t>
  </si>
  <si>
    <t>first time after</t>
  </si>
  <si>
    <t>last time after</t>
  </si>
  <si>
    <t>median_after</t>
  </si>
  <si>
    <t>date_dist_start</t>
  </si>
  <si>
    <t>first_time_after_1</t>
  </si>
  <si>
    <t>first_time_after_2</t>
  </si>
  <si>
    <t>after_start_median</t>
  </si>
  <si>
    <t>No</t>
  </si>
  <si>
    <t>Levings_1984a_1</t>
  </si>
  <si>
    <t>Amphipoda</t>
  </si>
  <si>
    <t>Psocoptera</t>
  </si>
  <si>
    <t>Blattaria</t>
  </si>
  <si>
    <t>Gryllidae</t>
  </si>
  <si>
    <t>Homoptera</t>
  </si>
  <si>
    <t>Pseudoscorpionida</t>
  </si>
  <si>
    <t>median</t>
  </si>
  <si>
    <t>lower range</t>
  </si>
  <si>
    <t>upper range</t>
  </si>
  <si>
    <t>mean</t>
  </si>
  <si>
    <t>sd</t>
  </si>
  <si>
    <t>sample_size</t>
  </si>
  <si>
    <t>Group</t>
  </si>
  <si>
    <t>Control</t>
  </si>
  <si>
    <t>Treatment</t>
  </si>
  <si>
    <t>Levings_1984</t>
  </si>
  <si>
    <t>seasonal tropical forest</t>
  </si>
  <si>
    <t>highest_taxonomic_resolution</t>
  </si>
  <si>
    <t>kingdom</t>
  </si>
  <si>
    <t>subkingdom</t>
  </si>
  <si>
    <t>infrakingdom</t>
  </si>
  <si>
    <t>superphylum</t>
  </si>
  <si>
    <t>sub_pylum</t>
  </si>
  <si>
    <t>class</t>
  </si>
  <si>
    <t>subclass</t>
  </si>
  <si>
    <t>infraclass</t>
  </si>
  <si>
    <t>order</t>
  </si>
  <si>
    <t>suborder</t>
  </si>
  <si>
    <t>superfamily</t>
  </si>
  <si>
    <t>family</t>
  </si>
  <si>
    <t>subfamily</t>
  </si>
  <si>
    <t>genus</t>
  </si>
  <si>
    <t>species</t>
  </si>
  <si>
    <t>Functional_group_role</t>
  </si>
  <si>
    <t>Common_name</t>
  </si>
  <si>
    <t>taxon_to_use</t>
  </si>
  <si>
    <t>Animalia</t>
  </si>
  <si>
    <t>Bilateria</t>
  </si>
  <si>
    <t>Protostomia</t>
  </si>
  <si>
    <t xml:space="preserve">	Ecdysozoa</t>
  </si>
  <si>
    <t>Chelicerata</t>
  </si>
  <si>
    <t xml:space="preserve">	Euchelicerata</t>
  </si>
  <si>
    <t>Amoebae</t>
  </si>
  <si>
    <t>Protozoa</t>
  </si>
  <si>
    <t>Crustacea</t>
  </si>
  <si>
    <t>Eumalacostraca</t>
  </si>
  <si>
    <t>Annelida</t>
  </si>
  <si>
    <t xml:space="preserve">	Lophozoa</t>
  </si>
  <si>
    <t>Archaeognatha</t>
  </si>
  <si>
    <t>Hexapoda</t>
  </si>
  <si>
    <t xml:space="preserve">	Archaeognatha</t>
  </si>
  <si>
    <t>?</t>
  </si>
  <si>
    <t>Pterygota</t>
  </si>
  <si>
    <t>Neoptera</t>
  </si>
  <si>
    <t>Polyneoptera</t>
  </si>
  <si>
    <t>Branchiopoda</t>
  </si>
  <si>
    <t>Carabidae</t>
  </si>
  <si>
    <t xml:space="preserve">	Holometabola</t>
  </si>
  <si>
    <t>Adephaga</t>
  </si>
  <si>
    <t>Myriapoda</t>
  </si>
  <si>
    <t>Copeoda</t>
  </si>
  <si>
    <t>Maxillopoda</t>
  </si>
  <si>
    <t>Copepoda</t>
  </si>
  <si>
    <t>Dermaptera</t>
  </si>
  <si>
    <t>Dictyoptera</t>
  </si>
  <si>
    <t>Polyphaga</t>
  </si>
  <si>
    <t xml:space="preserve">	Elateriformia</t>
  </si>
  <si>
    <t>Elateroidea</t>
  </si>
  <si>
    <t>Lycidae</t>
  </si>
  <si>
    <t xml:space="preserve">	Erotinae</t>
  </si>
  <si>
    <t>Earthworm</t>
  </si>
  <si>
    <t>Lophozoa</t>
  </si>
  <si>
    <t>Opisthopora</t>
  </si>
  <si>
    <t>Crassiclitellata</t>
  </si>
  <si>
    <t>Lumbricoidea</t>
  </si>
  <si>
    <t xml:space="preserve">	Lumbricidae</t>
  </si>
  <si>
    <t>Lumbricina</t>
  </si>
  <si>
    <t>Gastropoda</t>
  </si>
  <si>
    <t>Mollusca</t>
  </si>
  <si>
    <t>Geoplanidae</t>
  </si>
  <si>
    <t xml:space="preserve">	Platyzoa</t>
  </si>
  <si>
    <t>Platyhelminthes</t>
  </si>
  <si>
    <t>Rhabditophora</t>
  </si>
  <si>
    <t>Trepaxonemata</t>
  </si>
  <si>
    <t>Neoophora</t>
  </si>
  <si>
    <t>Eulecithophora</t>
  </si>
  <si>
    <t>Adiaphanida</t>
  </si>
  <si>
    <t>Geoplanoidea</t>
  </si>
  <si>
    <t>Invertebrates</t>
  </si>
  <si>
    <t>Lumbricidae</t>
  </si>
  <si>
    <t>Macrofauna</t>
  </si>
  <si>
    <t>Megadrilacea</t>
  </si>
  <si>
    <t>Megascolecidae</t>
  </si>
  <si>
    <t xml:space="preserve">	Opisthopora</t>
  </si>
  <si>
    <t>Microarthropods</t>
  </si>
  <si>
    <t xml:space="preserve">Myriapoda </t>
  </si>
  <si>
    <t xml:space="preserve">	Nanorchestidae</t>
  </si>
  <si>
    <t>Endeostigmata</t>
  </si>
  <si>
    <t>Nanorchestidae</t>
  </si>
  <si>
    <t>Oligochaeta</t>
  </si>
  <si>
    <t>Opiliones</t>
  </si>
  <si>
    <t>Orthoptera</t>
  </si>
  <si>
    <t>Palpigradi</t>
  </si>
  <si>
    <t>Protista</t>
  </si>
  <si>
    <t>Protura</t>
  </si>
  <si>
    <t>Pseudoscorpiones</t>
  </si>
  <si>
    <t>Arthopoda</t>
  </si>
  <si>
    <t>Rotifera</t>
  </si>
  <si>
    <t xml:space="preserve">Protostomia </t>
  </si>
  <si>
    <t>Platyzoa</t>
  </si>
  <si>
    <t>Scarabaeoidea</t>
  </si>
  <si>
    <t xml:space="preserve">	Scarabaeiformia</t>
  </si>
  <si>
    <t>Scarabaeinae</t>
  </si>
  <si>
    <t>Scarabaeidea</t>
  </si>
  <si>
    <t>Scorpiones</t>
  </si>
  <si>
    <t>Siphonaptera</t>
  </si>
  <si>
    <t>Enderopterygota</t>
  </si>
  <si>
    <t>Soil fauna</t>
  </si>
  <si>
    <t>Staphylinidae</t>
  </si>
  <si>
    <t>Staphyliniformia</t>
  </si>
  <si>
    <t>Staphylinoidea</t>
  </si>
  <si>
    <t>Symphyla</t>
  </si>
  <si>
    <t>Tardigrada </t>
  </si>
  <si>
    <t>Tardigrada</t>
  </si>
  <si>
    <t>Tenebrionidae</t>
  </si>
  <si>
    <t>Cucujiformia</t>
  </si>
  <si>
    <t>Tenebrionoidea</t>
  </si>
  <si>
    <t>Exopterygota</t>
  </si>
  <si>
    <t xml:space="preserve">Zygentoma </t>
  </si>
  <si>
    <t>Dicondylia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</si>
</sst>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ont="1"/>
    <xf numFmtId="0" fontId="18" fillId="0" borderId="0" xfId="0" applyFont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88"/>
  <sheetViews>
    <sheetView tabSelected="1" topLeftCell="A361" workbookViewId="0">
      <selection activeCell="H379" sqref="H379"/>
    </sheetView>
  </sheetViews>
  <sheetFormatPr defaultRowHeight="15" x14ac:dyDescent="0.25"/>
  <cols>
    <col min="1" max="1" width="19.7109375" bestFit="1" customWidth="1"/>
    <col min="2" max="2" width="21.5703125" bestFit="1" customWidth="1"/>
    <col min="3" max="4" width="12.7109375" bestFit="1" customWidth="1"/>
    <col min="5" max="5" width="15.140625" bestFit="1" customWidth="1"/>
    <col min="6" max="6" width="17.5703125" bestFit="1" customWidth="1"/>
    <col min="7" max="7" width="9.28515625" bestFit="1" customWidth="1"/>
    <col min="8" max="8" width="28.7109375" bestFit="1" customWidth="1"/>
    <col min="9" max="9" width="20.28515625" bestFit="1" customWidth="1"/>
    <col min="10" max="10" width="16.140625" bestFit="1" customWidth="1"/>
    <col min="11" max="11" width="35.7109375" bestFit="1" customWidth="1"/>
    <col min="12" max="12" width="16" bestFit="1" customWidth="1"/>
    <col min="13" max="13" width="16.28515625" bestFit="1" customWidth="1"/>
    <col min="14" max="14" width="16.5703125" bestFit="1" customWidth="1"/>
    <col min="15" max="15" width="23.5703125" bestFit="1" customWidth="1"/>
    <col min="16" max="16" width="14.5703125" bestFit="1" customWidth="1"/>
    <col min="17" max="17" width="12" bestFit="1" customWidth="1"/>
    <col min="18" max="18" width="21.85546875" bestFit="1" customWidth="1"/>
    <col min="19" max="19" width="17.5703125" bestFit="1" customWidth="1"/>
    <col min="20" max="21" width="12" bestFit="1" customWidth="1"/>
    <col min="22" max="22" width="15.140625" bestFit="1" customWidth="1"/>
    <col min="23" max="23" width="18.28515625" bestFit="1" customWidth="1"/>
    <col min="24" max="24" width="8.7109375" bestFit="1" customWidth="1"/>
    <col min="25" max="25" width="6.42578125" bestFit="1" customWidth="1"/>
    <col min="26" max="26" width="9.42578125" bestFit="1" customWidth="1"/>
    <col min="27" max="27" width="10.140625" bestFit="1" customWidth="1"/>
    <col min="28" max="28" width="12.85546875" bestFit="1" customWidth="1"/>
    <col min="29" max="29" width="11.42578125" bestFit="1" customWidth="1"/>
    <col min="30" max="30" width="12.28515625" bestFit="1" customWidth="1"/>
    <col min="31" max="31" width="15.42578125" bestFit="1" customWidth="1"/>
    <col min="32" max="32" width="13.140625" bestFit="1" customWidth="1"/>
    <col min="33" max="33" width="16" bestFit="1" customWidth="1"/>
    <col min="34" max="34" width="16.28515625" bestFit="1" customWidth="1"/>
    <col min="35" max="35" width="20" bestFit="1" customWidth="1"/>
    <col min="36" max="36" width="19.42578125" bestFit="1" customWidth="1"/>
    <col min="37" max="38" width="12" bestFit="1" customWidth="1"/>
    <col min="39" max="39" width="13.28515625" bestFit="1" customWidth="1"/>
    <col min="40" max="40" width="12.140625" bestFit="1" customWidth="1"/>
    <col min="41" max="41" width="12.42578125" bestFit="1" customWidth="1"/>
    <col min="42" max="42" width="14.140625" bestFit="1" customWidth="1"/>
    <col min="43" max="43" width="4.42578125" bestFit="1" customWidth="1"/>
    <col min="44" max="44" width="5.140625" bestFit="1" customWidth="1"/>
    <col min="45" max="45" width="3.7109375" bestFit="1" customWidth="1"/>
    <col min="46" max="46" width="4" bestFit="1" customWidth="1"/>
    <col min="47" max="47" width="14.5703125" bestFit="1" customWidth="1"/>
    <col min="48" max="49" width="12.7109375" bestFit="1" customWidth="1"/>
    <col min="50" max="50" width="24.7109375" bestFit="1" customWidth="1"/>
    <col min="51" max="51" width="20.85546875" bestFit="1" customWidth="1"/>
    <col min="52" max="52" width="10.140625" bestFit="1" customWidth="1"/>
    <col min="53" max="53" width="9.42578125" bestFit="1" customWidth="1"/>
    <col min="54" max="54" width="26" bestFit="1" customWidth="1"/>
    <col min="55" max="55" width="25.85546875" bestFit="1" customWidth="1"/>
    <col min="56" max="56" width="7.5703125" bestFit="1" customWidth="1"/>
    <col min="57" max="57" width="13.5703125" bestFit="1" customWidth="1"/>
    <col min="58" max="58" width="12" bestFit="1" customWidth="1"/>
    <col min="59" max="59" width="10.42578125" bestFit="1" customWidth="1"/>
    <col min="60" max="60" width="10.28515625" bestFit="1" customWidth="1"/>
    <col min="61" max="61" width="8.85546875" bestFit="1" customWidth="1"/>
    <col min="62" max="62" width="9.5703125" bestFit="1" customWidth="1"/>
    <col min="63" max="63" width="12" bestFit="1" customWidth="1"/>
    <col min="64" max="64" width="6.5703125" bestFit="1" customWidth="1"/>
    <col min="65" max="65" width="20.28515625" bestFit="1" customWidth="1"/>
    <col min="66" max="66" width="12" bestFit="1" customWidth="1"/>
    <col min="67" max="67" width="8.140625" bestFit="1" customWidth="1"/>
    <col min="68" max="68" width="17.85546875" bestFit="1" customWidth="1"/>
    <col min="69" max="69" width="16.85546875" bestFit="1" customWidth="1"/>
    <col min="70" max="70" width="12" bestFit="1" customWidth="1"/>
    <col min="71" max="71" width="11.140625" bestFit="1" customWidth="1"/>
    <col min="72" max="72" width="12.42578125" bestFit="1" customWidth="1"/>
    <col min="73" max="73" width="13.42578125" bestFit="1" customWidth="1"/>
    <col min="74" max="74" width="14" bestFit="1" customWidth="1"/>
    <col min="75" max="75" width="19" bestFit="1" customWidth="1"/>
    <col min="76" max="76" width="10" bestFit="1" customWidth="1"/>
    <col min="77" max="77" width="11.5703125" bestFit="1" customWidth="1"/>
    <col min="78" max="78" width="13.7109375" bestFit="1" customWidth="1"/>
    <col min="79" max="79" width="11.28515625" bestFit="1" customWidth="1"/>
    <col min="80" max="80" width="21.140625" bestFit="1" customWidth="1"/>
    <col min="81" max="81" width="16.42578125" bestFit="1" customWidth="1"/>
    <col min="82" max="82" width="16.28515625" bestFit="1" customWidth="1"/>
    <col min="83" max="83" width="11.140625" bestFit="1" customWidth="1"/>
    <col min="84" max="84" width="11.42578125" bestFit="1" customWidth="1"/>
    <col min="85" max="85" width="9.7109375" bestFit="1" customWidth="1"/>
    <col min="86" max="88" width="12" bestFit="1" customWidth="1"/>
  </cols>
  <sheetData>
    <row r="1" spans="1:88" x14ac:dyDescent="0.25">
      <c r="A1" t="s">
        <v>0</v>
      </c>
      <c r="B1" t="s">
        <v>1</v>
      </c>
      <c r="C1" t="s">
        <v>45</v>
      </c>
      <c r="D1" t="s">
        <v>46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</row>
    <row r="2" spans="1:88" x14ac:dyDescent="0.25">
      <c r="A2" t="s">
        <v>86</v>
      </c>
      <c r="B2" t="s">
        <v>87</v>
      </c>
      <c r="C2">
        <f>VLOOKUP(B2,lat_long!$A$2:$C$37,2,FALSE)</f>
        <v>4.7458333330000002</v>
      </c>
      <c r="D2">
        <f>VLOOKUP(B2,lat_long!$A$2:$C$37,3,FALSE)</f>
        <v>116.9722222</v>
      </c>
      <c r="E2" t="s">
        <v>88</v>
      </c>
      <c r="G2" t="b">
        <v>0</v>
      </c>
      <c r="H2" t="s">
        <v>89</v>
      </c>
      <c r="K2" t="s">
        <v>90</v>
      </c>
      <c r="N2" t="s">
        <v>91</v>
      </c>
      <c r="O2" t="s">
        <v>92</v>
      </c>
      <c r="P2">
        <v>42.011494249999998</v>
      </c>
      <c r="Q2">
        <v>22.030651339999999</v>
      </c>
      <c r="T2">
        <v>18.01117</v>
      </c>
      <c r="U2">
        <v>10.85013</v>
      </c>
      <c r="X2" t="s">
        <v>93</v>
      </c>
      <c r="Y2">
        <v>8</v>
      </c>
      <c r="Z2">
        <v>8</v>
      </c>
      <c r="AD2">
        <v>144</v>
      </c>
      <c r="AE2">
        <v>10</v>
      </c>
      <c r="AF2" t="s">
        <v>94</v>
      </c>
      <c r="AG2">
        <v>60</v>
      </c>
      <c r="AH2">
        <v>60</v>
      </c>
      <c r="AI2">
        <v>910</v>
      </c>
      <c r="AN2">
        <v>4.2</v>
      </c>
      <c r="AO2">
        <v>1.4</v>
      </c>
      <c r="AP2">
        <v>1</v>
      </c>
      <c r="AQ2">
        <v>24</v>
      </c>
      <c r="AR2">
        <v>49</v>
      </c>
      <c r="AS2">
        <v>27</v>
      </c>
      <c r="AT2">
        <v>4.5999999999999996</v>
      </c>
      <c r="AU2">
        <v>1</v>
      </c>
      <c r="AV2">
        <v>4.7458333330000002</v>
      </c>
      <c r="AW2">
        <v>116.9722222</v>
      </c>
      <c r="AX2" t="s">
        <v>95</v>
      </c>
      <c r="AY2" t="s">
        <v>96</v>
      </c>
      <c r="AZ2" t="b">
        <v>0</v>
      </c>
      <c r="BA2">
        <v>200</v>
      </c>
      <c r="BF2">
        <v>25.600000380000001</v>
      </c>
      <c r="BG2">
        <v>2533</v>
      </c>
      <c r="BK2">
        <v>25.600000380000001</v>
      </c>
      <c r="BL2">
        <v>2533</v>
      </c>
      <c r="BN2">
        <v>25.600000380000001</v>
      </c>
      <c r="BO2">
        <v>253.3</v>
      </c>
      <c r="BP2">
        <v>12</v>
      </c>
      <c r="BQ2">
        <v>275</v>
      </c>
      <c r="BR2">
        <v>1.6232376989999999</v>
      </c>
      <c r="BS2" t="s">
        <v>97</v>
      </c>
      <c r="BT2" t="s">
        <v>98</v>
      </c>
      <c r="BW2" t="s">
        <v>99</v>
      </c>
      <c r="BY2" t="s">
        <v>89</v>
      </c>
      <c r="CB2" t="s">
        <v>100</v>
      </c>
      <c r="CC2" t="s">
        <v>99</v>
      </c>
      <c r="CD2" t="s">
        <v>89</v>
      </c>
      <c r="CE2">
        <v>3</v>
      </c>
      <c r="CF2">
        <v>100</v>
      </c>
      <c r="CG2">
        <v>51.5</v>
      </c>
      <c r="CH2">
        <v>0.66887518899999998</v>
      </c>
      <c r="CI2">
        <v>3.620652239</v>
      </c>
      <c r="CJ2">
        <v>2.1447637140000002</v>
      </c>
    </row>
    <row r="3" spans="1:88" x14ac:dyDescent="0.25">
      <c r="A3" t="s">
        <v>101</v>
      </c>
      <c r="B3" t="s">
        <v>102</v>
      </c>
      <c r="C3">
        <f>VLOOKUP(B3,lat_long!$A$2:$C$37,2,FALSE)</f>
        <v>-33.610833329999998</v>
      </c>
      <c r="D3">
        <f>VLOOKUP(B3,lat_long!$A$2:$C$37,3,FALSE)</f>
        <v>150.74222219999999</v>
      </c>
      <c r="E3" t="s">
        <v>88</v>
      </c>
      <c r="G3" t="b">
        <v>0</v>
      </c>
      <c r="H3" t="s">
        <v>103</v>
      </c>
      <c r="J3" t="s">
        <v>104</v>
      </c>
      <c r="K3" t="s">
        <v>105</v>
      </c>
      <c r="L3" t="s">
        <v>106</v>
      </c>
      <c r="M3" t="s">
        <v>107</v>
      </c>
      <c r="N3" t="s">
        <v>108</v>
      </c>
      <c r="O3" t="s">
        <v>92</v>
      </c>
      <c r="P3">
        <v>2372.2627739999998</v>
      </c>
      <c r="Q3">
        <v>1605.839416</v>
      </c>
      <c r="T3">
        <v>1350.3649640000001</v>
      </c>
      <c r="U3">
        <v>711.67883210000002</v>
      </c>
      <c r="X3" t="s">
        <v>109</v>
      </c>
      <c r="Y3">
        <v>4</v>
      </c>
      <c r="Z3">
        <v>4</v>
      </c>
      <c r="AA3" t="b">
        <v>0</v>
      </c>
      <c r="AB3" t="s">
        <v>110</v>
      </c>
      <c r="AD3">
        <v>50.3</v>
      </c>
      <c r="AE3">
        <v>10</v>
      </c>
      <c r="AF3" t="s">
        <v>94</v>
      </c>
      <c r="AG3">
        <v>100.26845640000001</v>
      </c>
      <c r="AH3">
        <v>100.26845640000001</v>
      </c>
      <c r="AI3">
        <v>365</v>
      </c>
      <c r="AN3">
        <v>2.1</v>
      </c>
      <c r="AO3">
        <v>1.4</v>
      </c>
      <c r="AP3">
        <v>1</v>
      </c>
      <c r="AQ3">
        <v>11</v>
      </c>
      <c r="AR3">
        <v>79</v>
      </c>
      <c r="AS3">
        <v>10</v>
      </c>
      <c r="AT3">
        <v>6.4</v>
      </c>
      <c r="AU3">
        <v>0.5</v>
      </c>
      <c r="AV3">
        <v>-33.610833329999998</v>
      </c>
      <c r="AW3">
        <v>150.74222219999999</v>
      </c>
      <c r="AX3" t="s">
        <v>111</v>
      </c>
      <c r="AY3" t="s">
        <v>96</v>
      </c>
      <c r="AZ3" t="b">
        <v>1</v>
      </c>
      <c r="BA3">
        <v>1600</v>
      </c>
      <c r="BD3">
        <v>5.33</v>
      </c>
      <c r="BE3" t="s">
        <v>112</v>
      </c>
      <c r="BF3">
        <v>17.200000760000002</v>
      </c>
      <c r="BG3">
        <v>894</v>
      </c>
      <c r="BH3">
        <v>60</v>
      </c>
      <c r="BI3">
        <v>25</v>
      </c>
      <c r="BJ3">
        <v>10</v>
      </c>
      <c r="BK3">
        <v>17.200000760000002</v>
      </c>
      <c r="BL3">
        <v>894</v>
      </c>
      <c r="BM3" t="s">
        <v>104</v>
      </c>
      <c r="BN3">
        <v>17.200000760000002</v>
      </c>
      <c r="BO3">
        <v>89.4</v>
      </c>
      <c r="BP3">
        <v>34</v>
      </c>
      <c r="BQ3">
        <v>4501</v>
      </c>
      <c r="BR3">
        <v>0.35421755999999999</v>
      </c>
      <c r="BS3" t="s">
        <v>97</v>
      </c>
      <c r="BT3" t="s">
        <v>113</v>
      </c>
      <c r="BV3" t="s">
        <v>114</v>
      </c>
      <c r="BW3" t="s">
        <v>103</v>
      </c>
      <c r="CB3" t="s">
        <v>100</v>
      </c>
      <c r="CC3" t="s">
        <v>103</v>
      </c>
      <c r="CD3" t="s">
        <v>103</v>
      </c>
      <c r="CE3">
        <v>0.3</v>
      </c>
      <c r="CF3">
        <v>1.5</v>
      </c>
      <c r="CG3">
        <v>0.9</v>
      </c>
      <c r="CH3">
        <v>0.2</v>
      </c>
      <c r="CI3">
        <v>4</v>
      </c>
      <c r="CJ3">
        <v>2.1</v>
      </c>
    </row>
    <row r="4" spans="1:88" x14ac:dyDescent="0.25">
      <c r="A4" t="s">
        <v>101</v>
      </c>
      <c r="B4" t="s">
        <v>102</v>
      </c>
      <c r="C4">
        <f>VLOOKUP(B4,lat_long!$A$2:$C$37,2,FALSE)</f>
        <v>-33.610833329999998</v>
      </c>
      <c r="D4">
        <f>VLOOKUP(B4,lat_long!$A$2:$C$37,3,FALSE)</f>
        <v>150.74222219999999</v>
      </c>
      <c r="E4" t="s">
        <v>88</v>
      </c>
      <c r="G4" t="b">
        <v>0</v>
      </c>
      <c r="H4" t="s">
        <v>115</v>
      </c>
      <c r="K4" t="s">
        <v>116</v>
      </c>
      <c r="L4" t="s">
        <v>106</v>
      </c>
      <c r="M4" t="s">
        <v>107</v>
      </c>
      <c r="N4" t="s">
        <v>108</v>
      </c>
      <c r="O4" t="s">
        <v>92</v>
      </c>
      <c r="P4">
        <v>8211.206897</v>
      </c>
      <c r="Q4">
        <v>7047.4137929999997</v>
      </c>
      <c r="T4">
        <v>1681.0344829999999</v>
      </c>
      <c r="U4">
        <v>1099.137931</v>
      </c>
      <c r="X4" t="s">
        <v>109</v>
      </c>
      <c r="Y4">
        <v>4</v>
      </c>
      <c r="Z4">
        <v>4</v>
      </c>
      <c r="AA4" t="b">
        <v>0</v>
      </c>
      <c r="AB4" t="s">
        <v>110</v>
      </c>
      <c r="AD4">
        <v>50.3</v>
      </c>
      <c r="AE4">
        <v>10</v>
      </c>
      <c r="AF4" t="s">
        <v>94</v>
      </c>
      <c r="AG4">
        <v>100.26845640000001</v>
      </c>
      <c r="AH4">
        <v>100.26845640000001</v>
      </c>
      <c r="AI4">
        <v>365</v>
      </c>
      <c r="AN4">
        <v>2.1</v>
      </c>
      <c r="AO4">
        <v>1.4</v>
      </c>
      <c r="AP4">
        <v>1</v>
      </c>
      <c r="AQ4">
        <v>11</v>
      </c>
      <c r="AR4">
        <v>79</v>
      </c>
      <c r="AS4">
        <v>10</v>
      </c>
      <c r="AT4">
        <v>6.4</v>
      </c>
      <c r="AU4">
        <v>0.5</v>
      </c>
      <c r="AV4">
        <v>-33.610833329999998</v>
      </c>
      <c r="AW4">
        <v>150.74222219999999</v>
      </c>
      <c r="AX4" t="s">
        <v>111</v>
      </c>
      <c r="AY4" t="s">
        <v>96</v>
      </c>
      <c r="AZ4" t="b">
        <v>1</v>
      </c>
      <c r="BA4">
        <v>1600</v>
      </c>
      <c r="BD4">
        <v>5.33</v>
      </c>
      <c r="BE4" t="s">
        <v>112</v>
      </c>
      <c r="BF4">
        <v>17.200000760000002</v>
      </c>
      <c r="BG4">
        <v>894</v>
      </c>
      <c r="BH4">
        <v>60</v>
      </c>
      <c r="BI4">
        <v>25</v>
      </c>
      <c r="BJ4">
        <v>10</v>
      </c>
      <c r="BK4">
        <v>17.200000760000002</v>
      </c>
      <c r="BL4">
        <v>894</v>
      </c>
      <c r="BN4">
        <v>17.200000760000002</v>
      </c>
      <c r="BO4">
        <v>89.4</v>
      </c>
      <c r="BP4">
        <v>34</v>
      </c>
      <c r="BQ4">
        <v>4501</v>
      </c>
      <c r="BR4">
        <v>0.35421755999999999</v>
      </c>
      <c r="BS4" t="s">
        <v>115</v>
      </c>
      <c r="CB4" t="s">
        <v>117</v>
      </c>
      <c r="CC4" t="s">
        <v>115</v>
      </c>
      <c r="CD4" t="s">
        <v>115</v>
      </c>
      <c r="CE4">
        <v>0.1</v>
      </c>
      <c r="CF4">
        <v>5</v>
      </c>
      <c r="CG4">
        <v>2.5499999999999998</v>
      </c>
      <c r="CH4">
        <v>3.285474E-3</v>
      </c>
      <c r="CI4">
        <v>0.12356724400000001</v>
      </c>
      <c r="CJ4">
        <v>6.3426359000000002E-2</v>
      </c>
    </row>
    <row r="5" spans="1:88" x14ac:dyDescent="0.25">
      <c r="A5" t="s">
        <v>101</v>
      </c>
      <c r="B5" t="s">
        <v>102</v>
      </c>
      <c r="C5">
        <f>VLOOKUP(B5,lat_long!$A$2:$C$37,2,FALSE)</f>
        <v>-33.610833329999998</v>
      </c>
      <c r="D5">
        <f>VLOOKUP(B5,lat_long!$A$2:$C$37,3,FALSE)</f>
        <v>150.74222219999999</v>
      </c>
      <c r="E5" t="s">
        <v>88</v>
      </c>
      <c r="G5" t="b">
        <v>0</v>
      </c>
      <c r="H5" t="s">
        <v>118</v>
      </c>
      <c r="K5" t="s">
        <v>105</v>
      </c>
      <c r="L5" t="s">
        <v>106</v>
      </c>
      <c r="M5" t="s">
        <v>107</v>
      </c>
      <c r="N5" t="s">
        <v>108</v>
      </c>
      <c r="O5" t="s">
        <v>92</v>
      </c>
      <c r="P5">
        <v>2201.1834319999998</v>
      </c>
      <c r="Q5">
        <v>2153.8461539999998</v>
      </c>
      <c r="T5">
        <v>2106.5088759999999</v>
      </c>
      <c r="U5">
        <v>1183.431953</v>
      </c>
      <c r="X5" t="s">
        <v>109</v>
      </c>
      <c r="Y5">
        <v>4</v>
      </c>
      <c r="Z5">
        <v>4</v>
      </c>
      <c r="AA5" t="b">
        <v>0</v>
      </c>
      <c r="AB5" t="s">
        <v>110</v>
      </c>
      <c r="AD5">
        <v>50.3</v>
      </c>
      <c r="AE5">
        <v>10</v>
      </c>
      <c r="AF5" t="s">
        <v>94</v>
      </c>
      <c r="AG5">
        <v>100.26845640000001</v>
      </c>
      <c r="AH5">
        <v>100.26845640000001</v>
      </c>
      <c r="AI5">
        <v>365</v>
      </c>
      <c r="AN5">
        <v>2.1</v>
      </c>
      <c r="AO5">
        <v>1.4</v>
      </c>
      <c r="AP5">
        <v>1</v>
      </c>
      <c r="AQ5">
        <v>11</v>
      </c>
      <c r="AR5">
        <v>79</v>
      </c>
      <c r="AS5">
        <v>10</v>
      </c>
      <c r="AT5">
        <v>6.4</v>
      </c>
      <c r="AU5">
        <v>0.5</v>
      </c>
      <c r="AV5">
        <v>-33.610833329999998</v>
      </c>
      <c r="AW5">
        <v>150.74222219999999</v>
      </c>
      <c r="AX5" t="s">
        <v>111</v>
      </c>
      <c r="AY5" t="s">
        <v>96</v>
      </c>
      <c r="AZ5" t="b">
        <v>1</v>
      </c>
      <c r="BA5">
        <v>1600</v>
      </c>
      <c r="BD5">
        <v>5.33</v>
      </c>
      <c r="BE5" t="s">
        <v>112</v>
      </c>
      <c r="BF5">
        <v>17.200000760000002</v>
      </c>
      <c r="BG5">
        <v>894</v>
      </c>
      <c r="BH5">
        <v>60</v>
      </c>
      <c r="BI5">
        <v>25</v>
      </c>
      <c r="BJ5">
        <v>10</v>
      </c>
      <c r="BK5">
        <v>17.200000760000002</v>
      </c>
      <c r="BL5">
        <v>894</v>
      </c>
      <c r="BN5">
        <v>17.200000760000002</v>
      </c>
      <c r="BO5">
        <v>89.4</v>
      </c>
      <c r="BP5">
        <v>34</v>
      </c>
      <c r="BQ5">
        <v>4501</v>
      </c>
      <c r="BR5">
        <v>0.35421755999999999</v>
      </c>
      <c r="BS5" t="s">
        <v>97</v>
      </c>
      <c r="BT5" t="s">
        <v>113</v>
      </c>
      <c r="BU5" t="s">
        <v>119</v>
      </c>
      <c r="BV5" t="s">
        <v>120</v>
      </c>
      <c r="BW5" t="s">
        <v>118</v>
      </c>
      <c r="CB5" t="s">
        <v>100</v>
      </c>
      <c r="CC5" t="s">
        <v>118</v>
      </c>
      <c r="CD5" t="s">
        <v>119</v>
      </c>
      <c r="CE5">
        <v>0.2</v>
      </c>
      <c r="CF5">
        <v>1.8</v>
      </c>
      <c r="CG5">
        <v>1</v>
      </c>
      <c r="CH5">
        <v>9.7692065999999994E-2</v>
      </c>
      <c r="CI5">
        <v>2.1339668270000001</v>
      </c>
      <c r="CJ5">
        <v>1.115829446</v>
      </c>
    </row>
    <row r="6" spans="1:88" x14ac:dyDescent="0.25">
      <c r="A6" t="s">
        <v>121</v>
      </c>
      <c r="B6" t="s">
        <v>122</v>
      </c>
      <c r="C6">
        <f>VLOOKUP(B6,lat_long!$A$2:$C$37,2,FALSE)</f>
        <v>43.965277780000001</v>
      </c>
      <c r="D6">
        <f>VLOOKUP(B6,lat_long!$A$2:$C$37,3,FALSE)</f>
        <v>5.7116666670000003</v>
      </c>
      <c r="E6" t="s">
        <v>88</v>
      </c>
      <c r="G6" t="b">
        <v>0</v>
      </c>
      <c r="H6" t="s">
        <v>119</v>
      </c>
      <c r="I6" t="s">
        <v>104</v>
      </c>
      <c r="K6" t="s">
        <v>105</v>
      </c>
      <c r="L6" t="s">
        <v>123</v>
      </c>
      <c r="M6" t="s">
        <v>124</v>
      </c>
      <c r="N6" t="s">
        <v>91</v>
      </c>
      <c r="O6" t="s">
        <v>92</v>
      </c>
      <c r="P6">
        <v>5.307692308</v>
      </c>
      <c r="Q6">
        <v>3.3692307690000001</v>
      </c>
      <c r="T6">
        <v>1.0153846150000001</v>
      </c>
      <c r="U6">
        <v>0.830769231</v>
      </c>
      <c r="X6" t="s">
        <v>109</v>
      </c>
      <c r="Y6">
        <v>30</v>
      </c>
      <c r="Z6">
        <v>30</v>
      </c>
      <c r="AA6" t="b">
        <v>0</v>
      </c>
      <c r="AB6" t="s">
        <v>110</v>
      </c>
      <c r="AE6">
        <v>0</v>
      </c>
      <c r="AF6" t="s">
        <v>125</v>
      </c>
      <c r="AG6">
        <v>30</v>
      </c>
      <c r="AH6">
        <v>30</v>
      </c>
      <c r="AI6">
        <v>1460</v>
      </c>
      <c r="AK6">
        <v>6.39</v>
      </c>
      <c r="AN6">
        <v>7.9236000000000004</v>
      </c>
      <c r="AO6">
        <v>1.24</v>
      </c>
      <c r="AP6">
        <v>6</v>
      </c>
      <c r="AQ6">
        <v>19</v>
      </c>
      <c r="AR6">
        <v>37</v>
      </c>
      <c r="AS6">
        <v>44</v>
      </c>
      <c r="AT6">
        <v>7.5</v>
      </c>
      <c r="AU6">
        <v>2.13</v>
      </c>
      <c r="AV6">
        <v>43.965277780000001</v>
      </c>
      <c r="AW6">
        <v>5.7116666670000003</v>
      </c>
      <c r="AX6" t="s">
        <v>111</v>
      </c>
      <c r="AY6" t="s">
        <v>96</v>
      </c>
      <c r="AZ6" t="b">
        <v>0</v>
      </c>
      <c r="BA6">
        <v>300</v>
      </c>
      <c r="BB6">
        <v>866.3</v>
      </c>
      <c r="BC6">
        <v>12.6</v>
      </c>
      <c r="BD6">
        <v>6.76</v>
      </c>
      <c r="BE6" t="s">
        <v>40</v>
      </c>
      <c r="BF6">
        <v>10.5</v>
      </c>
      <c r="BG6">
        <v>791</v>
      </c>
      <c r="BH6">
        <v>22.5</v>
      </c>
      <c r="BI6">
        <v>20</v>
      </c>
      <c r="BJ6">
        <v>70</v>
      </c>
      <c r="BK6">
        <v>12.6</v>
      </c>
      <c r="BL6">
        <v>866.3</v>
      </c>
      <c r="BM6" t="s">
        <v>104</v>
      </c>
      <c r="BN6">
        <v>10.5</v>
      </c>
      <c r="BO6">
        <v>79.099999999999994</v>
      </c>
      <c r="BP6">
        <v>19</v>
      </c>
      <c r="BQ6">
        <v>5917</v>
      </c>
      <c r="BR6">
        <v>0.73310698500000004</v>
      </c>
      <c r="BS6" t="s">
        <v>97</v>
      </c>
      <c r="BT6" t="s">
        <v>113</v>
      </c>
      <c r="BV6" t="s">
        <v>120</v>
      </c>
      <c r="CB6" t="s">
        <v>100</v>
      </c>
      <c r="CC6" t="s">
        <v>119</v>
      </c>
      <c r="CD6" t="s">
        <v>119</v>
      </c>
      <c r="CE6">
        <v>0.25</v>
      </c>
      <c r="CF6">
        <v>0.75</v>
      </c>
      <c r="CG6">
        <v>0.5</v>
      </c>
      <c r="CH6">
        <v>9.7692065999999994E-2</v>
      </c>
      <c r="CI6">
        <v>2.1339668270000001</v>
      </c>
      <c r="CJ6">
        <v>1.115829446</v>
      </c>
    </row>
    <row r="7" spans="1:88" x14ac:dyDescent="0.25">
      <c r="A7" t="s">
        <v>121</v>
      </c>
      <c r="B7" t="s">
        <v>126</v>
      </c>
      <c r="C7">
        <f>VLOOKUP(B7,lat_long!$A$2:$C$37,2,FALSE)</f>
        <v>43.741388890000003</v>
      </c>
      <c r="D7">
        <f>VLOOKUP(B7,lat_long!$A$2:$C$37,3,FALSE)</f>
        <v>3.5944444440000001</v>
      </c>
      <c r="E7" t="s">
        <v>88</v>
      </c>
      <c r="G7" t="b">
        <v>0</v>
      </c>
      <c r="H7" t="s">
        <v>119</v>
      </c>
      <c r="I7" t="s">
        <v>104</v>
      </c>
      <c r="K7" t="s">
        <v>105</v>
      </c>
      <c r="L7" t="s">
        <v>123</v>
      </c>
      <c r="M7" t="s">
        <v>124</v>
      </c>
      <c r="N7" t="s">
        <v>91</v>
      </c>
      <c r="O7" t="s">
        <v>92</v>
      </c>
      <c r="P7">
        <v>4.2</v>
      </c>
      <c r="Q7">
        <v>8.4461538459999996</v>
      </c>
      <c r="T7">
        <v>0.69230769199999997</v>
      </c>
      <c r="U7">
        <v>1.8</v>
      </c>
      <c r="X7" t="s">
        <v>109</v>
      </c>
      <c r="Y7">
        <v>30</v>
      </c>
      <c r="Z7">
        <v>30</v>
      </c>
      <c r="AA7" t="b">
        <v>1</v>
      </c>
      <c r="AB7" t="s">
        <v>127</v>
      </c>
      <c r="AE7">
        <v>0</v>
      </c>
      <c r="AF7" t="s">
        <v>125</v>
      </c>
      <c r="AG7">
        <v>30</v>
      </c>
      <c r="AH7">
        <v>30</v>
      </c>
      <c r="AI7">
        <v>4745</v>
      </c>
      <c r="AK7">
        <v>9.6199999999999992</v>
      </c>
      <c r="AN7">
        <v>7.9236000000000004</v>
      </c>
      <c r="AO7">
        <v>1.24</v>
      </c>
      <c r="AP7">
        <v>6</v>
      </c>
      <c r="AQ7">
        <v>19</v>
      </c>
      <c r="AR7">
        <v>37</v>
      </c>
      <c r="AS7">
        <v>44</v>
      </c>
      <c r="AT7">
        <v>7.5</v>
      </c>
      <c r="AU7">
        <v>2.13</v>
      </c>
      <c r="AV7">
        <v>43.741388890000003</v>
      </c>
      <c r="AW7">
        <v>3.5944444440000001</v>
      </c>
      <c r="AX7" t="s">
        <v>111</v>
      </c>
      <c r="AY7" t="s">
        <v>128</v>
      </c>
      <c r="AZ7" t="b">
        <v>0</v>
      </c>
      <c r="BA7">
        <v>300</v>
      </c>
      <c r="BB7">
        <v>955.4</v>
      </c>
      <c r="BC7">
        <v>14</v>
      </c>
      <c r="BD7">
        <v>6.6</v>
      </c>
      <c r="BE7" t="s">
        <v>129</v>
      </c>
      <c r="BF7">
        <v>13.19999981</v>
      </c>
      <c r="BG7">
        <v>726</v>
      </c>
      <c r="BH7">
        <v>32.5</v>
      </c>
      <c r="BI7">
        <v>33.5</v>
      </c>
      <c r="BJ7">
        <v>33.5</v>
      </c>
      <c r="BK7">
        <v>14</v>
      </c>
      <c r="BL7">
        <v>955.4</v>
      </c>
      <c r="BM7" t="s">
        <v>104</v>
      </c>
      <c r="BN7">
        <v>13.19999981</v>
      </c>
      <c r="BO7">
        <v>72.599999999999994</v>
      </c>
      <c r="BP7">
        <v>25</v>
      </c>
      <c r="BQ7">
        <v>5817</v>
      </c>
      <c r="BR7">
        <v>0.37789399699999998</v>
      </c>
      <c r="BS7" t="s">
        <v>97</v>
      </c>
      <c r="BT7" t="s">
        <v>113</v>
      </c>
      <c r="BV7" t="s">
        <v>120</v>
      </c>
      <c r="CB7" t="s">
        <v>100</v>
      </c>
      <c r="CC7" t="s">
        <v>119</v>
      </c>
      <c r="CD7" t="s">
        <v>119</v>
      </c>
      <c r="CE7">
        <v>0.25</v>
      </c>
      <c r="CF7">
        <v>0.75</v>
      </c>
      <c r="CG7">
        <v>0.5</v>
      </c>
      <c r="CH7">
        <v>9.7692065999999994E-2</v>
      </c>
      <c r="CI7">
        <v>2.1339668270000001</v>
      </c>
      <c r="CJ7">
        <v>1.115829446</v>
      </c>
    </row>
    <row r="8" spans="1:88" x14ac:dyDescent="0.25">
      <c r="A8" t="s">
        <v>121</v>
      </c>
      <c r="B8" t="s">
        <v>130</v>
      </c>
      <c r="C8">
        <f>VLOOKUP(B8,lat_long!$A$2:$C$37,2,FALSE)</f>
        <v>43.240833330000001</v>
      </c>
      <c r="D8">
        <f>VLOOKUP(B8,lat_long!$A$2:$C$37,3,FALSE)</f>
        <v>5.6777777780000003</v>
      </c>
      <c r="E8" t="s">
        <v>88</v>
      </c>
      <c r="G8" t="b">
        <v>0</v>
      </c>
      <c r="H8" t="s">
        <v>119</v>
      </c>
      <c r="I8" t="s">
        <v>104</v>
      </c>
      <c r="K8" t="s">
        <v>105</v>
      </c>
      <c r="L8" t="s">
        <v>123</v>
      </c>
      <c r="M8" t="s">
        <v>124</v>
      </c>
      <c r="N8" t="s">
        <v>91</v>
      </c>
      <c r="O8" t="s">
        <v>92</v>
      </c>
      <c r="P8">
        <v>1.338461538</v>
      </c>
      <c r="Q8">
        <v>1.1076923080000001</v>
      </c>
      <c r="T8">
        <v>0.46153846199999998</v>
      </c>
      <c r="U8">
        <v>0.23076923099999999</v>
      </c>
      <c r="X8" t="s">
        <v>109</v>
      </c>
      <c r="Y8">
        <v>30</v>
      </c>
      <c r="Z8">
        <v>30</v>
      </c>
      <c r="AA8" t="b">
        <v>0</v>
      </c>
      <c r="AB8" t="s">
        <v>110</v>
      </c>
      <c r="AE8">
        <v>0</v>
      </c>
      <c r="AF8" t="s">
        <v>125</v>
      </c>
      <c r="AG8">
        <v>30</v>
      </c>
      <c r="AH8">
        <v>30</v>
      </c>
      <c r="AI8">
        <v>2555</v>
      </c>
      <c r="AK8">
        <v>5.36</v>
      </c>
      <c r="AN8">
        <v>2.7494999999999998</v>
      </c>
      <c r="AO8">
        <v>1.41</v>
      </c>
      <c r="AP8">
        <v>3</v>
      </c>
      <c r="AQ8">
        <v>21</v>
      </c>
      <c r="AR8">
        <v>36</v>
      </c>
      <c r="AS8">
        <v>43</v>
      </c>
      <c r="AT8">
        <v>8</v>
      </c>
      <c r="AU8">
        <v>0.65</v>
      </c>
      <c r="AV8">
        <v>43.240833330000001</v>
      </c>
      <c r="AW8">
        <v>5.6777777780000003</v>
      </c>
      <c r="AX8" t="s">
        <v>111</v>
      </c>
      <c r="AY8" t="s">
        <v>128</v>
      </c>
      <c r="AZ8" t="b">
        <v>0</v>
      </c>
      <c r="BA8">
        <v>300</v>
      </c>
      <c r="BB8">
        <v>605</v>
      </c>
      <c r="BC8">
        <v>13.7</v>
      </c>
      <c r="BD8">
        <v>6.8</v>
      </c>
      <c r="BE8" t="s">
        <v>40</v>
      </c>
      <c r="BF8">
        <v>13</v>
      </c>
      <c r="BG8">
        <v>699</v>
      </c>
      <c r="BH8">
        <v>22.5</v>
      </c>
      <c r="BI8">
        <v>20</v>
      </c>
      <c r="BJ8">
        <v>70</v>
      </c>
      <c r="BK8">
        <v>13.7</v>
      </c>
      <c r="BL8">
        <v>605</v>
      </c>
      <c r="BM8" t="s">
        <v>104</v>
      </c>
      <c r="BN8">
        <v>13</v>
      </c>
      <c r="BO8">
        <v>69.900000000000006</v>
      </c>
      <c r="BP8">
        <v>35</v>
      </c>
      <c r="BQ8">
        <v>5500</v>
      </c>
      <c r="BR8">
        <v>0.554303149</v>
      </c>
      <c r="BS8" t="s">
        <v>97</v>
      </c>
      <c r="BT8" t="s">
        <v>113</v>
      </c>
      <c r="BV8" t="s">
        <v>120</v>
      </c>
      <c r="CB8" t="s">
        <v>100</v>
      </c>
      <c r="CC8" t="s">
        <v>119</v>
      </c>
      <c r="CD8" t="s">
        <v>119</v>
      </c>
      <c r="CE8">
        <v>0.25</v>
      </c>
      <c r="CF8">
        <v>0.75</v>
      </c>
      <c r="CG8">
        <v>0.5</v>
      </c>
      <c r="CH8">
        <v>9.7692065999999994E-2</v>
      </c>
      <c r="CI8">
        <v>2.1339668270000001</v>
      </c>
      <c r="CJ8">
        <v>1.115829446</v>
      </c>
    </row>
    <row r="9" spans="1:88" x14ac:dyDescent="0.25">
      <c r="A9" t="s">
        <v>121</v>
      </c>
      <c r="B9" t="s">
        <v>122</v>
      </c>
      <c r="C9">
        <f>VLOOKUP(B9,lat_long!$A$2:$C$37,2,FALSE)</f>
        <v>43.965277780000001</v>
      </c>
      <c r="D9">
        <f>VLOOKUP(B9,lat_long!$A$2:$C$37,3,FALSE)</f>
        <v>5.7116666670000003</v>
      </c>
      <c r="E9" t="s">
        <v>88</v>
      </c>
      <c r="G9" t="b">
        <v>0</v>
      </c>
      <c r="H9" t="s">
        <v>131</v>
      </c>
      <c r="I9" t="s">
        <v>132</v>
      </c>
      <c r="K9" t="s">
        <v>105</v>
      </c>
      <c r="L9" t="s">
        <v>123</v>
      </c>
      <c r="M9" t="s">
        <v>124</v>
      </c>
      <c r="N9" t="s">
        <v>91</v>
      </c>
      <c r="O9" t="s">
        <v>92</v>
      </c>
      <c r="P9">
        <v>10.15151515</v>
      </c>
      <c r="Q9">
        <v>7.2727272730000001</v>
      </c>
      <c r="T9">
        <v>1.363636364</v>
      </c>
      <c r="U9">
        <v>1.212121212</v>
      </c>
      <c r="X9" t="s">
        <v>109</v>
      </c>
      <c r="Y9">
        <v>30</v>
      </c>
      <c r="Z9">
        <v>30</v>
      </c>
      <c r="AA9" t="b">
        <v>0</v>
      </c>
      <c r="AB9" t="s">
        <v>110</v>
      </c>
      <c r="AE9">
        <v>0</v>
      </c>
      <c r="AF9" t="s">
        <v>125</v>
      </c>
      <c r="AG9">
        <v>30</v>
      </c>
      <c r="AH9">
        <v>30</v>
      </c>
      <c r="AI9">
        <v>1460</v>
      </c>
      <c r="AK9">
        <v>6.39</v>
      </c>
      <c r="AN9">
        <v>7.9236000000000004</v>
      </c>
      <c r="AO9">
        <v>1.24</v>
      </c>
      <c r="AP9">
        <v>6</v>
      </c>
      <c r="AQ9">
        <v>19</v>
      </c>
      <c r="AR9">
        <v>37</v>
      </c>
      <c r="AS9">
        <v>44</v>
      </c>
      <c r="AT9">
        <v>7.5</v>
      </c>
      <c r="AU9">
        <v>2.13</v>
      </c>
      <c r="AV9">
        <v>43.965277780000001</v>
      </c>
      <c r="AW9">
        <v>5.7116666670000003</v>
      </c>
      <c r="AX9" t="s">
        <v>111</v>
      </c>
      <c r="AY9" t="s">
        <v>96</v>
      </c>
      <c r="AZ9" t="b">
        <v>0</v>
      </c>
      <c r="BA9">
        <v>300</v>
      </c>
      <c r="BB9">
        <v>866.3</v>
      </c>
      <c r="BC9">
        <v>12.6</v>
      </c>
      <c r="BD9">
        <v>6.76</v>
      </c>
      <c r="BE9" t="s">
        <v>40</v>
      </c>
      <c r="BF9">
        <v>10.5</v>
      </c>
      <c r="BG9">
        <v>791</v>
      </c>
      <c r="BH9">
        <v>22.5</v>
      </c>
      <c r="BI9">
        <v>20</v>
      </c>
      <c r="BJ9">
        <v>70</v>
      </c>
      <c r="BK9">
        <v>12.6</v>
      </c>
      <c r="BL9">
        <v>866.3</v>
      </c>
      <c r="BM9" t="s">
        <v>132</v>
      </c>
      <c r="BN9">
        <v>10.5</v>
      </c>
      <c r="BO9">
        <v>79.099999999999994</v>
      </c>
      <c r="BP9">
        <v>19</v>
      </c>
      <c r="BQ9">
        <v>5917</v>
      </c>
      <c r="BR9">
        <v>0.73310698500000004</v>
      </c>
      <c r="BS9" t="s">
        <v>97</v>
      </c>
      <c r="BT9" t="s">
        <v>133</v>
      </c>
      <c r="BU9" t="s">
        <v>131</v>
      </c>
      <c r="CB9" t="s">
        <v>100</v>
      </c>
      <c r="CC9" t="s">
        <v>131</v>
      </c>
      <c r="CD9" t="s">
        <v>131</v>
      </c>
      <c r="CE9">
        <v>0.5</v>
      </c>
      <c r="CF9">
        <v>7</v>
      </c>
      <c r="CG9">
        <v>3.75</v>
      </c>
      <c r="CH9">
        <v>0.14737927300000001</v>
      </c>
      <c r="CI9">
        <v>1.9828912359999999</v>
      </c>
      <c r="CJ9">
        <v>1.0651352540000001</v>
      </c>
    </row>
    <row r="10" spans="1:88" x14ac:dyDescent="0.25">
      <c r="A10" t="s">
        <v>121</v>
      </c>
      <c r="B10" t="s">
        <v>126</v>
      </c>
      <c r="C10">
        <f>VLOOKUP(B10,lat_long!$A$2:$C$37,2,FALSE)</f>
        <v>43.741388890000003</v>
      </c>
      <c r="D10">
        <f>VLOOKUP(B10,lat_long!$A$2:$C$37,3,FALSE)</f>
        <v>3.5944444440000001</v>
      </c>
      <c r="E10" t="s">
        <v>88</v>
      </c>
      <c r="G10" t="b">
        <v>0</v>
      </c>
      <c r="H10" t="s">
        <v>131</v>
      </c>
      <c r="I10" t="s">
        <v>132</v>
      </c>
      <c r="K10" t="s">
        <v>105</v>
      </c>
      <c r="L10" t="s">
        <v>123</v>
      </c>
      <c r="M10" t="s">
        <v>124</v>
      </c>
      <c r="N10" t="s">
        <v>91</v>
      </c>
      <c r="O10" t="s">
        <v>92</v>
      </c>
      <c r="P10">
        <v>14.09090909</v>
      </c>
      <c r="Q10">
        <v>30.454545450000001</v>
      </c>
      <c r="T10">
        <v>2.2727272730000001</v>
      </c>
      <c r="U10">
        <v>10</v>
      </c>
      <c r="X10" t="s">
        <v>109</v>
      </c>
      <c r="Y10">
        <v>30</v>
      </c>
      <c r="Z10">
        <v>30</v>
      </c>
      <c r="AA10" t="b">
        <v>1</v>
      </c>
      <c r="AB10" t="s">
        <v>127</v>
      </c>
      <c r="AE10">
        <v>0</v>
      </c>
      <c r="AF10" t="s">
        <v>125</v>
      </c>
      <c r="AG10">
        <v>30</v>
      </c>
      <c r="AH10">
        <v>30</v>
      </c>
      <c r="AI10">
        <v>4745</v>
      </c>
      <c r="AK10">
        <v>9.6199999999999992</v>
      </c>
      <c r="AN10">
        <v>7.9236000000000004</v>
      </c>
      <c r="AO10">
        <v>1.24</v>
      </c>
      <c r="AP10">
        <v>6</v>
      </c>
      <c r="AQ10">
        <v>19</v>
      </c>
      <c r="AR10">
        <v>37</v>
      </c>
      <c r="AS10">
        <v>44</v>
      </c>
      <c r="AT10">
        <v>7.5</v>
      </c>
      <c r="AU10">
        <v>2.13</v>
      </c>
      <c r="AV10">
        <v>43.741388890000003</v>
      </c>
      <c r="AW10">
        <v>3.5944444440000001</v>
      </c>
      <c r="AX10" t="s">
        <v>111</v>
      </c>
      <c r="AY10" t="s">
        <v>128</v>
      </c>
      <c r="AZ10" t="b">
        <v>0</v>
      </c>
      <c r="BA10">
        <v>300</v>
      </c>
      <c r="BB10">
        <v>955.4</v>
      </c>
      <c r="BC10">
        <v>14</v>
      </c>
      <c r="BD10">
        <v>6.6</v>
      </c>
      <c r="BE10" t="s">
        <v>129</v>
      </c>
      <c r="BF10">
        <v>13.19999981</v>
      </c>
      <c r="BG10">
        <v>726</v>
      </c>
      <c r="BH10">
        <v>32.5</v>
      </c>
      <c r="BI10">
        <v>33.5</v>
      </c>
      <c r="BJ10">
        <v>33.5</v>
      </c>
      <c r="BK10">
        <v>14</v>
      </c>
      <c r="BL10">
        <v>955.4</v>
      </c>
      <c r="BM10" t="s">
        <v>132</v>
      </c>
      <c r="BN10">
        <v>13.19999981</v>
      </c>
      <c r="BO10">
        <v>72.599999999999994</v>
      </c>
      <c r="BP10">
        <v>25</v>
      </c>
      <c r="BQ10">
        <v>5817</v>
      </c>
      <c r="BR10">
        <v>0.37789399699999998</v>
      </c>
      <c r="BS10" t="s">
        <v>97</v>
      </c>
      <c r="BT10" t="s">
        <v>133</v>
      </c>
      <c r="BU10" t="s">
        <v>131</v>
      </c>
      <c r="CB10" t="s">
        <v>100</v>
      </c>
      <c r="CC10" t="s">
        <v>131</v>
      </c>
      <c r="CD10" t="s">
        <v>131</v>
      </c>
      <c r="CE10">
        <v>0.5</v>
      </c>
      <c r="CF10">
        <v>7</v>
      </c>
      <c r="CG10">
        <v>3.75</v>
      </c>
      <c r="CH10">
        <v>0.14737927300000001</v>
      </c>
      <c r="CI10">
        <v>1.9828912359999999</v>
      </c>
      <c r="CJ10">
        <v>1.0651352540000001</v>
      </c>
    </row>
    <row r="11" spans="1:88" x14ac:dyDescent="0.25">
      <c r="A11" t="s">
        <v>121</v>
      </c>
      <c r="B11" t="s">
        <v>130</v>
      </c>
      <c r="C11">
        <f>VLOOKUP(B11,lat_long!$A$2:$C$37,2,FALSE)</f>
        <v>43.240833330000001</v>
      </c>
      <c r="D11">
        <f>VLOOKUP(B11,lat_long!$A$2:$C$37,3,FALSE)</f>
        <v>5.6777777780000003</v>
      </c>
      <c r="E11" t="s">
        <v>88</v>
      </c>
      <c r="G11" t="b">
        <v>0</v>
      </c>
      <c r="H11" t="s">
        <v>131</v>
      </c>
      <c r="I11" t="s">
        <v>132</v>
      </c>
      <c r="K11" t="s">
        <v>105</v>
      </c>
      <c r="L11" t="s">
        <v>123</v>
      </c>
      <c r="M11" t="s">
        <v>124</v>
      </c>
      <c r="N11" t="s">
        <v>91</v>
      </c>
      <c r="O11" t="s">
        <v>92</v>
      </c>
      <c r="P11">
        <v>13.030303030000001</v>
      </c>
      <c r="Q11">
        <v>23.18181818</v>
      </c>
      <c r="T11">
        <v>1.96969697</v>
      </c>
      <c r="U11">
        <v>3.0303030299999998</v>
      </c>
      <c r="X11" t="s">
        <v>109</v>
      </c>
      <c r="Y11">
        <v>30</v>
      </c>
      <c r="Z11">
        <v>30</v>
      </c>
      <c r="AA11" t="b">
        <v>1</v>
      </c>
      <c r="AB11" t="s">
        <v>127</v>
      </c>
      <c r="AE11">
        <v>0</v>
      </c>
      <c r="AF11" t="s">
        <v>125</v>
      </c>
      <c r="AG11">
        <v>30</v>
      </c>
      <c r="AH11">
        <v>30</v>
      </c>
      <c r="AI11">
        <v>2555</v>
      </c>
      <c r="AK11">
        <v>5.36</v>
      </c>
      <c r="AN11">
        <v>2.7494999999999998</v>
      </c>
      <c r="AO11">
        <v>1.41</v>
      </c>
      <c r="AP11">
        <v>3</v>
      </c>
      <c r="AQ11">
        <v>21</v>
      </c>
      <c r="AR11">
        <v>36</v>
      </c>
      <c r="AS11">
        <v>43</v>
      </c>
      <c r="AT11">
        <v>8</v>
      </c>
      <c r="AU11">
        <v>0.65</v>
      </c>
      <c r="AV11">
        <v>43.240833330000001</v>
      </c>
      <c r="AW11">
        <v>5.6777777780000003</v>
      </c>
      <c r="AX11" t="s">
        <v>111</v>
      </c>
      <c r="AY11" t="s">
        <v>128</v>
      </c>
      <c r="AZ11" t="b">
        <v>0</v>
      </c>
      <c r="BA11">
        <v>300</v>
      </c>
      <c r="BB11">
        <v>605</v>
      </c>
      <c r="BC11">
        <v>13.7</v>
      </c>
      <c r="BD11">
        <v>6.8</v>
      </c>
      <c r="BE11" t="s">
        <v>40</v>
      </c>
      <c r="BF11">
        <v>13</v>
      </c>
      <c r="BG11">
        <v>699</v>
      </c>
      <c r="BH11">
        <v>22.5</v>
      </c>
      <c r="BI11">
        <v>20</v>
      </c>
      <c r="BJ11">
        <v>70</v>
      </c>
      <c r="BK11">
        <v>13.7</v>
      </c>
      <c r="BL11">
        <v>605</v>
      </c>
      <c r="BM11" t="s">
        <v>132</v>
      </c>
      <c r="BN11">
        <v>13</v>
      </c>
      <c r="BO11">
        <v>69.900000000000006</v>
      </c>
      <c r="BP11">
        <v>35</v>
      </c>
      <c r="BQ11">
        <v>5500</v>
      </c>
      <c r="BR11">
        <v>0.554303149</v>
      </c>
      <c r="BS11" t="s">
        <v>97</v>
      </c>
      <c r="BT11" t="s">
        <v>133</v>
      </c>
      <c r="BU11" t="s">
        <v>131</v>
      </c>
      <c r="CB11" t="s">
        <v>100</v>
      </c>
      <c r="CC11" t="s">
        <v>131</v>
      </c>
      <c r="CD11" t="s">
        <v>131</v>
      </c>
      <c r="CE11">
        <v>0.5</v>
      </c>
      <c r="CF11">
        <v>7</v>
      </c>
      <c r="CG11">
        <v>3.75</v>
      </c>
      <c r="CH11">
        <v>0.14737927300000001</v>
      </c>
      <c r="CI11">
        <v>1.9828912359999999</v>
      </c>
      <c r="CJ11">
        <v>1.0651352540000001</v>
      </c>
    </row>
    <row r="12" spans="1:88" x14ac:dyDescent="0.25">
      <c r="A12" t="s">
        <v>134</v>
      </c>
      <c r="B12" t="s">
        <v>135</v>
      </c>
      <c r="C12">
        <f>VLOOKUP(B12,lat_long!$A$2:$C$37,2,FALSE)</f>
        <v>46.883333329999999</v>
      </c>
      <c r="D12">
        <f>VLOOKUP(B12,lat_long!$A$2:$C$37,3,FALSE)</f>
        <v>19.383333329999999</v>
      </c>
      <c r="E12" t="s">
        <v>136</v>
      </c>
      <c r="F12" t="s">
        <v>137</v>
      </c>
      <c r="G12" t="b">
        <v>0</v>
      </c>
      <c r="H12" t="s">
        <v>115</v>
      </c>
      <c r="K12" t="s">
        <v>138</v>
      </c>
      <c r="M12" t="s">
        <v>139</v>
      </c>
      <c r="N12" t="s">
        <v>91</v>
      </c>
      <c r="O12" t="s">
        <v>92</v>
      </c>
      <c r="P12">
        <v>23.7</v>
      </c>
      <c r="Q12">
        <v>22.6</v>
      </c>
      <c r="T12">
        <v>3.1</v>
      </c>
      <c r="U12">
        <v>2.7</v>
      </c>
      <c r="X12" t="s">
        <v>93</v>
      </c>
      <c r="Y12">
        <v>3</v>
      </c>
      <c r="Z12">
        <v>3</v>
      </c>
      <c r="AA12" t="b">
        <v>0</v>
      </c>
      <c r="AB12" t="s">
        <v>110</v>
      </c>
      <c r="AC12">
        <v>0.53800000000000003</v>
      </c>
      <c r="AD12">
        <v>12.6</v>
      </c>
      <c r="AE12">
        <v>10</v>
      </c>
      <c r="AF12" t="s">
        <v>94</v>
      </c>
      <c r="AG12">
        <v>100</v>
      </c>
      <c r="AH12">
        <v>16.670000000000002</v>
      </c>
      <c r="AI12">
        <v>760</v>
      </c>
      <c r="AK12">
        <v>0.03</v>
      </c>
      <c r="AM12">
        <v>8.4803891759999992</v>
      </c>
      <c r="AN12">
        <v>6.3360000000000003</v>
      </c>
      <c r="AO12">
        <v>1.28</v>
      </c>
      <c r="AP12">
        <v>1</v>
      </c>
      <c r="AQ12">
        <v>22</v>
      </c>
      <c r="AR12">
        <v>39</v>
      </c>
      <c r="AS12">
        <v>39</v>
      </c>
      <c r="AT12">
        <v>6.6</v>
      </c>
      <c r="AU12">
        <v>1.65</v>
      </c>
      <c r="AV12">
        <v>46.883333329999999</v>
      </c>
      <c r="AW12">
        <v>19.383333329999999</v>
      </c>
      <c r="AX12" t="s">
        <v>111</v>
      </c>
      <c r="AY12" t="s">
        <v>128</v>
      </c>
      <c r="AZ12" t="b">
        <v>0</v>
      </c>
      <c r="BA12">
        <v>20</v>
      </c>
      <c r="BB12">
        <v>575</v>
      </c>
      <c r="BC12">
        <v>10.5</v>
      </c>
      <c r="BE12" t="s">
        <v>140</v>
      </c>
      <c r="BF12">
        <v>10.899999619999999</v>
      </c>
      <c r="BG12">
        <v>537</v>
      </c>
      <c r="BH12">
        <v>93</v>
      </c>
      <c r="BI12">
        <v>7</v>
      </c>
      <c r="BJ12">
        <v>5</v>
      </c>
      <c r="BK12">
        <v>10.5</v>
      </c>
      <c r="BL12">
        <v>575</v>
      </c>
      <c r="BN12">
        <v>10.899999619999999</v>
      </c>
      <c r="BO12">
        <v>53.7</v>
      </c>
      <c r="BP12">
        <v>25</v>
      </c>
      <c r="BQ12">
        <v>7772</v>
      </c>
      <c r="BR12">
        <v>0.58775514200000001</v>
      </c>
      <c r="BS12" t="s">
        <v>115</v>
      </c>
      <c r="CB12" t="s">
        <v>117</v>
      </c>
      <c r="CC12" t="s">
        <v>115</v>
      </c>
      <c r="CD12" t="s">
        <v>115</v>
      </c>
      <c r="CE12">
        <v>0.1</v>
      </c>
      <c r="CF12">
        <v>5</v>
      </c>
      <c r="CG12">
        <v>2.5499999999999998</v>
      </c>
      <c r="CH12">
        <v>3.285474E-3</v>
      </c>
      <c r="CI12">
        <v>0.12356724400000001</v>
      </c>
      <c r="CJ12">
        <v>6.3426359000000002E-2</v>
      </c>
    </row>
    <row r="13" spans="1:88" x14ac:dyDescent="0.25">
      <c r="A13" t="s">
        <v>134</v>
      </c>
      <c r="B13" t="s">
        <v>135</v>
      </c>
      <c r="C13">
        <f>VLOOKUP(B13,lat_long!$A$2:$C$37,2,FALSE)</f>
        <v>46.883333329999999</v>
      </c>
      <c r="D13">
        <f>VLOOKUP(B13,lat_long!$A$2:$C$37,3,FALSE)</f>
        <v>19.383333329999999</v>
      </c>
      <c r="E13" t="s">
        <v>88</v>
      </c>
      <c r="G13" t="b">
        <v>0</v>
      </c>
      <c r="H13" t="s">
        <v>115</v>
      </c>
      <c r="K13" t="s">
        <v>138</v>
      </c>
      <c r="M13" t="s">
        <v>139</v>
      </c>
      <c r="N13" t="s">
        <v>91</v>
      </c>
      <c r="O13" t="s">
        <v>92</v>
      </c>
      <c r="P13">
        <v>0.36</v>
      </c>
      <c r="Q13">
        <v>0.4</v>
      </c>
      <c r="T13">
        <v>0.1</v>
      </c>
      <c r="U13">
        <v>0.12</v>
      </c>
      <c r="X13" t="s">
        <v>93</v>
      </c>
      <c r="Y13">
        <v>3</v>
      </c>
      <c r="Z13">
        <v>3</v>
      </c>
      <c r="AA13" t="b">
        <v>0</v>
      </c>
      <c r="AB13" t="s">
        <v>110</v>
      </c>
      <c r="AC13">
        <v>0.54</v>
      </c>
      <c r="AD13">
        <v>12.6</v>
      </c>
      <c r="AE13">
        <v>10</v>
      </c>
      <c r="AF13" t="s">
        <v>94</v>
      </c>
      <c r="AG13">
        <v>100</v>
      </c>
      <c r="AH13">
        <v>16.670000000000002</v>
      </c>
      <c r="AI13">
        <v>760</v>
      </c>
      <c r="AK13">
        <v>0.03</v>
      </c>
      <c r="AM13">
        <v>8.4803891759999992</v>
      </c>
      <c r="AN13">
        <v>6.3360000000000003</v>
      </c>
      <c r="AO13">
        <v>1.28</v>
      </c>
      <c r="AP13">
        <v>1</v>
      </c>
      <c r="AQ13">
        <v>22</v>
      </c>
      <c r="AR13">
        <v>39</v>
      </c>
      <c r="AS13">
        <v>39</v>
      </c>
      <c r="AT13">
        <v>6.6</v>
      </c>
      <c r="AU13">
        <v>1.65</v>
      </c>
      <c r="AV13">
        <v>46.883333329999999</v>
      </c>
      <c r="AW13">
        <v>19.383333329999999</v>
      </c>
      <c r="AX13" t="s">
        <v>111</v>
      </c>
      <c r="AY13" t="s">
        <v>128</v>
      </c>
      <c r="AZ13" t="b">
        <v>0</v>
      </c>
      <c r="BA13">
        <v>20</v>
      </c>
      <c r="BB13">
        <v>575</v>
      </c>
      <c r="BC13">
        <v>10.5</v>
      </c>
      <c r="BE13" t="s">
        <v>140</v>
      </c>
      <c r="BF13">
        <v>10.899999619999999</v>
      </c>
      <c r="BG13">
        <v>537</v>
      </c>
      <c r="BH13">
        <v>93</v>
      </c>
      <c r="BI13">
        <v>7</v>
      </c>
      <c r="BJ13">
        <v>5</v>
      </c>
      <c r="BK13">
        <v>10.5</v>
      </c>
      <c r="BL13">
        <v>575</v>
      </c>
      <c r="BN13">
        <v>10.899999619999999</v>
      </c>
      <c r="BO13">
        <v>53.7</v>
      </c>
      <c r="BP13">
        <v>25</v>
      </c>
      <c r="BQ13">
        <v>7772</v>
      </c>
      <c r="BR13">
        <v>0.58775514200000001</v>
      </c>
      <c r="BS13" t="s">
        <v>115</v>
      </c>
      <c r="CB13" t="s">
        <v>117</v>
      </c>
      <c r="CC13" t="s">
        <v>115</v>
      </c>
      <c r="CD13" t="s">
        <v>115</v>
      </c>
      <c r="CE13">
        <v>0.1</v>
      </c>
      <c r="CF13">
        <v>5</v>
      </c>
      <c r="CG13">
        <v>2.5499999999999998</v>
      </c>
      <c r="CH13">
        <v>3.285474E-3</v>
      </c>
      <c r="CI13">
        <v>0.12356724400000001</v>
      </c>
      <c r="CJ13">
        <v>6.3426359000000002E-2</v>
      </c>
    </row>
    <row r="14" spans="1:88" x14ac:dyDescent="0.25">
      <c r="A14" t="s">
        <v>141</v>
      </c>
      <c r="B14" t="s">
        <v>142</v>
      </c>
      <c r="C14">
        <f>VLOOKUP(B14,lat_long!$A$2:$C$37,2,FALSE)</f>
        <v>52.166666669999998</v>
      </c>
      <c r="D14">
        <f>VLOOKUP(B14,lat_long!$A$2:$C$37,3,FALSE)</f>
        <v>-105.3166667</v>
      </c>
      <c r="E14" t="s">
        <v>88</v>
      </c>
      <c r="G14" t="b">
        <v>0</v>
      </c>
      <c r="H14" t="s">
        <v>119</v>
      </c>
      <c r="K14" t="s">
        <v>90</v>
      </c>
      <c r="N14" t="s">
        <v>108</v>
      </c>
      <c r="O14" t="s">
        <v>92</v>
      </c>
      <c r="P14">
        <v>4.4210526320000003</v>
      </c>
      <c r="Q14">
        <v>0</v>
      </c>
      <c r="X14" t="s">
        <v>109</v>
      </c>
      <c r="Y14">
        <v>12</v>
      </c>
      <c r="Z14">
        <v>12</v>
      </c>
      <c r="AD14">
        <v>199.5</v>
      </c>
      <c r="AE14">
        <v>0</v>
      </c>
      <c r="AF14" t="s">
        <v>125</v>
      </c>
      <c r="AG14">
        <v>339</v>
      </c>
      <c r="AH14">
        <v>339</v>
      </c>
      <c r="AI14">
        <v>154</v>
      </c>
      <c r="AK14" s="1">
        <v>1.52E-2</v>
      </c>
      <c r="AM14">
        <v>108</v>
      </c>
      <c r="AN14">
        <v>3.6278999999999999</v>
      </c>
      <c r="AO14">
        <v>1.39</v>
      </c>
      <c r="AP14">
        <v>1</v>
      </c>
      <c r="AQ14">
        <v>9</v>
      </c>
      <c r="AR14">
        <v>79</v>
      </c>
      <c r="AS14">
        <v>12</v>
      </c>
      <c r="AT14">
        <v>5.3</v>
      </c>
      <c r="AU14">
        <v>0.87</v>
      </c>
      <c r="AV14">
        <v>52.166666669999998</v>
      </c>
      <c r="AW14">
        <v>-105.3166667</v>
      </c>
      <c r="AX14" t="s">
        <v>111</v>
      </c>
      <c r="AY14" t="s">
        <v>96</v>
      </c>
      <c r="AZ14" t="b">
        <v>0</v>
      </c>
      <c r="BA14">
        <v>997.5</v>
      </c>
      <c r="BE14" t="s">
        <v>143</v>
      </c>
      <c r="BF14">
        <v>1.2999999520000001</v>
      </c>
      <c r="BG14">
        <v>383</v>
      </c>
      <c r="BH14">
        <v>10</v>
      </c>
      <c r="BI14">
        <v>56.5</v>
      </c>
      <c r="BJ14">
        <v>33.5</v>
      </c>
      <c r="BK14">
        <v>1.2999999520000001</v>
      </c>
      <c r="BL14">
        <v>383</v>
      </c>
      <c r="BN14">
        <v>1.3999999759999999</v>
      </c>
      <c r="BO14">
        <v>38.299999999999997</v>
      </c>
      <c r="BP14">
        <v>55</v>
      </c>
      <c r="BQ14">
        <v>12909</v>
      </c>
      <c r="BR14">
        <v>0.67893028099999997</v>
      </c>
      <c r="BS14" t="s">
        <v>97</v>
      </c>
      <c r="BT14" t="s">
        <v>113</v>
      </c>
      <c r="BV14" t="s">
        <v>120</v>
      </c>
      <c r="CB14" t="s">
        <v>100</v>
      </c>
      <c r="CC14" t="s">
        <v>119</v>
      </c>
      <c r="CD14" t="s">
        <v>119</v>
      </c>
      <c r="CE14">
        <v>0.25</v>
      </c>
      <c r="CF14">
        <v>0.75</v>
      </c>
      <c r="CG14">
        <v>0.5</v>
      </c>
      <c r="CH14">
        <v>9.7692065999999994E-2</v>
      </c>
      <c r="CI14">
        <v>2.1339668270000001</v>
      </c>
      <c r="CJ14">
        <v>1.115829446</v>
      </c>
    </row>
    <row r="15" spans="1:88" x14ac:dyDescent="0.25">
      <c r="A15" t="s">
        <v>141</v>
      </c>
      <c r="B15" t="s">
        <v>142</v>
      </c>
      <c r="C15">
        <f>VLOOKUP(B15,lat_long!$A$2:$C$37,2,FALSE)</f>
        <v>52.166666669999998</v>
      </c>
      <c r="D15">
        <f>VLOOKUP(B15,lat_long!$A$2:$C$37,3,FALSE)</f>
        <v>-105.3166667</v>
      </c>
      <c r="E15" t="s">
        <v>88</v>
      </c>
      <c r="G15" t="b">
        <v>0</v>
      </c>
      <c r="H15" t="s">
        <v>119</v>
      </c>
      <c r="K15" t="s">
        <v>90</v>
      </c>
      <c r="N15" t="s">
        <v>108</v>
      </c>
      <c r="O15" t="s">
        <v>92</v>
      </c>
      <c r="P15">
        <v>4.4210526320000003</v>
      </c>
      <c r="Q15">
        <v>4.92957746</v>
      </c>
      <c r="U15">
        <v>2.9577464789999999</v>
      </c>
      <c r="X15" t="s">
        <v>109</v>
      </c>
      <c r="Y15">
        <v>12</v>
      </c>
      <c r="Z15">
        <v>12</v>
      </c>
      <c r="AD15">
        <v>199.5</v>
      </c>
      <c r="AE15">
        <v>0</v>
      </c>
      <c r="AF15" t="s">
        <v>125</v>
      </c>
      <c r="AG15">
        <v>339</v>
      </c>
      <c r="AH15">
        <v>339</v>
      </c>
      <c r="AI15">
        <v>63</v>
      </c>
      <c r="AK15" s="1">
        <v>1.52E-2</v>
      </c>
      <c r="AM15">
        <v>108</v>
      </c>
      <c r="AN15">
        <v>3.6278999999999999</v>
      </c>
      <c r="AO15">
        <v>1.39</v>
      </c>
      <c r="AP15">
        <v>1</v>
      </c>
      <c r="AQ15">
        <v>9</v>
      </c>
      <c r="AR15">
        <v>79</v>
      </c>
      <c r="AS15">
        <v>12</v>
      </c>
      <c r="AT15">
        <v>5.3</v>
      </c>
      <c r="AU15">
        <v>0.87</v>
      </c>
      <c r="AV15">
        <v>52.166666669999998</v>
      </c>
      <c r="AW15">
        <v>-105.3166667</v>
      </c>
      <c r="AX15" t="s">
        <v>111</v>
      </c>
      <c r="AY15" t="s">
        <v>96</v>
      </c>
      <c r="AZ15" t="b">
        <v>0</v>
      </c>
      <c r="BA15">
        <v>997.5</v>
      </c>
      <c r="BE15" t="s">
        <v>143</v>
      </c>
      <c r="BF15">
        <v>1.2999999520000001</v>
      </c>
      <c r="BG15">
        <v>383</v>
      </c>
      <c r="BH15">
        <v>10</v>
      </c>
      <c r="BI15">
        <v>56.5</v>
      </c>
      <c r="BJ15">
        <v>33.5</v>
      </c>
      <c r="BK15">
        <v>1.2999999520000001</v>
      </c>
      <c r="BL15">
        <v>383</v>
      </c>
      <c r="BN15">
        <v>1.3999999759999999</v>
      </c>
      <c r="BO15">
        <v>38.299999999999997</v>
      </c>
      <c r="BP15">
        <v>55</v>
      </c>
      <c r="BQ15">
        <v>12909</v>
      </c>
      <c r="BR15">
        <v>0.67893028099999997</v>
      </c>
      <c r="BS15" t="s">
        <v>97</v>
      </c>
      <c r="BT15" t="s">
        <v>113</v>
      </c>
      <c r="BV15" t="s">
        <v>120</v>
      </c>
      <c r="CB15" t="s">
        <v>100</v>
      </c>
      <c r="CC15" t="s">
        <v>119</v>
      </c>
      <c r="CD15" t="s">
        <v>119</v>
      </c>
      <c r="CE15">
        <v>0.25</v>
      </c>
      <c r="CF15">
        <v>0.75</v>
      </c>
      <c r="CG15">
        <v>0.5</v>
      </c>
      <c r="CH15">
        <v>9.7692065999999994E-2</v>
      </c>
      <c r="CI15">
        <v>2.1339668270000001</v>
      </c>
      <c r="CJ15">
        <v>1.115829446</v>
      </c>
    </row>
    <row r="16" spans="1:88" x14ac:dyDescent="0.25">
      <c r="A16" t="s">
        <v>141</v>
      </c>
      <c r="B16" t="s">
        <v>142</v>
      </c>
      <c r="C16">
        <f>VLOOKUP(B16,lat_long!$A$2:$C$37,2,FALSE)</f>
        <v>52.166666669999998</v>
      </c>
      <c r="D16">
        <f>VLOOKUP(B16,lat_long!$A$2:$C$37,3,FALSE)</f>
        <v>-105.3166667</v>
      </c>
      <c r="E16" t="s">
        <v>88</v>
      </c>
      <c r="G16" t="b">
        <v>0</v>
      </c>
      <c r="H16" t="s">
        <v>119</v>
      </c>
      <c r="K16" t="s">
        <v>90</v>
      </c>
      <c r="N16" t="s">
        <v>108</v>
      </c>
      <c r="O16" t="s">
        <v>92</v>
      </c>
      <c r="P16">
        <v>12.28070175</v>
      </c>
      <c r="Q16">
        <v>4.92957746</v>
      </c>
      <c r="U16">
        <v>3.9436619720000001</v>
      </c>
      <c r="X16" t="s">
        <v>109</v>
      </c>
      <c r="Y16">
        <v>12</v>
      </c>
      <c r="Z16">
        <v>12</v>
      </c>
      <c r="AD16">
        <v>199.5</v>
      </c>
      <c r="AE16">
        <v>0</v>
      </c>
      <c r="AF16" t="s">
        <v>125</v>
      </c>
      <c r="AG16">
        <v>339</v>
      </c>
      <c r="AH16">
        <v>339</v>
      </c>
      <c r="AI16">
        <v>70</v>
      </c>
      <c r="AK16" s="1">
        <v>1.52E-2</v>
      </c>
      <c r="AM16">
        <v>108</v>
      </c>
      <c r="AN16">
        <v>3.6278999999999999</v>
      </c>
      <c r="AO16">
        <v>1.39</v>
      </c>
      <c r="AP16">
        <v>1</v>
      </c>
      <c r="AQ16">
        <v>9</v>
      </c>
      <c r="AR16">
        <v>79</v>
      </c>
      <c r="AS16">
        <v>12</v>
      </c>
      <c r="AT16">
        <v>5.3</v>
      </c>
      <c r="AU16">
        <v>0.87</v>
      </c>
      <c r="AV16">
        <v>52.166666669999998</v>
      </c>
      <c r="AW16">
        <v>-105.3166667</v>
      </c>
      <c r="AX16" t="s">
        <v>111</v>
      </c>
      <c r="AY16" t="s">
        <v>96</v>
      </c>
      <c r="AZ16" t="b">
        <v>0</v>
      </c>
      <c r="BA16">
        <v>997.5</v>
      </c>
      <c r="BE16" t="s">
        <v>143</v>
      </c>
      <c r="BF16">
        <v>1.2999999520000001</v>
      </c>
      <c r="BG16">
        <v>383</v>
      </c>
      <c r="BH16">
        <v>10</v>
      </c>
      <c r="BI16">
        <v>56.5</v>
      </c>
      <c r="BJ16">
        <v>33.5</v>
      </c>
      <c r="BK16">
        <v>1.2999999520000001</v>
      </c>
      <c r="BL16">
        <v>383</v>
      </c>
      <c r="BN16">
        <v>1.3999999759999999</v>
      </c>
      <c r="BO16">
        <v>38.299999999999997</v>
      </c>
      <c r="BP16">
        <v>55</v>
      </c>
      <c r="BQ16">
        <v>12909</v>
      </c>
      <c r="BR16">
        <v>0.67893028099999997</v>
      </c>
      <c r="BS16" t="s">
        <v>97</v>
      </c>
      <c r="BT16" t="s">
        <v>113</v>
      </c>
      <c r="BV16" t="s">
        <v>120</v>
      </c>
      <c r="CB16" t="s">
        <v>100</v>
      </c>
      <c r="CC16" t="s">
        <v>119</v>
      </c>
      <c r="CD16" t="s">
        <v>119</v>
      </c>
      <c r="CE16">
        <v>0.25</v>
      </c>
      <c r="CF16">
        <v>0.75</v>
      </c>
      <c r="CG16">
        <v>0.5</v>
      </c>
      <c r="CH16">
        <v>9.7692065999999994E-2</v>
      </c>
      <c r="CI16">
        <v>2.1339668270000001</v>
      </c>
      <c r="CJ16">
        <v>1.115829446</v>
      </c>
    </row>
    <row r="17" spans="1:88" x14ac:dyDescent="0.25">
      <c r="A17" t="s">
        <v>141</v>
      </c>
      <c r="B17" t="s">
        <v>142</v>
      </c>
      <c r="C17">
        <f>VLOOKUP(B17,lat_long!$A$2:$C$37,2,FALSE)</f>
        <v>52.166666669999998</v>
      </c>
      <c r="D17">
        <f>VLOOKUP(B17,lat_long!$A$2:$C$37,3,FALSE)</f>
        <v>-105.3166667</v>
      </c>
      <c r="E17" t="s">
        <v>88</v>
      </c>
      <c r="G17" t="b">
        <v>0</v>
      </c>
      <c r="H17" t="s">
        <v>119</v>
      </c>
      <c r="K17" t="s">
        <v>90</v>
      </c>
      <c r="N17" t="s">
        <v>108</v>
      </c>
      <c r="O17" t="s">
        <v>92</v>
      </c>
      <c r="P17">
        <v>17.684210530000001</v>
      </c>
      <c r="Q17">
        <v>16.760563399999999</v>
      </c>
      <c r="U17">
        <v>5.9154929579999997</v>
      </c>
      <c r="X17" t="s">
        <v>109</v>
      </c>
      <c r="Y17">
        <v>12</v>
      </c>
      <c r="Z17">
        <v>12</v>
      </c>
      <c r="AD17">
        <v>199.5</v>
      </c>
      <c r="AE17">
        <v>0</v>
      </c>
      <c r="AF17" t="s">
        <v>125</v>
      </c>
      <c r="AG17">
        <v>339</v>
      </c>
      <c r="AH17">
        <v>339</v>
      </c>
      <c r="AI17">
        <v>77</v>
      </c>
      <c r="AK17" s="1">
        <v>1.52E-2</v>
      </c>
      <c r="AM17">
        <v>108</v>
      </c>
      <c r="AN17">
        <v>3.6278999999999999</v>
      </c>
      <c r="AO17">
        <v>1.39</v>
      </c>
      <c r="AP17">
        <v>1</v>
      </c>
      <c r="AQ17">
        <v>9</v>
      </c>
      <c r="AR17">
        <v>79</v>
      </c>
      <c r="AS17">
        <v>12</v>
      </c>
      <c r="AT17">
        <v>5.3</v>
      </c>
      <c r="AU17">
        <v>0.87</v>
      </c>
      <c r="AV17">
        <v>52.166666669999998</v>
      </c>
      <c r="AW17">
        <v>-105.3166667</v>
      </c>
      <c r="AX17" t="s">
        <v>111</v>
      </c>
      <c r="AY17" t="s">
        <v>96</v>
      </c>
      <c r="AZ17" t="b">
        <v>0</v>
      </c>
      <c r="BA17">
        <v>997.5</v>
      </c>
      <c r="BE17" t="s">
        <v>143</v>
      </c>
      <c r="BF17">
        <v>1.2999999520000001</v>
      </c>
      <c r="BG17">
        <v>383</v>
      </c>
      <c r="BH17">
        <v>10</v>
      </c>
      <c r="BI17">
        <v>56.5</v>
      </c>
      <c r="BJ17">
        <v>33.5</v>
      </c>
      <c r="BK17">
        <v>1.2999999520000001</v>
      </c>
      <c r="BL17">
        <v>383</v>
      </c>
      <c r="BN17">
        <v>1.3999999759999999</v>
      </c>
      <c r="BO17">
        <v>38.299999999999997</v>
      </c>
      <c r="BP17">
        <v>55</v>
      </c>
      <c r="BQ17">
        <v>12909</v>
      </c>
      <c r="BR17">
        <v>0.67893028099999997</v>
      </c>
      <c r="BS17" t="s">
        <v>97</v>
      </c>
      <c r="BT17" t="s">
        <v>113</v>
      </c>
      <c r="BV17" t="s">
        <v>120</v>
      </c>
      <c r="CB17" t="s">
        <v>100</v>
      </c>
      <c r="CC17" t="s">
        <v>119</v>
      </c>
      <c r="CD17" t="s">
        <v>119</v>
      </c>
      <c r="CE17">
        <v>0.25</v>
      </c>
      <c r="CF17">
        <v>0.75</v>
      </c>
      <c r="CG17">
        <v>0.5</v>
      </c>
      <c r="CH17">
        <v>9.7692065999999994E-2</v>
      </c>
      <c r="CI17">
        <v>2.1339668270000001</v>
      </c>
      <c r="CJ17">
        <v>1.115829446</v>
      </c>
    </row>
    <row r="18" spans="1:88" x14ac:dyDescent="0.25">
      <c r="A18" t="s">
        <v>141</v>
      </c>
      <c r="B18" t="s">
        <v>142</v>
      </c>
      <c r="C18">
        <f>VLOOKUP(B18,lat_long!$A$2:$C$37,2,FALSE)</f>
        <v>52.166666669999998</v>
      </c>
      <c r="D18">
        <f>VLOOKUP(B18,lat_long!$A$2:$C$37,3,FALSE)</f>
        <v>-105.3166667</v>
      </c>
      <c r="E18" t="s">
        <v>88</v>
      </c>
      <c r="G18" t="b">
        <v>0</v>
      </c>
      <c r="H18" t="s">
        <v>119</v>
      </c>
      <c r="K18" t="s">
        <v>90</v>
      </c>
      <c r="N18" t="s">
        <v>108</v>
      </c>
      <c r="O18" t="s">
        <v>92</v>
      </c>
      <c r="P18">
        <v>10.80701754</v>
      </c>
      <c r="Q18">
        <v>10.845070420000001</v>
      </c>
      <c r="U18">
        <v>4.9295774650000004</v>
      </c>
      <c r="X18" t="s">
        <v>109</v>
      </c>
      <c r="Y18">
        <v>12</v>
      </c>
      <c r="Z18">
        <v>12</v>
      </c>
      <c r="AD18">
        <v>199.5</v>
      </c>
      <c r="AE18">
        <v>0</v>
      </c>
      <c r="AF18" t="s">
        <v>125</v>
      </c>
      <c r="AG18">
        <v>339</v>
      </c>
      <c r="AH18">
        <v>339</v>
      </c>
      <c r="AI18">
        <v>84</v>
      </c>
      <c r="AK18" s="1">
        <v>1.52E-2</v>
      </c>
      <c r="AM18">
        <v>108</v>
      </c>
      <c r="AN18">
        <v>3.6278999999999999</v>
      </c>
      <c r="AO18">
        <v>1.39</v>
      </c>
      <c r="AP18">
        <v>1</v>
      </c>
      <c r="AQ18">
        <v>9</v>
      </c>
      <c r="AR18">
        <v>79</v>
      </c>
      <c r="AS18">
        <v>12</v>
      </c>
      <c r="AT18">
        <v>5.3</v>
      </c>
      <c r="AU18">
        <v>0.87</v>
      </c>
      <c r="AV18">
        <v>52.166666669999998</v>
      </c>
      <c r="AW18">
        <v>-105.3166667</v>
      </c>
      <c r="AX18" t="s">
        <v>111</v>
      </c>
      <c r="AY18" t="s">
        <v>96</v>
      </c>
      <c r="AZ18" t="b">
        <v>0</v>
      </c>
      <c r="BA18">
        <v>997.5</v>
      </c>
      <c r="BE18" t="s">
        <v>143</v>
      </c>
      <c r="BF18">
        <v>1.2999999520000001</v>
      </c>
      <c r="BG18">
        <v>383</v>
      </c>
      <c r="BH18">
        <v>10</v>
      </c>
      <c r="BI18">
        <v>56.5</v>
      </c>
      <c r="BJ18">
        <v>33.5</v>
      </c>
      <c r="BK18">
        <v>1.2999999520000001</v>
      </c>
      <c r="BL18">
        <v>383</v>
      </c>
      <c r="BN18">
        <v>1.3999999759999999</v>
      </c>
      <c r="BO18">
        <v>38.299999999999997</v>
      </c>
      <c r="BP18">
        <v>55</v>
      </c>
      <c r="BQ18">
        <v>12909</v>
      </c>
      <c r="BR18">
        <v>0.67893028099999997</v>
      </c>
      <c r="BS18" t="s">
        <v>97</v>
      </c>
      <c r="BT18" t="s">
        <v>113</v>
      </c>
      <c r="BV18" t="s">
        <v>120</v>
      </c>
      <c r="CB18" t="s">
        <v>100</v>
      </c>
      <c r="CC18" t="s">
        <v>119</v>
      </c>
      <c r="CD18" t="s">
        <v>119</v>
      </c>
      <c r="CE18">
        <v>0.25</v>
      </c>
      <c r="CF18">
        <v>0.75</v>
      </c>
      <c r="CG18">
        <v>0.5</v>
      </c>
      <c r="CH18">
        <v>9.7692065999999994E-2</v>
      </c>
      <c r="CI18">
        <v>2.1339668270000001</v>
      </c>
      <c r="CJ18">
        <v>1.115829446</v>
      </c>
    </row>
    <row r="19" spans="1:88" x14ac:dyDescent="0.25">
      <c r="A19" t="s">
        <v>141</v>
      </c>
      <c r="B19" t="s">
        <v>142</v>
      </c>
      <c r="C19">
        <f>VLOOKUP(B19,lat_long!$A$2:$C$37,2,FALSE)</f>
        <v>52.166666669999998</v>
      </c>
      <c r="D19">
        <f>VLOOKUP(B19,lat_long!$A$2:$C$37,3,FALSE)</f>
        <v>-105.3166667</v>
      </c>
      <c r="E19" t="s">
        <v>88</v>
      </c>
      <c r="G19" t="b">
        <v>0</v>
      </c>
      <c r="H19" t="s">
        <v>119</v>
      </c>
      <c r="K19" t="s">
        <v>90</v>
      </c>
      <c r="N19" t="s">
        <v>108</v>
      </c>
      <c r="O19" t="s">
        <v>92</v>
      </c>
      <c r="P19">
        <v>26.03508772</v>
      </c>
      <c r="Q19">
        <v>14.78873239</v>
      </c>
      <c r="U19">
        <v>3.9436619720000001</v>
      </c>
      <c r="X19" t="s">
        <v>109</v>
      </c>
      <c r="Y19">
        <v>12</v>
      </c>
      <c r="Z19">
        <v>12</v>
      </c>
      <c r="AD19">
        <v>199.5</v>
      </c>
      <c r="AE19">
        <v>0</v>
      </c>
      <c r="AF19" t="s">
        <v>125</v>
      </c>
      <c r="AG19">
        <v>339</v>
      </c>
      <c r="AH19">
        <v>339</v>
      </c>
      <c r="AI19">
        <v>91</v>
      </c>
      <c r="AK19" s="1">
        <v>1.52E-2</v>
      </c>
      <c r="AM19">
        <v>108</v>
      </c>
      <c r="AN19">
        <v>3.6278999999999999</v>
      </c>
      <c r="AO19">
        <v>1.39</v>
      </c>
      <c r="AP19">
        <v>1</v>
      </c>
      <c r="AQ19">
        <v>9</v>
      </c>
      <c r="AR19">
        <v>79</v>
      </c>
      <c r="AS19">
        <v>12</v>
      </c>
      <c r="AT19">
        <v>5.3</v>
      </c>
      <c r="AU19">
        <v>0.87</v>
      </c>
      <c r="AV19">
        <v>52.166666669999998</v>
      </c>
      <c r="AW19">
        <v>-105.3166667</v>
      </c>
      <c r="AX19" t="s">
        <v>111</v>
      </c>
      <c r="AY19" t="s">
        <v>96</v>
      </c>
      <c r="AZ19" t="b">
        <v>0</v>
      </c>
      <c r="BA19">
        <v>997.5</v>
      </c>
      <c r="BE19" t="s">
        <v>143</v>
      </c>
      <c r="BF19">
        <v>1.2999999520000001</v>
      </c>
      <c r="BG19">
        <v>383</v>
      </c>
      <c r="BH19">
        <v>10</v>
      </c>
      <c r="BI19">
        <v>56.5</v>
      </c>
      <c r="BJ19">
        <v>33.5</v>
      </c>
      <c r="BK19">
        <v>1.2999999520000001</v>
      </c>
      <c r="BL19">
        <v>383</v>
      </c>
      <c r="BN19">
        <v>1.3999999759999999</v>
      </c>
      <c r="BO19">
        <v>38.299999999999997</v>
      </c>
      <c r="BP19">
        <v>55</v>
      </c>
      <c r="BQ19">
        <v>12909</v>
      </c>
      <c r="BR19">
        <v>0.67893028099999997</v>
      </c>
      <c r="BS19" t="s">
        <v>97</v>
      </c>
      <c r="BT19" t="s">
        <v>113</v>
      </c>
      <c r="BV19" t="s">
        <v>120</v>
      </c>
      <c r="CB19" t="s">
        <v>100</v>
      </c>
      <c r="CC19" t="s">
        <v>119</v>
      </c>
      <c r="CD19" t="s">
        <v>119</v>
      </c>
      <c r="CE19">
        <v>0.25</v>
      </c>
      <c r="CF19">
        <v>0.75</v>
      </c>
      <c r="CG19">
        <v>0.5</v>
      </c>
      <c r="CH19">
        <v>9.7692065999999994E-2</v>
      </c>
      <c r="CI19">
        <v>2.1339668270000001</v>
      </c>
      <c r="CJ19">
        <v>1.115829446</v>
      </c>
    </row>
    <row r="20" spans="1:88" x14ac:dyDescent="0.25">
      <c r="A20" t="s">
        <v>141</v>
      </c>
      <c r="B20" t="s">
        <v>142</v>
      </c>
      <c r="C20">
        <f>VLOOKUP(B20,lat_long!$A$2:$C$37,2,FALSE)</f>
        <v>52.166666669999998</v>
      </c>
      <c r="D20">
        <f>VLOOKUP(B20,lat_long!$A$2:$C$37,3,FALSE)</f>
        <v>-105.3166667</v>
      </c>
      <c r="E20" t="s">
        <v>88</v>
      </c>
      <c r="G20" t="b">
        <v>0</v>
      </c>
      <c r="H20" t="s">
        <v>119</v>
      </c>
      <c r="K20" t="s">
        <v>90</v>
      </c>
      <c r="N20" t="s">
        <v>108</v>
      </c>
      <c r="O20" t="s">
        <v>92</v>
      </c>
      <c r="P20">
        <v>31.438596489999998</v>
      </c>
      <c r="Q20">
        <v>16.760563380000001</v>
      </c>
      <c r="U20">
        <v>5.4225352109999996</v>
      </c>
      <c r="X20" t="s">
        <v>109</v>
      </c>
      <c r="Y20">
        <v>12</v>
      </c>
      <c r="Z20">
        <v>12</v>
      </c>
      <c r="AD20">
        <v>199.5</v>
      </c>
      <c r="AE20">
        <v>0</v>
      </c>
      <c r="AF20" t="s">
        <v>125</v>
      </c>
      <c r="AG20">
        <v>339</v>
      </c>
      <c r="AH20">
        <v>339</v>
      </c>
      <c r="AI20">
        <v>98</v>
      </c>
      <c r="AK20" s="1">
        <v>1.52E-2</v>
      </c>
      <c r="AM20">
        <v>108</v>
      </c>
      <c r="AN20">
        <v>3.6278999999999999</v>
      </c>
      <c r="AO20">
        <v>1.39</v>
      </c>
      <c r="AP20">
        <v>1</v>
      </c>
      <c r="AQ20">
        <v>9</v>
      </c>
      <c r="AR20">
        <v>79</v>
      </c>
      <c r="AS20">
        <v>12</v>
      </c>
      <c r="AT20">
        <v>5.3</v>
      </c>
      <c r="AU20">
        <v>0.87</v>
      </c>
      <c r="AV20">
        <v>52.166666669999998</v>
      </c>
      <c r="AW20">
        <v>-105.3166667</v>
      </c>
      <c r="AX20" t="s">
        <v>111</v>
      </c>
      <c r="AY20" t="s">
        <v>96</v>
      </c>
      <c r="AZ20" t="b">
        <v>0</v>
      </c>
      <c r="BA20">
        <v>997.5</v>
      </c>
      <c r="BE20" t="s">
        <v>143</v>
      </c>
      <c r="BF20">
        <v>1.2999999520000001</v>
      </c>
      <c r="BG20">
        <v>383</v>
      </c>
      <c r="BH20">
        <v>10</v>
      </c>
      <c r="BI20">
        <v>56.5</v>
      </c>
      <c r="BJ20">
        <v>33.5</v>
      </c>
      <c r="BK20">
        <v>1.2999999520000001</v>
      </c>
      <c r="BL20">
        <v>383</v>
      </c>
      <c r="BN20">
        <v>1.3999999759999999</v>
      </c>
      <c r="BO20">
        <v>38.299999999999997</v>
      </c>
      <c r="BP20">
        <v>55</v>
      </c>
      <c r="BQ20">
        <v>12909</v>
      </c>
      <c r="BR20">
        <v>0.67893028099999997</v>
      </c>
      <c r="BS20" t="s">
        <v>97</v>
      </c>
      <c r="BT20" t="s">
        <v>113</v>
      </c>
      <c r="BV20" t="s">
        <v>120</v>
      </c>
      <c r="CB20" t="s">
        <v>100</v>
      </c>
      <c r="CC20" t="s">
        <v>119</v>
      </c>
      <c r="CD20" t="s">
        <v>119</v>
      </c>
      <c r="CE20">
        <v>0.25</v>
      </c>
      <c r="CF20">
        <v>0.75</v>
      </c>
      <c r="CG20">
        <v>0.5</v>
      </c>
      <c r="CH20">
        <v>9.7692065999999994E-2</v>
      </c>
      <c r="CI20">
        <v>2.1339668270000001</v>
      </c>
      <c r="CJ20">
        <v>1.115829446</v>
      </c>
    </row>
    <row r="21" spans="1:88" x14ac:dyDescent="0.25">
      <c r="A21" t="s">
        <v>141</v>
      </c>
      <c r="B21" t="s">
        <v>142</v>
      </c>
      <c r="C21">
        <f>VLOOKUP(B21,lat_long!$A$2:$C$37,2,FALSE)</f>
        <v>52.166666669999998</v>
      </c>
      <c r="D21">
        <f>VLOOKUP(B21,lat_long!$A$2:$C$37,3,FALSE)</f>
        <v>-105.3166667</v>
      </c>
      <c r="E21" t="s">
        <v>88</v>
      </c>
      <c r="G21" t="b">
        <v>0</v>
      </c>
      <c r="H21" t="s">
        <v>119</v>
      </c>
      <c r="K21" t="s">
        <v>90</v>
      </c>
      <c r="N21" t="s">
        <v>108</v>
      </c>
      <c r="O21" t="s">
        <v>92</v>
      </c>
      <c r="P21">
        <v>12.77192982</v>
      </c>
      <c r="Q21">
        <v>11.338028169999999</v>
      </c>
      <c r="U21">
        <v>5.9154929579999997</v>
      </c>
      <c r="X21" t="s">
        <v>109</v>
      </c>
      <c r="Y21">
        <v>12</v>
      </c>
      <c r="Z21">
        <v>12</v>
      </c>
      <c r="AD21">
        <v>199.5</v>
      </c>
      <c r="AE21">
        <v>0</v>
      </c>
      <c r="AF21" t="s">
        <v>125</v>
      </c>
      <c r="AG21">
        <v>339</v>
      </c>
      <c r="AH21">
        <v>339</v>
      </c>
      <c r="AI21">
        <v>105</v>
      </c>
      <c r="AK21" s="1">
        <v>1.52E-2</v>
      </c>
      <c r="AM21">
        <v>108</v>
      </c>
      <c r="AN21">
        <v>3.6278999999999999</v>
      </c>
      <c r="AO21">
        <v>1.39</v>
      </c>
      <c r="AP21">
        <v>1</v>
      </c>
      <c r="AQ21">
        <v>9</v>
      </c>
      <c r="AR21">
        <v>79</v>
      </c>
      <c r="AS21">
        <v>12</v>
      </c>
      <c r="AT21">
        <v>5.3</v>
      </c>
      <c r="AU21">
        <v>0.87</v>
      </c>
      <c r="AV21">
        <v>52.166666669999998</v>
      </c>
      <c r="AW21">
        <v>-105.3166667</v>
      </c>
      <c r="AX21" t="s">
        <v>111</v>
      </c>
      <c r="AY21" t="s">
        <v>96</v>
      </c>
      <c r="AZ21" t="b">
        <v>0</v>
      </c>
      <c r="BA21">
        <v>997.5</v>
      </c>
      <c r="BE21" t="s">
        <v>143</v>
      </c>
      <c r="BF21">
        <v>1.2999999520000001</v>
      </c>
      <c r="BG21">
        <v>383</v>
      </c>
      <c r="BH21">
        <v>10</v>
      </c>
      <c r="BI21">
        <v>56.5</v>
      </c>
      <c r="BJ21">
        <v>33.5</v>
      </c>
      <c r="BK21">
        <v>1.2999999520000001</v>
      </c>
      <c r="BL21">
        <v>383</v>
      </c>
      <c r="BN21">
        <v>1.3999999759999999</v>
      </c>
      <c r="BO21">
        <v>38.299999999999997</v>
      </c>
      <c r="BP21">
        <v>55</v>
      </c>
      <c r="BQ21">
        <v>12909</v>
      </c>
      <c r="BR21">
        <v>0.67893028099999997</v>
      </c>
      <c r="BS21" t="s">
        <v>97</v>
      </c>
      <c r="BT21" t="s">
        <v>113</v>
      </c>
      <c r="BV21" t="s">
        <v>120</v>
      </c>
      <c r="CB21" t="s">
        <v>100</v>
      </c>
      <c r="CC21" t="s">
        <v>119</v>
      </c>
      <c r="CD21" t="s">
        <v>119</v>
      </c>
      <c r="CE21">
        <v>0.25</v>
      </c>
      <c r="CF21">
        <v>0.75</v>
      </c>
      <c r="CG21">
        <v>0.5</v>
      </c>
      <c r="CH21">
        <v>9.7692065999999994E-2</v>
      </c>
      <c r="CI21">
        <v>2.1339668270000001</v>
      </c>
      <c r="CJ21">
        <v>1.115829446</v>
      </c>
    </row>
    <row r="22" spans="1:88" x14ac:dyDescent="0.25">
      <c r="A22" t="s">
        <v>141</v>
      </c>
      <c r="B22" t="s">
        <v>142</v>
      </c>
      <c r="C22">
        <f>VLOOKUP(B22,lat_long!$A$2:$C$37,2,FALSE)</f>
        <v>52.166666669999998</v>
      </c>
      <c r="D22">
        <f>VLOOKUP(B22,lat_long!$A$2:$C$37,3,FALSE)</f>
        <v>-105.3166667</v>
      </c>
      <c r="E22" t="s">
        <v>88</v>
      </c>
      <c r="G22" t="b">
        <v>0</v>
      </c>
      <c r="H22" t="s">
        <v>119</v>
      </c>
      <c r="K22" t="s">
        <v>90</v>
      </c>
      <c r="N22" t="s">
        <v>108</v>
      </c>
      <c r="O22" t="s">
        <v>92</v>
      </c>
      <c r="P22">
        <v>69.263157890000002</v>
      </c>
      <c r="Q22">
        <v>42.887323940000002</v>
      </c>
      <c r="U22">
        <v>16.267605629999998</v>
      </c>
      <c r="X22" t="s">
        <v>109</v>
      </c>
      <c r="Y22">
        <v>12</v>
      </c>
      <c r="Z22">
        <v>12</v>
      </c>
      <c r="AD22">
        <v>199.5</v>
      </c>
      <c r="AE22">
        <v>0</v>
      </c>
      <c r="AF22" t="s">
        <v>125</v>
      </c>
      <c r="AG22">
        <v>339</v>
      </c>
      <c r="AH22">
        <v>339</v>
      </c>
      <c r="AI22">
        <v>112</v>
      </c>
      <c r="AK22" s="1">
        <v>1.52E-2</v>
      </c>
      <c r="AM22">
        <v>108</v>
      </c>
      <c r="AN22">
        <v>3.6278999999999999</v>
      </c>
      <c r="AO22">
        <v>1.39</v>
      </c>
      <c r="AP22">
        <v>1</v>
      </c>
      <c r="AQ22">
        <v>9</v>
      </c>
      <c r="AR22">
        <v>79</v>
      </c>
      <c r="AS22">
        <v>12</v>
      </c>
      <c r="AT22">
        <v>5.3</v>
      </c>
      <c r="AU22">
        <v>0.87</v>
      </c>
      <c r="AV22">
        <v>52.166666669999998</v>
      </c>
      <c r="AW22">
        <v>-105.3166667</v>
      </c>
      <c r="AX22" t="s">
        <v>111</v>
      </c>
      <c r="AY22" t="s">
        <v>96</v>
      </c>
      <c r="AZ22" t="b">
        <v>0</v>
      </c>
      <c r="BA22">
        <v>997.5</v>
      </c>
      <c r="BE22" t="s">
        <v>143</v>
      </c>
      <c r="BF22">
        <v>1.2999999520000001</v>
      </c>
      <c r="BG22">
        <v>383</v>
      </c>
      <c r="BH22">
        <v>10</v>
      </c>
      <c r="BI22">
        <v>56.5</v>
      </c>
      <c r="BJ22">
        <v>33.5</v>
      </c>
      <c r="BK22">
        <v>1.2999999520000001</v>
      </c>
      <c r="BL22">
        <v>383</v>
      </c>
      <c r="BN22">
        <v>1.3999999759999999</v>
      </c>
      <c r="BO22">
        <v>38.299999999999997</v>
      </c>
      <c r="BP22">
        <v>55</v>
      </c>
      <c r="BQ22">
        <v>12909</v>
      </c>
      <c r="BR22">
        <v>0.67893028099999997</v>
      </c>
      <c r="BS22" t="s">
        <v>97</v>
      </c>
      <c r="BT22" t="s">
        <v>113</v>
      </c>
      <c r="BV22" t="s">
        <v>120</v>
      </c>
      <c r="CB22" t="s">
        <v>100</v>
      </c>
      <c r="CC22" t="s">
        <v>119</v>
      </c>
      <c r="CD22" t="s">
        <v>119</v>
      </c>
      <c r="CE22">
        <v>0.25</v>
      </c>
      <c r="CF22">
        <v>0.75</v>
      </c>
      <c r="CG22">
        <v>0.5</v>
      </c>
      <c r="CH22">
        <v>9.7692065999999994E-2</v>
      </c>
      <c r="CI22">
        <v>2.1339668270000001</v>
      </c>
      <c r="CJ22">
        <v>1.115829446</v>
      </c>
    </row>
    <row r="23" spans="1:88" x14ac:dyDescent="0.25">
      <c r="A23" t="s">
        <v>141</v>
      </c>
      <c r="B23" t="s">
        <v>142</v>
      </c>
      <c r="C23">
        <f>VLOOKUP(B23,lat_long!$A$2:$C$37,2,FALSE)</f>
        <v>52.166666669999998</v>
      </c>
      <c r="D23">
        <f>VLOOKUP(B23,lat_long!$A$2:$C$37,3,FALSE)</f>
        <v>-105.3166667</v>
      </c>
      <c r="E23" t="s">
        <v>88</v>
      </c>
      <c r="G23" t="b">
        <v>0</v>
      </c>
      <c r="H23" t="s">
        <v>119</v>
      </c>
      <c r="K23" t="s">
        <v>90</v>
      </c>
      <c r="N23" t="s">
        <v>108</v>
      </c>
      <c r="O23" t="s">
        <v>92</v>
      </c>
      <c r="P23">
        <v>110.52631580000001</v>
      </c>
      <c r="Q23">
        <v>70</v>
      </c>
      <c r="U23">
        <v>17.746478870000001</v>
      </c>
      <c r="X23" t="s">
        <v>109</v>
      </c>
      <c r="Y23">
        <v>12</v>
      </c>
      <c r="Z23">
        <v>12</v>
      </c>
      <c r="AD23">
        <v>199.5</v>
      </c>
      <c r="AE23">
        <v>0</v>
      </c>
      <c r="AF23" t="s">
        <v>125</v>
      </c>
      <c r="AG23">
        <v>339</v>
      </c>
      <c r="AH23">
        <v>339</v>
      </c>
      <c r="AI23">
        <v>119</v>
      </c>
      <c r="AK23" s="1">
        <v>1.52E-2</v>
      </c>
      <c r="AM23">
        <v>108</v>
      </c>
      <c r="AN23">
        <v>3.6278999999999999</v>
      </c>
      <c r="AO23">
        <v>1.39</v>
      </c>
      <c r="AP23">
        <v>1</v>
      </c>
      <c r="AQ23">
        <v>9</v>
      </c>
      <c r="AR23">
        <v>79</v>
      </c>
      <c r="AS23">
        <v>12</v>
      </c>
      <c r="AT23">
        <v>5.3</v>
      </c>
      <c r="AU23">
        <v>0.87</v>
      </c>
      <c r="AV23">
        <v>52.166666669999998</v>
      </c>
      <c r="AW23">
        <v>-105.3166667</v>
      </c>
      <c r="AX23" t="s">
        <v>111</v>
      </c>
      <c r="AY23" t="s">
        <v>96</v>
      </c>
      <c r="AZ23" t="b">
        <v>0</v>
      </c>
      <c r="BA23">
        <v>997.5</v>
      </c>
      <c r="BE23" t="s">
        <v>143</v>
      </c>
      <c r="BF23">
        <v>1.2999999520000001</v>
      </c>
      <c r="BG23">
        <v>383</v>
      </c>
      <c r="BH23">
        <v>10</v>
      </c>
      <c r="BI23">
        <v>56.5</v>
      </c>
      <c r="BJ23">
        <v>33.5</v>
      </c>
      <c r="BK23">
        <v>1.2999999520000001</v>
      </c>
      <c r="BL23">
        <v>383</v>
      </c>
      <c r="BN23">
        <v>1.3999999759999999</v>
      </c>
      <c r="BO23">
        <v>38.299999999999997</v>
      </c>
      <c r="BP23">
        <v>55</v>
      </c>
      <c r="BQ23">
        <v>12909</v>
      </c>
      <c r="BR23">
        <v>0.67893028099999997</v>
      </c>
      <c r="BS23" t="s">
        <v>97</v>
      </c>
      <c r="BT23" t="s">
        <v>113</v>
      </c>
      <c r="BV23" t="s">
        <v>120</v>
      </c>
      <c r="CB23" t="s">
        <v>100</v>
      </c>
      <c r="CC23" t="s">
        <v>119</v>
      </c>
      <c r="CD23" t="s">
        <v>119</v>
      </c>
      <c r="CE23">
        <v>0.25</v>
      </c>
      <c r="CF23">
        <v>0.75</v>
      </c>
      <c r="CG23">
        <v>0.5</v>
      </c>
      <c r="CH23">
        <v>9.7692065999999994E-2</v>
      </c>
      <c r="CI23">
        <v>2.1339668270000001</v>
      </c>
      <c r="CJ23">
        <v>1.115829446</v>
      </c>
    </row>
    <row r="24" spans="1:88" x14ac:dyDescent="0.25">
      <c r="A24" t="s">
        <v>141</v>
      </c>
      <c r="B24" t="s">
        <v>142</v>
      </c>
      <c r="C24">
        <f>VLOOKUP(B24,lat_long!$A$2:$C$37,2,FALSE)</f>
        <v>52.166666669999998</v>
      </c>
      <c r="D24">
        <f>VLOOKUP(B24,lat_long!$A$2:$C$37,3,FALSE)</f>
        <v>-105.3166667</v>
      </c>
      <c r="E24" t="s">
        <v>88</v>
      </c>
      <c r="G24" t="b">
        <v>0</v>
      </c>
      <c r="H24" t="s">
        <v>119</v>
      </c>
      <c r="K24" t="s">
        <v>90</v>
      </c>
      <c r="N24" t="s">
        <v>108</v>
      </c>
      <c r="O24" t="s">
        <v>92</v>
      </c>
      <c r="P24">
        <v>88.421052630000005</v>
      </c>
      <c r="Q24">
        <v>62.6056338</v>
      </c>
      <c r="U24">
        <v>13.309859149999999</v>
      </c>
      <c r="X24" t="s">
        <v>109</v>
      </c>
      <c r="Y24">
        <v>12</v>
      </c>
      <c r="Z24">
        <v>12</v>
      </c>
      <c r="AD24">
        <v>199.5</v>
      </c>
      <c r="AE24">
        <v>0</v>
      </c>
      <c r="AF24" t="s">
        <v>125</v>
      </c>
      <c r="AG24">
        <v>339</v>
      </c>
      <c r="AH24">
        <v>339</v>
      </c>
      <c r="AI24">
        <v>126</v>
      </c>
      <c r="AK24" s="1">
        <v>1.52E-2</v>
      </c>
      <c r="AM24">
        <v>108</v>
      </c>
      <c r="AN24">
        <v>3.6278999999999999</v>
      </c>
      <c r="AO24">
        <v>1.39</v>
      </c>
      <c r="AP24">
        <v>1</v>
      </c>
      <c r="AQ24">
        <v>9</v>
      </c>
      <c r="AR24">
        <v>79</v>
      </c>
      <c r="AS24">
        <v>12</v>
      </c>
      <c r="AT24">
        <v>5.3</v>
      </c>
      <c r="AU24">
        <v>0.87</v>
      </c>
      <c r="AV24">
        <v>52.166666669999998</v>
      </c>
      <c r="AW24">
        <v>-105.3166667</v>
      </c>
      <c r="AX24" t="s">
        <v>111</v>
      </c>
      <c r="AY24" t="s">
        <v>96</v>
      </c>
      <c r="AZ24" t="b">
        <v>0</v>
      </c>
      <c r="BA24">
        <v>997.5</v>
      </c>
      <c r="BE24" t="s">
        <v>143</v>
      </c>
      <c r="BF24">
        <v>1.2999999520000001</v>
      </c>
      <c r="BG24">
        <v>383</v>
      </c>
      <c r="BH24">
        <v>10</v>
      </c>
      <c r="BI24">
        <v>56.5</v>
      </c>
      <c r="BJ24">
        <v>33.5</v>
      </c>
      <c r="BK24">
        <v>1.2999999520000001</v>
      </c>
      <c r="BL24">
        <v>383</v>
      </c>
      <c r="BN24">
        <v>1.3999999759999999</v>
      </c>
      <c r="BO24">
        <v>38.299999999999997</v>
      </c>
      <c r="BP24">
        <v>55</v>
      </c>
      <c r="BQ24">
        <v>12909</v>
      </c>
      <c r="BR24">
        <v>0.67893028099999997</v>
      </c>
      <c r="BS24" t="s">
        <v>97</v>
      </c>
      <c r="BT24" t="s">
        <v>113</v>
      </c>
      <c r="BV24" t="s">
        <v>120</v>
      </c>
      <c r="CB24" t="s">
        <v>100</v>
      </c>
      <c r="CC24" t="s">
        <v>119</v>
      </c>
      <c r="CD24" t="s">
        <v>119</v>
      </c>
      <c r="CE24">
        <v>0.25</v>
      </c>
      <c r="CF24">
        <v>0.75</v>
      </c>
      <c r="CG24">
        <v>0.5</v>
      </c>
      <c r="CH24">
        <v>9.7692065999999994E-2</v>
      </c>
      <c r="CI24">
        <v>2.1339668270000001</v>
      </c>
      <c r="CJ24">
        <v>1.115829446</v>
      </c>
    </row>
    <row r="25" spans="1:88" x14ac:dyDescent="0.25">
      <c r="A25" t="s">
        <v>141</v>
      </c>
      <c r="B25" t="s">
        <v>142</v>
      </c>
      <c r="C25">
        <f>VLOOKUP(B25,lat_long!$A$2:$C$37,2,FALSE)</f>
        <v>52.166666669999998</v>
      </c>
      <c r="D25">
        <f>VLOOKUP(B25,lat_long!$A$2:$C$37,3,FALSE)</f>
        <v>-105.3166667</v>
      </c>
      <c r="E25" t="s">
        <v>88</v>
      </c>
      <c r="G25" t="b">
        <v>0</v>
      </c>
      <c r="H25" t="s">
        <v>119</v>
      </c>
      <c r="K25" t="s">
        <v>90</v>
      </c>
      <c r="N25" t="s">
        <v>108</v>
      </c>
      <c r="O25" t="s">
        <v>92</v>
      </c>
      <c r="P25">
        <v>102.17543860000001</v>
      </c>
      <c r="Q25">
        <v>69.014084510000004</v>
      </c>
      <c r="U25">
        <v>12.323943659999999</v>
      </c>
      <c r="X25" t="s">
        <v>109</v>
      </c>
      <c r="Y25">
        <v>12</v>
      </c>
      <c r="Z25">
        <v>12</v>
      </c>
      <c r="AD25">
        <v>199.5</v>
      </c>
      <c r="AE25">
        <v>0</v>
      </c>
      <c r="AF25" t="s">
        <v>125</v>
      </c>
      <c r="AG25">
        <v>339</v>
      </c>
      <c r="AH25">
        <v>339</v>
      </c>
      <c r="AI25">
        <v>133</v>
      </c>
      <c r="AK25" s="1">
        <v>1.52E-2</v>
      </c>
      <c r="AM25">
        <v>108</v>
      </c>
      <c r="AN25">
        <v>3.6278999999999999</v>
      </c>
      <c r="AO25">
        <v>1.39</v>
      </c>
      <c r="AP25">
        <v>1</v>
      </c>
      <c r="AQ25">
        <v>9</v>
      </c>
      <c r="AR25">
        <v>79</v>
      </c>
      <c r="AS25">
        <v>12</v>
      </c>
      <c r="AT25">
        <v>5.3</v>
      </c>
      <c r="AU25">
        <v>0.87</v>
      </c>
      <c r="AV25">
        <v>52.166666669999998</v>
      </c>
      <c r="AW25">
        <v>-105.3166667</v>
      </c>
      <c r="AX25" t="s">
        <v>111</v>
      </c>
      <c r="AY25" t="s">
        <v>96</v>
      </c>
      <c r="AZ25" t="b">
        <v>0</v>
      </c>
      <c r="BA25">
        <v>997.5</v>
      </c>
      <c r="BE25" t="s">
        <v>143</v>
      </c>
      <c r="BF25">
        <v>1.2999999520000001</v>
      </c>
      <c r="BG25">
        <v>383</v>
      </c>
      <c r="BH25">
        <v>10</v>
      </c>
      <c r="BI25">
        <v>56.5</v>
      </c>
      <c r="BJ25">
        <v>33.5</v>
      </c>
      <c r="BK25">
        <v>1.2999999520000001</v>
      </c>
      <c r="BL25">
        <v>383</v>
      </c>
      <c r="BN25">
        <v>1.3999999759999999</v>
      </c>
      <c r="BO25">
        <v>38.299999999999997</v>
      </c>
      <c r="BP25">
        <v>55</v>
      </c>
      <c r="BQ25">
        <v>12909</v>
      </c>
      <c r="BR25">
        <v>0.67893028099999997</v>
      </c>
      <c r="BS25" t="s">
        <v>97</v>
      </c>
      <c r="BT25" t="s">
        <v>113</v>
      </c>
      <c r="BV25" t="s">
        <v>120</v>
      </c>
      <c r="CB25" t="s">
        <v>100</v>
      </c>
      <c r="CC25" t="s">
        <v>119</v>
      </c>
      <c r="CD25" t="s">
        <v>119</v>
      </c>
      <c r="CE25">
        <v>0.25</v>
      </c>
      <c r="CF25">
        <v>0.75</v>
      </c>
      <c r="CG25">
        <v>0.5</v>
      </c>
      <c r="CH25">
        <v>9.7692065999999994E-2</v>
      </c>
      <c r="CI25">
        <v>2.1339668270000001</v>
      </c>
      <c r="CJ25">
        <v>1.115829446</v>
      </c>
    </row>
    <row r="26" spans="1:88" x14ac:dyDescent="0.25">
      <c r="A26" t="s">
        <v>141</v>
      </c>
      <c r="B26" t="s">
        <v>142</v>
      </c>
      <c r="C26">
        <f>VLOOKUP(B26,lat_long!$A$2:$C$37,2,FALSE)</f>
        <v>52.166666669999998</v>
      </c>
      <c r="D26">
        <f>VLOOKUP(B26,lat_long!$A$2:$C$37,3,FALSE)</f>
        <v>-105.3166667</v>
      </c>
      <c r="E26" t="s">
        <v>88</v>
      </c>
      <c r="G26" t="b">
        <v>0</v>
      </c>
      <c r="H26" t="s">
        <v>119</v>
      </c>
      <c r="K26" t="s">
        <v>90</v>
      </c>
      <c r="N26" t="s">
        <v>108</v>
      </c>
      <c r="O26" t="s">
        <v>92</v>
      </c>
      <c r="P26">
        <v>102.66666669999999</v>
      </c>
      <c r="Q26">
        <v>47.81690141</v>
      </c>
      <c r="U26">
        <v>13.309859149999999</v>
      </c>
      <c r="X26" t="s">
        <v>109</v>
      </c>
      <c r="Y26">
        <v>12</v>
      </c>
      <c r="Z26">
        <v>12</v>
      </c>
      <c r="AD26">
        <v>199.5</v>
      </c>
      <c r="AE26">
        <v>0</v>
      </c>
      <c r="AF26" t="s">
        <v>125</v>
      </c>
      <c r="AG26">
        <v>339</v>
      </c>
      <c r="AH26">
        <v>339</v>
      </c>
      <c r="AI26">
        <v>140</v>
      </c>
      <c r="AK26" s="1">
        <v>1.52E-2</v>
      </c>
      <c r="AM26">
        <v>108</v>
      </c>
      <c r="AN26">
        <v>3.6278999999999999</v>
      </c>
      <c r="AO26">
        <v>1.39</v>
      </c>
      <c r="AP26">
        <v>1</v>
      </c>
      <c r="AQ26">
        <v>9</v>
      </c>
      <c r="AR26">
        <v>79</v>
      </c>
      <c r="AS26">
        <v>12</v>
      </c>
      <c r="AT26">
        <v>5.3</v>
      </c>
      <c r="AU26">
        <v>0.87</v>
      </c>
      <c r="AV26">
        <v>52.166666669999998</v>
      </c>
      <c r="AW26">
        <v>-105.3166667</v>
      </c>
      <c r="AX26" t="s">
        <v>111</v>
      </c>
      <c r="AY26" t="s">
        <v>96</v>
      </c>
      <c r="AZ26" t="b">
        <v>0</v>
      </c>
      <c r="BA26">
        <v>997.5</v>
      </c>
      <c r="BE26" t="s">
        <v>143</v>
      </c>
      <c r="BF26">
        <v>1.2999999520000001</v>
      </c>
      <c r="BG26">
        <v>383</v>
      </c>
      <c r="BH26">
        <v>10</v>
      </c>
      <c r="BI26">
        <v>56.5</v>
      </c>
      <c r="BJ26">
        <v>33.5</v>
      </c>
      <c r="BK26">
        <v>1.2999999520000001</v>
      </c>
      <c r="BL26">
        <v>383</v>
      </c>
      <c r="BN26">
        <v>1.3999999759999999</v>
      </c>
      <c r="BO26">
        <v>38.299999999999997</v>
      </c>
      <c r="BP26">
        <v>55</v>
      </c>
      <c r="BQ26">
        <v>12909</v>
      </c>
      <c r="BR26">
        <v>0.67893028099999997</v>
      </c>
      <c r="BS26" t="s">
        <v>97</v>
      </c>
      <c r="BT26" t="s">
        <v>113</v>
      </c>
      <c r="BV26" t="s">
        <v>120</v>
      </c>
      <c r="CB26" t="s">
        <v>100</v>
      </c>
      <c r="CC26" t="s">
        <v>119</v>
      </c>
      <c r="CD26" t="s">
        <v>119</v>
      </c>
      <c r="CE26">
        <v>0.25</v>
      </c>
      <c r="CF26">
        <v>0.75</v>
      </c>
      <c r="CG26">
        <v>0.5</v>
      </c>
      <c r="CH26">
        <v>9.7692065999999994E-2</v>
      </c>
      <c r="CI26">
        <v>2.1339668270000001</v>
      </c>
      <c r="CJ26">
        <v>1.115829446</v>
      </c>
    </row>
    <row r="27" spans="1:88" x14ac:dyDescent="0.25">
      <c r="A27" t="s">
        <v>141</v>
      </c>
      <c r="B27" t="s">
        <v>142</v>
      </c>
      <c r="C27">
        <f>VLOOKUP(B27,lat_long!$A$2:$C$37,2,FALSE)</f>
        <v>52.166666669999998</v>
      </c>
      <c r="D27">
        <f>VLOOKUP(B27,lat_long!$A$2:$C$37,3,FALSE)</f>
        <v>-105.3166667</v>
      </c>
      <c r="E27" t="s">
        <v>88</v>
      </c>
      <c r="G27" t="b">
        <v>0</v>
      </c>
      <c r="H27" t="s">
        <v>119</v>
      </c>
      <c r="K27" t="s">
        <v>90</v>
      </c>
      <c r="N27" t="s">
        <v>108</v>
      </c>
      <c r="O27" t="s">
        <v>92</v>
      </c>
      <c r="P27">
        <v>7.3684210529999996</v>
      </c>
      <c r="Q27">
        <v>6.901408451</v>
      </c>
      <c r="U27">
        <v>5.4225352109999996</v>
      </c>
      <c r="X27" t="s">
        <v>109</v>
      </c>
      <c r="Y27">
        <v>12</v>
      </c>
      <c r="Z27">
        <v>12</v>
      </c>
      <c r="AD27">
        <v>199.5</v>
      </c>
      <c r="AE27">
        <v>0</v>
      </c>
      <c r="AF27" t="s">
        <v>125</v>
      </c>
      <c r="AG27">
        <v>339</v>
      </c>
      <c r="AH27">
        <v>339</v>
      </c>
      <c r="AI27">
        <v>147</v>
      </c>
      <c r="AK27" s="1">
        <v>1.52E-2</v>
      </c>
      <c r="AM27">
        <v>108</v>
      </c>
      <c r="AN27">
        <v>3.6278999999999999</v>
      </c>
      <c r="AO27">
        <v>1.39</v>
      </c>
      <c r="AP27">
        <v>1</v>
      </c>
      <c r="AQ27">
        <v>9</v>
      </c>
      <c r="AR27">
        <v>79</v>
      </c>
      <c r="AS27">
        <v>12</v>
      </c>
      <c r="AT27">
        <v>5.3</v>
      </c>
      <c r="AU27">
        <v>0.87</v>
      </c>
      <c r="AV27">
        <v>52.166666669999998</v>
      </c>
      <c r="AW27">
        <v>-105.3166667</v>
      </c>
      <c r="AX27" t="s">
        <v>111</v>
      </c>
      <c r="AY27" t="s">
        <v>96</v>
      </c>
      <c r="AZ27" t="b">
        <v>0</v>
      </c>
      <c r="BA27">
        <v>997.5</v>
      </c>
      <c r="BE27" t="s">
        <v>143</v>
      </c>
      <c r="BF27">
        <v>1.2999999520000001</v>
      </c>
      <c r="BG27">
        <v>383</v>
      </c>
      <c r="BH27">
        <v>10</v>
      </c>
      <c r="BI27">
        <v>56.5</v>
      </c>
      <c r="BJ27">
        <v>33.5</v>
      </c>
      <c r="BK27">
        <v>1.2999999520000001</v>
      </c>
      <c r="BL27">
        <v>383</v>
      </c>
      <c r="BN27">
        <v>1.3999999759999999</v>
      </c>
      <c r="BO27">
        <v>38.299999999999997</v>
      </c>
      <c r="BP27">
        <v>55</v>
      </c>
      <c r="BQ27">
        <v>12909</v>
      </c>
      <c r="BR27">
        <v>0.67893028099999997</v>
      </c>
      <c r="BS27" t="s">
        <v>97</v>
      </c>
      <c r="BT27" t="s">
        <v>113</v>
      </c>
      <c r="BV27" t="s">
        <v>120</v>
      </c>
      <c r="CB27" t="s">
        <v>100</v>
      </c>
      <c r="CC27" t="s">
        <v>119</v>
      </c>
      <c r="CD27" t="s">
        <v>119</v>
      </c>
      <c r="CE27">
        <v>0.25</v>
      </c>
      <c r="CF27">
        <v>0.75</v>
      </c>
      <c r="CG27">
        <v>0.5</v>
      </c>
      <c r="CH27">
        <v>9.7692065999999994E-2</v>
      </c>
      <c r="CI27">
        <v>2.1339668270000001</v>
      </c>
      <c r="CJ27">
        <v>1.115829446</v>
      </c>
    </row>
    <row r="28" spans="1:88" x14ac:dyDescent="0.25">
      <c r="A28" t="s">
        <v>141</v>
      </c>
      <c r="B28" t="s">
        <v>142</v>
      </c>
      <c r="C28">
        <f>VLOOKUP(B28,lat_long!$A$2:$C$37,2,FALSE)</f>
        <v>52.166666669999998</v>
      </c>
      <c r="D28">
        <f>VLOOKUP(B28,lat_long!$A$2:$C$37,3,FALSE)</f>
        <v>-105.3166667</v>
      </c>
      <c r="E28" t="s">
        <v>88</v>
      </c>
      <c r="G28" t="b">
        <v>0</v>
      </c>
      <c r="H28" t="s">
        <v>119</v>
      </c>
      <c r="K28" t="s">
        <v>90</v>
      </c>
      <c r="N28" t="s">
        <v>108</v>
      </c>
      <c r="O28" t="s">
        <v>92</v>
      </c>
      <c r="P28">
        <v>12.28070175</v>
      </c>
      <c r="Q28">
        <v>4.4366197180000002</v>
      </c>
      <c r="U28">
        <v>2.9577464789999999</v>
      </c>
      <c r="X28" t="s">
        <v>109</v>
      </c>
      <c r="Y28">
        <v>12</v>
      </c>
      <c r="Z28">
        <v>12</v>
      </c>
      <c r="AD28">
        <v>199.5</v>
      </c>
      <c r="AE28">
        <v>0</v>
      </c>
      <c r="AF28" t="s">
        <v>125</v>
      </c>
      <c r="AG28">
        <v>339</v>
      </c>
      <c r="AH28">
        <v>339</v>
      </c>
      <c r="AI28">
        <v>154</v>
      </c>
      <c r="AK28" s="1">
        <v>1.52E-2</v>
      </c>
      <c r="AM28">
        <v>108</v>
      </c>
      <c r="AN28">
        <v>3.6278999999999999</v>
      </c>
      <c r="AO28">
        <v>1.39</v>
      </c>
      <c r="AP28">
        <v>1</v>
      </c>
      <c r="AQ28">
        <v>9</v>
      </c>
      <c r="AR28">
        <v>79</v>
      </c>
      <c r="AS28">
        <v>12</v>
      </c>
      <c r="AT28">
        <v>5.3</v>
      </c>
      <c r="AU28">
        <v>0.87</v>
      </c>
      <c r="AV28">
        <v>52.166666669999998</v>
      </c>
      <c r="AW28">
        <v>-105.3166667</v>
      </c>
      <c r="AX28" t="s">
        <v>111</v>
      </c>
      <c r="AY28" t="s">
        <v>96</v>
      </c>
      <c r="AZ28" t="b">
        <v>0</v>
      </c>
      <c r="BA28">
        <v>997.5</v>
      </c>
      <c r="BE28" t="s">
        <v>143</v>
      </c>
      <c r="BF28">
        <v>1.2999999520000001</v>
      </c>
      <c r="BG28">
        <v>383</v>
      </c>
      <c r="BH28">
        <v>10</v>
      </c>
      <c r="BI28">
        <v>56.5</v>
      </c>
      <c r="BJ28">
        <v>33.5</v>
      </c>
      <c r="BK28">
        <v>1.2999999520000001</v>
      </c>
      <c r="BL28">
        <v>383</v>
      </c>
      <c r="BN28">
        <v>1.3999999759999999</v>
      </c>
      <c r="BO28">
        <v>38.299999999999997</v>
      </c>
      <c r="BP28">
        <v>55</v>
      </c>
      <c r="BQ28">
        <v>12909</v>
      </c>
      <c r="BR28">
        <v>0.67893028099999997</v>
      </c>
      <c r="BS28" t="s">
        <v>97</v>
      </c>
      <c r="BT28" t="s">
        <v>113</v>
      </c>
      <c r="BV28" t="s">
        <v>120</v>
      </c>
      <c r="CB28" t="s">
        <v>100</v>
      </c>
      <c r="CC28" t="s">
        <v>119</v>
      </c>
      <c r="CD28" t="s">
        <v>119</v>
      </c>
      <c r="CE28">
        <v>0.25</v>
      </c>
      <c r="CF28">
        <v>0.75</v>
      </c>
      <c r="CG28">
        <v>0.5</v>
      </c>
      <c r="CH28">
        <v>9.7692065999999994E-2</v>
      </c>
      <c r="CI28">
        <v>2.1339668270000001</v>
      </c>
      <c r="CJ28">
        <v>1.115829446</v>
      </c>
    </row>
    <row r="29" spans="1:88" x14ac:dyDescent="0.25">
      <c r="A29" t="s">
        <v>141</v>
      </c>
      <c r="B29" t="s">
        <v>142</v>
      </c>
      <c r="C29">
        <f>VLOOKUP(B29,lat_long!$A$2:$C$37,2,FALSE)</f>
        <v>52.166666669999998</v>
      </c>
      <c r="D29">
        <f>VLOOKUP(B29,lat_long!$A$2:$C$37,3,FALSE)</f>
        <v>-105.3166667</v>
      </c>
      <c r="E29" t="s">
        <v>88</v>
      </c>
      <c r="G29" t="b">
        <v>0</v>
      </c>
      <c r="H29" t="s">
        <v>119</v>
      </c>
      <c r="K29" t="s">
        <v>90</v>
      </c>
      <c r="N29" t="s">
        <v>108</v>
      </c>
      <c r="O29" t="s">
        <v>92</v>
      </c>
      <c r="P29">
        <v>4.34</v>
      </c>
      <c r="Q29">
        <v>3.4</v>
      </c>
      <c r="Y29">
        <v>12</v>
      </c>
      <c r="Z29">
        <v>12</v>
      </c>
      <c r="AA29" t="b">
        <v>1</v>
      </c>
      <c r="AB29" t="s">
        <v>127</v>
      </c>
      <c r="AD29">
        <v>199.5</v>
      </c>
      <c r="AE29">
        <v>0</v>
      </c>
      <c r="AF29" t="s">
        <v>125</v>
      </c>
      <c r="AG29">
        <v>339</v>
      </c>
      <c r="AH29">
        <v>339</v>
      </c>
      <c r="AI29">
        <v>152</v>
      </c>
      <c r="AK29" s="1">
        <v>1.52E-2</v>
      </c>
      <c r="AM29">
        <v>108</v>
      </c>
      <c r="AN29">
        <v>3.6278999999999999</v>
      </c>
      <c r="AO29">
        <v>1.39</v>
      </c>
      <c r="AP29">
        <v>1</v>
      </c>
      <c r="AQ29">
        <v>9</v>
      </c>
      <c r="AR29">
        <v>79</v>
      </c>
      <c r="AS29">
        <v>12</v>
      </c>
      <c r="AT29">
        <v>5.3</v>
      </c>
      <c r="AU29">
        <v>0.87</v>
      </c>
      <c r="AV29">
        <v>52.166666669999998</v>
      </c>
      <c r="AW29">
        <v>-105.3166667</v>
      </c>
      <c r="AX29" t="s">
        <v>111</v>
      </c>
      <c r="AY29" t="s">
        <v>96</v>
      </c>
      <c r="AZ29" t="b">
        <v>0</v>
      </c>
      <c r="BA29">
        <v>997.5</v>
      </c>
      <c r="BE29" t="s">
        <v>143</v>
      </c>
      <c r="BF29">
        <v>1.2999999520000001</v>
      </c>
      <c r="BG29">
        <v>383</v>
      </c>
      <c r="BH29">
        <v>10</v>
      </c>
      <c r="BI29">
        <v>56.5</v>
      </c>
      <c r="BJ29">
        <v>33.5</v>
      </c>
      <c r="BK29">
        <v>1.2999999520000001</v>
      </c>
      <c r="BL29">
        <v>383</v>
      </c>
      <c r="BN29">
        <v>1.3999999759999999</v>
      </c>
      <c r="BO29">
        <v>38.299999999999997</v>
      </c>
      <c r="BP29">
        <v>55</v>
      </c>
      <c r="BQ29">
        <v>12909</v>
      </c>
      <c r="BR29">
        <v>0.67893028099999997</v>
      </c>
      <c r="BS29" t="s">
        <v>97</v>
      </c>
      <c r="BT29" t="s">
        <v>113</v>
      </c>
      <c r="BV29" t="s">
        <v>120</v>
      </c>
      <c r="CB29" t="s">
        <v>100</v>
      </c>
      <c r="CC29" t="s">
        <v>119</v>
      </c>
      <c r="CD29" t="s">
        <v>119</v>
      </c>
      <c r="CE29">
        <v>0.25</v>
      </c>
      <c r="CF29">
        <v>0.75</v>
      </c>
      <c r="CG29">
        <v>0.5</v>
      </c>
      <c r="CH29">
        <v>9.7692065999999994E-2</v>
      </c>
      <c r="CI29">
        <v>2.1339668270000001</v>
      </c>
      <c r="CJ29">
        <v>1.115829446</v>
      </c>
    </row>
    <row r="30" spans="1:88" x14ac:dyDescent="0.25">
      <c r="A30" t="s">
        <v>141</v>
      </c>
      <c r="B30" t="s">
        <v>142</v>
      </c>
      <c r="C30">
        <f>VLOOKUP(B30,lat_long!$A$2:$C$37,2,FALSE)</f>
        <v>52.166666669999998</v>
      </c>
      <c r="D30">
        <f>VLOOKUP(B30,lat_long!$A$2:$C$37,3,FALSE)</f>
        <v>-105.3166667</v>
      </c>
      <c r="E30" t="s">
        <v>88</v>
      </c>
      <c r="G30" t="b">
        <v>0</v>
      </c>
      <c r="H30" t="s">
        <v>144</v>
      </c>
      <c r="J30" t="s">
        <v>104</v>
      </c>
      <c r="K30" t="s">
        <v>90</v>
      </c>
      <c r="N30" t="s">
        <v>108</v>
      </c>
      <c r="O30" t="s">
        <v>92</v>
      </c>
      <c r="P30">
        <v>8.2000000000000003E-2</v>
      </c>
      <c r="Q30">
        <v>0.84</v>
      </c>
      <c r="Y30">
        <v>12</v>
      </c>
      <c r="Z30">
        <v>12</v>
      </c>
      <c r="AA30" t="b">
        <v>0</v>
      </c>
      <c r="AB30" t="s">
        <v>110</v>
      </c>
      <c r="AD30">
        <v>199.5</v>
      </c>
      <c r="AE30">
        <v>0</v>
      </c>
      <c r="AF30" t="s">
        <v>125</v>
      </c>
      <c r="AG30">
        <v>339</v>
      </c>
      <c r="AH30">
        <v>339</v>
      </c>
      <c r="AI30">
        <v>152</v>
      </c>
      <c r="AK30" s="1">
        <v>1.52E-2</v>
      </c>
      <c r="AM30">
        <v>108</v>
      </c>
      <c r="AN30">
        <v>3.6278999999999999</v>
      </c>
      <c r="AO30">
        <v>1.39</v>
      </c>
      <c r="AP30">
        <v>1</v>
      </c>
      <c r="AQ30">
        <v>9</v>
      </c>
      <c r="AR30">
        <v>79</v>
      </c>
      <c r="AS30">
        <v>12</v>
      </c>
      <c r="AT30">
        <v>5.3</v>
      </c>
      <c r="AU30">
        <v>0.87</v>
      </c>
      <c r="AV30">
        <v>52.166666669999998</v>
      </c>
      <c r="AW30">
        <v>-105.3166667</v>
      </c>
      <c r="AX30" t="s">
        <v>111</v>
      </c>
      <c r="AY30" t="s">
        <v>96</v>
      </c>
      <c r="AZ30" t="b">
        <v>0</v>
      </c>
      <c r="BA30">
        <v>997.5</v>
      </c>
      <c r="BE30" t="s">
        <v>143</v>
      </c>
      <c r="BF30">
        <v>1.2999999520000001</v>
      </c>
      <c r="BG30">
        <v>383</v>
      </c>
      <c r="BH30">
        <v>10</v>
      </c>
      <c r="BI30">
        <v>56.5</v>
      </c>
      <c r="BJ30">
        <v>33.5</v>
      </c>
      <c r="BK30">
        <v>1.2999999520000001</v>
      </c>
      <c r="BL30">
        <v>383</v>
      </c>
      <c r="BM30" t="s">
        <v>104</v>
      </c>
      <c r="BN30">
        <v>1.3999999759999999</v>
      </c>
      <c r="BO30">
        <v>38.299999999999997</v>
      </c>
      <c r="BP30">
        <v>55</v>
      </c>
      <c r="BQ30">
        <v>12909</v>
      </c>
      <c r="BR30">
        <v>0.67893028099999997</v>
      </c>
      <c r="BS30" t="s">
        <v>97</v>
      </c>
      <c r="BT30" t="s">
        <v>113</v>
      </c>
      <c r="BW30" t="s">
        <v>145</v>
      </c>
      <c r="CB30" t="s">
        <v>146</v>
      </c>
      <c r="CC30" t="s">
        <v>145</v>
      </c>
      <c r="CD30" t="s">
        <v>144</v>
      </c>
      <c r="CE30">
        <v>0.43</v>
      </c>
      <c r="CF30">
        <v>100</v>
      </c>
      <c r="CG30">
        <v>50.215000000000003</v>
      </c>
      <c r="CH30">
        <v>1.4354507679999999</v>
      </c>
      <c r="CI30">
        <v>28.29256964</v>
      </c>
      <c r="CJ30">
        <v>14.864010199999999</v>
      </c>
    </row>
    <row r="31" spans="1:88" x14ac:dyDescent="0.25">
      <c r="A31" t="s">
        <v>141</v>
      </c>
      <c r="B31" t="s">
        <v>142</v>
      </c>
      <c r="C31">
        <f>VLOOKUP(B31,lat_long!$A$2:$C$37,2,FALSE)</f>
        <v>52.166666669999998</v>
      </c>
      <c r="D31">
        <f>VLOOKUP(B31,lat_long!$A$2:$C$37,3,FALSE)</f>
        <v>-105.3166667</v>
      </c>
      <c r="E31" t="s">
        <v>88</v>
      </c>
      <c r="G31" t="b">
        <v>0</v>
      </c>
      <c r="H31" t="s">
        <v>147</v>
      </c>
      <c r="J31" t="s">
        <v>104</v>
      </c>
      <c r="K31" t="s">
        <v>90</v>
      </c>
      <c r="N31" t="s">
        <v>108</v>
      </c>
      <c r="O31" t="s">
        <v>92</v>
      </c>
      <c r="P31">
        <v>0.91</v>
      </c>
      <c r="Q31">
        <v>0.86</v>
      </c>
      <c r="Y31">
        <v>12</v>
      </c>
      <c r="Z31">
        <v>12</v>
      </c>
      <c r="AA31" t="b">
        <v>1</v>
      </c>
      <c r="AB31" t="s">
        <v>127</v>
      </c>
      <c r="AD31">
        <v>199.5</v>
      </c>
      <c r="AE31">
        <v>0</v>
      </c>
      <c r="AF31" t="s">
        <v>125</v>
      </c>
      <c r="AG31">
        <v>339</v>
      </c>
      <c r="AH31">
        <v>339</v>
      </c>
      <c r="AI31">
        <v>152</v>
      </c>
      <c r="AK31" s="1">
        <v>1.52E-2</v>
      </c>
      <c r="AM31">
        <v>108</v>
      </c>
      <c r="AN31">
        <v>3.6278999999999999</v>
      </c>
      <c r="AO31">
        <v>1.39</v>
      </c>
      <c r="AP31">
        <v>1</v>
      </c>
      <c r="AQ31">
        <v>9</v>
      </c>
      <c r="AR31">
        <v>79</v>
      </c>
      <c r="AS31">
        <v>12</v>
      </c>
      <c r="AT31">
        <v>5.3</v>
      </c>
      <c r="AU31">
        <v>0.87</v>
      </c>
      <c r="AV31">
        <v>52.166666669999998</v>
      </c>
      <c r="AW31">
        <v>-105.3166667</v>
      </c>
      <c r="AX31" t="s">
        <v>111</v>
      </c>
      <c r="AY31" t="s">
        <v>96</v>
      </c>
      <c r="AZ31" t="b">
        <v>0</v>
      </c>
      <c r="BA31">
        <v>997.5</v>
      </c>
      <c r="BE31" t="s">
        <v>143</v>
      </c>
      <c r="BF31">
        <v>1.2999999520000001</v>
      </c>
      <c r="BG31">
        <v>383</v>
      </c>
      <c r="BH31">
        <v>10</v>
      </c>
      <c r="BI31">
        <v>56.5</v>
      </c>
      <c r="BJ31">
        <v>33.5</v>
      </c>
      <c r="BK31">
        <v>1.2999999520000001</v>
      </c>
      <c r="BL31">
        <v>383</v>
      </c>
      <c r="BM31" t="s">
        <v>104</v>
      </c>
      <c r="BN31">
        <v>1.3999999759999999</v>
      </c>
      <c r="BO31">
        <v>38.299999999999997</v>
      </c>
      <c r="BP31">
        <v>55</v>
      </c>
      <c r="BQ31">
        <v>12909</v>
      </c>
      <c r="BR31">
        <v>0.67893028099999997</v>
      </c>
      <c r="BS31" t="s">
        <v>97</v>
      </c>
      <c r="BT31" t="s">
        <v>148</v>
      </c>
      <c r="CB31" t="s">
        <v>146</v>
      </c>
      <c r="CC31" t="s">
        <v>148</v>
      </c>
      <c r="CD31" t="s">
        <v>148</v>
      </c>
      <c r="CE31">
        <v>5</v>
      </c>
      <c r="CF31">
        <v>300</v>
      </c>
      <c r="CG31">
        <v>152.5</v>
      </c>
      <c r="CH31">
        <v>1.0391487290000001</v>
      </c>
      <c r="CI31">
        <v>28.29256964</v>
      </c>
      <c r="CJ31">
        <v>14.66585918</v>
      </c>
    </row>
    <row r="32" spans="1:88" x14ac:dyDescent="0.25">
      <c r="A32" t="s">
        <v>141</v>
      </c>
      <c r="B32" t="s">
        <v>142</v>
      </c>
      <c r="C32">
        <f>VLOOKUP(B32,lat_long!$A$2:$C$37,2,FALSE)</f>
        <v>52.166666669999998</v>
      </c>
      <c r="D32">
        <f>VLOOKUP(B32,lat_long!$A$2:$C$37,3,FALSE)</f>
        <v>-105.3166667</v>
      </c>
      <c r="E32" t="s">
        <v>88</v>
      </c>
      <c r="G32" t="b">
        <v>0</v>
      </c>
      <c r="H32" t="s">
        <v>149</v>
      </c>
      <c r="K32" t="s">
        <v>90</v>
      </c>
      <c r="N32" t="s">
        <v>108</v>
      </c>
      <c r="O32" t="s">
        <v>92</v>
      </c>
      <c r="P32">
        <v>0.83</v>
      </c>
      <c r="Q32">
        <v>0.81</v>
      </c>
      <c r="Y32">
        <v>12</v>
      </c>
      <c r="Z32">
        <v>12</v>
      </c>
      <c r="AA32" t="b">
        <v>0</v>
      </c>
      <c r="AB32" t="s">
        <v>110</v>
      </c>
      <c r="AD32">
        <v>199.5</v>
      </c>
      <c r="AE32">
        <v>0</v>
      </c>
      <c r="AF32" t="s">
        <v>125</v>
      </c>
      <c r="AG32">
        <v>339</v>
      </c>
      <c r="AH32">
        <v>339</v>
      </c>
      <c r="AI32">
        <v>152</v>
      </c>
      <c r="AK32" s="1">
        <v>1.52E-2</v>
      </c>
      <c r="AM32">
        <v>108</v>
      </c>
      <c r="AN32">
        <v>3.6278999999999999</v>
      </c>
      <c r="AO32">
        <v>1.39</v>
      </c>
      <c r="AP32">
        <v>1</v>
      </c>
      <c r="AQ32">
        <v>9</v>
      </c>
      <c r="AR32">
        <v>79</v>
      </c>
      <c r="AS32">
        <v>12</v>
      </c>
      <c r="AT32">
        <v>5.3</v>
      </c>
      <c r="AU32">
        <v>0.87</v>
      </c>
      <c r="AV32">
        <v>52.166666669999998</v>
      </c>
      <c r="AW32">
        <v>-105.3166667</v>
      </c>
      <c r="AX32" t="s">
        <v>111</v>
      </c>
      <c r="AY32" t="s">
        <v>96</v>
      </c>
      <c r="AZ32" t="b">
        <v>0</v>
      </c>
      <c r="BA32">
        <v>997.5</v>
      </c>
      <c r="BE32" t="s">
        <v>143</v>
      </c>
      <c r="BF32">
        <v>1.2999999520000001</v>
      </c>
      <c r="BG32">
        <v>383</v>
      </c>
      <c r="BH32">
        <v>10</v>
      </c>
      <c r="BI32">
        <v>56.5</v>
      </c>
      <c r="BJ32">
        <v>33.5</v>
      </c>
      <c r="BK32">
        <v>1.2999999520000001</v>
      </c>
      <c r="BL32">
        <v>383</v>
      </c>
      <c r="BN32">
        <v>1.3999999759999999</v>
      </c>
      <c r="BO32">
        <v>38.299999999999997</v>
      </c>
      <c r="BP32">
        <v>55</v>
      </c>
      <c r="BQ32">
        <v>12909</v>
      </c>
      <c r="BR32">
        <v>0.67893028099999997</v>
      </c>
      <c r="BS32" t="s">
        <v>97</v>
      </c>
      <c r="BT32" t="s">
        <v>98</v>
      </c>
      <c r="BW32" t="s">
        <v>149</v>
      </c>
      <c r="CB32" t="s">
        <v>146</v>
      </c>
      <c r="CC32" t="s">
        <v>149</v>
      </c>
      <c r="CD32" t="s">
        <v>149</v>
      </c>
      <c r="CE32">
        <v>1</v>
      </c>
      <c r="CF32">
        <v>100</v>
      </c>
      <c r="CG32">
        <v>50.5</v>
      </c>
      <c r="CH32">
        <v>1.8974294229999999</v>
      </c>
      <c r="CI32">
        <v>34.243898209999998</v>
      </c>
      <c r="CJ32">
        <v>18.070663809999999</v>
      </c>
    </row>
    <row r="33" spans="1:88" x14ac:dyDescent="0.25">
      <c r="A33" t="s">
        <v>141</v>
      </c>
      <c r="B33" t="s">
        <v>142</v>
      </c>
      <c r="C33">
        <f>VLOOKUP(B33,lat_long!$A$2:$C$37,2,FALSE)</f>
        <v>52.166666669999998</v>
      </c>
      <c r="D33">
        <f>VLOOKUP(B33,lat_long!$A$2:$C$37,3,FALSE)</f>
        <v>-105.3166667</v>
      </c>
      <c r="E33" t="s">
        <v>88</v>
      </c>
      <c r="G33" t="b">
        <v>0</v>
      </c>
      <c r="H33" t="s">
        <v>131</v>
      </c>
      <c r="J33" t="s">
        <v>150</v>
      </c>
      <c r="K33" t="s">
        <v>90</v>
      </c>
      <c r="N33" t="s">
        <v>108</v>
      </c>
      <c r="O33" t="s">
        <v>92</v>
      </c>
      <c r="P33">
        <v>27.364864860000001</v>
      </c>
      <c r="Q33">
        <v>16.554054050000001</v>
      </c>
      <c r="T33">
        <v>8.4459459460000001</v>
      </c>
      <c r="U33">
        <v>3.7162162159999999</v>
      </c>
      <c r="X33" t="s">
        <v>109</v>
      </c>
      <c r="Y33">
        <v>12</v>
      </c>
      <c r="Z33">
        <v>12</v>
      </c>
      <c r="AD33">
        <v>199.5</v>
      </c>
      <c r="AE33">
        <v>0</v>
      </c>
      <c r="AF33" t="s">
        <v>125</v>
      </c>
      <c r="AG33">
        <v>339</v>
      </c>
      <c r="AH33">
        <v>339</v>
      </c>
      <c r="AI33">
        <v>7</v>
      </c>
      <c r="AK33" s="1">
        <v>1.52E-2</v>
      </c>
      <c r="AM33">
        <v>108</v>
      </c>
      <c r="AN33">
        <v>3.6278999999999999</v>
      </c>
      <c r="AO33">
        <v>1.39</v>
      </c>
      <c r="AP33">
        <v>1</v>
      </c>
      <c r="AQ33">
        <v>9</v>
      </c>
      <c r="AR33">
        <v>79</v>
      </c>
      <c r="AS33">
        <v>12</v>
      </c>
      <c r="AT33">
        <v>5.3</v>
      </c>
      <c r="AU33">
        <v>0.87</v>
      </c>
      <c r="AV33">
        <v>52.166666669999998</v>
      </c>
      <c r="AW33">
        <v>-105.3166667</v>
      </c>
      <c r="AX33" t="s">
        <v>111</v>
      </c>
      <c r="AY33" t="s">
        <v>96</v>
      </c>
      <c r="AZ33" t="b">
        <v>0</v>
      </c>
      <c r="BA33">
        <v>997.5</v>
      </c>
      <c r="BE33" t="s">
        <v>143</v>
      </c>
      <c r="BF33">
        <v>1.2999999520000001</v>
      </c>
      <c r="BG33">
        <v>383</v>
      </c>
      <c r="BH33">
        <v>10</v>
      </c>
      <c r="BI33">
        <v>56.5</v>
      </c>
      <c r="BJ33">
        <v>33.5</v>
      </c>
      <c r="BK33">
        <v>1.2999999520000001</v>
      </c>
      <c r="BL33">
        <v>383</v>
      </c>
      <c r="BM33" t="s">
        <v>150</v>
      </c>
      <c r="BN33">
        <v>1.3999999759999999</v>
      </c>
      <c r="BO33">
        <v>38.299999999999997</v>
      </c>
      <c r="BP33">
        <v>55</v>
      </c>
      <c r="BQ33">
        <v>12909</v>
      </c>
      <c r="BR33">
        <v>0.67893028099999997</v>
      </c>
      <c r="BS33" t="s">
        <v>97</v>
      </c>
      <c r="BT33" t="s">
        <v>133</v>
      </c>
      <c r="BU33" t="s">
        <v>131</v>
      </c>
      <c r="CB33" t="s">
        <v>100</v>
      </c>
      <c r="CC33" t="s">
        <v>131</v>
      </c>
      <c r="CD33" t="s">
        <v>131</v>
      </c>
      <c r="CE33">
        <v>0.5</v>
      </c>
      <c r="CF33">
        <v>7</v>
      </c>
      <c r="CG33">
        <v>3.75</v>
      </c>
      <c r="CH33">
        <v>0.14737927300000001</v>
      </c>
      <c r="CI33">
        <v>1.9828912359999999</v>
      </c>
      <c r="CJ33">
        <v>1.0651352540000001</v>
      </c>
    </row>
    <row r="34" spans="1:88" x14ac:dyDescent="0.25">
      <c r="A34" t="s">
        <v>141</v>
      </c>
      <c r="B34" t="s">
        <v>142</v>
      </c>
      <c r="C34">
        <f>VLOOKUP(B34,lat_long!$A$2:$C$37,2,FALSE)</f>
        <v>52.166666669999998</v>
      </c>
      <c r="D34">
        <f>VLOOKUP(B34,lat_long!$A$2:$C$37,3,FALSE)</f>
        <v>-105.3166667</v>
      </c>
      <c r="E34" t="s">
        <v>88</v>
      </c>
      <c r="G34" t="b">
        <v>0</v>
      </c>
      <c r="H34" t="s">
        <v>131</v>
      </c>
      <c r="J34" t="s">
        <v>150</v>
      </c>
      <c r="K34" t="s">
        <v>90</v>
      </c>
      <c r="N34" t="s">
        <v>108</v>
      </c>
      <c r="O34" t="s">
        <v>92</v>
      </c>
      <c r="P34">
        <v>14.864864860000001</v>
      </c>
      <c r="Q34">
        <v>5.0675675680000003</v>
      </c>
      <c r="T34">
        <v>7.4324324319999997</v>
      </c>
      <c r="U34">
        <v>5.0675675680000003</v>
      </c>
      <c r="X34" t="s">
        <v>109</v>
      </c>
      <c r="Y34">
        <v>12</v>
      </c>
      <c r="Z34">
        <v>12</v>
      </c>
      <c r="AD34">
        <v>199.5</v>
      </c>
      <c r="AE34">
        <v>0</v>
      </c>
      <c r="AF34" t="s">
        <v>125</v>
      </c>
      <c r="AG34">
        <v>339</v>
      </c>
      <c r="AH34">
        <v>339</v>
      </c>
      <c r="AI34">
        <v>14</v>
      </c>
      <c r="AK34" s="1">
        <v>1.52E-2</v>
      </c>
      <c r="AM34">
        <v>108</v>
      </c>
      <c r="AN34">
        <v>3.6278999999999999</v>
      </c>
      <c r="AO34">
        <v>1.39</v>
      </c>
      <c r="AP34">
        <v>1</v>
      </c>
      <c r="AQ34">
        <v>9</v>
      </c>
      <c r="AR34">
        <v>79</v>
      </c>
      <c r="AS34">
        <v>12</v>
      </c>
      <c r="AT34">
        <v>5.3</v>
      </c>
      <c r="AU34">
        <v>0.87</v>
      </c>
      <c r="AV34">
        <v>52.166666669999998</v>
      </c>
      <c r="AW34">
        <v>-105.3166667</v>
      </c>
      <c r="AX34" t="s">
        <v>111</v>
      </c>
      <c r="AY34" t="s">
        <v>96</v>
      </c>
      <c r="AZ34" t="b">
        <v>0</v>
      </c>
      <c r="BA34">
        <v>997.5</v>
      </c>
      <c r="BE34" t="s">
        <v>143</v>
      </c>
      <c r="BF34">
        <v>1.2999999520000001</v>
      </c>
      <c r="BG34">
        <v>383</v>
      </c>
      <c r="BH34">
        <v>10</v>
      </c>
      <c r="BI34">
        <v>56.5</v>
      </c>
      <c r="BJ34">
        <v>33.5</v>
      </c>
      <c r="BK34">
        <v>1.2999999520000001</v>
      </c>
      <c r="BL34">
        <v>383</v>
      </c>
      <c r="BM34" t="s">
        <v>150</v>
      </c>
      <c r="BN34">
        <v>1.3999999759999999</v>
      </c>
      <c r="BO34">
        <v>38.299999999999997</v>
      </c>
      <c r="BP34">
        <v>55</v>
      </c>
      <c r="BQ34">
        <v>12909</v>
      </c>
      <c r="BR34">
        <v>0.67893028099999997</v>
      </c>
      <c r="BS34" t="s">
        <v>97</v>
      </c>
      <c r="BT34" t="s">
        <v>133</v>
      </c>
      <c r="BU34" t="s">
        <v>131</v>
      </c>
      <c r="CB34" t="s">
        <v>100</v>
      </c>
      <c r="CC34" t="s">
        <v>131</v>
      </c>
      <c r="CD34" t="s">
        <v>131</v>
      </c>
      <c r="CE34">
        <v>0.5</v>
      </c>
      <c r="CF34">
        <v>7</v>
      </c>
      <c r="CG34">
        <v>3.75</v>
      </c>
      <c r="CH34">
        <v>0.14737927300000001</v>
      </c>
      <c r="CI34">
        <v>1.9828912359999999</v>
      </c>
      <c r="CJ34">
        <v>1.0651352540000001</v>
      </c>
    </row>
    <row r="35" spans="1:88" x14ac:dyDescent="0.25">
      <c r="A35" t="s">
        <v>141</v>
      </c>
      <c r="B35" t="s">
        <v>142</v>
      </c>
      <c r="C35">
        <f>VLOOKUP(B35,lat_long!$A$2:$C$37,2,FALSE)</f>
        <v>52.166666669999998</v>
      </c>
      <c r="D35">
        <f>VLOOKUP(B35,lat_long!$A$2:$C$37,3,FALSE)</f>
        <v>-105.3166667</v>
      </c>
      <c r="E35" t="s">
        <v>88</v>
      </c>
      <c r="G35" t="b">
        <v>0</v>
      </c>
      <c r="H35" t="s">
        <v>131</v>
      </c>
      <c r="J35" t="s">
        <v>150</v>
      </c>
      <c r="K35" t="s">
        <v>90</v>
      </c>
      <c r="N35" t="s">
        <v>108</v>
      </c>
      <c r="O35" t="s">
        <v>92</v>
      </c>
      <c r="P35">
        <v>17.90540541</v>
      </c>
      <c r="Q35">
        <v>1.3513513509999999</v>
      </c>
      <c r="T35">
        <v>10.135135139999999</v>
      </c>
      <c r="U35">
        <v>1.3513513509999999</v>
      </c>
      <c r="X35" t="s">
        <v>109</v>
      </c>
      <c r="Y35">
        <v>12</v>
      </c>
      <c r="Z35">
        <v>12</v>
      </c>
      <c r="AD35">
        <v>199.5</v>
      </c>
      <c r="AE35">
        <v>0</v>
      </c>
      <c r="AF35" t="s">
        <v>125</v>
      </c>
      <c r="AG35">
        <v>339</v>
      </c>
      <c r="AH35">
        <v>339</v>
      </c>
      <c r="AI35">
        <v>21</v>
      </c>
      <c r="AK35" s="1">
        <v>1.52E-2</v>
      </c>
      <c r="AM35">
        <v>108</v>
      </c>
      <c r="AN35">
        <v>3.6278999999999999</v>
      </c>
      <c r="AO35">
        <v>1.39</v>
      </c>
      <c r="AP35">
        <v>1</v>
      </c>
      <c r="AQ35">
        <v>9</v>
      </c>
      <c r="AR35">
        <v>79</v>
      </c>
      <c r="AS35">
        <v>12</v>
      </c>
      <c r="AT35">
        <v>5.3</v>
      </c>
      <c r="AU35">
        <v>0.87</v>
      </c>
      <c r="AV35">
        <v>52.166666669999998</v>
      </c>
      <c r="AW35">
        <v>-105.3166667</v>
      </c>
      <c r="AX35" t="s">
        <v>111</v>
      </c>
      <c r="AY35" t="s">
        <v>96</v>
      </c>
      <c r="AZ35" t="b">
        <v>0</v>
      </c>
      <c r="BA35">
        <v>997.5</v>
      </c>
      <c r="BE35" t="s">
        <v>143</v>
      </c>
      <c r="BF35">
        <v>1.2999999520000001</v>
      </c>
      <c r="BG35">
        <v>383</v>
      </c>
      <c r="BH35">
        <v>10</v>
      </c>
      <c r="BI35">
        <v>56.5</v>
      </c>
      <c r="BJ35">
        <v>33.5</v>
      </c>
      <c r="BK35">
        <v>1.2999999520000001</v>
      </c>
      <c r="BL35">
        <v>383</v>
      </c>
      <c r="BM35" t="s">
        <v>150</v>
      </c>
      <c r="BN35">
        <v>1.3999999759999999</v>
      </c>
      <c r="BO35">
        <v>38.299999999999997</v>
      </c>
      <c r="BP35">
        <v>55</v>
      </c>
      <c r="BQ35">
        <v>12909</v>
      </c>
      <c r="BR35">
        <v>0.67893028099999997</v>
      </c>
      <c r="BS35" t="s">
        <v>97</v>
      </c>
      <c r="BT35" t="s">
        <v>133</v>
      </c>
      <c r="BU35" t="s">
        <v>131</v>
      </c>
      <c r="CB35" t="s">
        <v>100</v>
      </c>
      <c r="CC35" t="s">
        <v>131</v>
      </c>
      <c r="CD35" t="s">
        <v>131</v>
      </c>
      <c r="CE35">
        <v>0.5</v>
      </c>
      <c r="CF35">
        <v>7</v>
      </c>
      <c r="CG35">
        <v>3.75</v>
      </c>
      <c r="CH35">
        <v>0.14737927300000001</v>
      </c>
      <c r="CI35">
        <v>1.9828912359999999</v>
      </c>
      <c r="CJ35">
        <v>1.0651352540000001</v>
      </c>
    </row>
    <row r="36" spans="1:88" x14ac:dyDescent="0.25">
      <c r="A36" t="s">
        <v>141</v>
      </c>
      <c r="B36" t="s">
        <v>142</v>
      </c>
      <c r="C36">
        <f>VLOOKUP(B36,lat_long!$A$2:$C$37,2,FALSE)</f>
        <v>52.166666669999998</v>
      </c>
      <c r="D36">
        <f>VLOOKUP(B36,lat_long!$A$2:$C$37,3,FALSE)</f>
        <v>-105.3166667</v>
      </c>
      <c r="E36" t="s">
        <v>88</v>
      </c>
      <c r="G36" t="b">
        <v>0</v>
      </c>
      <c r="H36" t="s">
        <v>131</v>
      </c>
      <c r="J36" t="s">
        <v>150</v>
      </c>
      <c r="K36" t="s">
        <v>90</v>
      </c>
      <c r="N36" t="s">
        <v>108</v>
      </c>
      <c r="O36" t="s">
        <v>92</v>
      </c>
      <c r="P36">
        <v>10.135135139999999</v>
      </c>
      <c r="Q36">
        <v>1.6891891889999999</v>
      </c>
      <c r="T36">
        <v>3.7162162159999999</v>
      </c>
      <c r="U36">
        <v>2.0270270269999999</v>
      </c>
      <c r="X36" t="s">
        <v>109</v>
      </c>
      <c r="Y36">
        <v>12</v>
      </c>
      <c r="Z36">
        <v>12</v>
      </c>
      <c r="AD36">
        <v>199.5</v>
      </c>
      <c r="AE36">
        <v>0</v>
      </c>
      <c r="AF36" t="s">
        <v>125</v>
      </c>
      <c r="AG36">
        <v>339</v>
      </c>
      <c r="AH36">
        <v>339</v>
      </c>
      <c r="AI36">
        <v>28</v>
      </c>
      <c r="AK36" s="1">
        <v>1.52E-2</v>
      </c>
      <c r="AM36">
        <v>108</v>
      </c>
      <c r="AN36">
        <v>3.6278999999999999</v>
      </c>
      <c r="AO36">
        <v>1.39</v>
      </c>
      <c r="AP36">
        <v>1</v>
      </c>
      <c r="AQ36">
        <v>9</v>
      </c>
      <c r="AR36">
        <v>79</v>
      </c>
      <c r="AS36">
        <v>12</v>
      </c>
      <c r="AT36">
        <v>5.3</v>
      </c>
      <c r="AU36">
        <v>0.87</v>
      </c>
      <c r="AV36">
        <v>52.166666669999998</v>
      </c>
      <c r="AW36">
        <v>-105.3166667</v>
      </c>
      <c r="AX36" t="s">
        <v>111</v>
      </c>
      <c r="AY36" t="s">
        <v>96</v>
      </c>
      <c r="AZ36" t="b">
        <v>0</v>
      </c>
      <c r="BA36">
        <v>997.5</v>
      </c>
      <c r="BE36" t="s">
        <v>143</v>
      </c>
      <c r="BF36">
        <v>1.2999999520000001</v>
      </c>
      <c r="BG36">
        <v>383</v>
      </c>
      <c r="BH36">
        <v>10</v>
      </c>
      <c r="BI36">
        <v>56.5</v>
      </c>
      <c r="BJ36">
        <v>33.5</v>
      </c>
      <c r="BK36">
        <v>1.2999999520000001</v>
      </c>
      <c r="BL36">
        <v>383</v>
      </c>
      <c r="BM36" t="s">
        <v>150</v>
      </c>
      <c r="BN36">
        <v>1.3999999759999999</v>
      </c>
      <c r="BO36">
        <v>38.299999999999997</v>
      </c>
      <c r="BP36">
        <v>55</v>
      </c>
      <c r="BQ36">
        <v>12909</v>
      </c>
      <c r="BR36">
        <v>0.67893028099999997</v>
      </c>
      <c r="BS36" t="s">
        <v>97</v>
      </c>
      <c r="BT36" t="s">
        <v>133</v>
      </c>
      <c r="BU36" t="s">
        <v>131</v>
      </c>
      <c r="CB36" t="s">
        <v>100</v>
      </c>
      <c r="CC36" t="s">
        <v>131</v>
      </c>
      <c r="CD36" t="s">
        <v>131</v>
      </c>
      <c r="CE36">
        <v>0.5</v>
      </c>
      <c r="CF36">
        <v>7</v>
      </c>
      <c r="CG36">
        <v>3.75</v>
      </c>
      <c r="CH36">
        <v>0.14737927300000001</v>
      </c>
      <c r="CI36">
        <v>1.9828912359999999</v>
      </c>
      <c r="CJ36">
        <v>1.0651352540000001</v>
      </c>
    </row>
    <row r="37" spans="1:88" x14ac:dyDescent="0.25">
      <c r="A37" t="s">
        <v>141</v>
      </c>
      <c r="B37" t="s">
        <v>142</v>
      </c>
      <c r="C37">
        <f>VLOOKUP(B37,lat_long!$A$2:$C$37,2,FALSE)</f>
        <v>52.166666669999998</v>
      </c>
      <c r="D37">
        <f>VLOOKUP(B37,lat_long!$A$2:$C$37,3,FALSE)</f>
        <v>-105.3166667</v>
      </c>
      <c r="E37" t="s">
        <v>88</v>
      </c>
      <c r="G37" t="b">
        <v>0</v>
      </c>
      <c r="H37" t="s">
        <v>131</v>
      </c>
      <c r="J37" t="s">
        <v>150</v>
      </c>
      <c r="K37" t="s">
        <v>90</v>
      </c>
      <c r="N37" t="s">
        <v>108</v>
      </c>
      <c r="O37" t="s">
        <v>92</v>
      </c>
      <c r="P37">
        <v>44.932432429999999</v>
      </c>
      <c r="Q37">
        <v>23.648648649999998</v>
      </c>
      <c r="T37">
        <v>6.7567567569999998</v>
      </c>
      <c r="U37">
        <v>9.7972972970000001</v>
      </c>
      <c r="X37" t="s">
        <v>109</v>
      </c>
      <c r="Y37">
        <v>12</v>
      </c>
      <c r="Z37">
        <v>12</v>
      </c>
      <c r="AD37">
        <v>199.5</v>
      </c>
      <c r="AE37">
        <v>0</v>
      </c>
      <c r="AF37" t="s">
        <v>125</v>
      </c>
      <c r="AG37">
        <v>339</v>
      </c>
      <c r="AH37">
        <v>339</v>
      </c>
      <c r="AI37">
        <v>35</v>
      </c>
      <c r="AK37" s="1">
        <v>1.52E-2</v>
      </c>
      <c r="AM37">
        <v>108</v>
      </c>
      <c r="AN37">
        <v>3.6278999999999999</v>
      </c>
      <c r="AO37">
        <v>1.39</v>
      </c>
      <c r="AP37">
        <v>1</v>
      </c>
      <c r="AQ37">
        <v>9</v>
      </c>
      <c r="AR37">
        <v>79</v>
      </c>
      <c r="AS37">
        <v>12</v>
      </c>
      <c r="AT37">
        <v>5.3</v>
      </c>
      <c r="AU37">
        <v>0.87</v>
      </c>
      <c r="AV37">
        <v>52.166666669999998</v>
      </c>
      <c r="AW37">
        <v>-105.3166667</v>
      </c>
      <c r="AX37" t="s">
        <v>111</v>
      </c>
      <c r="AY37" t="s">
        <v>96</v>
      </c>
      <c r="AZ37" t="b">
        <v>0</v>
      </c>
      <c r="BA37">
        <v>997.5</v>
      </c>
      <c r="BE37" t="s">
        <v>143</v>
      </c>
      <c r="BF37">
        <v>1.2999999520000001</v>
      </c>
      <c r="BG37">
        <v>383</v>
      </c>
      <c r="BH37">
        <v>10</v>
      </c>
      <c r="BI37">
        <v>56.5</v>
      </c>
      <c r="BJ37">
        <v>33.5</v>
      </c>
      <c r="BK37">
        <v>1.2999999520000001</v>
      </c>
      <c r="BL37">
        <v>383</v>
      </c>
      <c r="BM37" t="s">
        <v>150</v>
      </c>
      <c r="BN37">
        <v>1.3999999759999999</v>
      </c>
      <c r="BO37">
        <v>38.299999999999997</v>
      </c>
      <c r="BP37">
        <v>55</v>
      </c>
      <c r="BQ37">
        <v>12909</v>
      </c>
      <c r="BR37">
        <v>0.67893028099999997</v>
      </c>
      <c r="BS37" t="s">
        <v>97</v>
      </c>
      <c r="BT37" t="s">
        <v>133</v>
      </c>
      <c r="BU37" t="s">
        <v>131</v>
      </c>
      <c r="CB37" t="s">
        <v>100</v>
      </c>
      <c r="CC37" t="s">
        <v>131</v>
      </c>
      <c r="CD37" t="s">
        <v>131</v>
      </c>
      <c r="CE37">
        <v>0.5</v>
      </c>
      <c r="CF37">
        <v>7</v>
      </c>
      <c r="CG37">
        <v>3.75</v>
      </c>
      <c r="CH37">
        <v>0.14737927300000001</v>
      </c>
      <c r="CI37">
        <v>1.9828912359999999</v>
      </c>
      <c r="CJ37">
        <v>1.0651352540000001</v>
      </c>
    </row>
    <row r="38" spans="1:88" x14ac:dyDescent="0.25">
      <c r="A38" t="s">
        <v>141</v>
      </c>
      <c r="B38" t="s">
        <v>142</v>
      </c>
      <c r="C38">
        <f>VLOOKUP(B38,lat_long!$A$2:$C$37,2,FALSE)</f>
        <v>52.166666669999998</v>
      </c>
      <c r="D38">
        <f>VLOOKUP(B38,lat_long!$A$2:$C$37,3,FALSE)</f>
        <v>-105.3166667</v>
      </c>
      <c r="E38" t="s">
        <v>88</v>
      </c>
      <c r="G38" t="b">
        <v>0</v>
      </c>
      <c r="H38" t="s">
        <v>131</v>
      </c>
      <c r="J38" t="s">
        <v>150</v>
      </c>
      <c r="K38" t="s">
        <v>90</v>
      </c>
      <c r="N38" t="s">
        <v>108</v>
      </c>
      <c r="O38" t="s">
        <v>92</v>
      </c>
      <c r="P38">
        <v>39.18918919</v>
      </c>
      <c r="Q38">
        <v>19.59459459</v>
      </c>
      <c r="T38">
        <v>9.1216216219999993</v>
      </c>
      <c r="U38">
        <v>4.3918918920000003</v>
      </c>
      <c r="X38" t="s">
        <v>109</v>
      </c>
      <c r="Y38">
        <v>12</v>
      </c>
      <c r="Z38">
        <v>12</v>
      </c>
      <c r="AD38">
        <v>199.5</v>
      </c>
      <c r="AE38">
        <v>0</v>
      </c>
      <c r="AF38" t="s">
        <v>125</v>
      </c>
      <c r="AG38">
        <v>339</v>
      </c>
      <c r="AH38">
        <v>339</v>
      </c>
      <c r="AI38">
        <v>42</v>
      </c>
      <c r="AK38" s="1">
        <v>1.52E-2</v>
      </c>
      <c r="AM38">
        <v>108</v>
      </c>
      <c r="AN38">
        <v>3.6278999999999999</v>
      </c>
      <c r="AO38">
        <v>1.39</v>
      </c>
      <c r="AP38">
        <v>1</v>
      </c>
      <c r="AQ38">
        <v>9</v>
      </c>
      <c r="AR38">
        <v>79</v>
      </c>
      <c r="AS38">
        <v>12</v>
      </c>
      <c r="AT38">
        <v>5.3</v>
      </c>
      <c r="AU38">
        <v>0.87</v>
      </c>
      <c r="AV38">
        <v>52.166666669999998</v>
      </c>
      <c r="AW38">
        <v>-105.3166667</v>
      </c>
      <c r="AX38" t="s">
        <v>111</v>
      </c>
      <c r="AY38" t="s">
        <v>96</v>
      </c>
      <c r="AZ38" t="b">
        <v>0</v>
      </c>
      <c r="BA38">
        <v>997.5</v>
      </c>
      <c r="BE38" t="s">
        <v>143</v>
      </c>
      <c r="BF38">
        <v>1.2999999520000001</v>
      </c>
      <c r="BG38">
        <v>383</v>
      </c>
      <c r="BH38">
        <v>10</v>
      </c>
      <c r="BI38">
        <v>56.5</v>
      </c>
      <c r="BJ38">
        <v>33.5</v>
      </c>
      <c r="BK38">
        <v>1.2999999520000001</v>
      </c>
      <c r="BL38">
        <v>383</v>
      </c>
      <c r="BM38" t="s">
        <v>150</v>
      </c>
      <c r="BN38">
        <v>1.3999999759999999</v>
      </c>
      <c r="BO38">
        <v>38.299999999999997</v>
      </c>
      <c r="BP38">
        <v>55</v>
      </c>
      <c r="BQ38">
        <v>12909</v>
      </c>
      <c r="BR38">
        <v>0.67893028099999997</v>
      </c>
      <c r="BS38" t="s">
        <v>97</v>
      </c>
      <c r="BT38" t="s">
        <v>133</v>
      </c>
      <c r="BU38" t="s">
        <v>131</v>
      </c>
      <c r="CB38" t="s">
        <v>100</v>
      </c>
      <c r="CC38" t="s">
        <v>131</v>
      </c>
      <c r="CD38" t="s">
        <v>131</v>
      </c>
      <c r="CE38">
        <v>0.5</v>
      </c>
      <c r="CF38">
        <v>7</v>
      </c>
      <c r="CG38">
        <v>3.75</v>
      </c>
      <c r="CH38">
        <v>0.14737927300000001</v>
      </c>
      <c r="CI38">
        <v>1.9828912359999999</v>
      </c>
      <c r="CJ38">
        <v>1.0651352540000001</v>
      </c>
    </row>
    <row r="39" spans="1:88" x14ac:dyDescent="0.25">
      <c r="A39" t="s">
        <v>141</v>
      </c>
      <c r="B39" t="s">
        <v>142</v>
      </c>
      <c r="C39">
        <f>VLOOKUP(B39,lat_long!$A$2:$C$37,2,FALSE)</f>
        <v>52.166666669999998</v>
      </c>
      <c r="D39">
        <f>VLOOKUP(B39,lat_long!$A$2:$C$37,3,FALSE)</f>
        <v>-105.3166667</v>
      </c>
      <c r="E39" t="s">
        <v>88</v>
      </c>
      <c r="G39" t="b">
        <v>0</v>
      </c>
      <c r="H39" t="s">
        <v>131</v>
      </c>
      <c r="J39" t="s">
        <v>150</v>
      </c>
      <c r="K39" t="s">
        <v>90</v>
      </c>
      <c r="N39" t="s">
        <v>108</v>
      </c>
      <c r="O39" t="s">
        <v>92</v>
      </c>
      <c r="P39">
        <v>15.54054054</v>
      </c>
      <c r="Q39">
        <v>5.7432432430000002</v>
      </c>
      <c r="T39">
        <v>5.0675675680000003</v>
      </c>
      <c r="U39">
        <v>3.7162162159999999</v>
      </c>
      <c r="X39" t="s">
        <v>109</v>
      </c>
      <c r="Y39">
        <v>12</v>
      </c>
      <c r="Z39">
        <v>12</v>
      </c>
      <c r="AD39">
        <v>199.5</v>
      </c>
      <c r="AE39">
        <v>0</v>
      </c>
      <c r="AF39" t="s">
        <v>125</v>
      </c>
      <c r="AG39">
        <v>339</v>
      </c>
      <c r="AH39">
        <v>339</v>
      </c>
      <c r="AI39">
        <v>56</v>
      </c>
      <c r="AK39" s="1">
        <v>1.52E-2</v>
      </c>
      <c r="AM39">
        <v>108</v>
      </c>
      <c r="AN39">
        <v>3.6278999999999999</v>
      </c>
      <c r="AO39">
        <v>1.39</v>
      </c>
      <c r="AP39">
        <v>1</v>
      </c>
      <c r="AQ39">
        <v>9</v>
      </c>
      <c r="AR39">
        <v>79</v>
      </c>
      <c r="AS39">
        <v>12</v>
      </c>
      <c r="AT39">
        <v>5.3</v>
      </c>
      <c r="AU39">
        <v>0.87</v>
      </c>
      <c r="AV39">
        <v>52.166666669999998</v>
      </c>
      <c r="AW39">
        <v>-105.3166667</v>
      </c>
      <c r="AX39" t="s">
        <v>111</v>
      </c>
      <c r="AY39" t="s">
        <v>96</v>
      </c>
      <c r="AZ39" t="b">
        <v>0</v>
      </c>
      <c r="BA39">
        <v>997.5</v>
      </c>
      <c r="BE39" t="s">
        <v>143</v>
      </c>
      <c r="BF39">
        <v>1.2999999520000001</v>
      </c>
      <c r="BG39">
        <v>383</v>
      </c>
      <c r="BH39">
        <v>10</v>
      </c>
      <c r="BI39">
        <v>56.5</v>
      </c>
      <c r="BJ39">
        <v>33.5</v>
      </c>
      <c r="BK39">
        <v>1.2999999520000001</v>
      </c>
      <c r="BL39">
        <v>383</v>
      </c>
      <c r="BM39" t="s">
        <v>150</v>
      </c>
      <c r="BN39">
        <v>1.3999999759999999</v>
      </c>
      <c r="BO39">
        <v>38.299999999999997</v>
      </c>
      <c r="BP39">
        <v>55</v>
      </c>
      <c r="BQ39">
        <v>12909</v>
      </c>
      <c r="BR39">
        <v>0.67893028099999997</v>
      </c>
      <c r="BS39" t="s">
        <v>97</v>
      </c>
      <c r="BT39" t="s">
        <v>133</v>
      </c>
      <c r="BU39" t="s">
        <v>131</v>
      </c>
      <c r="CB39" t="s">
        <v>100</v>
      </c>
      <c r="CC39" t="s">
        <v>131</v>
      </c>
      <c r="CD39" t="s">
        <v>131</v>
      </c>
      <c r="CE39">
        <v>0.5</v>
      </c>
      <c r="CF39">
        <v>7</v>
      </c>
      <c r="CG39">
        <v>3.75</v>
      </c>
      <c r="CH39">
        <v>0.14737927300000001</v>
      </c>
      <c r="CI39">
        <v>1.9828912359999999</v>
      </c>
      <c r="CJ39">
        <v>1.0651352540000001</v>
      </c>
    </row>
    <row r="40" spans="1:88" x14ac:dyDescent="0.25">
      <c r="A40" t="s">
        <v>141</v>
      </c>
      <c r="B40" t="s">
        <v>142</v>
      </c>
      <c r="C40">
        <f>VLOOKUP(B40,lat_long!$A$2:$C$37,2,FALSE)</f>
        <v>52.166666669999998</v>
      </c>
      <c r="D40">
        <f>VLOOKUP(B40,lat_long!$A$2:$C$37,3,FALSE)</f>
        <v>-105.3166667</v>
      </c>
      <c r="E40" t="s">
        <v>88</v>
      </c>
      <c r="G40" t="b">
        <v>0</v>
      </c>
      <c r="H40" t="s">
        <v>131</v>
      </c>
      <c r="J40" t="s">
        <v>150</v>
      </c>
      <c r="K40" t="s">
        <v>90</v>
      </c>
      <c r="N40" t="s">
        <v>108</v>
      </c>
      <c r="O40" t="s">
        <v>92</v>
      </c>
      <c r="P40">
        <v>23.648648649999998</v>
      </c>
      <c r="Q40">
        <v>18.918918919999999</v>
      </c>
      <c r="T40">
        <v>6.4189189190000002</v>
      </c>
      <c r="U40">
        <v>6.7567567569999998</v>
      </c>
      <c r="X40" t="s">
        <v>109</v>
      </c>
      <c r="Y40">
        <v>12</v>
      </c>
      <c r="Z40">
        <v>12</v>
      </c>
      <c r="AD40">
        <v>199.5</v>
      </c>
      <c r="AE40">
        <v>0</v>
      </c>
      <c r="AF40" t="s">
        <v>125</v>
      </c>
      <c r="AG40">
        <v>339</v>
      </c>
      <c r="AH40">
        <v>339</v>
      </c>
      <c r="AI40">
        <v>63</v>
      </c>
      <c r="AK40" s="1">
        <v>1.52E-2</v>
      </c>
      <c r="AM40">
        <v>108</v>
      </c>
      <c r="AN40">
        <v>3.6278999999999999</v>
      </c>
      <c r="AO40">
        <v>1.39</v>
      </c>
      <c r="AP40">
        <v>1</v>
      </c>
      <c r="AQ40">
        <v>9</v>
      </c>
      <c r="AR40">
        <v>79</v>
      </c>
      <c r="AS40">
        <v>12</v>
      </c>
      <c r="AT40">
        <v>5.3</v>
      </c>
      <c r="AU40">
        <v>0.87</v>
      </c>
      <c r="AV40">
        <v>52.166666669999998</v>
      </c>
      <c r="AW40">
        <v>-105.3166667</v>
      </c>
      <c r="AX40" t="s">
        <v>111</v>
      </c>
      <c r="AY40" t="s">
        <v>96</v>
      </c>
      <c r="AZ40" t="b">
        <v>0</v>
      </c>
      <c r="BA40">
        <v>997.5</v>
      </c>
      <c r="BE40" t="s">
        <v>143</v>
      </c>
      <c r="BF40">
        <v>1.2999999520000001</v>
      </c>
      <c r="BG40">
        <v>383</v>
      </c>
      <c r="BH40">
        <v>10</v>
      </c>
      <c r="BI40">
        <v>56.5</v>
      </c>
      <c r="BJ40">
        <v>33.5</v>
      </c>
      <c r="BK40">
        <v>1.2999999520000001</v>
      </c>
      <c r="BL40">
        <v>383</v>
      </c>
      <c r="BM40" t="s">
        <v>150</v>
      </c>
      <c r="BN40">
        <v>1.3999999759999999</v>
      </c>
      <c r="BO40">
        <v>38.299999999999997</v>
      </c>
      <c r="BP40">
        <v>55</v>
      </c>
      <c r="BQ40">
        <v>12909</v>
      </c>
      <c r="BR40">
        <v>0.67893028099999997</v>
      </c>
      <c r="BS40" t="s">
        <v>97</v>
      </c>
      <c r="BT40" t="s">
        <v>133</v>
      </c>
      <c r="BU40" t="s">
        <v>131</v>
      </c>
      <c r="CB40" t="s">
        <v>100</v>
      </c>
      <c r="CC40" t="s">
        <v>131</v>
      </c>
      <c r="CD40" t="s">
        <v>131</v>
      </c>
      <c r="CE40">
        <v>0.5</v>
      </c>
      <c r="CF40">
        <v>7</v>
      </c>
      <c r="CG40">
        <v>3.75</v>
      </c>
      <c r="CH40">
        <v>0.14737927300000001</v>
      </c>
      <c r="CI40">
        <v>1.9828912359999999</v>
      </c>
      <c r="CJ40">
        <v>1.0651352540000001</v>
      </c>
    </row>
    <row r="41" spans="1:88" x14ac:dyDescent="0.25">
      <c r="A41" t="s">
        <v>141</v>
      </c>
      <c r="B41" t="s">
        <v>142</v>
      </c>
      <c r="C41">
        <f>VLOOKUP(B41,lat_long!$A$2:$C$37,2,FALSE)</f>
        <v>52.166666669999998</v>
      </c>
      <c r="D41">
        <f>VLOOKUP(B41,lat_long!$A$2:$C$37,3,FALSE)</f>
        <v>-105.3166667</v>
      </c>
      <c r="E41" t="s">
        <v>88</v>
      </c>
      <c r="G41" t="b">
        <v>0</v>
      </c>
      <c r="H41" t="s">
        <v>131</v>
      </c>
      <c r="J41" t="s">
        <v>150</v>
      </c>
      <c r="K41" t="s">
        <v>90</v>
      </c>
      <c r="N41" t="s">
        <v>108</v>
      </c>
      <c r="O41" t="s">
        <v>92</v>
      </c>
      <c r="P41">
        <v>9.7972972970000001</v>
      </c>
      <c r="Q41">
        <v>6.7567567569999998</v>
      </c>
      <c r="T41">
        <v>4.7297297299999999</v>
      </c>
      <c r="U41">
        <v>3.7162162159999999</v>
      </c>
      <c r="X41" t="s">
        <v>109</v>
      </c>
      <c r="Y41">
        <v>12</v>
      </c>
      <c r="Z41">
        <v>12</v>
      </c>
      <c r="AD41">
        <v>199.5</v>
      </c>
      <c r="AE41">
        <v>0</v>
      </c>
      <c r="AF41" t="s">
        <v>125</v>
      </c>
      <c r="AG41">
        <v>339</v>
      </c>
      <c r="AH41">
        <v>339</v>
      </c>
      <c r="AI41">
        <v>70</v>
      </c>
      <c r="AK41" s="1">
        <v>1.52E-2</v>
      </c>
      <c r="AM41">
        <v>108</v>
      </c>
      <c r="AN41">
        <v>3.6278999999999999</v>
      </c>
      <c r="AO41">
        <v>1.39</v>
      </c>
      <c r="AP41">
        <v>1</v>
      </c>
      <c r="AQ41">
        <v>9</v>
      </c>
      <c r="AR41">
        <v>79</v>
      </c>
      <c r="AS41">
        <v>12</v>
      </c>
      <c r="AT41">
        <v>5.3</v>
      </c>
      <c r="AU41">
        <v>0.87</v>
      </c>
      <c r="AV41">
        <v>52.166666669999998</v>
      </c>
      <c r="AW41">
        <v>-105.3166667</v>
      </c>
      <c r="AX41" t="s">
        <v>111</v>
      </c>
      <c r="AY41" t="s">
        <v>96</v>
      </c>
      <c r="AZ41" t="b">
        <v>0</v>
      </c>
      <c r="BA41">
        <v>997.5</v>
      </c>
      <c r="BE41" t="s">
        <v>143</v>
      </c>
      <c r="BF41">
        <v>1.2999999520000001</v>
      </c>
      <c r="BG41">
        <v>383</v>
      </c>
      <c r="BH41">
        <v>10</v>
      </c>
      <c r="BI41">
        <v>56.5</v>
      </c>
      <c r="BJ41">
        <v>33.5</v>
      </c>
      <c r="BK41">
        <v>1.2999999520000001</v>
      </c>
      <c r="BL41">
        <v>383</v>
      </c>
      <c r="BM41" t="s">
        <v>150</v>
      </c>
      <c r="BN41">
        <v>1.3999999759999999</v>
      </c>
      <c r="BO41">
        <v>38.299999999999997</v>
      </c>
      <c r="BP41">
        <v>55</v>
      </c>
      <c r="BQ41">
        <v>12909</v>
      </c>
      <c r="BR41">
        <v>0.67893028099999997</v>
      </c>
      <c r="BS41" t="s">
        <v>97</v>
      </c>
      <c r="BT41" t="s">
        <v>133</v>
      </c>
      <c r="BU41" t="s">
        <v>131</v>
      </c>
      <c r="CB41" t="s">
        <v>100</v>
      </c>
      <c r="CC41" t="s">
        <v>131</v>
      </c>
      <c r="CD41" t="s">
        <v>131</v>
      </c>
      <c r="CE41">
        <v>0.5</v>
      </c>
      <c r="CF41">
        <v>7</v>
      </c>
      <c r="CG41">
        <v>3.75</v>
      </c>
      <c r="CH41">
        <v>0.14737927300000001</v>
      </c>
      <c r="CI41">
        <v>1.9828912359999999</v>
      </c>
      <c r="CJ41">
        <v>1.0651352540000001</v>
      </c>
    </row>
    <row r="42" spans="1:88" x14ac:dyDescent="0.25">
      <c r="A42" t="s">
        <v>141</v>
      </c>
      <c r="B42" t="s">
        <v>142</v>
      </c>
      <c r="C42">
        <f>VLOOKUP(B42,lat_long!$A$2:$C$37,2,FALSE)</f>
        <v>52.166666669999998</v>
      </c>
      <c r="D42">
        <f>VLOOKUP(B42,lat_long!$A$2:$C$37,3,FALSE)</f>
        <v>-105.3166667</v>
      </c>
      <c r="E42" t="s">
        <v>88</v>
      </c>
      <c r="G42" t="b">
        <v>0</v>
      </c>
      <c r="H42" t="s">
        <v>131</v>
      </c>
      <c r="J42" t="s">
        <v>150</v>
      </c>
      <c r="K42" t="s">
        <v>90</v>
      </c>
      <c r="N42" t="s">
        <v>108</v>
      </c>
      <c r="O42" t="s">
        <v>92</v>
      </c>
      <c r="P42">
        <v>30.067567570000001</v>
      </c>
      <c r="Q42">
        <v>12.837837840000001</v>
      </c>
      <c r="T42">
        <v>8.4459459460000001</v>
      </c>
      <c r="U42">
        <v>3.7162162159999999</v>
      </c>
      <c r="X42" t="s">
        <v>109</v>
      </c>
      <c r="Y42">
        <v>12</v>
      </c>
      <c r="Z42">
        <v>12</v>
      </c>
      <c r="AD42">
        <v>199.5</v>
      </c>
      <c r="AE42">
        <v>0</v>
      </c>
      <c r="AF42" t="s">
        <v>125</v>
      </c>
      <c r="AG42">
        <v>339</v>
      </c>
      <c r="AH42">
        <v>339</v>
      </c>
      <c r="AI42">
        <v>77</v>
      </c>
      <c r="AK42" s="1">
        <v>1.52E-2</v>
      </c>
      <c r="AM42">
        <v>108</v>
      </c>
      <c r="AN42">
        <v>3.6278999999999999</v>
      </c>
      <c r="AO42">
        <v>1.39</v>
      </c>
      <c r="AP42">
        <v>1</v>
      </c>
      <c r="AQ42">
        <v>9</v>
      </c>
      <c r="AR42">
        <v>79</v>
      </c>
      <c r="AS42">
        <v>12</v>
      </c>
      <c r="AT42">
        <v>5.3</v>
      </c>
      <c r="AU42">
        <v>0.87</v>
      </c>
      <c r="AV42">
        <v>52.166666669999998</v>
      </c>
      <c r="AW42">
        <v>-105.3166667</v>
      </c>
      <c r="AX42" t="s">
        <v>111</v>
      </c>
      <c r="AY42" t="s">
        <v>96</v>
      </c>
      <c r="AZ42" t="b">
        <v>0</v>
      </c>
      <c r="BA42">
        <v>997.5</v>
      </c>
      <c r="BE42" t="s">
        <v>143</v>
      </c>
      <c r="BF42">
        <v>1.2999999520000001</v>
      </c>
      <c r="BG42">
        <v>383</v>
      </c>
      <c r="BH42">
        <v>10</v>
      </c>
      <c r="BI42">
        <v>56.5</v>
      </c>
      <c r="BJ42">
        <v>33.5</v>
      </c>
      <c r="BK42">
        <v>1.2999999520000001</v>
      </c>
      <c r="BL42">
        <v>383</v>
      </c>
      <c r="BM42" t="s">
        <v>150</v>
      </c>
      <c r="BN42">
        <v>1.3999999759999999</v>
      </c>
      <c r="BO42">
        <v>38.299999999999997</v>
      </c>
      <c r="BP42">
        <v>55</v>
      </c>
      <c r="BQ42">
        <v>12909</v>
      </c>
      <c r="BR42">
        <v>0.67893028099999997</v>
      </c>
      <c r="BS42" t="s">
        <v>97</v>
      </c>
      <c r="BT42" t="s">
        <v>133</v>
      </c>
      <c r="BU42" t="s">
        <v>131</v>
      </c>
      <c r="CB42" t="s">
        <v>100</v>
      </c>
      <c r="CC42" t="s">
        <v>131</v>
      </c>
      <c r="CD42" t="s">
        <v>131</v>
      </c>
      <c r="CE42">
        <v>0.5</v>
      </c>
      <c r="CF42">
        <v>7</v>
      </c>
      <c r="CG42">
        <v>3.75</v>
      </c>
      <c r="CH42">
        <v>0.14737927300000001</v>
      </c>
      <c r="CI42">
        <v>1.9828912359999999</v>
      </c>
      <c r="CJ42">
        <v>1.0651352540000001</v>
      </c>
    </row>
    <row r="43" spans="1:88" x14ac:dyDescent="0.25">
      <c r="A43" t="s">
        <v>141</v>
      </c>
      <c r="B43" t="s">
        <v>142</v>
      </c>
      <c r="C43">
        <f>VLOOKUP(B43,lat_long!$A$2:$C$37,2,FALSE)</f>
        <v>52.166666669999998</v>
      </c>
      <c r="D43">
        <f>VLOOKUP(B43,lat_long!$A$2:$C$37,3,FALSE)</f>
        <v>-105.3166667</v>
      </c>
      <c r="E43" t="s">
        <v>88</v>
      </c>
      <c r="G43" t="b">
        <v>0</v>
      </c>
      <c r="H43" t="s">
        <v>131</v>
      </c>
      <c r="J43" t="s">
        <v>150</v>
      </c>
      <c r="K43" t="s">
        <v>90</v>
      </c>
      <c r="N43" t="s">
        <v>108</v>
      </c>
      <c r="O43" t="s">
        <v>92</v>
      </c>
      <c r="P43">
        <v>53.040540540000002</v>
      </c>
      <c r="Q43">
        <v>24.324324319999999</v>
      </c>
      <c r="T43">
        <v>10.81081081</v>
      </c>
      <c r="U43">
        <v>6.4189189190000002</v>
      </c>
      <c r="X43" t="s">
        <v>109</v>
      </c>
      <c r="Y43">
        <v>12</v>
      </c>
      <c r="Z43">
        <v>12</v>
      </c>
      <c r="AD43">
        <v>199.5</v>
      </c>
      <c r="AE43">
        <v>0</v>
      </c>
      <c r="AF43" t="s">
        <v>125</v>
      </c>
      <c r="AG43">
        <v>339</v>
      </c>
      <c r="AH43">
        <v>339</v>
      </c>
      <c r="AI43">
        <v>84</v>
      </c>
      <c r="AK43" s="1">
        <v>1.52E-2</v>
      </c>
      <c r="AM43">
        <v>108</v>
      </c>
      <c r="AN43">
        <v>3.6278999999999999</v>
      </c>
      <c r="AO43">
        <v>1.39</v>
      </c>
      <c r="AP43">
        <v>1</v>
      </c>
      <c r="AQ43">
        <v>9</v>
      </c>
      <c r="AR43">
        <v>79</v>
      </c>
      <c r="AS43">
        <v>12</v>
      </c>
      <c r="AT43">
        <v>5.3</v>
      </c>
      <c r="AU43">
        <v>0.87</v>
      </c>
      <c r="AV43">
        <v>52.166666669999998</v>
      </c>
      <c r="AW43">
        <v>-105.3166667</v>
      </c>
      <c r="AX43" t="s">
        <v>111</v>
      </c>
      <c r="AY43" t="s">
        <v>96</v>
      </c>
      <c r="AZ43" t="b">
        <v>0</v>
      </c>
      <c r="BA43">
        <v>997.5</v>
      </c>
      <c r="BE43" t="s">
        <v>143</v>
      </c>
      <c r="BF43">
        <v>1.2999999520000001</v>
      </c>
      <c r="BG43">
        <v>383</v>
      </c>
      <c r="BH43">
        <v>10</v>
      </c>
      <c r="BI43">
        <v>56.5</v>
      </c>
      <c r="BJ43">
        <v>33.5</v>
      </c>
      <c r="BK43">
        <v>1.2999999520000001</v>
      </c>
      <c r="BL43">
        <v>383</v>
      </c>
      <c r="BM43" t="s">
        <v>150</v>
      </c>
      <c r="BN43">
        <v>1.3999999759999999</v>
      </c>
      <c r="BO43">
        <v>38.299999999999997</v>
      </c>
      <c r="BP43">
        <v>55</v>
      </c>
      <c r="BQ43">
        <v>12909</v>
      </c>
      <c r="BR43">
        <v>0.67893028099999997</v>
      </c>
      <c r="BS43" t="s">
        <v>97</v>
      </c>
      <c r="BT43" t="s">
        <v>133</v>
      </c>
      <c r="BU43" t="s">
        <v>131</v>
      </c>
      <c r="CB43" t="s">
        <v>100</v>
      </c>
      <c r="CC43" t="s">
        <v>131</v>
      </c>
      <c r="CD43" t="s">
        <v>131</v>
      </c>
      <c r="CE43">
        <v>0.5</v>
      </c>
      <c r="CF43">
        <v>7</v>
      </c>
      <c r="CG43">
        <v>3.75</v>
      </c>
      <c r="CH43">
        <v>0.14737927300000001</v>
      </c>
      <c r="CI43">
        <v>1.9828912359999999</v>
      </c>
      <c r="CJ43">
        <v>1.0651352540000001</v>
      </c>
    </row>
    <row r="44" spans="1:88" x14ac:dyDescent="0.25">
      <c r="A44" t="s">
        <v>141</v>
      </c>
      <c r="B44" t="s">
        <v>142</v>
      </c>
      <c r="C44">
        <f>VLOOKUP(B44,lat_long!$A$2:$C$37,2,FALSE)</f>
        <v>52.166666669999998</v>
      </c>
      <c r="D44">
        <f>VLOOKUP(B44,lat_long!$A$2:$C$37,3,FALSE)</f>
        <v>-105.3166667</v>
      </c>
      <c r="E44" t="s">
        <v>88</v>
      </c>
      <c r="G44" t="b">
        <v>0</v>
      </c>
      <c r="H44" t="s">
        <v>131</v>
      </c>
      <c r="J44" t="s">
        <v>150</v>
      </c>
      <c r="K44" t="s">
        <v>90</v>
      </c>
      <c r="N44" t="s">
        <v>108</v>
      </c>
      <c r="O44" t="s">
        <v>92</v>
      </c>
      <c r="P44">
        <v>61.486486489999997</v>
      </c>
      <c r="Q44">
        <v>23.648648649999998</v>
      </c>
      <c r="T44">
        <v>16.21621622</v>
      </c>
      <c r="U44">
        <v>7.0945945950000002</v>
      </c>
      <c r="X44" t="s">
        <v>109</v>
      </c>
      <c r="Y44">
        <v>12</v>
      </c>
      <c r="Z44">
        <v>12</v>
      </c>
      <c r="AD44">
        <v>199.5</v>
      </c>
      <c r="AE44">
        <v>0</v>
      </c>
      <c r="AF44" t="s">
        <v>125</v>
      </c>
      <c r="AG44">
        <v>339</v>
      </c>
      <c r="AH44">
        <v>339</v>
      </c>
      <c r="AI44">
        <v>91</v>
      </c>
      <c r="AK44" s="1">
        <v>1.52E-2</v>
      </c>
      <c r="AM44">
        <v>108</v>
      </c>
      <c r="AN44">
        <v>3.6278999999999999</v>
      </c>
      <c r="AO44">
        <v>1.39</v>
      </c>
      <c r="AP44">
        <v>1</v>
      </c>
      <c r="AQ44">
        <v>9</v>
      </c>
      <c r="AR44">
        <v>79</v>
      </c>
      <c r="AS44">
        <v>12</v>
      </c>
      <c r="AT44">
        <v>5.3</v>
      </c>
      <c r="AU44">
        <v>0.87</v>
      </c>
      <c r="AV44">
        <v>52.166666669999998</v>
      </c>
      <c r="AW44">
        <v>-105.3166667</v>
      </c>
      <c r="AX44" t="s">
        <v>111</v>
      </c>
      <c r="AY44" t="s">
        <v>96</v>
      </c>
      <c r="AZ44" t="b">
        <v>0</v>
      </c>
      <c r="BA44">
        <v>997.5</v>
      </c>
      <c r="BE44" t="s">
        <v>143</v>
      </c>
      <c r="BF44">
        <v>1.2999999520000001</v>
      </c>
      <c r="BG44">
        <v>383</v>
      </c>
      <c r="BH44">
        <v>10</v>
      </c>
      <c r="BI44">
        <v>56.5</v>
      </c>
      <c r="BJ44">
        <v>33.5</v>
      </c>
      <c r="BK44">
        <v>1.2999999520000001</v>
      </c>
      <c r="BL44">
        <v>383</v>
      </c>
      <c r="BM44" t="s">
        <v>150</v>
      </c>
      <c r="BN44">
        <v>1.3999999759999999</v>
      </c>
      <c r="BO44">
        <v>38.299999999999997</v>
      </c>
      <c r="BP44">
        <v>55</v>
      </c>
      <c r="BQ44">
        <v>12909</v>
      </c>
      <c r="BR44">
        <v>0.67893028099999997</v>
      </c>
      <c r="BS44" t="s">
        <v>97</v>
      </c>
      <c r="BT44" t="s">
        <v>133</v>
      </c>
      <c r="BU44" t="s">
        <v>131</v>
      </c>
      <c r="CB44" t="s">
        <v>100</v>
      </c>
      <c r="CC44" t="s">
        <v>131</v>
      </c>
      <c r="CD44" t="s">
        <v>131</v>
      </c>
      <c r="CE44">
        <v>0.5</v>
      </c>
      <c r="CF44">
        <v>7</v>
      </c>
      <c r="CG44">
        <v>3.75</v>
      </c>
      <c r="CH44">
        <v>0.14737927300000001</v>
      </c>
      <c r="CI44">
        <v>1.9828912359999999</v>
      </c>
      <c r="CJ44">
        <v>1.0651352540000001</v>
      </c>
    </row>
    <row r="45" spans="1:88" x14ac:dyDescent="0.25">
      <c r="A45" t="s">
        <v>141</v>
      </c>
      <c r="B45" t="s">
        <v>142</v>
      </c>
      <c r="C45">
        <f>VLOOKUP(B45,lat_long!$A$2:$C$37,2,FALSE)</f>
        <v>52.166666669999998</v>
      </c>
      <c r="D45">
        <f>VLOOKUP(B45,lat_long!$A$2:$C$37,3,FALSE)</f>
        <v>-105.3166667</v>
      </c>
      <c r="E45" t="s">
        <v>88</v>
      </c>
      <c r="G45" t="b">
        <v>0</v>
      </c>
      <c r="H45" t="s">
        <v>131</v>
      </c>
      <c r="J45" t="s">
        <v>150</v>
      </c>
      <c r="K45" t="s">
        <v>90</v>
      </c>
      <c r="N45" t="s">
        <v>108</v>
      </c>
      <c r="O45" t="s">
        <v>92</v>
      </c>
      <c r="P45">
        <v>51.351351350000002</v>
      </c>
      <c r="Q45">
        <v>30.067567570000001</v>
      </c>
      <c r="T45">
        <v>10.81081081</v>
      </c>
      <c r="U45">
        <v>6.7567567569999998</v>
      </c>
      <c r="X45" t="s">
        <v>109</v>
      </c>
      <c r="Y45">
        <v>12</v>
      </c>
      <c r="Z45">
        <v>12</v>
      </c>
      <c r="AD45">
        <v>199.5</v>
      </c>
      <c r="AE45">
        <v>0</v>
      </c>
      <c r="AF45" t="s">
        <v>125</v>
      </c>
      <c r="AG45">
        <v>339</v>
      </c>
      <c r="AH45">
        <v>339</v>
      </c>
      <c r="AI45">
        <v>98</v>
      </c>
      <c r="AK45" s="1">
        <v>1.52E-2</v>
      </c>
      <c r="AM45">
        <v>108</v>
      </c>
      <c r="AN45">
        <v>3.6278999999999999</v>
      </c>
      <c r="AO45">
        <v>1.39</v>
      </c>
      <c r="AP45">
        <v>1</v>
      </c>
      <c r="AQ45">
        <v>9</v>
      </c>
      <c r="AR45">
        <v>79</v>
      </c>
      <c r="AS45">
        <v>12</v>
      </c>
      <c r="AT45">
        <v>5.3</v>
      </c>
      <c r="AU45">
        <v>0.87</v>
      </c>
      <c r="AV45">
        <v>52.166666669999998</v>
      </c>
      <c r="AW45">
        <v>-105.3166667</v>
      </c>
      <c r="AX45" t="s">
        <v>111</v>
      </c>
      <c r="AY45" t="s">
        <v>96</v>
      </c>
      <c r="AZ45" t="b">
        <v>0</v>
      </c>
      <c r="BA45">
        <v>997.5</v>
      </c>
      <c r="BE45" t="s">
        <v>143</v>
      </c>
      <c r="BF45">
        <v>1.2999999520000001</v>
      </c>
      <c r="BG45">
        <v>383</v>
      </c>
      <c r="BH45">
        <v>10</v>
      </c>
      <c r="BI45">
        <v>56.5</v>
      </c>
      <c r="BJ45">
        <v>33.5</v>
      </c>
      <c r="BK45">
        <v>1.2999999520000001</v>
      </c>
      <c r="BL45">
        <v>383</v>
      </c>
      <c r="BM45" t="s">
        <v>150</v>
      </c>
      <c r="BN45">
        <v>1.3999999759999999</v>
      </c>
      <c r="BO45">
        <v>38.299999999999997</v>
      </c>
      <c r="BP45">
        <v>55</v>
      </c>
      <c r="BQ45">
        <v>12909</v>
      </c>
      <c r="BR45">
        <v>0.67893028099999997</v>
      </c>
      <c r="BS45" t="s">
        <v>97</v>
      </c>
      <c r="BT45" t="s">
        <v>133</v>
      </c>
      <c r="BU45" t="s">
        <v>131</v>
      </c>
      <c r="CB45" t="s">
        <v>100</v>
      </c>
      <c r="CC45" t="s">
        <v>131</v>
      </c>
      <c r="CD45" t="s">
        <v>131</v>
      </c>
      <c r="CE45">
        <v>0.5</v>
      </c>
      <c r="CF45">
        <v>7</v>
      </c>
      <c r="CG45">
        <v>3.75</v>
      </c>
      <c r="CH45">
        <v>0.14737927300000001</v>
      </c>
      <c r="CI45">
        <v>1.9828912359999999</v>
      </c>
      <c r="CJ45">
        <v>1.0651352540000001</v>
      </c>
    </row>
    <row r="46" spans="1:88" x14ac:dyDescent="0.25">
      <c r="A46" t="s">
        <v>141</v>
      </c>
      <c r="B46" t="s">
        <v>142</v>
      </c>
      <c r="C46">
        <f>VLOOKUP(B46,lat_long!$A$2:$C$37,2,FALSE)</f>
        <v>52.166666669999998</v>
      </c>
      <c r="D46">
        <f>VLOOKUP(B46,lat_long!$A$2:$C$37,3,FALSE)</f>
        <v>-105.3166667</v>
      </c>
      <c r="E46" t="s">
        <v>88</v>
      </c>
      <c r="G46" t="b">
        <v>0</v>
      </c>
      <c r="H46" t="s">
        <v>131</v>
      </c>
      <c r="J46" t="s">
        <v>150</v>
      </c>
      <c r="K46" t="s">
        <v>90</v>
      </c>
      <c r="N46" t="s">
        <v>108</v>
      </c>
      <c r="O46" t="s">
        <v>92</v>
      </c>
      <c r="P46">
        <v>55.40540541</v>
      </c>
      <c r="Q46">
        <v>15.878378379999999</v>
      </c>
      <c r="T46">
        <v>19.932432429999999</v>
      </c>
      <c r="U46">
        <v>6.0810810809999998</v>
      </c>
      <c r="X46" t="s">
        <v>109</v>
      </c>
      <c r="Y46">
        <v>12</v>
      </c>
      <c r="Z46">
        <v>12</v>
      </c>
      <c r="AD46">
        <v>199.5</v>
      </c>
      <c r="AE46">
        <v>0</v>
      </c>
      <c r="AF46" t="s">
        <v>125</v>
      </c>
      <c r="AG46">
        <v>339</v>
      </c>
      <c r="AH46">
        <v>339</v>
      </c>
      <c r="AI46">
        <v>105</v>
      </c>
      <c r="AK46" s="1">
        <v>1.52E-2</v>
      </c>
      <c r="AM46">
        <v>108</v>
      </c>
      <c r="AN46">
        <v>3.6278999999999999</v>
      </c>
      <c r="AO46">
        <v>1.39</v>
      </c>
      <c r="AP46">
        <v>1</v>
      </c>
      <c r="AQ46">
        <v>9</v>
      </c>
      <c r="AR46">
        <v>79</v>
      </c>
      <c r="AS46">
        <v>12</v>
      </c>
      <c r="AT46">
        <v>5.3</v>
      </c>
      <c r="AU46">
        <v>0.87</v>
      </c>
      <c r="AV46">
        <v>52.166666669999998</v>
      </c>
      <c r="AW46">
        <v>-105.3166667</v>
      </c>
      <c r="AX46" t="s">
        <v>111</v>
      </c>
      <c r="AY46" t="s">
        <v>96</v>
      </c>
      <c r="AZ46" t="b">
        <v>0</v>
      </c>
      <c r="BA46">
        <v>997.5</v>
      </c>
      <c r="BE46" t="s">
        <v>143</v>
      </c>
      <c r="BF46">
        <v>1.2999999520000001</v>
      </c>
      <c r="BG46">
        <v>383</v>
      </c>
      <c r="BH46">
        <v>10</v>
      </c>
      <c r="BI46">
        <v>56.5</v>
      </c>
      <c r="BJ46">
        <v>33.5</v>
      </c>
      <c r="BK46">
        <v>1.2999999520000001</v>
      </c>
      <c r="BL46">
        <v>383</v>
      </c>
      <c r="BM46" t="s">
        <v>150</v>
      </c>
      <c r="BN46">
        <v>1.3999999759999999</v>
      </c>
      <c r="BO46">
        <v>38.299999999999997</v>
      </c>
      <c r="BP46">
        <v>55</v>
      </c>
      <c r="BQ46">
        <v>12909</v>
      </c>
      <c r="BR46">
        <v>0.67893028099999997</v>
      </c>
      <c r="BS46" t="s">
        <v>97</v>
      </c>
      <c r="BT46" t="s">
        <v>133</v>
      </c>
      <c r="BU46" t="s">
        <v>131</v>
      </c>
      <c r="CB46" t="s">
        <v>100</v>
      </c>
      <c r="CC46" t="s">
        <v>131</v>
      </c>
      <c r="CD46" t="s">
        <v>131</v>
      </c>
      <c r="CE46">
        <v>0.5</v>
      </c>
      <c r="CF46">
        <v>7</v>
      </c>
      <c r="CG46">
        <v>3.75</v>
      </c>
      <c r="CH46">
        <v>0.14737927300000001</v>
      </c>
      <c r="CI46">
        <v>1.9828912359999999</v>
      </c>
      <c r="CJ46">
        <v>1.0651352540000001</v>
      </c>
    </row>
    <row r="47" spans="1:88" x14ac:dyDescent="0.25">
      <c r="A47" t="s">
        <v>141</v>
      </c>
      <c r="B47" t="s">
        <v>142</v>
      </c>
      <c r="C47">
        <f>VLOOKUP(B47,lat_long!$A$2:$C$37,2,FALSE)</f>
        <v>52.166666669999998</v>
      </c>
      <c r="D47">
        <f>VLOOKUP(B47,lat_long!$A$2:$C$37,3,FALSE)</f>
        <v>-105.3166667</v>
      </c>
      <c r="E47" t="s">
        <v>88</v>
      </c>
      <c r="G47" t="b">
        <v>0</v>
      </c>
      <c r="H47" t="s">
        <v>131</v>
      </c>
      <c r="J47" t="s">
        <v>150</v>
      </c>
      <c r="K47" t="s">
        <v>90</v>
      </c>
      <c r="N47" t="s">
        <v>108</v>
      </c>
      <c r="O47" t="s">
        <v>92</v>
      </c>
      <c r="P47">
        <v>32.09459459</v>
      </c>
      <c r="Q47">
        <v>16.89189189</v>
      </c>
      <c r="T47">
        <v>10.135135139999999</v>
      </c>
      <c r="U47">
        <v>12.837837840000001</v>
      </c>
      <c r="X47" t="s">
        <v>109</v>
      </c>
      <c r="Y47">
        <v>12</v>
      </c>
      <c r="Z47">
        <v>12</v>
      </c>
      <c r="AD47">
        <v>199.5</v>
      </c>
      <c r="AE47">
        <v>0</v>
      </c>
      <c r="AF47" t="s">
        <v>125</v>
      </c>
      <c r="AG47">
        <v>339</v>
      </c>
      <c r="AH47">
        <v>339</v>
      </c>
      <c r="AI47">
        <v>112</v>
      </c>
      <c r="AK47" s="1">
        <v>1.52E-2</v>
      </c>
      <c r="AM47">
        <v>108</v>
      </c>
      <c r="AN47">
        <v>3.6278999999999999</v>
      </c>
      <c r="AO47">
        <v>1.39</v>
      </c>
      <c r="AP47">
        <v>1</v>
      </c>
      <c r="AQ47">
        <v>9</v>
      </c>
      <c r="AR47">
        <v>79</v>
      </c>
      <c r="AS47">
        <v>12</v>
      </c>
      <c r="AT47">
        <v>5.3</v>
      </c>
      <c r="AU47">
        <v>0.87</v>
      </c>
      <c r="AV47">
        <v>52.166666669999998</v>
      </c>
      <c r="AW47">
        <v>-105.3166667</v>
      </c>
      <c r="AX47" t="s">
        <v>111</v>
      </c>
      <c r="AY47" t="s">
        <v>96</v>
      </c>
      <c r="AZ47" t="b">
        <v>0</v>
      </c>
      <c r="BA47">
        <v>997.5</v>
      </c>
      <c r="BE47" t="s">
        <v>143</v>
      </c>
      <c r="BF47">
        <v>1.2999999520000001</v>
      </c>
      <c r="BG47">
        <v>383</v>
      </c>
      <c r="BH47">
        <v>10</v>
      </c>
      <c r="BI47">
        <v>56.5</v>
      </c>
      <c r="BJ47">
        <v>33.5</v>
      </c>
      <c r="BK47">
        <v>1.2999999520000001</v>
      </c>
      <c r="BL47">
        <v>383</v>
      </c>
      <c r="BM47" t="s">
        <v>150</v>
      </c>
      <c r="BN47">
        <v>1.3999999759999999</v>
      </c>
      <c r="BO47">
        <v>38.299999999999997</v>
      </c>
      <c r="BP47">
        <v>55</v>
      </c>
      <c r="BQ47">
        <v>12909</v>
      </c>
      <c r="BR47">
        <v>0.67893028099999997</v>
      </c>
      <c r="BS47" t="s">
        <v>97</v>
      </c>
      <c r="BT47" t="s">
        <v>133</v>
      </c>
      <c r="BU47" t="s">
        <v>131</v>
      </c>
      <c r="CB47" t="s">
        <v>100</v>
      </c>
      <c r="CC47" t="s">
        <v>131</v>
      </c>
      <c r="CD47" t="s">
        <v>131</v>
      </c>
      <c r="CE47">
        <v>0.5</v>
      </c>
      <c r="CF47">
        <v>7</v>
      </c>
      <c r="CG47">
        <v>3.75</v>
      </c>
      <c r="CH47">
        <v>0.14737927300000001</v>
      </c>
      <c r="CI47">
        <v>1.9828912359999999</v>
      </c>
      <c r="CJ47">
        <v>1.0651352540000001</v>
      </c>
    </row>
    <row r="48" spans="1:88" x14ac:dyDescent="0.25">
      <c r="A48" t="s">
        <v>141</v>
      </c>
      <c r="B48" t="s">
        <v>142</v>
      </c>
      <c r="C48">
        <f>VLOOKUP(B48,lat_long!$A$2:$C$37,2,FALSE)</f>
        <v>52.166666669999998</v>
      </c>
      <c r="D48">
        <f>VLOOKUP(B48,lat_long!$A$2:$C$37,3,FALSE)</f>
        <v>-105.3166667</v>
      </c>
      <c r="E48" t="s">
        <v>88</v>
      </c>
      <c r="G48" t="b">
        <v>0</v>
      </c>
      <c r="H48" t="s">
        <v>131</v>
      </c>
      <c r="J48" t="s">
        <v>150</v>
      </c>
      <c r="K48" t="s">
        <v>90</v>
      </c>
      <c r="N48" t="s">
        <v>108</v>
      </c>
      <c r="O48" t="s">
        <v>92</v>
      </c>
      <c r="P48">
        <v>43.918918920000003</v>
      </c>
      <c r="Q48">
        <v>23.31081081</v>
      </c>
      <c r="T48">
        <v>12.837837840000001</v>
      </c>
      <c r="U48">
        <v>10.472972970000001</v>
      </c>
      <c r="X48" t="s">
        <v>109</v>
      </c>
      <c r="Y48">
        <v>12</v>
      </c>
      <c r="Z48">
        <v>12</v>
      </c>
      <c r="AD48">
        <v>199.5</v>
      </c>
      <c r="AE48">
        <v>0</v>
      </c>
      <c r="AF48" t="s">
        <v>125</v>
      </c>
      <c r="AG48">
        <v>339</v>
      </c>
      <c r="AH48">
        <v>339</v>
      </c>
      <c r="AI48">
        <v>119</v>
      </c>
      <c r="AK48" s="1">
        <v>1.52E-2</v>
      </c>
      <c r="AM48">
        <v>108</v>
      </c>
      <c r="AN48">
        <v>3.6278999999999999</v>
      </c>
      <c r="AO48">
        <v>1.39</v>
      </c>
      <c r="AP48">
        <v>1</v>
      </c>
      <c r="AQ48">
        <v>9</v>
      </c>
      <c r="AR48">
        <v>79</v>
      </c>
      <c r="AS48">
        <v>12</v>
      </c>
      <c r="AT48">
        <v>5.3</v>
      </c>
      <c r="AU48">
        <v>0.87</v>
      </c>
      <c r="AV48">
        <v>52.166666669999998</v>
      </c>
      <c r="AW48">
        <v>-105.3166667</v>
      </c>
      <c r="AX48" t="s">
        <v>111</v>
      </c>
      <c r="AY48" t="s">
        <v>96</v>
      </c>
      <c r="AZ48" t="b">
        <v>0</v>
      </c>
      <c r="BA48">
        <v>997.5</v>
      </c>
      <c r="BE48" t="s">
        <v>143</v>
      </c>
      <c r="BF48">
        <v>1.2999999520000001</v>
      </c>
      <c r="BG48">
        <v>383</v>
      </c>
      <c r="BH48">
        <v>10</v>
      </c>
      <c r="BI48">
        <v>56.5</v>
      </c>
      <c r="BJ48">
        <v>33.5</v>
      </c>
      <c r="BK48">
        <v>1.2999999520000001</v>
      </c>
      <c r="BL48">
        <v>383</v>
      </c>
      <c r="BM48" t="s">
        <v>150</v>
      </c>
      <c r="BN48">
        <v>1.3999999759999999</v>
      </c>
      <c r="BO48">
        <v>38.299999999999997</v>
      </c>
      <c r="BP48">
        <v>55</v>
      </c>
      <c r="BQ48">
        <v>12909</v>
      </c>
      <c r="BR48">
        <v>0.67893028099999997</v>
      </c>
      <c r="BS48" t="s">
        <v>97</v>
      </c>
      <c r="BT48" t="s">
        <v>133</v>
      </c>
      <c r="BU48" t="s">
        <v>131</v>
      </c>
      <c r="CB48" t="s">
        <v>100</v>
      </c>
      <c r="CC48" t="s">
        <v>131</v>
      </c>
      <c r="CD48" t="s">
        <v>131</v>
      </c>
      <c r="CE48">
        <v>0.5</v>
      </c>
      <c r="CF48">
        <v>7</v>
      </c>
      <c r="CG48">
        <v>3.75</v>
      </c>
      <c r="CH48">
        <v>0.14737927300000001</v>
      </c>
      <c r="CI48">
        <v>1.9828912359999999</v>
      </c>
      <c r="CJ48">
        <v>1.0651352540000001</v>
      </c>
    </row>
    <row r="49" spans="1:88" x14ac:dyDescent="0.25">
      <c r="A49" t="s">
        <v>141</v>
      </c>
      <c r="B49" t="s">
        <v>142</v>
      </c>
      <c r="C49">
        <f>VLOOKUP(B49,lat_long!$A$2:$C$37,2,FALSE)</f>
        <v>52.166666669999998</v>
      </c>
      <c r="D49">
        <f>VLOOKUP(B49,lat_long!$A$2:$C$37,3,FALSE)</f>
        <v>-105.3166667</v>
      </c>
      <c r="E49" t="s">
        <v>88</v>
      </c>
      <c r="G49" t="b">
        <v>0</v>
      </c>
      <c r="H49" t="s">
        <v>131</v>
      </c>
      <c r="J49" t="s">
        <v>150</v>
      </c>
      <c r="K49" t="s">
        <v>90</v>
      </c>
      <c r="N49" t="s">
        <v>108</v>
      </c>
      <c r="O49" t="s">
        <v>92</v>
      </c>
      <c r="P49">
        <v>28.378378380000001</v>
      </c>
      <c r="Q49">
        <v>7.0945945950000002</v>
      </c>
      <c r="T49">
        <v>12.162162159999999</v>
      </c>
      <c r="U49">
        <v>4.3918918920000003</v>
      </c>
      <c r="X49" t="s">
        <v>109</v>
      </c>
      <c r="Y49">
        <v>12</v>
      </c>
      <c r="Z49">
        <v>12</v>
      </c>
      <c r="AD49">
        <v>199.5</v>
      </c>
      <c r="AE49">
        <v>0</v>
      </c>
      <c r="AF49" t="s">
        <v>125</v>
      </c>
      <c r="AG49">
        <v>339</v>
      </c>
      <c r="AH49">
        <v>339</v>
      </c>
      <c r="AI49">
        <v>126</v>
      </c>
      <c r="AK49" s="1">
        <v>1.52E-2</v>
      </c>
      <c r="AM49">
        <v>108</v>
      </c>
      <c r="AN49">
        <v>3.6278999999999999</v>
      </c>
      <c r="AO49">
        <v>1.39</v>
      </c>
      <c r="AP49">
        <v>1</v>
      </c>
      <c r="AQ49">
        <v>9</v>
      </c>
      <c r="AR49">
        <v>79</v>
      </c>
      <c r="AS49">
        <v>12</v>
      </c>
      <c r="AT49">
        <v>5.3</v>
      </c>
      <c r="AU49">
        <v>0.87</v>
      </c>
      <c r="AV49">
        <v>52.166666669999998</v>
      </c>
      <c r="AW49">
        <v>-105.3166667</v>
      </c>
      <c r="AX49" t="s">
        <v>111</v>
      </c>
      <c r="AY49" t="s">
        <v>96</v>
      </c>
      <c r="AZ49" t="b">
        <v>0</v>
      </c>
      <c r="BA49">
        <v>997.5</v>
      </c>
      <c r="BE49" t="s">
        <v>143</v>
      </c>
      <c r="BF49">
        <v>1.2999999520000001</v>
      </c>
      <c r="BG49">
        <v>383</v>
      </c>
      <c r="BH49">
        <v>10</v>
      </c>
      <c r="BI49">
        <v>56.5</v>
      </c>
      <c r="BJ49">
        <v>33.5</v>
      </c>
      <c r="BK49">
        <v>1.2999999520000001</v>
      </c>
      <c r="BL49">
        <v>383</v>
      </c>
      <c r="BM49" t="s">
        <v>150</v>
      </c>
      <c r="BN49">
        <v>1.3999999759999999</v>
      </c>
      <c r="BO49">
        <v>38.299999999999997</v>
      </c>
      <c r="BP49">
        <v>55</v>
      </c>
      <c r="BQ49">
        <v>12909</v>
      </c>
      <c r="BR49">
        <v>0.67893028099999997</v>
      </c>
      <c r="BS49" t="s">
        <v>97</v>
      </c>
      <c r="BT49" t="s">
        <v>133</v>
      </c>
      <c r="BU49" t="s">
        <v>131</v>
      </c>
      <c r="CB49" t="s">
        <v>100</v>
      </c>
      <c r="CC49" t="s">
        <v>131</v>
      </c>
      <c r="CD49" t="s">
        <v>131</v>
      </c>
      <c r="CE49">
        <v>0.5</v>
      </c>
      <c r="CF49">
        <v>7</v>
      </c>
      <c r="CG49">
        <v>3.75</v>
      </c>
      <c r="CH49">
        <v>0.14737927300000001</v>
      </c>
      <c r="CI49">
        <v>1.9828912359999999</v>
      </c>
      <c r="CJ49">
        <v>1.0651352540000001</v>
      </c>
    </row>
    <row r="50" spans="1:88" x14ac:dyDescent="0.25">
      <c r="A50" t="s">
        <v>141</v>
      </c>
      <c r="B50" t="s">
        <v>142</v>
      </c>
      <c r="C50">
        <f>VLOOKUP(B50,lat_long!$A$2:$C$37,2,FALSE)</f>
        <v>52.166666669999998</v>
      </c>
      <c r="D50">
        <f>VLOOKUP(B50,lat_long!$A$2:$C$37,3,FALSE)</f>
        <v>-105.3166667</v>
      </c>
      <c r="E50" t="s">
        <v>88</v>
      </c>
      <c r="G50" t="b">
        <v>0</v>
      </c>
      <c r="H50" t="s">
        <v>131</v>
      </c>
      <c r="J50" t="s">
        <v>150</v>
      </c>
      <c r="K50" t="s">
        <v>90</v>
      </c>
      <c r="N50" t="s">
        <v>108</v>
      </c>
      <c r="O50" t="s">
        <v>92</v>
      </c>
      <c r="P50">
        <v>29.729729729999999</v>
      </c>
      <c r="Q50">
        <v>4.0540540539999999</v>
      </c>
      <c r="T50">
        <v>8.7837837840000006</v>
      </c>
      <c r="U50">
        <v>3.7162162159999999</v>
      </c>
      <c r="X50" t="s">
        <v>109</v>
      </c>
      <c r="Y50">
        <v>12</v>
      </c>
      <c r="Z50">
        <v>12</v>
      </c>
      <c r="AD50">
        <v>199.5</v>
      </c>
      <c r="AE50">
        <v>0</v>
      </c>
      <c r="AF50" t="s">
        <v>125</v>
      </c>
      <c r="AG50">
        <v>339</v>
      </c>
      <c r="AH50">
        <v>339</v>
      </c>
      <c r="AI50">
        <v>133</v>
      </c>
      <c r="AK50" s="1">
        <v>1.52E-2</v>
      </c>
      <c r="AM50">
        <v>108</v>
      </c>
      <c r="AN50">
        <v>3.6278999999999999</v>
      </c>
      <c r="AO50">
        <v>1.39</v>
      </c>
      <c r="AP50">
        <v>1</v>
      </c>
      <c r="AQ50">
        <v>9</v>
      </c>
      <c r="AR50">
        <v>79</v>
      </c>
      <c r="AS50">
        <v>12</v>
      </c>
      <c r="AT50">
        <v>5.3</v>
      </c>
      <c r="AU50">
        <v>0.87</v>
      </c>
      <c r="AV50">
        <v>52.166666669999998</v>
      </c>
      <c r="AW50">
        <v>-105.3166667</v>
      </c>
      <c r="AX50" t="s">
        <v>111</v>
      </c>
      <c r="AY50" t="s">
        <v>96</v>
      </c>
      <c r="AZ50" t="b">
        <v>0</v>
      </c>
      <c r="BA50">
        <v>997.5</v>
      </c>
      <c r="BE50" t="s">
        <v>143</v>
      </c>
      <c r="BF50">
        <v>1.2999999520000001</v>
      </c>
      <c r="BG50">
        <v>383</v>
      </c>
      <c r="BH50">
        <v>10</v>
      </c>
      <c r="BI50">
        <v>56.5</v>
      </c>
      <c r="BJ50">
        <v>33.5</v>
      </c>
      <c r="BK50">
        <v>1.2999999520000001</v>
      </c>
      <c r="BL50">
        <v>383</v>
      </c>
      <c r="BM50" t="s">
        <v>150</v>
      </c>
      <c r="BN50">
        <v>1.3999999759999999</v>
      </c>
      <c r="BO50">
        <v>38.299999999999997</v>
      </c>
      <c r="BP50">
        <v>55</v>
      </c>
      <c r="BQ50">
        <v>12909</v>
      </c>
      <c r="BR50">
        <v>0.67893028099999997</v>
      </c>
      <c r="BS50" t="s">
        <v>97</v>
      </c>
      <c r="BT50" t="s">
        <v>133</v>
      </c>
      <c r="BU50" t="s">
        <v>131</v>
      </c>
      <c r="CB50" t="s">
        <v>100</v>
      </c>
      <c r="CC50" t="s">
        <v>131</v>
      </c>
      <c r="CD50" t="s">
        <v>131</v>
      </c>
      <c r="CE50">
        <v>0.5</v>
      </c>
      <c r="CF50">
        <v>7</v>
      </c>
      <c r="CG50">
        <v>3.75</v>
      </c>
      <c r="CH50">
        <v>0.14737927300000001</v>
      </c>
      <c r="CI50">
        <v>1.9828912359999999</v>
      </c>
      <c r="CJ50">
        <v>1.0651352540000001</v>
      </c>
    </row>
    <row r="51" spans="1:88" x14ac:dyDescent="0.25">
      <c r="A51" t="s">
        <v>141</v>
      </c>
      <c r="B51" t="s">
        <v>142</v>
      </c>
      <c r="C51">
        <f>VLOOKUP(B51,lat_long!$A$2:$C$37,2,FALSE)</f>
        <v>52.166666669999998</v>
      </c>
      <c r="D51">
        <f>VLOOKUP(B51,lat_long!$A$2:$C$37,3,FALSE)</f>
        <v>-105.3166667</v>
      </c>
      <c r="E51" t="s">
        <v>88</v>
      </c>
      <c r="G51" t="b">
        <v>0</v>
      </c>
      <c r="H51" t="s">
        <v>131</v>
      </c>
      <c r="J51" t="s">
        <v>150</v>
      </c>
      <c r="K51" t="s">
        <v>90</v>
      </c>
      <c r="N51" t="s">
        <v>108</v>
      </c>
      <c r="O51" t="s">
        <v>92</v>
      </c>
      <c r="P51">
        <v>44.932432429999999</v>
      </c>
      <c r="Q51">
        <v>33.445945950000002</v>
      </c>
      <c r="T51">
        <v>15.54054054</v>
      </c>
      <c r="U51">
        <v>6.7567567569999998</v>
      </c>
      <c r="X51" t="s">
        <v>109</v>
      </c>
      <c r="Y51">
        <v>12</v>
      </c>
      <c r="Z51">
        <v>12</v>
      </c>
      <c r="AD51">
        <v>199.5</v>
      </c>
      <c r="AE51">
        <v>0</v>
      </c>
      <c r="AF51" t="s">
        <v>125</v>
      </c>
      <c r="AG51">
        <v>339</v>
      </c>
      <c r="AH51">
        <v>339</v>
      </c>
      <c r="AI51">
        <v>140</v>
      </c>
      <c r="AK51" s="1">
        <v>1.52E-2</v>
      </c>
      <c r="AM51">
        <v>108</v>
      </c>
      <c r="AN51">
        <v>3.6278999999999999</v>
      </c>
      <c r="AO51">
        <v>1.39</v>
      </c>
      <c r="AP51">
        <v>1</v>
      </c>
      <c r="AQ51">
        <v>9</v>
      </c>
      <c r="AR51">
        <v>79</v>
      </c>
      <c r="AS51">
        <v>12</v>
      </c>
      <c r="AT51">
        <v>5.3</v>
      </c>
      <c r="AU51">
        <v>0.87</v>
      </c>
      <c r="AV51">
        <v>52.166666669999998</v>
      </c>
      <c r="AW51">
        <v>-105.3166667</v>
      </c>
      <c r="AX51" t="s">
        <v>111</v>
      </c>
      <c r="AY51" t="s">
        <v>96</v>
      </c>
      <c r="AZ51" t="b">
        <v>0</v>
      </c>
      <c r="BA51">
        <v>997.5</v>
      </c>
      <c r="BE51" t="s">
        <v>143</v>
      </c>
      <c r="BF51">
        <v>1.2999999520000001</v>
      </c>
      <c r="BG51">
        <v>383</v>
      </c>
      <c r="BH51">
        <v>10</v>
      </c>
      <c r="BI51">
        <v>56.5</v>
      </c>
      <c r="BJ51">
        <v>33.5</v>
      </c>
      <c r="BK51">
        <v>1.2999999520000001</v>
      </c>
      <c r="BL51">
        <v>383</v>
      </c>
      <c r="BM51" t="s">
        <v>150</v>
      </c>
      <c r="BN51">
        <v>1.3999999759999999</v>
      </c>
      <c r="BO51">
        <v>38.299999999999997</v>
      </c>
      <c r="BP51">
        <v>55</v>
      </c>
      <c r="BQ51">
        <v>12909</v>
      </c>
      <c r="BR51">
        <v>0.67893028099999997</v>
      </c>
      <c r="BS51" t="s">
        <v>97</v>
      </c>
      <c r="BT51" t="s">
        <v>133</v>
      </c>
      <c r="BU51" t="s">
        <v>131</v>
      </c>
      <c r="CB51" t="s">
        <v>100</v>
      </c>
      <c r="CC51" t="s">
        <v>131</v>
      </c>
      <c r="CD51" t="s">
        <v>131</v>
      </c>
      <c r="CE51">
        <v>0.5</v>
      </c>
      <c r="CF51">
        <v>7</v>
      </c>
      <c r="CG51">
        <v>3.75</v>
      </c>
      <c r="CH51">
        <v>0.14737927300000001</v>
      </c>
      <c r="CI51">
        <v>1.9828912359999999</v>
      </c>
      <c r="CJ51">
        <v>1.0651352540000001</v>
      </c>
    </row>
    <row r="52" spans="1:88" x14ac:dyDescent="0.25">
      <c r="A52" t="s">
        <v>141</v>
      </c>
      <c r="B52" t="s">
        <v>142</v>
      </c>
      <c r="C52">
        <f>VLOOKUP(B52,lat_long!$A$2:$C$37,2,FALSE)</f>
        <v>52.166666669999998</v>
      </c>
      <c r="D52">
        <f>VLOOKUP(B52,lat_long!$A$2:$C$37,3,FALSE)</f>
        <v>-105.3166667</v>
      </c>
      <c r="E52" t="s">
        <v>88</v>
      </c>
      <c r="G52" t="b">
        <v>0</v>
      </c>
      <c r="H52" t="s">
        <v>131</v>
      </c>
      <c r="J52" t="s">
        <v>150</v>
      </c>
      <c r="K52" t="s">
        <v>90</v>
      </c>
      <c r="N52" t="s">
        <v>108</v>
      </c>
      <c r="O52" t="s">
        <v>92</v>
      </c>
      <c r="P52">
        <v>17.90540541</v>
      </c>
      <c r="Q52">
        <v>14.18918919</v>
      </c>
      <c r="T52">
        <v>6.0810810809999998</v>
      </c>
      <c r="U52">
        <v>4.3918918920000003</v>
      </c>
      <c r="X52" t="s">
        <v>109</v>
      </c>
      <c r="Y52">
        <v>12</v>
      </c>
      <c r="Z52">
        <v>12</v>
      </c>
      <c r="AD52">
        <v>199.5</v>
      </c>
      <c r="AE52">
        <v>0</v>
      </c>
      <c r="AF52" t="s">
        <v>125</v>
      </c>
      <c r="AG52">
        <v>339</v>
      </c>
      <c r="AH52">
        <v>339</v>
      </c>
      <c r="AI52">
        <v>147</v>
      </c>
      <c r="AK52" s="1">
        <v>1.52E-2</v>
      </c>
      <c r="AM52">
        <v>108</v>
      </c>
      <c r="AN52">
        <v>3.6278999999999999</v>
      </c>
      <c r="AO52">
        <v>1.39</v>
      </c>
      <c r="AP52">
        <v>1</v>
      </c>
      <c r="AQ52">
        <v>9</v>
      </c>
      <c r="AR52">
        <v>79</v>
      </c>
      <c r="AS52">
        <v>12</v>
      </c>
      <c r="AT52">
        <v>5.3</v>
      </c>
      <c r="AU52">
        <v>0.87</v>
      </c>
      <c r="AV52">
        <v>52.166666669999998</v>
      </c>
      <c r="AW52">
        <v>-105.3166667</v>
      </c>
      <c r="AX52" t="s">
        <v>111</v>
      </c>
      <c r="AY52" t="s">
        <v>96</v>
      </c>
      <c r="AZ52" t="b">
        <v>0</v>
      </c>
      <c r="BA52">
        <v>997.5</v>
      </c>
      <c r="BE52" t="s">
        <v>143</v>
      </c>
      <c r="BF52">
        <v>1.2999999520000001</v>
      </c>
      <c r="BG52">
        <v>383</v>
      </c>
      <c r="BH52">
        <v>10</v>
      </c>
      <c r="BI52">
        <v>56.5</v>
      </c>
      <c r="BJ52">
        <v>33.5</v>
      </c>
      <c r="BK52">
        <v>1.2999999520000001</v>
      </c>
      <c r="BL52">
        <v>383</v>
      </c>
      <c r="BM52" t="s">
        <v>150</v>
      </c>
      <c r="BN52">
        <v>1.3999999759999999</v>
      </c>
      <c r="BO52">
        <v>38.299999999999997</v>
      </c>
      <c r="BP52">
        <v>55</v>
      </c>
      <c r="BQ52">
        <v>12909</v>
      </c>
      <c r="BR52">
        <v>0.67893028099999997</v>
      </c>
      <c r="BS52" t="s">
        <v>97</v>
      </c>
      <c r="BT52" t="s">
        <v>133</v>
      </c>
      <c r="BU52" t="s">
        <v>131</v>
      </c>
      <c r="CB52" t="s">
        <v>100</v>
      </c>
      <c r="CC52" t="s">
        <v>131</v>
      </c>
      <c r="CD52" t="s">
        <v>131</v>
      </c>
      <c r="CE52">
        <v>0.5</v>
      </c>
      <c r="CF52">
        <v>7</v>
      </c>
      <c r="CG52">
        <v>3.75</v>
      </c>
      <c r="CH52">
        <v>0.14737927300000001</v>
      </c>
      <c r="CI52">
        <v>1.9828912359999999</v>
      </c>
      <c r="CJ52">
        <v>1.0651352540000001</v>
      </c>
    </row>
    <row r="53" spans="1:88" x14ac:dyDescent="0.25">
      <c r="A53" t="s">
        <v>141</v>
      </c>
      <c r="B53" t="s">
        <v>142</v>
      </c>
      <c r="C53">
        <f>VLOOKUP(B53,lat_long!$A$2:$C$37,2,FALSE)</f>
        <v>52.166666669999998</v>
      </c>
      <c r="D53">
        <f>VLOOKUP(B53,lat_long!$A$2:$C$37,3,FALSE)</f>
        <v>-105.3166667</v>
      </c>
      <c r="E53" t="s">
        <v>88</v>
      </c>
      <c r="G53" t="b">
        <v>0</v>
      </c>
      <c r="H53" t="s">
        <v>131</v>
      </c>
      <c r="J53" t="s">
        <v>150</v>
      </c>
      <c r="K53" t="s">
        <v>90</v>
      </c>
      <c r="N53" t="s">
        <v>108</v>
      </c>
      <c r="O53" t="s">
        <v>92</v>
      </c>
      <c r="P53">
        <v>5.58</v>
      </c>
      <c r="Q53">
        <v>3.7</v>
      </c>
      <c r="Y53">
        <v>12</v>
      </c>
      <c r="Z53">
        <v>12</v>
      </c>
      <c r="AA53" t="b">
        <v>1</v>
      </c>
      <c r="AB53" t="s">
        <v>127</v>
      </c>
      <c r="AD53">
        <v>199.5</v>
      </c>
      <c r="AE53">
        <v>0</v>
      </c>
      <c r="AF53" t="s">
        <v>125</v>
      </c>
      <c r="AG53">
        <v>339</v>
      </c>
      <c r="AH53">
        <v>339</v>
      </c>
      <c r="AI53">
        <v>152</v>
      </c>
      <c r="AK53" s="1">
        <v>1.52E-2</v>
      </c>
      <c r="AM53">
        <v>108</v>
      </c>
      <c r="AN53">
        <v>3.6278999999999999</v>
      </c>
      <c r="AO53">
        <v>1.39</v>
      </c>
      <c r="AP53">
        <v>1</v>
      </c>
      <c r="AQ53">
        <v>9</v>
      </c>
      <c r="AR53">
        <v>79</v>
      </c>
      <c r="AS53">
        <v>12</v>
      </c>
      <c r="AT53">
        <v>5.3</v>
      </c>
      <c r="AU53">
        <v>0.87</v>
      </c>
      <c r="AV53">
        <v>52.166666669999998</v>
      </c>
      <c r="AW53">
        <v>-105.3166667</v>
      </c>
      <c r="AX53" t="s">
        <v>111</v>
      </c>
      <c r="AY53" t="s">
        <v>96</v>
      </c>
      <c r="AZ53" t="b">
        <v>0</v>
      </c>
      <c r="BA53">
        <v>997.5</v>
      </c>
      <c r="BE53" t="s">
        <v>143</v>
      </c>
      <c r="BF53">
        <v>1.2999999520000001</v>
      </c>
      <c r="BG53">
        <v>383</v>
      </c>
      <c r="BH53">
        <v>10</v>
      </c>
      <c r="BI53">
        <v>56.5</v>
      </c>
      <c r="BJ53">
        <v>33.5</v>
      </c>
      <c r="BK53">
        <v>1.2999999520000001</v>
      </c>
      <c r="BL53">
        <v>383</v>
      </c>
      <c r="BM53" t="s">
        <v>150</v>
      </c>
      <c r="BN53">
        <v>1.3999999759999999</v>
      </c>
      <c r="BO53">
        <v>38.299999999999997</v>
      </c>
      <c r="BP53">
        <v>55</v>
      </c>
      <c r="BQ53">
        <v>12909</v>
      </c>
      <c r="BR53">
        <v>0.67893028099999997</v>
      </c>
      <c r="BS53" t="s">
        <v>97</v>
      </c>
      <c r="BT53" t="s">
        <v>133</v>
      </c>
      <c r="BU53" t="s">
        <v>131</v>
      </c>
      <c r="CB53" t="s">
        <v>100</v>
      </c>
      <c r="CC53" t="s">
        <v>131</v>
      </c>
      <c r="CD53" t="s">
        <v>131</v>
      </c>
      <c r="CE53">
        <v>0.5</v>
      </c>
      <c r="CF53">
        <v>7</v>
      </c>
      <c r="CG53">
        <v>3.75</v>
      </c>
      <c r="CH53">
        <v>0.14737927300000001</v>
      </c>
      <c r="CI53">
        <v>1.9828912359999999</v>
      </c>
      <c r="CJ53">
        <v>1.0651352540000001</v>
      </c>
    </row>
    <row r="54" spans="1:88" x14ac:dyDescent="0.25">
      <c r="A54" t="s">
        <v>141</v>
      </c>
      <c r="B54" t="s">
        <v>142</v>
      </c>
      <c r="C54">
        <f>VLOOKUP(B54,lat_long!$A$2:$C$37,2,FALSE)</f>
        <v>52.166666669999998</v>
      </c>
      <c r="D54">
        <f>VLOOKUP(B54,lat_long!$A$2:$C$37,3,FALSE)</f>
        <v>-105.3166667</v>
      </c>
      <c r="E54" t="s">
        <v>88</v>
      </c>
      <c r="G54" t="b">
        <v>0</v>
      </c>
      <c r="H54" t="s">
        <v>151</v>
      </c>
      <c r="K54" t="s">
        <v>90</v>
      </c>
      <c r="N54" t="s">
        <v>108</v>
      </c>
      <c r="O54" t="s">
        <v>92</v>
      </c>
      <c r="P54">
        <v>1.28</v>
      </c>
      <c r="Q54">
        <v>1.1299999999999999</v>
      </c>
      <c r="Y54">
        <v>12</v>
      </c>
      <c r="Z54">
        <v>12</v>
      </c>
      <c r="AA54" t="b">
        <v>1</v>
      </c>
      <c r="AB54" t="s">
        <v>127</v>
      </c>
      <c r="AD54">
        <v>199.5</v>
      </c>
      <c r="AE54">
        <v>0</v>
      </c>
      <c r="AF54" t="s">
        <v>125</v>
      </c>
      <c r="AG54">
        <v>339</v>
      </c>
      <c r="AH54">
        <v>339</v>
      </c>
      <c r="AI54">
        <v>152</v>
      </c>
      <c r="AK54" s="1">
        <v>1.52E-2</v>
      </c>
      <c r="AM54">
        <v>108</v>
      </c>
      <c r="AN54">
        <v>3.6278999999999999</v>
      </c>
      <c r="AO54">
        <v>1.39</v>
      </c>
      <c r="AP54">
        <v>1</v>
      </c>
      <c r="AQ54">
        <v>9</v>
      </c>
      <c r="AR54">
        <v>79</v>
      </c>
      <c r="AS54">
        <v>12</v>
      </c>
      <c r="AT54">
        <v>5.3</v>
      </c>
      <c r="AU54">
        <v>0.87</v>
      </c>
      <c r="AV54">
        <v>52.166666669999998</v>
      </c>
      <c r="AW54">
        <v>-105.3166667</v>
      </c>
      <c r="AX54" t="s">
        <v>111</v>
      </c>
      <c r="AY54" t="s">
        <v>96</v>
      </c>
      <c r="AZ54" t="b">
        <v>0</v>
      </c>
      <c r="BA54">
        <v>997.5</v>
      </c>
      <c r="BE54" t="s">
        <v>143</v>
      </c>
      <c r="BF54">
        <v>1.2999999520000001</v>
      </c>
      <c r="BG54">
        <v>383</v>
      </c>
      <c r="BH54">
        <v>10</v>
      </c>
      <c r="BI54">
        <v>56.5</v>
      </c>
      <c r="BJ54">
        <v>33.5</v>
      </c>
      <c r="BK54">
        <v>1.2999999520000001</v>
      </c>
      <c r="BL54">
        <v>383</v>
      </c>
      <c r="BN54">
        <v>1.3999999759999999</v>
      </c>
      <c r="BO54">
        <v>38.299999999999997</v>
      </c>
      <c r="BP54">
        <v>55</v>
      </c>
      <c r="BQ54">
        <v>12909</v>
      </c>
      <c r="BR54">
        <v>0.67893028099999997</v>
      </c>
      <c r="BS54" t="s">
        <v>97</v>
      </c>
      <c r="BT54" t="s">
        <v>133</v>
      </c>
      <c r="BU54" t="s">
        <v>151</v>
      </c>
      <c r="CB54" t="s">
        <v>100</v>
      </c>
      <c r="CC54" t="s">
        <v>151</v>
      </c>
      <c r="CD54" t="s">
        <v>151</v>
      </c>
      <c r="CE54">
        <v>1</v>
      </c>
      <c r="CF54">
        <v>80</v>
      </c>
      <c r="CG54">
        <v>40.5</v>
      </c>
      <c r="CH54">
        <v>0.400058674</v>
      </c>
      <c r="CI54">
        <v>2.2300824829999999</v>
      </c>
      <c r="CJ54">
        <v>1.315070578</v>
      </c>
    </row>
    <row r="55" spans="1:88" x14ac:dyDescent="0.25">
      <c r="A55" t="s">
        <v>141</v>
      </c>
      <c r="B55" t="s">
        <v>142</v>
      </c>
      <c r="C55">
        <f>VLOOKUP(B55,lat_long!$A$2:$C$37,2,FALSE)</f>
        <v>52.166666669999998</v>
      </c>
      <c r="D55">
        <f>VLOOKUP(B55,lat_long!$A$2:$C$37,3,FALSE)</f>
        <v>-105.3166667</v>
      </c>
      <c r="E55" t="s">
        <v>88</v>
      </c>
      <c r="G55" t="b">
        <v>0</v>
      </c>
      <c r="H55" t="s">
        <v>152</v>
      </c>
      <c r="K55" t="s">
        <v>90</v>
      </c>
      <c r="N55" t="s">
        <v>108</v>
      </c>
      <c r="O55" t="s">
        <v>92</v>
      </c>
      <c r="P55">
        <v>0.83</v>
      </c>
      <c r="Q55">
        <v>0.82</v>
      </c>
      <c r="Y55">
        <v>12</v>
      </c>
      <c r="Z55">
        <v>12</v>
      </c>
      <c r="AA55" t="b">
        <v>0</v>
      </c>
      <c r="AB55" t="s">
        <v>110</v>
      </c>
      <c r="AD55">
        <v>199.5</v>
      </c>
      <c r="AE55">
        <v>0</v>
      </c>
      <c r="AF55" t="s">
        <v>125</v>
      </c>
      <c r="AG55">
        <v>339</v>
      </c>
      <c r="AH55">
        <v>339</v>
      </c>
      <c r="AI55">
        <v>152</v>
      </c>
      <c r="AK55" s="1">
        <v>1.52E-2</v>
      </c>
      <c r="AM55">
        <v>108</v>
      </c>
      <c r="AN55">
        <v>3.6278999999999999</v>
      </c>
      <c r="AO55">
        <v>1.39</v>
      </c>
      <c r="AP55">
        <v>1</v>
      </c>
      <c r="AQ55">
        <v>9</v>
      </c>
      <c r="AR55">
        <v>79</v>
      </c>
      <c r="AS55">
        <v>12</v>
      </c>
      <c r="AT55">
        <v>5.3</v>
      </c>
      <c r="AU55">
        <v>0.87</v>
      </c>
      <c r="AV55">
        <v>52.166666669999998</v>
      </c>
      <c r="AW55">
        <v>-105.3166667</v>
      </c>
      <c r="AX55" t="s">
        <v>111</v>
      </c>
      <c r="AY55" t="s">
        <v>96</v>
      </c>
      <c r="AZ55" t="b">
        <v>0</v>
      </c>
      <c r="BA55">
        <v>997.5</v>
      </c>
      <c r="BE55" t="s">
        <v>143</v>
      </c>
      <c r="BF55">
        <v>1.2999999520000001</v>
      </c>
      <c r="BG55">
        <v>383</v>
      </c>
      <c r="BH55">
        <v>10</v>
      </c>
      <c r="BI55">
        <v>56.5</v>
      </c>
      <c r="BJ55">
        <v>33.5</v>
      </c>
      <c r="BK55">
        <v>1.2999999520000001</v>
      </c>
      <c r="BL55">
        <v>383</v>
      </c>
      <c r="BN55">
        <v>1.3999999759999999</v>
      </c>
      <c r="BO55">
        <v>38.299999999999997</v>
      </c>
      <c r="BP55">
        <v>55</v>
      </c>
      <c r="BQ55">
        <v>12909</v>
      </c>
      <c r="BR55">
        <v>0.67893028099999997</v>
      </c>
      <c r="BS55" t="s">
        <v>97</v>
      </c>
      <c r="BT55" t="s">
        <v>98</v>
      </c>
      <c r="BW55" t="s">
        <v>152</v>
      </c>
      <c r="CB55" t="s">
        <v>146</v>
      </c>
      <c r="CC55" t="s">
        <v>152</v>
      </c>
      <c r="CD55" t="s">
        <v>152</v>
      </c>
      <c r="CE55">
        <v>0.4</v>
      </c>
      <c r="CF55">
        <v>70</v>
      </c>
      <c r="CG55">
        <v>35.200000000000003</v>
      </c>
      <c r="CH55">
        <v>2</v>
      </c>
      <c r="CI55">
        <v>10</v>
      </c>
      <c r="CJ55">
        <v>6</v>
      </c>
    </row>
    <row r="56" spans="1:88" x14ac:dyDescent="0.25">
      <c r="A56" t="s">
        <v>141</v>
      </c>
      <c r="B56" t="s">
        <v>142</v>
      </c>
      <c r="C56">
        <f>VLOOKUP(B56,lat_long!$A$2:$C$37,2,FALSE)</f>
        <v>52.166666669999998</v>
      </c>
      <c r="D56">
        <f>VLOOKUP(B56,lat_long!$A$2:$C$37,3,FALSE)</f>
        <v>-105.3166667</v>
      </c>
      <c r="E56" t="s">
        <v>88</v>
      </c>
      <c r="G56" t="b">
        <v>0</v>
      </c>
      <c r="H56" t="s">
        <v>153</v>
      </c>
      <c r="K56" t="s">
        <v>90</v>
      </c>
      <c r="N56" t="s">
        <v>108</v>
      </c>
      <c r="O56" t="s">
        <v>92</v>
      </c>
      <c r="P56">
        <v>0.82</v>
      </c>
      <c r="Q56">
        <v>0.83</v>
      </c>
      <c r="Y56">
        <v>12</v>
      </c>
      <c r="Z56">
        <v>12</v>
      </c>
      <c r="AA56" t="b">
        <v>0</v>
      </c>
      <c r="AB56" t="s">
        <v>110</v>
      </c>
      <c r="AD56">
        <v>199.5</v>
      </c>
      <c r="AE56">
        <v>0</v>
      </c>
      <c r="AF56" t="s">
        <v>125</v>
      </c>
      <c r="AG56">
        <v>339</v>
      </c>
      <c r="AH56">
        <v>339</v>
      </c>
      <c r="AI56">
        <v>152</v>
      </c>
      <c r="AK56" s="1">
        <v>1.52E-2</v>
      </c>
      <c r="AM56">
        <v>108</v>
      </c>
      <c r="AN56">
        <v>3.6278999999999999</v>
      </c>
      <c r="AO56">
        <v>1.39</v>
      </c>
      <c r="AP56">
        <v>1</v>
      </c>
      <c r="AQ56">
        <v>9</v>
      </c>
      <c r="AR56">
        <v>79</v>
      </c>
      <c r="AS56">
        <v>12</v>
      </c>
      <c r="AT56">
        <v>5.3</v>
      </c>
      <c r="AU56">
        <v>0.87</v>
      </c>
      <c r="AV56">
        <v>52.166666669999998</v>
      </c>
      <c r="AW56">
        <v>-105.3166667</v>
      </c>
      <c r="AX56" t="s">
        <v>111</v>
      </c>
      <c r="AY56" t="s">
        <v>96</v>
      </c>
      <c r="AZ56" t="b">
        <v>0</v>
      </c>
      <c r="BA56">
        <v>997.5</v>
      </c>
      <c r="BE56" t="s">
        <v>143</v>
      </c>
      <c r="BF56">
        <v>1.2999999520000001</v>
      </c>
      <c r="BG56">
        <v>383</v>
      </c>
      <c r="BH56">
        <v>10</v>
      </c>
      <c r="BI56">
        <v>56.5</v>
      </c>
      <c r="BJ56">
        <v>33.5</v>
      </c>
      <c r="BK56">
        <v>1.2999999520000001</v>
      </c>
      <c r="BL56">
        <v>383</v>
      </c>
      <c r="BN56">
        <v>1.3999999759999999</v>
      </c>
      <c r="BO56">
        <v>38.299999999999997</v>
      </c>
      <c r="BP56">
        <v>55</v>
      </c>
      <c r="BQ56">
        <v>12909</v>
      </c>
      <c r="BR56">
        <v>0.67893028099999997</v>
      </c>
      <c r="BS56" t="s">
        <v>97</v>
      </c>
      <c r="BT56" t="s">
        <v>98</v>
      </c>
      <c r="BW56" t="s">
        <v>153</v>
      </c>
      <c r="CB56" t="s">
        <v>146</v>
      </c>
      <c r="CC56" t="s">
        <v>153</v>
      </c>
      <c r="CD56" t="s">
        <v>153</v>
      </c>
      <c r="CE56">
        <v>1</v>
      </c>
      <c r="CF56">
        <v>110</v>
      </c>
      <c r="CG56">
        <v>55.5</v>
      </c>
      <c r="CH56">
        <v>1</v>
      </c>
      <c r="CI56">
        <v>15</v>
      </c>
      <c r="CJ56">
        <v>8</v>
      </c>
    </row>
    <row r="57" spans="1:88" x14ac:dyDescent="0.25">
      <c r="A57" t="s">
        <v>154</v>
      </c>
      <c r="B57" t="s">
        <v>155</v>
      </c>
      <c r="C57">
        <f>VLOOKUP(B57,lat_long!$A$2:$C$37,2,FALSE)</f>
        <v>52.166666669999998</v>
      </c>
      <c r="D57">
        <f>VLOOKUP(B57,lat_long!$A$2:$C$37,3,FALSE)</f>
        <v>-105.3166667</v>
      </c>
      <c r="E57" t="s">
        <v>88</v>
      </c>
      <c r="G57" t="b">
        <v>0</v>
      </c>
      <c r="H57" t="s">
        <v>131</v>
      </c>
      <c r="J57" t="s">
        <v>150</v>
      </c>
      <c r="K57" t="s">
        <v>90</v>
      </c>
      <c r="N57" t="s">
        <v>108</v>
      </c>
      <c r="O57" t="s">
        <v>92</v>
      </c>
      <c r="P57">
        <v>185.82677169999999</v>
      </c>
      <c r="Q57">
        <v>438.09523810000002</v>
      </c>
      <c r="T57">
        <v>26.124650519999999</v>
      </c>
      <c r="U57">
        <v>46.213943069999999</v>
      </c>
      <c r="X57" t="s">
        <v>109</v>
      </c>
      <c r="AA57" t="b">
        <v>1</v>
      </c>
      <c r="AB57" t="s">
        <v>127</v>
      </c>
      <c r="AD57">
        <v>200</v>
      </c>
      <c r="AE57">
        <v>0</v>
      </c>
      <c r="AF57" t="s">
        <v>125</v>
      </c>
      <c r="AG57">
        <v>180.53221289999999</v>
      </c>
      <c r="AH57">
        <v>180.53221289999999</v>
      </c>
      <c r="AI57">
        <v>180</v>
      </c>
      <c r="AN57">
        <v>3.6278999999999999</v>
      </c>
      <c r="AO57">
        <v>1.39</v>
      </c>
      <c r="AP57">
        <v>1</v>
      </c>
      <c r="AQ57">
        <v>9</v>
      </c>
      <c r="AR57">
        <v>79</v>
      </c>
      <c r="AS57">
        <v>12</v>
      </c>
      <c r="AT57">
        <v>5.3</v>
      </c>
      <c r="AU57">
        <v>0.87</v>
      </c>
      <c r="AV57">
        <v>52.166666669999998</v>
      </c>
      <c r="AW57">
        <v>-105.3166667</v>
      </c>
      <c r="AX57" t="s">
        <v>111</v>
      </c>
      <c r="AY57" t="s">
        <v>96</v>
      </c>
      <c r="AZ57" t="b">
        <v>0</v>
      </c>
      <c r="BA57">
        <v>1000</v>
      </c>
      <c r="BC57">
        <v>2</v>
      </c>
      <c r="BE57" t="s">
        <v>143</v>
      </c>
      <c r="BF57">
        <v>1.2999999520000001</v>
      </c>
      <c r="BG57">
        <v>383</v>
      </c>
      <c r="BK57">
        <v>28.9</v>
      </c>
      <c r="BL57">
        <v>383</v>
      </c>
      <c r="BM57" t="s">
        <v>150</v>
      </c>
      <c r="BN57">
        <v>1.3999999759999999</v>
      </c>
      <c r="BO57">
        <v>38.299999999999997</v>
      </c>
      <c r="BP57">
        <v>55</v>
      </c>
      <c r="BQ57">
        <v>12909</v>
      </c>
      <c r="BR57">
        <v>0.67893028099999997</v>
      </c>
      <c r="BS57" t="s">
        <v>97</v>
      </c>
      <c r="BT57" t="s">
        <v>133</v>
      </c>
      <c r="BU57" t="s">
        <v>131</v>
      </c>
      <c r="CB57" t="s">
        <v>100</v>
      </c>
      <c r="CC57" t="s">
        <v>131</v>
      </c>
      <c r="CD57" t="s">
        <v>131</v>
      </c>
      <c r="CE57">
        <v>0.5</v>
      </c>
      <c r="CF57">
        <v>7</v>
      </c>
      <c r="CG57">
        <v>3.75</v>
      </c>
      <c r="CH57">
        <v>0.14737927300000001</v>
      </c>
      <c r="CI57">
        <v>1.9828912359999999</v>
      </c>
      <c r="CJ57">
        <v>1.0651352540000001</v>
      </c>
    </row>
    <row r="58" spans="1:88" x14ac:dyDescent="0.25">
      <c r="A58" t="s">
        <v>156</v>
      </c>
      <c r="B58" t="s">
        <v>157</v>
      </c>
      <c r="C58">
        <f>VLOOKUP(B58,lat_long!$A$2:$C$37,2,FALSE)</f>
        <v>-33.611111110000003</v>
      </c>
      <c r="D58">
        <f>VLOOKUP(B58,lat_long!$A$2:$C$37,3,FALSE)</f>
        <v>150.7406944</v>
      </c>
      <c r="E58" t="s">
        <v>88</v>
      </c>
      <c r="G58" t="b">
        <v>0</v>
      </c>
      <c r="H58" t="s">
        <v>115</v>
      </c>
      <c r="I58" t="s">
        <v>158</v>
      </c>
      <c r="K58" t="s">
        <v>159</v>
      </c>
      <c r="L58" t="s">
        <v>160</v>
      </c>
      <c r="M58" t="s">
        <v>124</v>
      </c>
      <c r="N58" t="s">
        <v>108</v>
      </c>
      <c r="O58" t="s">
        <v>92</v>
      </c>
      <c r="P58">
        <v>36.6255144</v>
      </c>
      <c r="Q58">
        <v>13.3744856</v>
      </c>
      <c r="T58">
        <v>7.8189300409999998</v>
      </c>
      <c r="U58">
        <v>3.4979423870000002</v>
      </c>
      <c r="X58" t="s">
        <v>109</v>
      </c>
      <c r="Y58">
        <v>16</v>
      </c>
      <c r="Z58">
        <v>16</v>
      </c>
      <c r="AA58" t="b">
        <v>1</v>
      </c>
      <c r="AB58" t="s">
        <v>127</v>
      </c>
      <c r="AC58" s="1">
        <v>1.2999999999999999E-2</v>
      </c>
      <c r="AE58" t="s">
        <v>161</v>
      </c>
      <c r="AF58" t="s">
        <v>94</v>
      </c>
      <c r="AG58">
        <v>101.6778523</v>
      </c>
      <c r="AH58">
        <v>101.6778523</v>
      </c>
      <c r="AI58">
        <v>365</v>
      </c>
      <c r="AK58">
        <v>16.100000000000001</v>
      </c>
      <c r="AN58">
        <v>2.1</v>
      </c>
      <c r="AO58">
        <v>1.4</v>
      </c>
      <c r="AP58">
        <v>1</v>
      </c>
      <c r="AQ58">
        <v>11</v>
      </c>
      <c r="AR58">
        <v>79</v>
      </c>
      <c r="AS58">
        <v>10</v>
      </c>
      <c r="AT58">
        <v>6.4</v>
      </c>
      <c r="AU58">
        <v>0.5</v>
      </c>
      <c r="AV58">
        <v>-33.611111110000003</v>
      </c>
      <c r="AW58">
        <v>150.7406944</v>
      </c>
      <c r="AX58" t="s">
        <v>111</v>
      </c>
      <c r="AY58" t="s">
        <v>96</v>
      </c>
      <c r="AZ58" t="b">
        <v>1</v>
      </c>
      <c r="BA58">
        <v>1600</v>
      </c>
      <c r="BE58" t="s">
        <v>112</v>
      </c>
      <c r="BF58">
        <v>17.200000760000002</v>
      </c>
      <c r="BG58">
        <v>894</v>
      </c>
      <c r="BH58">
        <v>60</v>
      </c>
      <c r="BI58">
        <v>25</v>
      </c>
      <c r="BJ58">
        <v>10</v>
      </c>
      <c r="BK58">
        <v>17.200000760000002</v>
      </c>
      <c r="BL58">
        <v>894</v>
      </c>
      <c r="BM58" t="s">
        <v>158</v>
      </c>
      <c r="BN58">
        <v>17.200000760000002</v>
      </c>
      <c r="BO58">
        <v>89.4</v>
      </c>
      <c r="BP58">
        <v>34</v>
      </c>
      <c r="BQ58">
        <v>4501</v>
      </c>
      <c r="BR58">
        <v>0.35421755999999999</v>
      </c>
      <c r="BS58" t="s">
        <v>115</v>
      </c>
      <c r="CB58" t="s">
        <v>117</v>
      </c>
      <c r="CC58" t="s">
        <v>115</v>
      </c>
      <c r="CD58" t="s">
        <v>115</v>
      </c>
      <c r="CE58">
        <v>0.1</v>
      </c>
      <c r="CF58">
        <v>5</v>
      </c>
      <c r="CG58">
        <v>2.5499999999999998</v>
      </c>
      <c r="CH58">
        <v>3.285474E-3</v>
      </c>
      <c r="CI58">
        <v>0.12356724400000001</v>
      </c>
      <c r="CJ58">
        <v>6.3426359000000002E-2</v>
      </c>
    </row>
    <row r="59" spans="1:88" x14ac:dyDescent="0.25">
      <c r="A59" t="s">
        <v>156</v>
      </c>
      <c r="B59" t="s">
        <v>157</v>
      </c>
      <c r="C59">
        <f>VLOOKUP(B59,lat_long!$A$2:$C$37,2,FALSE)</f>
        <v>-33.611111110000003</v>
      </c>
      <c r="D59">
        <f>VLOOKUP(B59,lat_long!$A$2:$C$37,3,FALSE)</f>
        <v>150.7406944</v>
      </c>
      <c r="E59" t="s">
        <v>88</v>
      </c>
      <c r="G59" t="b">
        <v>0</v>
      </c>
      <c r="H59" t="s">
        <v>162</v>
      </c>
      <c r="K59" t="s">
        <v>163</v>
      </c>
      <c r="L59" t="s">
        <v>160</v>
      </c>
      <c r="M59" t="s">
        <v>124</v>
      </c>
      <c r="N59" t="s">
        <v>108</v>
      </c>
      <c r="O59" t="s">
        <v>92</v>
      </c>
      <c r="P59">
        <v>15.41516245</v>
      </c>
      <c r="Q59">
        <v>3.4115523470000002</v>
      </c>
      <c r="T59">
        <v>4.5487364619999999</v>
      </c>
      <c r="U59">
        <v>6.0649819489999999</v>
      </c>
      <c r="X59" t="s">
        <v>109</v>
      </c>
      <c r="Y59">
        <v>32</v>
      </c>
      <c r="Z59">
        <v>32</v>
      </c>
      <c r="AA59" t="b">
        <v>0</v>
      </c>
      <c r="AB59" t="s">
        <v>110</v>
      </c>
      <c r="AC59">
        <v>0.155</v>
      </c>
      <c r="AD59">
        <v>400</v>
      </c>
      <c r="AE59">
        <v>10</v>
      </c>
      <c r="AF59" t="s">
        <v>94</v>
      </c>
      <c r="AG59">
        <v>101.6778523</v>
      </c>
      <c r="AH59">
        <v>101.6778523</v>
      </c>
      <c r="AI59">
        <v>365</v>
      </c>
      <c r="AK59">
        <v>16.100000000000001</v>
      </c>
      <c r="AN59">
        <v>2.1</v>
      </c>
      <c r="AO59">
        <v>1.4</v>
      </c>
      <c r="AP59">
        <v>1</v>
      </c>
      <c r="AQ59">
        <v>11</v>
      </c>
      <c r="AR59">
        <v>79</v>
      </c>
      <c r="AS59">
        <v>10</v>
      </c>
      <c r="AT59">
        <v>6.4</v>
      </c>
      <c r="AU59">
        <v>0.5</v>
      </c>
      <c r="AV59">
        <v>-33.611111110000003</v>
      </c>
      <c r="AW59">
        <v>150.7406944</v>
      </c>
      <c r="AX59" t="s">
        <v>111</v>
      </c>
      <c r="AY59" t="s">
        <v>96</v>
      </c>
      <c r="AZ59" t="b">
        <v>1</v>
      </c>
      <c r="BA59">
        <v>1600</v>
      </c>
      <c r="BE59" t="s">
        <v>112</v>
      </c>
      <c r="BF59">
        <v>17.200000760000002</v>
      </c>
      <c r="BG59">
        <v>894</v>
      </c>
      <c r="BH59">
        <v>60</v>
      </c>
      <c r="BI59">
        <v>25</v>
      </c>
      <c r="BJ59">
        <v>10</v>
      </c>
      <c r="BK59">
        <v>17.200000760000002</v>
      </c>
      <c r="BL59">
        <v>894</v>
      </c>
      <c r="BN59">
        <v>17.200000760000002</v>
      </c>
      <c r="BO59">
        <v>89.4</v>
      </c>
      <c r="BP59">
        <v>34</v>
      </c>
      <c r="BQ59">
        <v>4501</v>
      </c>
      <c r="BR59">
        <v>0.35421755999999999</v>
      </c>
      <c r="BS59" t="s">
        <v>97</v>
      </c>
      <c r="BZ59" t="s">
        <v>162</v>
      </c>
      <c r="CB59" t="s">
        <v>146</v>
      </c>
      <c r="CC59" t="s">
        <v>162</v>
      </c>
      <c r="CD59" t="s">
        <v>162</v>
      </c>
      <c r="CE59">
        <v>1.5</v>
      </c>
      <c r="CF59">
        <v>70</v>
      </c>
      <c r="CG59">
        <v>35.75</v>
      </c>
      <c r="CH59">
        <v>1.81</v>
      </c>
      <c r="CI59">
        <v>2.1</v>
      </c>
      <c r="CJ59">
        <v>1.9550000000000001</v>
      </c>
    </row>
    <row r="60" spans="1:88" x14ac:dyDescent="0.25">
      <c r="A60" t="s">
        <v>164</v>
      </c>
      <c r="B60" t="s">
        <v>165</v>
      </c>
      <c r="C60">
        <f>VLOOKUP(B60,lat_long!$A$2:$C$37,2,FALSE)</f>
        <v>36.568748999999997</v>
      </c>
      <c r="D60">
        <f>VLOOKUP(B60,lat_long!$A$2:$C$37,3,FALSE)</f>
        <v>-5.5356399999999999</v>
      </c>
      <c r="E60" t="s">
        <v>136</v>
      </c>
      <c r="F60" t="s">
        <v>166</v>
      </c>
      <c r="G60" t="b">
        <v>0</v>
      </c>
      <c r="H60" t="s">
        <v>167</v>
      </c>
      <c r="K60" t="s">
        <v>105</v>
      </c>
      <c r="L60" t="s">
        <v>106</v>
      </c>
      <c r="M60" t="s">
        <v>107</v>
      </c>
      <c r="N60" t="s">
        <v>91</v>
      </c>
      <c r="O60" t="s">
        <v>92</v>
      </c>
      <c r="P60">
        <v>1.1299999999999999</v>
      </c>
      <c r="Q60">
        <v>1.1000000000000001</v>
      </c>
      <c r="T60">
        <v>0.06</v>
      </c>
      <c r="U60">
        <v>0.06</v>
      </c>
      <c r="X60" t="s">
        <v>109</v>
      </c>
      <c r="Y60">
        <v>21</v>
      </c>
      <c r="Z60">
        <v>92</v>
      </c>
      <c r="AE60">
        <v>0</v>
      </c>
      <c r="AF60" t="s">
        <v>125</v>
      </c>
      <c r="AG60">
        <v>30</v>
      </c>
      <c r="AH60">
        <v>30</v>
      </c>
      <c r="AI60">
        <v>92</v>
      </c>
      <c r="AM60">
        <v>18.600000000000001</v>
      </c>
      <c r="AN60">
        <v>8.9760000000000009</v>
      </c>
      <c r="AO60">
        <v>1.1000000000000001</v>
      </c>
      <c r="AP60">
        <v>6</v>
      </c>
      <c r="AQ60">
        <v>23</v>
      </c>
      <c r="AR60">
        <v>41</v>
      </c>
      <c r="AS60">
        <v>36</v>
      </c>
      <c r="AT60">
        <v>5.3</v>
      </c>
      <c r="AU60">
        <v>2.72</v>
      </c>
      <c r="AV60">
        <v>36.568748999999997</v>
      </c>
      <c r="AW60">
        <v>-5.5356399999999999</v>
      </c>
      <c r="AX60" t="s">
        <v>111</v>
      </c>
      <c r="AY60" t="s">
        <v>128</v>
      </c>
      <c r="AZ60" t="b">
        <v>0</v>
      </c>
      <c r="BA60">
        <v>300</v>
      </c>
      <c r="BB60">
        <v>1033</v>
      </c>
      <c r="BE60" t="s">
        <v>168</v>
      </c>
      <c r="BF60">
        <v>15.899999619999999</v>
      </c>
      <c r="BG60">
        <v>786</v>
      </c>
      <c r="BH60">
        <v>93</v>
      </c>
      <c r="BI60">
        <v>7</v>
      </c>
      <c r="BJ60">
        <v>5</v>
      </c>
      <c r="BK60">
        <v>15.899999619999999</v>
      </c>
      <c r="BL60">
        <v>1033</v>
      </c>
      <c r="BN60">
        <v>15.899999619999999</v>
      </c>
      <c r="BO60">
        <v>78.599999999999994</v>
      </c>
      <c r="BP60">
        <v>70</v>
      </c>
      <c r="BQ60">
        <v>4927</v>
      </c>
      <c r="BR60">
        <v>0.32088762100000001</v>
      </c>
      <c r="BS60" t="s">
        <v>97</v>
      </c>
      <c r="CB60" t="s">
        <v>100</v>
      </c>
      <c r="CC60" t="s">
        <v>100</v>
      </c>
      <c r="CD60" t="s">
        <v>161</v>
      </c>
      <c r="CE60">
        <v>0.2</v>
      </c>
      <c r="CF60">
        <v>2</v>
      </c>
      <c r="CG60">
        <v>1.1000000000000001</v>
      </c>
      <c r="CH60">
        <v>0.1</v>
      </c>
      <c r="CI60">
        <v>2</v>
      </c>
      <c r="CJ60">
        <v>1.05</v>
      </c>
    </row>
    <row r="61" spans="1:88" x14ac:dyDescent="0.25">
      <c r="A61" t="s">
        <v>164</v>
      </c>
      <c r="B61" t="s">
        <v>165</v>
      </c>
      <c r="C61">
        <f>VLOOKUP(B61,lat_long!$A$2:$C$37,2,FALSE)</f>
        <v>36.568748999999997</v>
      </c>
      <c r="D61">
        <f>VLOOKUP(B61,lat_long!$A$2:$C$37,3,FALSE)</f>
        <v>-5.5356399999999999</v>
      </c>
      <c r="E61" t="s">
        <v>136</v>
      </c>
      <c r="F61" t="s">
        <v>137</v>
      </c>
      <c r="G61" t="b">
        <v>0</v>
      </c>
      <c r="H61" t="s">
        <v>167</v>
      </c>
      <c r="K61" t="s">
        <v>105</v>
      </c>
      <c r="L61" t="s">
        <v>106</v>
      </c>
      <c r="M61" t="s">
        <v>107</v>
      </c>
      <c r="N61" t="s">
        <v>91</v>
      </c>
      <c r="O61" t="s">
        <v>92</v>
      </c>
      <c r="P61">
        <v>2.4477611939999999</v>
      </c>
      <c r="Q61">
        <v>3.164179104</v>
      </c>
      <c r="T61">
        <v>0.41791044799999999</v>
      </c>
      <c r="U61">
        <v>0.41791044799999999</v>
      </c>
      <c r="X61" t="s">
        <v>109</v>
      </c>
      <c r="Y61">
        <v>21</v>
      </c>
      <c r="Z61">
        <v>92</v>
      </c>
      <c r="AE61">
        <v>0</v>
      </c>
      <c r="AF61" t="s">
        <v>125</v>
      </c>
      <c r="AG61">
        <v>30</v>
      </c>
      <c r="AH61">
        <v>30</v>
      </c>
      <c r="AI61">
        <v>92</v>
      </c>
      <c r="AM61">
        <v>18.600000000000001</v>
      </c>
      <c r="AN61">
        <v>8.9760000000000009</v>
      </c>
      <c r="AO61">
        <v>1.1000000000000001</v>
      </c>
      <c r="AP61">
        <v>6</v>
      </c>
      <c r="AQ61">
        <v>23</v>
      </c>
      <c r="AR61">
        <v>41</v>
      </c>
      <c r="AS61">
        <v>36</v>
      </c>
      <c r="AT61">
        <v>5.3</v>
      </c>
      <c r="AU61">
        <v>2.72</v>
      </c>
      <c r="AV61">
        <v>36.568748999999997</v>
      </c>
      <c r="AW61">
        <v>-5.5356399999999999</v>
      </c>
      <c r="AX61" t="s">
        <v>111</v>
      </c>
      <c r="AY61" t="s">
        <v>128</v>
      </c>
      <c r="AZ61" t="b">
        <v>0</v>
      </c>
      <c r="BA61">
        <v>300</v>
      </c>
      <c r="BB61">
        <v>1033</v>
      </c>
      <c r="BE61" t="s">
        <v>168</v>
      </c>
      <c r="BF61">
        <v>15.899999619999999</v>
      </c>
      <c r="BG61">
        <v>786</v>
      </c>
      <c r="BH61">
        <v>93</v>
      </c>
      <c r="BI61">
        <v>7</v>
      </c>
      <c r="BJ61">
        <v>5</v>
      </c>
      <c r="BK61">
        <v>15.899999619999999</v>
      </c>
      <c r="BL61">
        <v>1033</v>
      </c>
      <c r="BN61">
        <v>15.899999619999999</v>
      </c>
      <c r="BO61">
        <v>78.599999999999994</v>
      </c>
      <c r="BP61">
        <v>70</v>
      </c>
      <c r="BQ61">
        <v>4927</v>
      </c>
      <c r="BR61">
        <v>0.32088762100000001</v>
      </c>
      <c r="BS61" t="s">
        <v>97</v>
      </c>
      <c r="CB61" t="s">
        <v>100</v>
      </c>
      <c r="CC61" t="s">
        <v>100</v>
      </c>
      <c r="CD61" t="s">
        <v>161</v>
      </c>
      <c r="CE61">
        <v>0.2</v>
      </c>
      <c r="CF61">
        <v>2</v>
      </c>
      <c r="CG61">
        <v>1.1000000000000001</v>
      </c>
      <c r="CH61">
        <v>0.1</v>
      </c>
      <c r="CI61">
        <v>2</v>
      </c>
      <c r="CJ61">
        <v>1.05</v>
      </c>
    </row>
    <row r="62" spans="1:88" x14ac:dyDescent="0.25">
      <c r="A62" t="s">
        <v>164</v>
      </c>
      <c r="B62" t="s">
        <v>165</v>
      </c>
      <c r="C62">
        <f>VLOOKUP(B62,lat_long!$A$2:$C$37,2,FALSE)</f>
        <v>36.568748999999997</v>
      </c>
      <c r="D62">
        <f>VLOOKUP(B62,lat_long!$A$2:$C$37,3,FALSE)</f>
        <v>-5.5356399999999999</v>
      </c>
      <c r="E62" t="s">
        <v>136</v>
      </c>
      <c r="F62" t="s">
        <v>166</v>
      </c>
      <c r="G62" t="b">
        <v>0</v>
      </c>
      <c r="H62" t="s">
        <v>167</v>
      </c>
      <c r="K62" t="s">
        <v>105</v>
      </c>
      <c r="L62" t="s">
        <v>169</v>
      </c>
      <c r="M62" t="s">
        <v>170</v>
      </c>
      <c r="N62" t="s">
        <v>91</v>
      </c>
      <c r="O62" t="s">
        <v>92</v>
      </c>
      <c r="P62">
        <v>0.26</v>
      </c>
      <c r="Q62">
        <v>0.46</v>
      </c>
      <c r="T62">
        <v>0.06</v>
      </c>
      <c r="U62">
        <v>0.06</v>
      </c>
      <c r="X62" t="s">
        <v>109</v>
      </c>
      <c r="Y62">
        <v>43</v>
      </c>
      <c r="AE62">
        <v>0</v>
      </c>
      <c r="AF62" t="s">
        <v>125</v>
      </c>
      <c r="AG62">
        <v>30</v>
      </c>
      <c r="AH62">
        <v>30</v>
      </c>
      <c r="AI62">
        <v>0</v>
      </c>
      <c r="AM62">
        <v>18.600000000000001</v>
      </c>
      <c r="AN62">
        <v>8.9760000000000009</v>
      </c>
      <c r="AO62">
        <v>1.1000000000000001</v>
      </c>
      <c r="AP62">
        <v>6</v>
      </c>
      <c r="AQ62">
        <v>23</v>
      </c>
      <c r="AR62">
        <v>41</v>
      </c>
      <c r="AS62">
        <v>36</v>
      </c>
      <c r="AT62">
        <v>5.3</v>
      </c>
      <c r="AU62">
        <v>2.72</v>
      </c>
      <c r="AV62">
        <v>36.568748999999997</v>
      </c>
      <c r="AW62">
        <v>-5.5356399999999999</v>
      </c>
      <c r="AX62" t="s">
        <v>111</v>
      </c>
      <c r="AY62" t="s">
        <v>128</v>
      </c>
      <c r="AZ62" t="b">
        <v>0</v>
      </c>
      <c r="BA62">
        <v>300</v>
      </c>
      <c r="BB62">
        <v>1033</v>
      </c>
      <c r="BE62" t="s">
        <v>168</v>
      </c>
      <c r="BF62">
        <v>15.899999619999999</v>
      </c>
      <c r="BG62">
        <v>786</v>
      </c>
      <c r="BH62">
        <v>93</v>
      </c>
      <c r="BI62">
        <v>7</v>
      </c>
      <c r="BJ62">
        <v>5</v>
      </c>
      <c r="BK62">
        <v>15.899999619999999</v>
      </c>
      <c r="BL62">
        <v>1033</v>
      </c>
      <c r="BN62">
        <v>15.899999619999999</v>
      </c>
      <c r="BO62">
        <v>78.599999999999994</v>
      </c>
      <c r="BP62">
        <v>70</v>
      </c>
      <c r="BQ62">
        <v>4927</v>
      </c>
      <c r="BR62">
        <v>0.32088762100000001</v>
      </c>
      <c r="BS62" t="s">
        <v>97</v>
      </c>
      <c r="CB62" t="s">
        <v>100</v>
      </c>
      <c r="CC62" t="s">
        <v>100</v>
      </c>
      <c r="CD62" t="s">
        <v>161</v>
      </c>
      <c r="CE62">
        <v>0.2</v>
      </c>
      <c r="CF62">
        <v>2</v>
      </c>
      <c r="CG62">
        <v>1.1000000000000001</v>
      </c>
      <c r="CH62">
        <v>0.1</v>
      </c>
      <c r="CI62">
        <v>2</v>
      </c>
      <c r="CJ62">
        <v>1.05</v>
      </c>
    </row>
    <row r="63" spans="1:88" x14ac:dyDescent="0.25">
      <c r="A63" t="s">
        <v>164</v>
      </c>
      <c r="B63" t="s">
        <v>165</v>
      </c>
      <c r="C63">
        <f>VLOOKUP(B63,lat_long!$A$2:$C$37,2,FALSE)</f>
        <v>36.568748999999997</v>
      </c>
      <c r="D63">
        <f>VLOOKUP(B63,lat_long!$A$2:$C$37,3,FALSE)</f>
        <v>-5.5356399999999999</v>
      </c>
      <c r="E63" t="s">
        <v>136</v>
      </c>
      <c r="F63" t="s">
        <v>137</v>
      </c>
      <c r="G63" t="b">
        <v>0</v>
      </c>
      <c r="H63" t="s">
        <v>167</v>
      </c>
      <c r="K63" t="s">
        <v>105</v>
      </c>
      <c r="L63" t="s">
        <v>169</v>
      </c>
      <c r="M63" t="s">
        <v>170</v>
      </c>
      <c r="N63" t="s">
        <v>91</v>
      </c>
      <c r="O63" t="s">
        <v>92</v>
      </c>
      <c r="P63">
        <v>1.731343284</v>
      </c>
      <c r="Q63">
        <v>3.0447761189999998</v>
      </c>
      <c r="T63">
        <v>0.47761194000000001</v>
      </c>
      <c r="U63">
        <v>0.59701492499999997</v>
      </c>
      <c r="X63" t="s">
        <v>109</v>
      </c>
      <c r="Y63">
        <v>43</v>
      </c>
      <c r="AE63">
        <v>0</v>
      </c>
      <c r="AF63" t="s">
        <v>125</v>
      </c>
      <c r="AG63">
        <v>30</v>
      </c>
      <c r="AH63">
        <v>30</v>
      </c>
      <c r="AI63">
        <v>0</v>
      </c>
      <c r="AM63">
        <v>18.600000000000001</v>
      </c>
      <c r="AN63">
        <v>8.9760000000000009</v>
      </c>
      <c r="AO63">
        <v>1.1000000000000001</v>
      </c>
      <c r="AP63">
        <v>6</v>
      </c>
      <c r="AQ63">
        <v>23</v>
      </c>
      <c r="AR63">
        <v>41</v>
      </c>
      <c r="AS63">
        <v>36</v>
      </c>
      <c r="AT63">
        <v>5.3</v>
      </c>
      <c r="AU63">
        <v>2.72</v>
      </c>
      <c r="AV63">
        <v>36.568748999999997</v>
      </c>
      <c r="AW63">
        <v>-5.5356399999999999</v>
      </c>
      <c r="AX63" t="s">
        <v>111</v>
      </c>
      <c r="AY63" t="s">
        <v>128</v>
      </c>
      <c r="AZ63" t="b">
        <v>0</v>
      </c>
      <c r="BA63">
        <v>300</v>
      </c>
      <c r="BB63">
        <v>1033</v>
      </c>
      <c r="BE63" t="s">
        <v>168</v>
      </c>
      <c r="BF63">
        <v>15.899999619999999</v>
      </c>
      <c r="BG63">
        <v>786</v>
      </c>
      <c r="BH63">
        <v>93</v>
      </c>
      <c r="BI63">
        <v>7</v>
      </c>
      <c r="BJ63">
        <v>5</v>
      </c>
      <c r="BK63">
        <v>15.899999619999999</v>
      </c>
      <c r="BL63">
        <v>1033</v>
      </c>
      <c r="BN63">
        <v>15.899999619999999</v>
      </c>
      <c r="BO63">
        <v>78.599999999999994</v>
      </c>
      <c r="BP63">
        <v>70</v>
      </c>
      <c r="BQ63">
        <v>4927</v>
      </c>
      <c r="BR63">
        <v>0.32088762100000001</v>
      </c>
      <c r="BS63" t="s">
        <v>97</v>
      </c>
      <c r="CB63" t="s">
        <v>100</v>
      </c>
      <c r="CC63" t="s">
        <v>100</v>
      </c>
      <c r="CD63" t="s">
        <v>161</v>
      </c>
      <c r="CE63">
        <v>0.2</v>
      </c>
      <c r="CF63">
        <v>2</v>
      </c>
      <c r="CG63">
        <v>1.1000000000000001</v>
      </c>
      <c r="CH63">
        <v>0.1</v>
      </c>
      <c r="CI63">
        <v>2</v>
      </c>
      <c r="CJ63">
        <v>1.05</v>
      </c>
    </row>
    <row r="64" spans="1:88" x14ac:dyDescent="0.25">
      <c r="A64" t="s">
        <v>164</v>
      </c>
      <c r="B64" t="s">
        <v>165</v>
      </c>
      <c r="C64">
        <f>VLOOKUP(B64,lat_long!$A$2:$C$37,2,FALSE)</f>
        <v>36.568748999999997</v>
      </c>
      <c r="D64">
        <f>VLOOKUP(B64,lat_long!$A$2:$C$37,3,FALSE)</f>
        <v>-5.5356399999999999</v>
      </c>
      <c r="E64" t="s">
        <v>88</v>
      </c>
      <c r="G64" t="b">
        <v>0</v>
      </c>
      <c r="H64" t="s">
        <v>167</v>
      </c>
      <c r="K64" t="s">
        <v>105</v>
      </c>
      <c r="L64" t="s">
        <v>160</v>
      </c>
      <c r="M64" t="s">
        <v>124</v>
      </c>
      <c r="N64" t="s">
        <v>91</v>
      </c>
      <c r="O64" t="s">
        <v>92</v>
      </c>
      <c r="P64">
        <v>90.833333330000002</v>
      </c>
      <c r="Q64">
        <v>56.666666669999998</v>
      </c>
      <c r="T64">
        <v>19.166666670000001</v>
      </c>
      <c r="U64">
        <v>9.1666666669999994</v>
      </c>
      <c r="X64" t="s">
        <v>109</v>
      </c>
      <c r="Y64">
        <v>43</v>
      </c>
      <c r="Z64">
        <v>43</v>
      </c>
      <c r="AA64" t="b">
        <v>0</v>
      </c>
      <c r="AB64" t="s">
        <v>171</v>
      </c>
      <c r="AC64">
        <v>0.87</v>
      </c>
      <c r="AE64">
        <v>0</v>
      </c>
      <c r="AF64" t="s">
        <v>125</v>
      </c>
      <c r="AG64">
        <v>30</v>
      </c>
      <c r="AH64">
        <v>30</v>
      </c>
      <c r="AI64">
        <v>594</v>
      </c>
      <c r="AM64">
        <v>18.600000000000001</v>
      </c>
      <c r="AN64">
        <v>8.9760000000000009</v>
      </c>
      <c r="AO64">
        <v>1.1000000000000001</v>
      </c>
      <c r="AP64">
        <v>6</v>
      </c>
      <c r="AQ64">
        <v>23</v>
      </c>
      <c r="AR64">
        <v>41</v>
      </c>
      <c r="AS64">
        <v>36</v>
      </c>
      <c r="AT64">
        <v>5.3</v>
      </c>
      <c r="AU64">
        <v>2.72</v>
      </c>
      <c r="AV64">
        <v>36.568748999999997</v>
      </c>
      <c r="AW64">
        <v>-5.5356399999999999</v>
      </c>
      <c r="AX64" t="s">
        <v>111</v>
      </c>
      <c r="AY64" t="s">
        <v>128</v>
      </c>
      <c r="AZ64" t="b">
        <v>0</v>
      </c>
      <c r="BA64">
        <v>300</v>
      </c>
      <c r="BB64">
        <v>1033</v>
      </c>
      <c r="BE64" t="s">
        <v>168</v>
      </c>
      <c r="BF64">
        <v>15.899999619999999</v>
      </c>
      <c r="BG64">
        <v>786</v>
      </c>
      <c r="BH64">
        <v>93</v>
      </c>
      <c r="BI64">
        <v>7</v>
      </c>
      <c r="BJ64">
        <v>5</v>
      </c>
      <c r="BK64">
        <v>15.899999619999999</v>
      </c>
      <c r="BL64">
        <v>1033</v>
      </c>
      <c r="BN64">
        <v>15.899999619999999</v>
      </c>
      <c r="BO64">
        <v>78.599999999999994</v>
      </c>
      <c r="BP64">
        <v>70</v>
      </c>
      <c r="BQ64">
        <v>4927</v>
      </c>
      <c r="BR64">
        <v>0.32088762100000001</v>
      </c>
      <c r="BS64" t="s">
        <v>97</v>
      </c>
      <c r="CB64" t="s">
        <v>100</v>
      </c>
      <c r="CC64" t="s">
        <v>100</v>
      </c>
      <c r="CD64" t="s">
        <v>161</v>
      </c>
      <c r="CE64">
        <v>0.2</v>
      </c>
      <c r="CF64">
        <v>2</v>
      </c>
      <c r="CG64">
        <v>1.1000000000000001</v>
      </c>
      <c r="CH64">
        <v>0.1</v>
      </c>
      <c r="CI64">
        <v>2</v>
      </c>
      <c r="CJ64">
        <v>1.05</v>
      </c>
    </row>
    <row r="65" spans="1:88" x14ac:dyDescent="0.25">
      <c r="A65" t="s">
        <v>164</v>
      </c>
      <c r="B65" t="s">
        <v>165</v>
      </c>
      <c r="C65">
        <f>VLOOKUP(B65,lat_long!$A$2:$C$37,2,FALSE)</f>
        <v>36.568748999999997</v>
      </c>
      <c r="D65">
        <f>VLOOKUP(B65,lat_long!$A$2:$C$37,3,FALSE)</f>
        <v>-5.5356399999999999</v>
      </c>
      <c r="E65" t="s">
        <v>136</v>
      </c>
      <c r="F65" t="s">
        <v>166</v>
      </c>
      <c r="G65" t="b">
        <v>0</v>
      </c>
      <c r="H65" t="s">
        <v>167</v>
      </c>
      <c r="K65" t="s">
        <v>105</v>
      </c>
      <c r="L65" t="s">
        <v>172</v>
      </c>
      <c r="M65" t="s">
        <v>139</v>
      </c>
      <c r="N65" t="s">
        <v>91</v>
      </c>
      <c r="O65" t="s">
        <v>92</v>
      </c>
      <c r="P65">
        <v>1.58</v>
      </c>
      <c r="Q65">
        <v>1.53</v>
      </c>
      <c r="T65">
        <v>0.03</v>
      </c>
      <c r="U65">
        <v>0.03</v>
      </c>
      <c r="X65" t="s">
        <v>109</v>
      </c>
      <c r="Y65">
        <v>43</v>
      </c>
      <c r="Z65">
        <v>274</v>
      </c>
      <c r="AE65">
        <v>0</v>
      </c>
      <c r="AF65" t="s">
        <v>125</v>
      </c>
      <c r="AG65">
        <v>30</v>
      </c>
      <c r="AH65">
        <v>30</v>
      </c>
      <c r="AI65">
        <v>274</v>
      </c>
      <c r="AM65">
        <v>18.600000000000001</v>
      </c>
      <c r="AN65">
        <v>8.9760000000000009</v>
      </c>
      <c r="AO65">
        <v>1.1000000000000001</v>
      </c>
      <c r="AP65">
        <v>6</v>
      </c>
      <c r="AQ65">
        <v>23</v>
      </c>
      <c r="AR65">
        <v>41</v>
      </c>
      <c r="AS65">
        <v>36</v>
      </c>
      <c r="AT65">
        <v>5.3</v>
      </c>
      <c r="AU65">
        <v>2.72</v>
      </c>
      <c r="AV65">
        <v>36.568748999999997</v>
      </c>
      <c r="AW65">
        <v>-5.5356399999999999</v>
      </c>
      <c r="AX65" t="s">
        <v>111</v>
      </c>
      <c r="AY65" t="s">
        <v>128</v>
      </c>
      <c r="AZ65" t="b">
        <v>0</v>
      </c>
      <c r="BA65">
        <v>300</v>
      </c>
      <c r="BB65">
        <v>1033</v>
      </c>
      <c r="BE65" t="s">
        <v>168</v>
      </c>
      <c r="BF65">
        <v>15.899999619999999</v>
      </c>
      <c r="BG65">
        <v>786</v>
      </c>
      <c r="BH65">
        <v>93</v>
      </c>
      <c r="BI65">
        <v>7</v>
      </c>
      <c r="BJ65">
        <v>5</v>
      </c>
      <c r="BK65">
        <v>15.899999619999999</v>
      </c>
      <c r="BL65">
        <v>1033</v>
      </c>
      <c r="BN65">
        <v>15.899999619999999</v>
      </c>
      <c r="BO65">
        <v>78.599999999999994</v>
      </c>
      <c r="BP65">
        <v>70</v>
      </c>
      <c r="BQ65">
        <v>4927</v>
      </c>
      <c r="BR65">
        <v>0.32088762100000001</v>
      </c>
      <c r="BS65" t="s">
        <v>97</v>
      </c>
      <c r="CB65" t="s">
        <v>100</v>
      </c>
      <c r="CC65" t="s">
        <v>100</v>
      </c>
      <c r="CD65" t="s">
        <v>161</v>
      </c>
      <c r="CE65">
        <v>0.2</v>
      </c>
      <c r="CF65">
        <v>2</v>
      </c>
      <c r="CG65">
        <v>1.1000000000000001</v>
      </c>
      <c r="CH65">
        <v>0.1</v>
      </c>
      <c r="CI65">
        <v>2</v>
      </c>
      <c r="CJ65">
        <v>1.05</v>
      </c>
    </row>
    <row r="66" spans="1:88" x14ac:dyDescent="0.25">
      <c r="A66" t="s">
        <v>164</v>
      </c>
      <c r="B66" t="s">
        <v>165</v>
      </c>
      <c r="C66">
        <f>VLOOKUP(B66,lat_long!$A$2:$C$37,2,FALSE)</f>
        <v>36.568748999999997</v>
      </c>
      <c r="D66">
        <f>VLOOKUP(B66,lat_long!$A$2:$C$37,3,FALSE)</f>
        <v>-5.5356399999999999</v>
      </c>
      <c r="E66" t="s">
        <v>136</v>
      </c>
      <c r="F66" t="s">
        <v>137</v>
      </c>
      <c r="G66" t="b">
        <v>0</v>
      </c>
      <c r="H66" t="s">
        <v>167</v>
      </c>
      <c r="K66" t="s">
        <v>105</v>
      </c>
      <c r="L66" t="s">
        <v>172</v>
      </c>
      <c r="M66" t="s">
        <v>139</v>
      </c>
      <c r="N66" t="s">
        <v>91</v>
      </c>
      <c r="O66" t="s">
        <v>92</v>
      </c>
      <c r="P66">
        <v>10.02985075</v>
      </c>
      <c r="Q66">
        <v>9.5522388060000001</v>
      </c>
      <c r="T66">
        <v>0.53731343300000001</v>
      </c>
      <c r="U66">
        <v>0.53731343300000001</v>
      </c>
      <c r="X66" t="s">
        <v>109</v>
      </c>
      <c r="Y66">
        <v>43</v>
      </c>
      <c r="Z66">
        <v>274</v>
      </c>
      <c r="AE66">
        <v>0</v>
      </c>
      <c r="AF66" t="s">
        <v>125</v>
      </c>
      <c r="AG66">
        <v>30</v>
      </c>
      <c r="AH66">
        <v>30</v>
      </c>
      <c r="AI66">
        <v>274</v>
      </c>
      <c r="AM66">
        <v>18.600000000000001</v>
      </c>
      <c r="AN66">
        <v>8.9760000000000009</v>
      </c>
      <c r="AO66">
        <v>1.1000000000000001</v>
      </c>
      <c r="AP66">
        <v>6</v>
      </c>
      <c r="AQ66">
        <v>23</v>
      </c>
      <c r="AR66">
        <v>41</v>
      </c>
      <c r="AS66">
        <v>36</v>
      </c>
      <c r="AT66">
        <v>5.3</v>
      </c>
      <c r="AU66">
        <v>2.72</v>
      </c>
      <c r="AV66">
        <v>36.568748999999997</v>
      </c>
      <c r="AW66">
        <v>-5.5356399999999999</v>
      </c>
      <c r="AX66" t="s">
        <v>111</v>
      </c>
      <c r="AY66" t="s">
        <v>128</v>
      </c>
      <c r="AZ66" t="b">
        <v>0</v>
      </c>
      <c r="BA66">
        <v>300</v>
      </c>
      <c r="BB66">
        <v>1033</v>
      </c>
      <c r="BE66" t="s">
        <v>168</v>
      </c>
      <c r="BF66">
        <v>15.899999619999999</v>
      </c>
      <c r="BG66">
        <v>786</v>
      </c>
      <c r="BH66">
        <v>93</v>
      </c>
      <c r="BI66">
        <v>7</v>
      </c>
      <c r="BJ66">
        <v>5</v>
      </c>
      <c r="BK66">
        <v>15.899999619999999</v>
      </c>
      <c r="BL66">
        <v>1033</v>
      </c>
      <c r="BN66">
        <v>15.899999619999999</v>
      </c>
      <c r="BO66">
        <v>78.599999999999994</v>
      </c>
      <c r="BP66">
        <v>70</v>
      </c>
      <c r="BQ66">
        <v>4927</v>
      </c>
      <c r="BR66">
        <v>0.32088762100000001</v>
      </c>
      <c r="BS66" t="s">
        <v>97</v>
      </c>
      <c r="CB66" t="s">
        <v>100</v>
      </c>
      <c r="CC66" t="s">
        <v>100</v>
      </c>
      <c r="CD66" t="s">
        <v>161</v>
      </c>
      <c r="CE66">
        <v>0.2</v>
      </c>
      <c r="CF66">
        <v>2</v>
      </c>
      <c r="CG66">
        <v>1.1000000000000001</v>
      </c>
      <c r="CH66">
        <v>0.1</v>
      </c>
      <c r="CI66">
        <v>2</v>
      </c>
      <c r="CJ66">
        <v>1.05</v>
      </c>
    </row>
    <row r="67" spans="1:88" x14ac:dyDescent="0.25">
      <c r="A67" t="s">
        <v>164</v>
      </c>
      <c r="B67" t="s">
        <v>165</v>
      </c>
      <c r="C67">
        <f>VLOOKUP(B67,lat_long!$A$2:$C$37,2,FALSE)</f>
        <v>36.568748999999997</v>
      </c>
      <c r="D67">
        <f>VLOOKUP(B67,lat_long!$A$2:$C$37,3,FALSE)</f>
        <v>-5.5356399999999999</v>
      </c>
      <c r="E67" t="s">
        <v>136</v>
      </c>
      <c r="F67" t="s">
        <v>166</v>
      </c>
      <c r="G67" t="b">
        <v>0</v>
      </c>
      <c r="H67" t="s">
        <v>167</v>
      </c>
      <c r="K67" t="s">
        <v>105</v>
      </c>
      <c r="L67" t="s">
        <v>160</v>
      </c>
      <c r="M67" t="s">
        <v>124</v>
      </c>
      <c r="N67" t="s">
        <v>91</v>
      </c>
      <c r="O67" t="s">
        <v>92</v>
      </c>
      <c r="P67">
        <v>1.59</v>
      </c>
      <c r="Q67">
        <v>1.58</v>
      </c>
      <c r="T67">
        <v>0.02</v>
      </c>
      <c r="U67">
        <v>0.01</v>
      </c>
      <c r="X67" t="s">
        <v>109</v>
      </c>
      <c r="Y67">
        <v>43</v>
      </c>
      <c r="Z67">
        <v>594</v>
      </c>
      <c r="AE67">
        <v>0</v>
      </c>
      <c r="AF67" t="s">
        <v>125</v>
      </c>
      <c r="AG67">
        <v>30</v>
      </c>
      <c r="AH67">
        <v>30</v>
      </c>
      <c r="AI67">
        <v>594</v>
      </c>
      <c r="AM67">
        <v>18.600000000000001</v>
      </c>
      <c r="AN67">
        <v>8.9760000000000009</v>
      </c>
      <c r="AO67">
        <v>1.1000000000000001</v>
      </c>
      <c r="AP67">
        <v>6</v>
      </c>
      <c r="AQ67">
        <v>23</v>
      </c>
      <c r="AR67">
        <v>41</v>
      </c>
      <c r="AS67">
        <v>36</v>
      </c>
      <c r="AT67">
        <v>5.3</v>
      </c>
      <c r="AU67">
        <v>2.72</v>
      </c>
      <c r="AV67">
        <v>36.568748999999997</v>
      </c>
      <c r="AW67">
        <v>-5.5356399999999999</v>
      </c>
      <c r="AX67" t="s">
        <v>111</v>
      </c>
      <c r="AY67" t="s">
        <v>128</v>
      </c>
      <c r="AZ67" t="b">
        <v>0</v>
      </c>
      <c r="BA67">
        <v>300</v>
      </c>
      <c r="BB67">
        <v>1033</v>
      </c>
      <c r="BE67" t="s">
        <v>168</v>
      </c>
      <c r="BF67">
        <v>15.899999619999999</v>
      </c>
      <c r="BG67">
        <v>786</v>
      </c>
      <c r="BH67">
        <v>93</v>
      </c>
      <c r="BI67">
        <v>7</v>
      </c>
      <c r="BJ67">
        <v>5</v>
      </c>
      <c r="BK67">
        <v>15.899999619999999</v>
      </c>
      <c r="BL67">
        <v>1033</v>
      </c>
      <c r="BN67">
        <v>15.899999619999999</v>
      </c>
      <c r="BO67">
        <v>78.599999999999994</v>
      </c>
      <c r="BP67">
        <v>70</v>
      </c>
      <c r="BQ67">
        <v>4927</v>
      </c>
      <c r="BR67">
        <v>0.32088762100000001</v>
      </c>
      <c r="BS67" t="s">
        <v>97</v>
      </c>
      <c r="CB67" t="s">
        <v>100</v>
      </c>
      <c r="CC67" t="s">
        <v>100</v>
      </c>
      <c r="CD67" t="s">
        <v>161</v>
      </c>
      <c r="CE67">
        <v>0.2</v>
      </c>
      <c r="CF67">
        <v>2</v>
      </c>
      <c r="CG67">
        <v>1.1000000000000001</v>
      </c>
      <c r="CH67">
        <v>0.1</v>
      </c>
      <c r="CI67">
        <v>2</v>
      </c>
      <c r="CJ67">
        <v>1.05</v>
      </c>
    </row>
    <row r="68" spans="1:88" x14ac:dyDescent="0.25">
      <c r="A68" t="s">
        <v>164</v>
      </c>
      <c r="B68" t="s">
        <v>165</v>
      </c>
      <c r="C68">
        <f>VLOOKUP(B68,lat_long!$A$2:$C$37,2,FALSE)</f>
        <v>36.568748999999997</v>
      </c>
      <c r="D68">
        <f>VLOOKUP(B68,lat_long!$A$2:$C$37,3,FALSE)</f>
        <v>-5.5356399999999999</v>
      </c>
      <c r="E68" t="s">
        <v>136</v>
      </c>
      <c r="F68" t="s">
        <v>137</v>
      </c>
      <c r="G68" t="b">
        <v>0</v>
      </c>
      <c r="H68" t="s">
        <v>167</v>
      </c>
      <c r="K68" t="s">
        <v>105</v>
      </c>
      <c r="L68" t="s">
        <v>160</v>
      </c>
      <c r="M68" t="s">
        <v>124</v>
      </c>
      <c r="N68" t="s">
        <v>91</v>
      </c>
      <c r="O68" t="s">
        <v>92</v>
      </c>
      <c r="P68">
        <v>9.7313432839999994</v>
      </c>
      <c r="Q68">
        <v>8.9552238810000002</v>
      </c>
      <c r="T68">
        <v>0.47761194000000001</v>
      </c>
      <c r="U68">
        <v>0.59701492499999997</v>
      </c>
      <c r="X68" t="s">
        <v>109</v>
      </c>
      <c r="Y68">
        <v>43</v>
      </c>
      <c r="Z68">
        <v>594</v>
      </c>
      <c r="AE68">
        <v>0</v>
      </c>
      <c r="AF68" t="s">
        <v>125</v>
      </c>
      <c r="AG68">
        <v>30</v>
      </c>
      <c r="AH68">
        <v>30</v>
      </c>
      <c r="AI68">
        <v>594</v>
      </c>
      <c r="AM68">
        <v>18.600000000000001</v>
      </c>
      <c r="AN68">
        <v>8.9760000000000009</v>
      </c>
      <c r="AO68">
        <v>1.1000000000000001</v>
      </c>
      <c r="AP68">
        <v>6</v>
      </c>
      <c r="AQ68">
        <v>23</v>
      </c>
      <c r="AR68">
        <v>41</v>
      </c>
      <c r="AS68">
        <v>36</v>
      </c>
      <c r="AT68">
        <v>5.3</v>
      </c>
      <c r="AU68">
        <v>2.72</v>
      </c>
      <c r="AV68">
        <v>36.568748999999997</v>
      </c>
      <c r="AW68">
        <v>-5.5356399999999999</v>
      </c>
      <c r="AX68" t="s">
        <v>111</v>
      </c>
      <c r="AY68" t="s">
        <v>128</v>
      </c>
      <c r="AZ68" t="b">
        <v>0</v>
      </c>
      <c r="BA68">
        <v>300</v>
      </c>
      <c r="BB68">
        <v>1033</v>
      </c>
      <c r="BE68" t="s">
        <v>168</v>
      </c>
      <c r="BF68">
        <v>15.899999619999999</v>
      </c>
      <c r="BG68">
        <v>786</v>
      </c>
      <c r="BH68">
        <v>93</v>
      </c>
      <c r="BI68">
        <v>7</v>
      </c>
      <c r="BJ68">
        <v>5</v>
      </c>
      <c r="BK68">
        <v>15.899999619999999</v>
      </c>
      <c r="BL68">
        <v>1033</v>
      </c>
      <c r="BN68">
        <v>15.899999619999999</v>
      </c>
      <c r="BO68">
        <v>78.599999999999994</v>
      </c>
      <c r="BP68">
        <v>70</v>
      </c>
      <c r="BQ68">
        <v>4927</v>
      </c>
      <c r="BR68">
        <v>0.32088762100000001</v>
      </c>
      <c r="BS68" t="s">
        <v>97</v>
      </c>
      <c r="CB68" t="s">
        <v>100</v>
      </c>
      <c r="CC68" t="s">
        <v>100</v>
      </c>
      <c r="CD68" t="s">
        <v>161</v>
      </c>
      <c r="CE68">
        <v>0.2</v>
      </c>
      <c r="CF68">
        <v>2</v>
      </c>
      <c r="CG68">
        <v>1.1000000000000001</v>
      </c>
      <c r="CH68">
        <v>0.1</v>
      </c>
      <c r="CI68">
        <v>2</v>
      </c>
      <c r="CJ68">
        <v>1.05</v>
      </c>
    </row>
    <row r="69" spans="1:88" x14ac:dyDescent="0.25">
      <c r="A69" t="s">
        <v>164</v>
      </c>
      <c r="B69" t="s">
        <v>173</v>
      </c>
      <c r="C69">
        <f>VLOOKUP(B69,lat_long!$A$2:$C$37,2,FALSE)</f>
        <v>36.568748999999997</v>
      </c>
      <c r="D69">
        <f>VLOOKUP(B69,lat_long!$A$2:$C$37,3,FALSE)</f>
        <v>-5.5356399999999999</v>
      </c>
      <c r="E69" t="s">
        <v>88</v>
      </c>
      <c r="G69" t="b">
        <v>0</v>
      </c>
      <c r="H69" t="s">
        <v>167</v>
      </c>
      <c r="K69" t="s">
        <v>105</v>
      </c>
      <c r="L69" t="s">
        <v>174</v>
      </c>
      <c r="M69" t="s">
        <v>107</v>
      </c>
      <c r="N69" t="s">
        <v>91</v>
      </c>
      <c r="O69" t="s">
        <v>92</v>
      </c>
      <c r="P69">
        <v>32.694610779999998</v>
      </c>
      <c r="Q69">
        <v>35.419161680000002</v>
      </c>
      <c r="T69">
        <v>6.6167664669999997</v>
      </c>
      <c r="U69">
        <v>7.0059880239999996</v>
      </c>
      <c r="X69" t="s">
        <v>109</v>
      </c>
      <c r="Y69">
        <v>43</v>
      </c>
      <c r="Z69">
        <v>43</v>
      </c>
      <c r="AA69" t="b">
        <v>0</v>
      </c>
      <c r="AB69" t="s">
        <v>171</v>
      </c>
      <c r="AC69">
        <v>0.9</v>
      </c>
      <c r="AE69">
        <v>0</v>
      </c>
      <c r="AF69" t="s">
        <v>125</v>
      </c>
      <c r="AG69">
        <v>30</v>
      </c>
      <c r="AH69">
        <v>30</v>
      </c>
      <c r="AI69">
        <v>594</v>
      </c>
      <c r="AM69">
        <v>18.3</v>
      </c>
      <c r="AN69">
        <v>8.9760000000000009</v>
      </c>
      <c r="AO69">
        <v>1.1000000000000001</v>
      </c>
      <c r="AP69">
        <v>6</v>
      </c>
      <c r="AQ69">
        <v>23</v>
      </c>
      <c r="AR69">
        <v>41</v>
      </c>
      <c r="AS69">
        <v>36</v>
      </c>
      <c r="AT69">
        <v>5.3</v>
      </c>
      <c r="AU69">
        <v>2.72</v>
      </c>
      <c r="AV69">
        <v>36.568748999999997</v>
      </c>
      <c r="AW69">
        <v>-5.5356399999999999</v>
      </c>
      <c r="AX69" t="s">
        <v>111</v>
      </c>
      <c r="AY69" t="s">
        <v>96</v>
      </c>
      <c r="AZ69" t="b">
        <v>0</v>
      </c>
      <c r="BA69">
        <v>300</v>
      </c>
      <c r="BB69">
        <v>1033</v>
      </c>
      <c r="BE69" t="s">
        <v>41</v>
      </c>
      <c r="BF69">
        <v>15.899999619999999</v>
      </c>
      <c r="BG69">
        <v>786</v>
      </c>
      <c r="BH69">
        <v>10</v>
      </c>
      <c r="BI69">
        <v>50</v>
      </c>
      <c r="BJ69">
        <v>50</v>
      </c>
      <c r="BK69">
        <v>15.899999619999999</v>
      </c>
      <c r="BL69">
        <v>1033</v>
      </c>
      <c r="BN69">
        <v>15.899999619999999</v>
      </c>
      <c r="BO69">
        <v>78.599999999999994</v>
      </c>
      <c r="BP69">
        <v>70</v>
      </c>
      <c r="BQ69">
        <v>4927</v>
      </c>
      <c r="BR69">
        <v>0.32088762100000001</v>
      </c>
      <c r="BS69" t="s">
        <v>97</v>
      </c>
      <c r="CB69" t="s">
        <v>100</v>
      </c>
      <c r="CC69" t="s">
        <v>100</v>
      </c>
      <c r="CD69" t="s">
        <v>161</v>
      </c>
      <c r="CE69">
        <v>0.2</v>
      </c>
      <c r="CF69">
        <v>2</v>
      </c>
      <c r="CG69">
        <v>1.1000000000000001</v>
      </c>
      <c r="CH69">
        <v>0.1</v>
      </c>
      <c r="CI69">
        <v>2</v>
      </c>
      <c r="CJ69">
        <v>1.05</v>
      </c>
    </row>
    <row r="70" spans="1:88" x14ac:dyDescent="0.25">
      <c r="A70" t="s">
        <v>164</v>
      </c>
      <c r="B70" t="s">
        <v>173</v>
      </c>
      <c r="C70">
        <f>VLOOKUP(B70,lat_long!$A$2:$C$37,2,FALSE)</f>
        <v>36.568748999999997</v>
      </c>
      <c r="D70">
        <f>VLOOKUP(B70,lat_long!$A$2:$C$37,3,FALSE)</f>
        <v>-5.5356399999999999</v>
      </c>
      <c r="E70" t="s">
        <v>136</v>
      </c>
      <c r="F70" t="s">
        <v>166</v>
      </c>
      <c r="G70" t="b">
        <v>0</v>
      </c>
      <c r="H70" t="s">
        <v>167</v>
      </c>
      <c r="K70" t="s">
        <v>105</v>
      </c>
      <c r="L70" t="s">
        <v>175</v>
      </c>
      <c r="M70" t="s">
        <v>139</v>
      </c>
      <c r="N70" t="s">
        <v>91</v>
      </c>
      <c r="O70" t="s">
        <v>92</v>
      </c>
      <c r="P70">
        <v>0.35699999999999998</v>
      </c>
      <c r="Q70">
        <v>0.44700000000000001</v>
      </c>
      <c r="T70" s="1">
        <v>4.8000000000000001E-2</v>
      </c>
      <c r="U70">
        <v>0.06</v>
      </c>
      <c r="X70" t="s">
        <v>109</v>
      </c>
      <c r="Y70">
        <v>43</v>
      </c>
      <c r="Z70">
        <v>43</v>
      </c>
      <c r="AE70">
        <v>0</v>
      </c>
      <c r="AF70" t="s">
        <v>125</v>
      </c>
      <c r="AG70">
        <v>30</v>
      </c>
      <c r="AH70">
        <v>30</v>
      </c>
      <c r="AI70">
        <v>0</v>
      </c>
      <c r="AJ70">
        <v>0</v>
      </c>
      <c r="AM70">
        <v>18.3</v>
      </c>
      <c r="AN70">
        <v>8.9760000000000009</v>
      </c>
      <c r="AO70">
        <v>1.1000000000000001</v>
      </c>
      <c r="AP70">
        <v>6</v>
      </c>
      <c r="AQ70">
        <v>23</v>
      </c>
      <c r="AR70">
        <v>41</v>
      </c>
      <c r="AS70">
        <v>36</v>
      </c>
      <c r="AT70">
        <v>5.3</v>
      </c>
      <c r="AU70">
        <v>2.72</v>
      </c>
      <c r="AV70">
        <v>36.568748999999997</v>
      </c>
      <c r="AW70">
        <v>-5.5356399999999999</v>
      </c>
      <c r="AX70" t="s">
        <v>111</v>
      </c>
      <c r="AY70" t="s">
        <v>96</v>
      </c>
      <c r="AZ70" t="b">
        <v>0</v>
      </c>
      <c r="BA70">
        <v>300</v>
      </c>
      <c r="BB70">
        <v>1033</v>
      </c>
      <c r="BE70" t="s">
        <v>41</v>
      </c>
      <c r="BF70">
        <v>15.899999619999999</v>
      </c>
      <c r="BG70">
        <v>786</v>
      </c>
      <c r="BH70">
        <v>10</v>
      </c>
      <c r="BI70">
        <v>50</v>
      </c>
      <c r="BJ70">
        <v>50</v>
      </c>
      <c r="BK70">
        <v>15.899999619999999</v>
      </c>
      <c r="BL70">
        <v>1033</v>
      </c>
      <c r="BN70">
        <v>15.899999619999999</v>
      </c>
      <c r="BO70">
        <v>78.599999999999994</v>
      </c>
      <c r="BP70">
        <v>70</v>
      </c>
      <c r="BQ70">
        <v>4927</v>
      </c>
      <c r="BR70">
        <v>0.32088762100000001</v>
      </c>
      <c r="BS70" t="s">
        <v>97</v>
      </c>
      <c r="CB70" t="s">
        <v>100</v>
      </c>
      <c r="CC70" t="s">
        <v>100</v>
      </c>
      <c r="CD70" t="s">
        <v>161</v>
      </c>
      <c r="CE70">
        <v>0.2</v>
      </c>
      <c r="CF70">
        <v>2</v>
      </c>
      <c r="CG70">
        <v>1.1000000000000001</v>
      </c>
      <c r="CH70">
        <v>0.1</v>
      </c>
      <c r="CI70">
        <v>2</v>
      </c>
      <c r="CJ70">
        <v>1.05</v>
      </c>
    </row>
    <row r="71" spans="1:88" x14ac:dyDescent="0.25">
      <c r="A71" t="s">
        <v>164</v>
      </c>
      <c r="B71" t="s">
        <v>173</v>
      </c>
      <c r="C71">
        <f>VLOOKUP(B71,lat_long!$A$2:$C$37,2,FALSE)</f>
        <v>36.568748999999997</v>
      </c>
      <c r="D71">
        <f>VLOOKUP(B71,lat_long!$A$2:$C$37,3,FALSE)</f>
        <v>-5.5356399999999999</v>
      </c>
      <c r="E71" t="s">
        <v>136</v>
      </c>
      <c r="F71" t="s">
        <v>166</v>
      </c>
      <c r="G71" t="b">
        <v>0</v>
      </c>
      <c r="H71" t="s">
        <v>167</v>
      </c>
      <c r="K71" t="s">
        <v>105</v>
      </c>
      <c r="L71" t="s">
        <v>176</v>
      </c>
      <c r="M71" t="s">
        <v>170</v>
      </c>
      <c r="N71" t="s">
        <v>91</v>
      </c>
      <c r="O71" t="s">
        <v>92</v>
      </c>
      <c r="P71">
        <v>0.35399999999999998</v>
      </c>
      <c r="Q71">
        <v>0.40200000000000002</v>
      </c>
      <c r="T71">
        <v>0.03</v>
      </c>
      <c r="U71" s="1">
        <v>2.7E-2</v>
      </c>
      <c r="X71" t="s">
        <v>109</v>
      </c>
      <c r="Y71">
        <v>43</v>
      </c>
      <c r="Z71">
        <v>43</v>
      </c>
      <c r="AE71">
        <v>0</v>
      </c>
      <c r="AF71" t="s">
        <v>125</v>
      </c>
      <c r="AG71">
        <v>30</v>
      </c>
      <c r="AH71">
        <v>30</v>
      </c>
      <c r="AI71">
        <v>92</v>
      </c>
      <c r="AJ71">
        <v>92</v>
      </c>
      <c r="AM71">
        <v>18.3</v>
      </c>
      <c r="AN71">
        <v>8.9760000000000009</v>
      </c>
      <c r="AO71">
        <v>1.1000000000000001</v>
      </c>
      <c r="AP71">
        <v>6</v>
      </c>
      <c r="AQ71">
        <v>23</v>
      </c>
      <c r="AR71">
        <v>41</v>
      </c>
      <c r="AS71">
        <v>36</v>
      </c>
      <c r="AT71">
        <v>5.3</v>
      </c>
      <c r="AU71">
        <v>2.72</v>
      </c>
      <c r="AV71">
        <v>36.568748999999997</v>
      </c>
      <c r="AW71">
        <v>-5.5356399999999999</v>
      </c>
      <c r="AX71" t="s">
        <v>111</v>
      </c>
      <c r="AY71" t="s">
        <v>96</v>
      </c>
      <c r="AZ71" t="b">
        <v>0</v>
      </c>
      <c r="BA71">
        <v>300</v>
      </c>
      <c r="BB71">
        <v>1033</v>
      </c>
      <c r="BE71" t="s">
        <v>41</v>
      </c>
      <c r="BF71">
        <v>15.899999619999999</v>
      </c>
      <c r="BG71">
        <v>786</v>
      </c>
      <c r="BH71">
        <v>10</v>
      </c>
      <c r="BI71">
        <v>50</v>
      </c>
      <c r="BJ71">
        <v>50</v>
      </c>
      <c r="BK71">
        <v>15.899999619999999</v>
      </c>
      <c r="BL71">
        <v>1033</v>
      </c>
      <c r="BN71">
        <v>15.899999619999999</v>
      </c>
      <c r="BO71">
        <v>78.599999999999994</v>
      </c>
      <c r="BP71">
        <v>70</v>
      </c>
      <c r="BQ71">
        <v>4927</v>
      </c>
      <c r="BR71">
        <v>0.32088762100000001</v>
      </c>
      <c r="BS71" t="s">
        <v>97</v>
      </c>
      <c r="CB71" t="s">
        <v>100</v>
      </c>
      <c r="CC71" t="s">
        <v>100</v>
      </c>
      <c r="CD71" t="s">
        <v>161</v>
      </c>
      <c r="CE71">
        <v>0.2</v>
      </c>
      <c r="CF71">
        <v>2</v>
      </c>
      <c r="CG71">
        <v>1.1000000000000001</v>
      </c>
      <c r="CH71">
        <v>0.1</v>
      </c>
      <c r="CI71">
        <v>2</v>
      </c>
      <c r="CJ71">
        <v>1.05</v>
      </c>
    </row>
    <row r="72" spans="1:88" x14ac:dyDescent="0.25">
      <c r="A72" t="s">
        <v>164</v>
      </c>
      <c r="B72" t="s">
        <v>173</v>
      </c>
      <c r="C72">
        <f>VLOOKUP(B72,lat_long!$A$2:$C$37,2,FALSE)</f>
        <v>36.568748999999997</v>
      </c>
      <c r="D72">
        <f>VLOOKUP(B72,lat_long!$A$2:$C$37,3,FALSE)</f>
        <v>-5.5356399999999999</v>
      </c>
      <c r="E72" t="s">
        <v>136</v>
      </c>
      <c r="F72" t="s">
        <v>166</v>
      </c>
      <c r="G72" t="b">
        <v>0</v>
      </c>
      <c r="H72" t="s">
        <v>167</v>
      </c>
      <c r="K72" t="s">
        <v>105</v>
      </c>
      <c r="L72" t="s">
        <v>123</v>
      </c>
      <c r="M72" t="s">
        <v>124</v>
      </c>
      <c r="N72" t="s">
        <v>91</v>
      </c>
      <c r="O72" t="s">
        <v>92</v>
      </c>
      <c r="P72">
        <v>0.48599999999999999</v>
      </c>
      <c r="Q72">
        <v>0.48299999999999998</v>
      </c>
      <c r="T72" s="1">
        <v>4.2000000000000003E-2</v>
      </c>
      <c r="U72" s="1">
        <v>4.4999999999999998E-2</v>
      </c>
      <c r="X72" t="s">
        <v>109</v>
      </c>
      <c r="Y72">
        <v>43</v>
      </c>
      <c r="Z72">
        <v>43</v>
      </c>
      <c r="AE72">
        <v>0</v>
      </c>
      <c r="AF72" t="s">
        <v>125</v>
      </c>
      <c r="AG72">
        <v>30</v>
      </c>
      <c r="AH72">
        <v>30</v>
      </c>
      <c r="AI72">
        <v>274</v>
      </c>
      <c r="AJ72">
        <v>274</v>
      </c>
      <c r="AM72">
        <v>18.3</v>
      </c>
      <c r="AN72">
        <v>8.9760000000000009</v>
      </c>
      <c r="AO72">
        <v>1.1000000000000001</v>
      </c>
      <c r="AP72">
        <v>6</v>
      </c>
      <c r="AQ72">
        <v>23</v>
      </c>
      <c r="AR72">
        <v>41</v>
      </c>
      <c r="AS72">
        <v>36</v>
      </c>
      <c r="AT72">
        <v>5.3</v>
      </c>
      <c r="AU72">
        <v>2.72</v>
      </c>
      <c r="AV72">
        <v>36.568748999999997</v>
      </c>
      <c r="AW72">
        <v>-5.5356399999999999</v>
      </c>
      <c r="AX72" t="s">
        <v>111</v>
      </c>
      <c r="AY72" t="s">
        <v>96</v>
      </c>
      <c r="AZ72" t="b">
        <v>0</v>
      </c>
      <c r="BA72">
        <v>300</v>
      </c>
      <c r="BB72">
        <v>1033</v>
      </c>
      <c r="BE72" t="s">
        <v>41</v>
      </c>
      <c r="BF72">
        <v>15.899999619999999</v>
      </c>
      <c r="BG72">
        <v>786</v>
      </c>
      <c r="BH72">
        <v>10</v>
      </c>
      <c r="BI72">
        <v>50</v>
      </c>
      <c r="BJ72">
        <v>50</v>
      </c>
      <c r="BK72">
        <v>15.899999619999999</v>
      </c>
      <c r="BL72">
        <v>1033</v>
      </c>
      <c r="BN72">
        <v>15.899999619999999</v>
      </c>
      <c r="BO72">
        <v>78.599999999999994</v>
      </c>
      <c r="BP72">
        <v>70</v>
      </c>
      <c r="BQ72">
        <v>4927</v>
      </c>
      <c r="BR72">
        <v>0.32088762100000001</v>
      </c>
      <c r="BS72" t="s">
        <v>97</v>
      </c>
      <c r="CB72" t="s">
        <v>100</v>
      </c>
      <c r="CC72" t="s">
        <v>100</v>
      </c>
      <c r="CD72" t="s">
        <v>161</v>
      </c>
      <c r="CE72">
        <v>0.2</v>
      </c>
      <c r="CF72">
        <v>2</v>
      </c>
      <c r="CG72">
        <v>1.1000000000000001</v>
      </c>
      <c r="CH72">
        <v>0.1</v>
      </c>
      <c r="CI72">
        <v>2</v>
      </c>
      <c r="CJ72">
        <v>1.05</v>
      </c>
    </row>
    <row r="73" spans="1:88" x14ac:dyDescent="0.25">
      <c r="A73" t="s">
        <v>164</v>
      </c>
      <c r="B73" t="s">
        <v>173</v>
      </c>
      <c r="C73">
        <f>VLOOKUP(B73,lat_long!$A$2:$C$37,2,FALSE)</f>
        <v>36.568748999999997</v>
      </c>
      <c r="D73">
        <f>VLOOKUP(B73,lat_long!$A$2:$C$37,3,FALSE)</f>
        <v>-5.5356399999999999</v>
      </c>
      <c r="E73" t="s">
        <v>136</v>
      </c>
      <c r="F73" t="s">
        <v>166</v>
      </c>
      <c r="G73" t="b">
        <v>0</v>
      </c>
      <c r="H73" t="s">
        <v>167</v>
      </c>
      <c r="K73" t="s">
        <v>105</v>
      </c>
      <c r="L73" t="s">
        <v>174</v>
      </c>
      <c r="M73" t="s">
        <v>107</v>
      </c>
      <c r="N73" t="s">
        <v>91</v>
      </c>
      <c r="O73" t="s">
        <v>92</v>
      </c>
      <c r="P73">
        <v>0.33</v>
      </c>
      <c r="Q73">
        <v>0.35099999999999998</v>
      </c>
      <c r="T73" s="1">
        <v>3.9E-2</v>
      </c>
      <c r="U73" s="1">
        <v>4.2000000000000003E-2</v>
      </c>
      <c r="X73" t="s">
        <v>109</v>
      </c>
      <c r="Y73">
        <v>43</v>
      </c>
      <c r="Z73">
        <v>43</v>
      </c>
      <c r="AE73">
        <v>0</v>
      </c>
      <c r="AF73" t="s">
        <v>125</v>
      </c>
      <c r="AG73">
        <v>30</v>
      </c>
      <c r="AH73">
        <v>30</v>
      </c>
      <c r="AI73">
        <v>594</v>
      </c>
      <c r="AJ73">
        <v>594</v>
      </c>
      <c r="AM73">
        <v>18.3</v>
      </c>
      <c r="AN73">
        <v>8.9760000000000009</v>
      </c>
      <c r="AO73">
        <v>1.1000000000000001</v>
      </c>
      <c r="AP73">
        <v>6</v>
      </c>
      <c r="AQ73">
        <v>23</v>
      </c>
      <c r="AR73">
        <v>41</v>
      </c>
      <c r="AS73">
        <v>36</v>
      </c>
      <c r="AT73">
        <v>5.3</v>
      </c>
      <c r="AU73">
        <v>2.72</v>
      </c>
      <c r="AV73">
        <v>36.568748999999997</v>
      </c>
      <c r="AW73">
        <v>-5.5356399999999999</v>
      </c>
      <c r="AX73" t="s">
        <v>111</v>
      </c>
      <c r="AY73" t="s">
        <v>96</v>
      </c>
      <c r="AZ73" t="b">
        <v>0</v>
      </c>
      <c r="BA73">
        <v>300</v>
      </c>
      <c r="BB73">
        <v>1033</v>
      </c>
      <c r="BE73" t="s">
        <v>41</v>
      </c>
      <c r="BF73">
        <v>15.899999619999999</v>
      </c>
      <c r="BG73">
        <v>786</v>
      </c>
      <c r="BH73">
        <v>10</v>
      </c>
      <c r="BI73">
        <v>50</v>
      </c>
      <c r="BJ73">
        <v>50</v>
      </c>
      <c r="BK73">
        <v>15.899999619999999</v>
      </c>
      <c r="BL73">
        <v>1033</v>
      </c>
      <c r="BN73">
        <v>15.899999619999999</v>
      </c>
      <c r="BO73">
        <v>78.599999999999994</v>
      </c>
      <c r="BP73">
        <v>70</v>
      </c>
      <c r="BQ73">
        <v>4927</v>
      </c>
      <c r="BR73">
        <v>0.32088762100000001</v>
      </c>
      <c r="BS73" t="s">
        <v>97</v>
      </c>
      <c r="CB73" t="s">
        <v>100</v>
      </c>
      <c r="CC73" t="s">
        <v>100</v>
      </c>
      <c r="CD73" t="s">
        <v>161</v>
      </c>
      <c r="CE73">
        <v>0.2</v>
      </c>
      <c r="CF73">
        <v>2</v>
      </c>
      <c r="CG73">
        <v>1.1000000000000001</v>
      </c>
      <c r="CH73">
        <v>0.1</v>
      </c>
      <c r="CI73">
        <v>2</v>
      </c>
      <c r="CJ73">
        <v>1.05</v>
      </c>
    </row>
    <row r="74" spans="1:88" x14ac:dyDescent="0.25">
      <c r="A74" t="s">
        <v>164</v>
      </c>
      <c r="B74" t="s">
        <v>173</v>
      </c>
      <c r="C74">
        <f>VLOOKUP(B74,lat_long!$A$2:$C$37,2,FALSE)</f>
        <v>36.568748999999997</v>
      </c>
      <c r="D74">
        <f>VLOOKUP(B74,lat_long!$A$2:$C$37,3,FALSE)</f>
        <v>-5.5356399999999999</v>
      </c>
      <c r="E74" t="s">
        <v>136</v>
      </c>
      <c r="F74" t="s">
        <v>137</v>
      </c>
      <c r="G74" t="b">
        <v>0</v>
      </c>
      <c r="H74" t="s">
        <v>167</v>
      </c>
      <c r="K74" t="s">
        <v>105</v>
      </c>
      <c r="L74" t="s">
        <v>175</v>
      </c>
      <c r="M74" t="s">
        <v>139</v>
      </c>
      <c r="N74" t="s">
        <v>91</v>
      </c>
      <c r="O74" t="s">
        <v>92</v>
      </c>
      <c r="P74">
        <v>1.86</v>
      </c>
      <c r="Q74">
        <v>3.18</v>
      </c>
      <c r="T74">
        <v>0.48</v>
      </c>
      <c r="U74">
        <v>0.48</v>
      </c>
      <c r="X74" t="s">
        <v>109</v>
      </c>
      <c r="Y74">
        <v>43</v>
      </c>
      <c r="Z74">
        <v>43</v>
      </c>
      <c r="AE74">
        <v>0</v>
      </c>
      <c r="AF74" t="s">
        <v>125</v>
      </c>
      <c r="AG74">
        <v>30</v>
      </c>
      <c r="AH74">
        <v>30</v>
      </c>
      <c r="AI74">
        <v>0</v>
      </c>
      <c r="AJ74">
        <v>0</v>
      </c>
      <c r="AM74">
        <v>18.3</v>
      </c>
      <c r="AN74">
        <v>8.9760000000000009</v>
      </c>
      <c r="AO74">
        <v>1.1000000000000001</v>
      </c>
      <c r="AP74">
        <v>6</v>
      </c>
      <c r="AQ74">
        <v>23</v>
      </c>
      <c r="AR74">
        <v>41</v>
      </c>
      <c r="AS74">
        <v>36</v>
      </c>
      <c r="AT74">
        <v>5.3</v>
      </c>
      <c r="AU74">
        <v>2.72</v>
      </c>
      <c r="AV74">
        <v>36.568748999999997</v>
      </c>
      <c r="AW74">
        <v>-5.5356399999999999</v>
      </c>
      <c r="AX74" t="s">
        <v>111</v>
      </c>
      <c r="AY74" t="s">
        <v>96</v>
      </c>
      <c r="AZ74" t="b">
        <v>0</v>
      </c>
      <c r="BA74">
        <v>300</v>
      </c>
      <c r="BB74">
        <v>1033</v>
      </c>
      <c r="BE74" t="s">
        <v>41</v>
      </c>
      <c r="BF74">
        <v>15.899999619999999</v>
      </c>
      <c r="BG74">
        <v>786</v>
      </c>
      <c r="BH74">
        <v>10</v>
      </c>
      <c r="BI74">
        <v>50</v>
      </c>
      <c r="BJ74">
        <v>50</v>
      </c>
      <c r="BK74">
        <v>15.899999619999999</v>
      </c>
      <c r="BL74">
        <v>1033</v>
      </c>
      <c r="BN74">
        <v>15.899999619999999</v>
      </c>
      <c r="BO74">
        <v>78.599999999999994</v>
      </c>
      <c r="BP74">
        <v>70</v>
      </c>
      <c r="BQ74">
        <v>4927</v>
      </c>
      <c r="BR74">
        <v>0.32088762100000001</v>
      </c>
      <c r="BS74" t="s">
        <v>97</v>
      </c>
      <c r="CB74" t="s">
        <v>100</v>
      </c>
      <c r="CC74" t="s">
        <v>100</v>
      </c>
      <c r="CD74" t="s">
        <v>161</v>
      </c>
      <c r="CE74">
        <v>0.2</v>
      </c>
      <c r="CF74">
        <v>2</v>
      </c>
      <c r="CG74">
        <v>1.1000000000000001</v>
      </c>
      <c r="CH74">
        <v>0.1</v>
      </c>
      <c r="CI74">
        <v>2</v>
      </c>
      <c r="CJ74">
        <v>1.05</v>
      </c>
    </row>
    <row r="75" spans="1:88" x14ac:dyDescent="0.25">
      <c r="A75" t="s">
        <v>164</v>
      </c>
      <c r="B75" t="s">
        <v>173</v>
      </c>
      <c r="C75">
        <f>VLOOKUP(B75,lat_long!$A$2:$C$37,2,FALSE)</f>
        <v>36.568748999999997</v>
      </c>
      <c r="D75">
        <f>VLOOKUP(B75,lat_long!$A$2:$C$37,3,FALSE)</f>
        <v>-5.5356399999999999</v>
      </c>
      <c r="E75" t="s">
        <v>136</v>
      </c>
      <c r="F75" t="s">
        <v>137</v>
      </c>
      <c r="G75" t="b">
        <v>0</v>
      </c>
      <c r="H75" t="s">
        <v>167</v>
      </c>
      <c r="K75" t="s">
        <v>105</v>
      </c>
      <c r="L75" t="s">
        <v>176</v>
      </c>
      <c r="M75" t="s">
        <v>170</v>
      </c>
      <c r="N75" t="s">
        <v>91</v>
      </c>
      <c r="O75" t="s">
        <v>92</v>
      </c>
      <c r="P75">
        <v>2.52</v>
      </c>
      <c r="Q75">
        <v>3.18</v>
      </c>
      <c r="T75">
        <v>0.42</v>
      </c>
      <c r="U75">
        <v>0.42</v>
      </c>
      <c r="X75" t="s">
        <v>109</v>
      </c>
      <c r="Y75">
        <v>43</v>
      </c>
      <c r="Z75">
        <v>43</v>
      </c>
      <c r="AE75">
        <v>0</v>
      </c>
      <c r="AF75" t="s">
        <v>125</v>
      </c>
      <c r="AG75">
        <v>30</v>
      </c>
      <c r="AH75">
        <v>30</v>
      </c>
      <c r="AI75">
        <v>92</v>
      </c>
      <c r="AJ75">
        <v>92</v>
      </c>
      <c r="AM75">
        <v>18.3</v>
      </c>
      <c r="AN75">
        <v>8.9760000000000009</v>
      </c>
      <c r="AO75">
        <v>1.1000000000000001</v>
      </c>
      <c r="AP75">
        <v>6</v>
      </c>
      <c r="AQ75">
        <v>23</v>
      </c>
      <c r="AR75">
        <v>41</v>
      </c>
      <c r="AS75">
        <v>36</v>
      </c>
      <c r="AT75">
        <v>5.3</v>
      </c>
      <c r="AU75">
        <v>2.72</v>
      </c>
      <c r="AV75">
        <v>36.568748999999997</v>
      </c>
      <c r="AW75">
        <v>-5.5356399999999999</v>
      </c>
      <c r="AX75" t="s">
        <v>111</v>
      </c>
      <c r="AY75" t="s">
        <v>96</v>
      </c>
      <c r="AZ75" t="b">
        <v>0</v>
      </c>
      <c r="BA75">
        <v>300</v>
      </c>
      <c r="BB75">
        <v>1033</v>
      </c>
      <c r="BE75" t="s">
        <v>41</v>
      </c>
      <c r="BF75">
        <v>15.899999619999999</v>
      </c>
      <c r="BG75">
        <v>786</v>
      </c>
      <c r="BH75">
        <v>10</v>
      </c>
      <c r="BI75">
        <v>50</v>
      </c>
      <c r="BJ75">
        <v>50</v>
      </c>
      <c r="BK75">
        <v>15.899999619999999</v>
      </c>
      <c r="BL75">
        <v>1033</v>
      </c>
      <c r="BN75">
        <v>15.899999619999999</v>
      </c>
      <c r="BO75">
        <v>78.599999999999994</v>
      </c>
      <c r="BP75">
        <v>70</v>
      </c>
      <c r="BQ75">
        <v>4927</v>
      </c>
      <c r="BR75">
        <v>0.32088762100000001</v>
      </c>
      <c r="BS75" t="s">
        <v>97</v>
      </c>
      <c r="CB75" t="s">
        <v>100</v>
      </c>
      <c r="CC75" t="s">
        <v>100</v>
      </c>
      <c r="CD75" t="s">
        <v>161</v>
      </c>
      <c r="CE75">
        <v>0.2</v>
      </c>
      <c r="CF75">
        <v>2</v>
      </c>
      <c r="CG75">
        <v>1.1000000000000001</v>
      </c>
      <c r="CH75">
        <v>0.1</v>
      </c>
      <c r="CI75">
        <v>2</v>
      </c>
      <c r="CJ75">
        <v>1.05</v>
      </c>
    </row>
    <row r="76" spans="1:88" x14ac:dyDescent="0.25">
      <c r="A76" t="s">
        <v>164</v>
      </c>
      <c r="B76" t="s">
        <v>173</v>
      </c>
      <c r="C76">
        <f>VLOOKUP(B76,lat_long!$A$2:$C$37,2,FALSE)</f>
        <v>36.568748999999997</v>
      </c>
      <c r="D76">
        <f>VLOOKUP(B76,lat_long!$A$2:$C$37,3,FALSE)</f>
        <v>-5.5356399999999999</v>
      </c>
      <c r="E76" t="s">
        <v>136</v>
      </c>
      <c r="F76" t="s">
        <v>137</v>
      </c>
      <c r="G76" t="b">
        <v>0</v>
      </c>
      <c r="H76" t="s">
        <v>167</v>
      </c>
      <c r="K76" t="s">
        <v>105</v>
      </c>
      <c r="L76" t="s">
        <v>123</v>
      </c>
      <c r="M76" t="s">
        <v>124</v>
      </c>
      <c r="N76" t="s">
        <v>91</v>
      </c>
      <c r="O76" t="s">
        <v>92</v>
      </c>
      <c r="P76">
        <v>10.199999999999999</v>
      </c>
      <c r="Q76">
        <v>9.7799999999999994</v>
      </c>
      <c r="T76">
        <v>0.42</v>
      </c>
      <c r="U76">
        <v>0.42</v>
      </c>
      <c r="X76" t="s">
        <v>109</v>
      </c>
      <c r="Y76">
        <v>43</v>
      </c>
      <c r="Z76">
        <v>43</v>
      </c>
      <c r="AE76">
        <v>0</v>
      </c>
      <c r="AF76" t="s">
        <v>125</v>
      </c>
      <c r="AG76">
        <v>30</v>
      </c>
      <c r="AH76">
        <v>30</v>
      </c>
      <c r="AI76">
        <v>274</v>
      </c>
      <c r="AJ76">
        <v>274</v>
      </c>
      <c r="AM76">
        <v>18.3</v>
      </c>
      <c r="AN76">
        <v>8.9760000000000009</v>
      </c>
      <c r="AO76">
        <v>1.1000000000000001</v>
      </c>
      <c r="AP76">
        <v>6</v>
      </c>
      <c r="AQ76">
        <v>23</v>
      </c>
      <c r="AR76">
        <v>41</v>
      </c>
      <c r="AS76">
        <v>36</v>
      </c>
      <c r="AT76">
        <v>5.3</v>
      </c>
      <c r="AU76">
        <v>2.72</v>
      </c>
      <c r="AV76">
        <v>36.568748999999997</v>
      </c>
      <c r="AW76">
        <v>-5.5356399999999999</v>
      </c>
      <c r="AX76" t="s">
        <v>111</v>
      </c>
      <c r="AY76" t="s">
        <v>96</v>
      </c>
      <c r="AZ76" t="b">
        <v>0</v>
      </c>
      <c r="BA76">
        <v>300</v>
      </c>
      <c r="BB76">
        <v>1033</v>
      </c>
      <c r="BE76" t="s">
        <v>41</v>
      </c>
      <c r="BF76">
        <v>15.899999619999999</v>
      </c>
      <c r="BG76">
        <v>786</v>
      </c>
      <c r="BH76">
        <v>10</v>
      </c>
      <c r="BI76">
        <v>50</v>
      </c>
      <c r="BJ76">
        <v>50</v>
      </c>
      <c r="BK76">
        <v>15.899999619999999</v>
      </c>
      <c r="BL76">
        <v>1033</v>
      </c>
      <c r="BN76">
        <v>15.899999619999999</v>
      </c>
      <c r="BO76">
        <v>78.599999999999994</v>
      </c>
      <c r="BP76">
        <v>70</v>
      </c>
      <c r="BQ76">
        <v>4927</v>
      </c>
      <c r="BR76">
        <v>0.32088762100000001</v>
      </c>
      <c r="BS76" t="s">
        <v>97</v>
      </c>
      <c r="CB76" t="s">
        <v>100</v>
      </c>
      <c r="CC76" t="s">
        <v>100</v>
      </c>
      <c r="CD76" t="s">
        <v>161</v>
      </c>
      <c r="CE76">
        <v>0.2</v>
      </c>
      <c r="CF76">
        <v>2</v>
      </c>
      <c r="CG76">
        <v>1.1000000000000001</v>
      </c>
      <c r="CH76">
        <v>0.1</v>
      </c>
      <c r="CI76">
        <v>2</v>
      </c>
      <c r="CJ76">
        <v>1.05</v>
      </c>
    </row>
    <row r="77" spans="1:88" x14ac:dyDescent="0.25">
      <c r="A77" t="s">
        <v>164</v>
      </c>
      <c r="B77" t="s">
        <v>173</v>
      </c>
      <c r="C77">
        <f>VLOOKUP(B77,lat_long!$A$2:$C$37,2,FALSE)</f>
        <v>36.568748999999997</v>
      </c>
      <c r="D77">
        <f>VLOOKUP(B77,lat_long!$A$2:$C$37,3,FALSE)</f>
        <v>-5.5356399999999999</v>
      </c>
      <c r="E77" t="s">
        <v>136</v>
      </c>
      <c r="F77" t="s">
        <v>137</v>
      </c>
      <c r="G77" t="b">
        <v>0</v>
      </c>
      <c r="H77" t="s">
        <v>167</v>
      </c>
      <c r="K77" t="s">
        <v>105</v>
      </c>
      <c r="L77" t="s">
        <v>174</v>
      </c>
      <c r="M77" t="s">
        <v>107</v>
      </c>
      <c r="N77" t="s">
        <v>91</v>
      </c>
      <c r="O77" t="s">
        <v>92</v>
      </c>
      <c r="P77">
        <v>9.7799999999999994</v>
      </c>
      <c r="Q77">
        <v>9.1199999999999992</v>
      </c>
      <c r="T77">
        <v>0.6</v>
      </c>
      <c r="U77">
        <v>0.6</v>
      </c>
      <c r="X77" t="s">
        <v>109</v>
      </c>
      <c r="Y77">
        <v>43</v>
      </c>
      <c r="Z77">
        <v>43</v>
      </c>
      <c r="AE77">
        <v>0</v>
      </c>
      <c r="AF77" t="s">
        <v>125</v>
      </c>
      <c r="AG77">
        <v>30</v>
      </c>
      <c r="AH77">
        <v>30</v>
      </c>
      <c r="AI77">
        <v>594</v>
      </c>
      <c r="AJ77">
        <v>594</v>
      </c>
      <c r="AM77">
        <v>18.3</v>
      </c>
      <c r="AN77">
        <v>8.9760000000000009</v>
      </c>
      <c r="AO77">
        <v>1.1000000000000001</v>
      </c>
      <c r="AP77">
        <v>6</v>
      </c>
      <c r="AQ77">
        <v>23</v>
      </c>
      <c r="AR77">
        <v>41</v>
      </c>
      <c r="AS77">
        <v>36</v>
      </c>
      <c r="AT77">
        <v>5.3</v>
      </c>
      <c r="AU77">
        <v>2.72</v>
      </c>
      <c r="AV77">
        <v>36.568748999999997</v>
      </c>
      <c r="AW77">
        <v>-5.5356399999999999</v>
      </c>
      <c r="AX77" t="s">
        <v>111</v>
      </c>
      <c r="AY77" t="s">
        <v>96</v>
      </c>
      <c r="AZ77" t="b">
        <v>0</v>
      </c>
      <c r="BA77">
        <v>300</v>
      </c>
      <c r="BB77">
        <v>1033</v>
      </c>
      <c r="BE77" t="s">
        <v>41</v>
      </c>
      <c r="BF77">
        <v>15.899999619999999</v>
      </c>
      <c r="BG77">
        <v>786</v>
      </c>
      <c r="BH77">
        <v>10</v>
      </c>
      <c r="BI77">
        <v>50</v>
      </c>
      <c r="BJ77">
        <v>50</v>
      </c>
      <c r="BK77">
        <v>15.899999619999999</v>
      </c>
      <c r="BL77">
        <v>1033</v>
      </c>
      <c r="BN77">
        <v>15.899999619999999</v>
      </c>
      <c r="BO77">
        <v>78.599999999999994</v>
      </c>
      <c r="BP77">
        <v>70</v>
      </c>
      <c r="BQ77">
        <v>4927</v>
      </c>
      <c r="BR77">
        <v>0.32088762100000001</v>
      </c>
      <c r="BS77" t="s">
        <v>97</v>
      </c>
      <c r="CB77" t="s">
        <v>100</v>
      </c>
      <c r="CC77" t="s">
        <v>100</v>
      </c>
      <c r="CD77" t="s">
        <v>161</v>
      </c>
      <c r="CE77">
        <v>0.2</v>
      </c>
      <c r="CF77">
        <v>2</v>
      </c>
      <c r="CG77">
        <v>1.1000000000000001</v>
      </c>
      <c r="CH77">
        <v>0.1</v>
      </c>
      <c r="CI77">
        <v>2</v>
      </c>
      <c r="CJ77">
        <v>1.05</v>
      </c>
    </row>
    <row r="78" spans="1:88" x14ac:dyDescent="0.25">
      <c r="A78" t="s">
        <v>177</v>
      </c>
      <c r="B78" t="s">
        <v>178</v>
      </c>
      <c r="C78">
        <f>VLOOKUP(B78,lat_long!$A$2:$C$37,2,FALSE)</f>
        <v>-33.611111110000003</v>
      </c>
      <c r="D78">
        <f>VLOOKUP(B78,lat_long!$A$2:$C$37,3,FALSE)</f>
        <v>150.7406944</v>
      </c>
      <c r="E78" t="s">
        <v>88</v>
      </c>
      <c r="G78" t="b">
        <v>0</v>
      </c>
      <c r="H78" t="s">
        <v>119</v>
      </c>
      <c r="K78" t="s">
        <v>179</v>
      </c>
      <c r="N78" t="s">
        <v>108</v>
      </c>
      <c r="O78" t="s">
        <v>92</v>
      </c>
      <c r="P78">
        <v>8.7822878230000008</v>
      </c>
      <c r="Q78">
        <v>3.5424354240000002</v>
      </c>
      <c r="T78">
        <v>2.8044280439999998</v>
      </c>
      <c r="U78">
        <v>0.88560885600000006</v>
      </c>
      <c r="X78" t="s">
        <v>109</v>
      </c>
      <c r="Y78">
        <v>16</v>
      </c>
      <c r="Z78">
        <v>16</v>
      </c>
      <c r="AD78">
        <v>204</v>
      </c>
      <c r="AE78">
        <v>0</v>
      </c>
      <c r="AF78" t="s">
        <v>125</v>
      </c>
      <c r="AG78">
        <v>101.9837167</v>
      </c>
      <c r="AH78">
        <v>101.9837167</v>
      </c>
      <c r="AI78">
        <v>243</v>
      </c>
      <c r="AK78">
        <v>79.84</v>
      </c>
      <c r="AN78">
        <v>2.1</v>
      </c>
      <c r="AO78">
        <v>1.4</v>
      </c>
      <c r="AP78">
        <v>1</v>
      </c>
      <c r="AQ78">
        <v>11</v>
      </c>
      <c r="AR78">
        <v>79</v>
      </c>
      <c r="AS78">
        <v>10</v>
      </c>
      <c r="AT78">
        <v>6.4</v>
      </c>
      <c r="AU78">
        <v>0.5</v>
      </c>
      <c r="AV78">
        <v>-33.611111110000003</v>
      </c>
      <c r="AW78">
        <v>150.7406944</v>
      </c>
      <c r="AX78" t="s">
        <v>111</v>
      </c>
      <c r="AY78" t="s">
        <v>96</v>
      </c>
      <c r="AZ78" t="b">
        <v>1</v>
      </c>
      <c r="BA78">
        <v>1353.3</v>
      </c>
      <c r="BD78">
        <v>5.33</v>
      </c>
      <c r="BE78" t="s">
        <v>112</v>
      </c>
      <c r="BF78">
        <v>17.200000760000002</v>
      </c>
      <c r="BG78">
        <v>894</v>
      </c>
      <c r="BH78">
        <v>60</v>
      </c>
      <c r="BI78">
        <v>25</v>
      </c>
      <c r="BJ78">
        <v>10</v>
      </c>
      <c r="BK78">
        <v>17.200000760000002</v>
      </c>
      <c r="BL78">
        <v>894</v>
      </c>
      <c r="BN78">
        <v>17.200000760000002</v>
      </c>
      <c r="BO78">
        <v>89.4</v>
      </c>
      <c r="BP78">
        <v>34</v>
      </c>
      <c r="BQ78">
        <v>4501</v>
      </c>
      <c r="BR78">
        <v>0.35421755999999999</v>
      </c>
      <c r="BS78" t="s">
        <v>97</v>
      </c>
      <c r="BT78" t="s">
        <v>113</v>
      </c>
      <c r="BV78" t="s">
        <v>120</v>
      </c>
      <c r="CB78" t="s">
        <v>100</v>
      </c>
      <c r="CC78" t="s">
        <v>119</v>
      </c>
      <c r="CD78" t="s">
        <v>119</v>
      </c>
      <c r="CE78">
        <v>0.25</v>
      </c>
      <c r="CF78">
        <v>0.75</v>
      </c>
      <c r="CG78">
        <v>0.5</v>
      </c>
      <c r="CH78">
        <v>9.7692065999999994E-2</v>
      </c>
      <c r="CI78">
        <v>2.1339668270000001</v>
      </c>
      <c r="CJ78">
        <v>1.115829446</v>
      </c>
    </row>
    <row r="79" spans="1:88" x14ac:dyDescent="0.25">
      <c r="A79" t="s">
        <v>177</v>
      </c>
      <c r="B79" t="s">
        <v>178</v>
      </c>
      <c r="C79">
        <f>VLOOKUP(B79,lat_long!$A$2:$C$37,2,FALSE)</f>
        <v>-33.611111110000003</v>
      </c>
      <c r="D79">
        <f>VLOOKUP(B79,lat_long!$A$2:$C$37,3,FALSE)</f>
        <v>150.7406944</v>
      </c>
      <c r="E79" t="s">
        <v>88</v>
      </c>
      <c r="G79" t="b">
        <v>0</v>
      </c>
      <c r="H79" t="s">
        <v>149</v>
      </c>
      <c r="K79" t="s">
        <v>179</v>
      </c>
      <c r="N79" t="s">
        <v>108</v>
      </c>
      <c r="O79" t="s">
        <v>92</v>
      </c>
      <c r="P79">
        <v>7.0860927150000004</v>
      </c>
      <c r="Q79">
        <v>5.4966887419999999</v>
      </c>
      <c r="T79">
        <v>1.1258278150000001</v>
      </c>
      <c r="U79">
        <v>0.86092715200000003</v>
      </c>
      <c r="X79" t="s">
        <v>109</v>
      </c>
      <c r="Y79">
        <v>16</v>
      </c>
      <c r="Z79">
        <v>16</v>
      </c>
      <c r="AD79">
        <v>204</v>
      </c>
      <c r="AE79">
        <v>0</v>
      </c>
      <c r="AF79" t="s">
        <v>125</v>
      </c>
      <c r="AG79">
        <v>101.9837167</v>
      </c>
      <c r="AH79">
        <v>101.9837167</v>
      </c>
      <c r="AI79">
        <v>243</v>
      </c>
      <c r="AK79">
        <v>79.84</v>
      </c>
      <c r="AN79">
        <v>2.1</v>
      </c>
      <c r="AO79">
        <v>1.4</v>
      </c>
      <c r="AP79">
        <v>1</v>
      </c>
      <c r="AQ79">
        <v>11</v>
      </c>
      <c r="AR79">
        <v>79</v>
      </c>
      <c r="AS79">
        <v>10</v>
      </c>
      <c r="AT79">
        <v>6.4</v>
      </c>
      <c r="AU79">
        <v>0.5</v>
      </c>
      <c r="AV79">
        <v>-33.611111110000003</v>
      </c>
      <c r="AW79">
        <v>150.7406944</v>
      </c>
      <c r="AX79" t="s">
        <v>111</v>
      </c>
      <c r="AY79" t="s">
        <v>96</v>
      </c>
      <c r="AZ79" t="b">
        <v>1</v>
      </c>
      <c r="BA79">
        <v>1353.3</v>
      </c>
      <c r="BD79">
        <v>5.33</v>
      </c>
      <c r="BE79" t="s">
        <v>112</v>
      </c>
      <c r="BF79">
        <v>17.200000760000002</v>
      </c>
      <c r="BG79">
        <v>894</v>
      </c>
      <c r="BH79">
        <v>60</v>
      </c>
      <c r="BI79">
        <v>25</v>
      </c>
      <c r="BJ79">
        <v>10</v>
      </c>
      <c r="BK79">
        <v>17.200000760000002</v>
      </c>
      <c r="BL79">
        <v>894</v>
      </c>
      <c r="BN79">
        <v>17.200000760000002</v>
      </c>
      <c r="BO79">
        <v>89.4</v>
      </c>
      <c r="BP79">
        <v>34</v>
      </c>
      <c r="BQ79">
        <v>4501</v>
      </c>
      <c r="BR79">
        <v>0.35421755999999999</v>
      </c>
      <c r="BS79" t="s">
        <v>97</v>
      </c>
      <c r="BT79" t="s">
        <v>98</v>
      </c>
      <c r="BW79" t="s">
        <v>149</v>
      </c>
      <c r="CB79" t="s">
        <v>146</v>
      </c>
      <c r="CC79" t="s">
        <v>149</v>
      </c>
      <c r="CD79" t="s">
        <v>149</v>
      </c>
      <c r="CE79">
        <v>1</v>
      </c>
      <c r="CF79">
        <v>100</v>
      </c>
      <c r="CG79">
        <v>50.5</v>
      </c>
      <c r="CH79">
        <v>1.8974294229999999</v>
      </c>
      <c r="CI79">
        <v>34.243898209999998</v>
      </c>
      <c r="CJ79">
        <v>18.070663809999999</v>
      </c>
    </row>
    <row r="80" spans="1:88" x14ac:dyDescent="0.25">
      <c r="A80" t="s">
        <v>177</v>
      </c>
      <c r="B80" t="s">
        <v>178</v>
      </c>
      <c r="C80">
        <f>VLOOKUP(B80,lat_long!$A$2:$C$37,2,FALSE)</f>
        <v>-33.611111110000003</v>
      </c>
      <c r="D80">
        <f>VLOOKUP(B80,lat_long!$A$2:$C$37,3,FALSE)</f>
        <v>150.7406944</v>
      </c>
      <c r="E80" t="s">
        <v>88</v>
      </c>
      <c r="G80" t="b">
        <v>0</v>
      </c>
      <c r="H80" t="s">
        <v>131</v>
      </c>
      <c r="J80" t="s">
        <v>150</v>
      </c>
      <c r="K80" t="s">
        <v>179</v>
      </c>
      <c r="N80" t="s">
        <v>108</v>
      </c>
      <c r="O80" t="s">
        <v>92</v>
      </c>
      <c r="P80">
        <v>861.94029850000004</v>
      </c>
      <c r="Q80">
        <v>287.31343279999999</v>
      </c>
      <c r="T80">
        <v>108.20895520000001</v>
      </c>
      <c r="U80">
        <v>41.044776120000002</v>
      </c>
      <c r="X80" t="s">
        <v>109</v>
      </c>
      <c r="Y80">
        <v>16</v>
      </c>
      <c r="Z80">
        <v>16</v>
      </c>
      <c r="AD80">
        <v>204</v>
      </c>
      <c r="AE80">
        <v>0</v>
      </c>
      <c r="AF80" t="s">
        <v>125</v>
      </c>
      <c r="AG80">
        <v>101.9837167</v>
      </c>
      <c r="AH80">
        <v>101.9837167</v>
      </c>
      <c r="AI80">
        <v>243</v>
      </c>
      <c r="AK80">
        <v>79.84</v>
      </c>
      <c r="AN80">
        <v>2.1</v>
      </c>
      <c r="AO80">
        <v>1.4</v>
      </c>
      <c r="AP80">
        <v>1</v>
      </c>
      <c r="AQ80">
        <v>11</v>
      </c>
      <c r="AR80">
        <v>79</v>
      </c>
      <c r="AS80">
        <v>10</v>
      </c>
      <c r="AT80">
        <v>6.4</v>
      </c>
      <c r="AU80">
        <v>0.5</v>
      </c>
      <c r="AV80">
        <v>-33.611111110000003</v>
      </c>
      <c r="AW80">
        <v>150.7406944</v>
      </c>
      <c r="AX80" t="s">
        <v>111</v>
      </c>
      <c r="AY80" t="s">
        <v>96</v>
      </c>
      <c r="AZ80" t="b">
        <v>1</v>
      </c>
      <c r="BA80">
        <v>1353.3</v>
      </c>
      <c r="BD80">
        <v>5.33</v>
      </c>
      <c r="BE80" t="s">
        <v>112</v>
      </c>
      <c r="BF80">
        <v>17.200000760000002</v>
      </c>
      <c r="BG80">
        <v>894</v>
      </c>
      <c r="BH80">
        <v>60</v>
      </c>
      <c r="BI80">
        <v>25</v>
      </c>
      <c r="BJ80">
        <v>10</v>
      </c>
      <c r="BK80">
        <v>17.200000760000002</v>
      </c>
      <c r="BL80">
        <v>894</v>
      </c>
      <c r="BM80" t="s">
        <v>150</v>
      </c>
      <c r="BN80">
        <v>17.200000760000002</v>
      </c>
      <c r="BO80">
        <v>89.4</v>
      </c>
      <c r="BP80">
        <v>34</v>
      </c>
      <c r="BQ80">
        <v>4501</v>
      </c>
      <c r="BR80">
        <v>0.35421755999999999</v>
      </c>
      <c r="BS80" t="s">
        <v>97</v>
      </c>
      <c r="BT80" t="s">
        <v>133</v>
      </c>
      <c r="BU80" t="s">
        <v>131</v>
      </c>
      <c r="CB80" t="s">
        <v>100</v>
      </c>
      <c r="CC80" t="s">
        <v>131</v>
      </c>
      <c r="CD80" t="s">
        <v>131</v>
      </c>
      <c r="CE80">
        <v>0.5</v>
      </c>
      <c r="CF80">
        <v>7</v>
      </c>
      <c r="CG80">
        <v>3.75</v>
      </c>
      <c r="CH80">
        <v>0.14737927300000001</v>
      </c>
      <c r="CI80">
        <v>1.9828912359999999</v>
      </c>
      <c r="CJ80">
        <v>1.0651352540000001</v>
      </c>
    </row>
    <row r="81" spans="1:88" x14ac:dyDescent="0.25">
      <c r="A81" t="s">
        <v>177</v>
      </c>
      <c r="B81" t="s">
        <v>178</v>
      </c>
      <c r="C81">
        <f>VLOOKUP(B81,lat_long!$A$2:$C$37,2,FALSE)</f>
        <v>-33.611111110000003</v>
      </c>
      <c r="D81">
        <f>VLOOKUP(B81,lat_long!$A$2:$C$37,3,FALSE)</f>
        <v>150.7406944</v>
      </c>
      <c r="E81" t="s">
        <v>88</v>
      </c>
      <c r="G81" t="b">
        <v>0</v>
      </c>
      <c r="H81" t="s">
        <v>152</v>
      </c>
      <c r="K81" t="s">
        <v>179</v>
      </c>
      <c r="N81" t="s">
        <v>108</v>
      </c>
      <c r="O81" t="s">
        <v>92</v>
      </c>
      <c r="P81">
        <v>11.11842105</v>
      </c>
      <c r="Q81">
        <v>8.3552631579999996</v>
      </c>
      <c r="T81">
        <v>1.9078947369999999</v>
      </c>
      <c r="U81">
        <v>1.3815789469999999</v>
      </c>
      <c r="X81" t="s">
        <v>109</v>
      </c>
      <c r="Y81">
        <v>16</v>
      </c>
      <c r="Z81">
        <v>16</v>
      </c>
      <c r="AD81">
        <v>204</v>
      </c>
      <c r="AE81">
        <v>0</v>
      </c>
      <c r="AF81" t="s">
        <v>125</v>
      </c>
      <c r="AG81">
        <v>101.9837167</v>
      </c>
      <c r="AH81">
        <v>101.9837167</v>
      </c>
      <c r="AI81">
        <v>243</v>
      </c>
      <c r="AK81">
        <v>79.84</v>
      </c>
      <c r="AN81">
        <v>2.1</v>
      </c>
      <c r="AO81">
        <v>1.4</v>
      </c>
      <c r="AP81">
        <v>1</v>
      </c>
      <c r="AQ81">
        <v>11</v>
      </c>
      <c r="AR81">
        <v>79</v>
      </c>
      <c r="AS81">
        <v>10</v>
      </c>
      <c r="AT81">
        <v>6.4</v>
      </c>
      <c r="AU81">
        <v>0.5</v>
      </c>
      <c r="AV81">
        <v>-33.611111110000003</v>
      </c>
      <c r="AW81">
        <v>150.7406944</v>
      </c>
      <c r="AX81" t="s">
        <v>111</v>
      </c>
      <c r="AY81" t="s">
        <v>96</v>
      </c>
      <c r="AZ81" t="b">
        <v>1</v>
      </c>
      <c r="BA81">
        <v>1353.3</v>
      </c>
      <c r="BD81">
        <v>5.33</v>
      </c>
      <c r="BE81" t="s">
        <v>112</v>
      </c>
      <c r="BF81">
        <v>17.200000760000002</v>
      </c>
      <c r="BG81">
        <v>894</v>
      </c>
      <c r="BH81">
        <v>60</v>
      </c>
      <c r="BI81">
        <v>25</v>
      </c>
      <c r="BJ81">
        <v>10</v>
      </c>
      <c r="BK81">
        <v>17.200000760000002</v>
      </c>
      <c r="BL81">
        <v>894</v>
      </c>
      <c r="BN81">
        <v>17.200000760000002</v>
      </c>
      <c r="BO81">
        <v>89.4</v>
      </c>
      <c r="BP81">
        <v>34</v>
      </c>
      <c r="BQ81">
        <v>4501</v>
      </c>
      <c r="BR81">
        <v>0.35421755999999999</v>
      </c>
      <c r="BS81" t="s">
        <v>97</v>
      </c>
      <c r="BT81" t="s">
        <v>98</v>
      </c>
      <c r="BW81" t="s">
        <v>152</v>
      </c>
      <c r="CB81" t="s">
        <v>146</v>
      </c>
      <c r="CC81" t="s">
        <v>152</v>
      </c>
      <c r="CD81" t="s">
        <v>152</v>
      </c>
      <c r="CE81">
        <v>0.4</v>
      </c>
      <c r="CF81">
        <v>70</v>
      </c>
      <c r="CG81">
        <v>35.200000000000003</v>
      </c>
      <c r="CH81">
        <v>2</v>
      </c>
      <c r="CI81">
        <v>10</v>
      </c>
      <c r="CJ81">
        <v>6</v>
      </c>
    </row>
    <row r="82" spans="1:88" x14ac:dyDescent="0.25">
      <c r="A82" t="s">
        <v>177</v>
      </c>
      <c r="B82" t="s">
        <v>178</v>
      </c>
      <c r="C82">
        <f>VLOOKUP(B82,lat_long!$A$2:$C$37,2,FALSE)</f>
        <v>-33.611111110000003</v>
      </c>
      <c r="D82">
        <f>VLOOKUP(B82,lat_long!$A$2:$C$37,3,FALSE)</f>
        <v>150.7406944</v>
      </c>
      <c r="E82" t="s">
        <v>88</v>
      </c>
      <c r="G82" t="b">
        <v>0</v>
      </c>
      <c r="H82" t="s">
        <v>180</v>
      </c>
      <c r="K82" t="s">
        <v>179</v>
      </c>
      <c r="N82" t="s">
        <v>108</v>
      </c>
      <c r="O82" t="s">
        <v>92</v>
      </c>
      <c r="P82">
        <v>21.782178219999999</v>
      </c>
      <c r="Q82">
        <v>5.1485148509999998</v>
      </c>
      <c r="T82">
        <v>4.4554455449999999</v>
      </c>
      <c r="U82">
        <v>1.4851485149999999</v>
      </c>
      <c r="X82" t="s">
        <v>109</v>
      </c>
      <c r="Y82">
        <v>16</v>
      </c>
      <c r="Z82">
        <v>16</v>
      </c>
      <c r="AD82">
        <v>204</v>
      </c>
      <c r="AE82">
        <v>0</v>
      </c>
      <c r="AF82" t="s">
        <v>125</v>
      </c>
      <c r="AG82">
        <v>101.9837167</v>
      </c>
      <c r="AH82">
        <v>101.9837167</v>
      </c>
      <c r="AI82">
        <v>243</v>
      </c>
      <c r="AK82">
        <v>79.84</v>
      </c>
      <c r="AN82">
        <v>2.1</v>
      </c>
      <c r="AO82">
        <v>1.4</v>
      </c>
      <c r="AP82">
        <v>1</v>
      </c>
      <c r="AQ82">
        <v>11</v>
      </c>
      <c r="AR82">
        <v>79</v>
      </c>
      <c r="AS82">
        <v>10</v>
      </c>
      <c r="AT82">
        <v>6.4</v>
      </c>
      <c r="AU82">
        <v>0.5</v>
      </c>
      <c r="AV82">
        <v>-33.611111110000003</v>
      </c>
      <c r="AW82">
        <v>150.7406944</v>
      </c>
      <c r="AX82" t="s">
        <v>111</v>
      </c>
      <c r="AY82" t="s">
        <v>96</v>
      </c>
      <c r="AZ82" t="b">
        <v>1</v>
      </c>
      <c r="BA82">
        <v>1353.3</v>
      </c>
      <c r="BD82">
        <v>5.33</v>
      </c>
      <c r="BE82" t="s">
        <v>112</v>
      </c>
      <c r="BF82">
        <v>17.200000760000002</v>
      </c>
      <c r="BG82">
        <v>894</v>
      </c>
      <c r="BH82">
        <v>60</v>
      </c>
      <c r="BI82">
        <v>25</v>
      </c>
      <c r="BJ82">
        <v>10</v>
      </c>
      <c r="BK82">
        <v>17.200000760000002</v>
      </c>
      <c r="BL82">
        <v>894</v>
      </c>
      <c r="BN82">
        <v>17.200000760000002</v>
      </c>
      <c r="BO82">
        <v>89.4</v>
      </c>
      <c r="BP82">
        <v>34</v>
      </c>
      <c r="BQ82">
        <v>4501</v>
      </c>
      <c r="BR82">
        <v>0.35421755999999999</v>
      </c>
      <c r="BS82" t="s">
        <v>97</v>
      </c>
      <c r="BT82" t="s">
        <v>181</v>
      </c>
      <c r="BW82" t="s">
        <v>180</v>
      </c>
      <c r="CB82" t="s">
        <v>146</v>
      </c>
      <c r="CC82" t="s">
        <v>180</v>
      </c>
      <c r="CD82" t="s">
        <v>182</v>
      </c>
      <c r="CE82">
        <v>5</v>
      </c>
      <c r="CF82">
        <v>30</v>
      </c>
      <c r="CG82">
        <v>17.5</v>
      </c>
      <c r="CH82">
        <v>2.041993717</v>
      </c>
      <c r="CI82">
        <v>14.61078187</v>
      </c>
      <c r="CJ82">
        <v>8.3263877920000002</v>
      </c>
    </row>
    <row r="83" spans="1:88" x14ac:dyDescent="0.25">
      <c r="A83" t="s">
        <v>177</v>
      </c>
      <c r="B83" t="s">
        <v>178</v>
      </c>
      <c r="C83">
        <f>VLOOKUP(B83,lat_long!$A$2:$C$37,2,FALSE)</f>
        <v>-33.611111110000003</v>
      </c>
      <c r="D83">
        <f>VLOOKUP(B83,lat_long!$A$2:$C$37,3,FALSE)</f>
        <v>150.7406944</v>
      </c>
      <c r="E83" t="s">
        <v>136</v>
      </c>
      <c r="F83" t="s">
        <v>166</v>
      </c>
      <c r="G83" t="b">
        <v>0</v>
      </c>
      <c r="H83" t="s">
        <v>115</v>
      </c>
      <c r="K83" t="s">
        <v>179</v>
      </c>
      <c r="N83" t="s">
        <v>108</v>
      </c>
      <c r="O83" t="s">
        <v>92</v>
      </c>
      <c r="P83">
        <v>1.26</v>
      </c>
      <c r="Q83">
        <v>1.48</v>
      </c>
      <c r="T83">
        <v>0.13</v>
      </c>
      <c r="U83" s="1">
        <v>7.0000000000000007E-2</v>
      </c>
      <c r="X83" t="s">
        <v>109</v>
      </c>
      <c r="Y83">
        <v>16</v>
      </c>
      <c r="Z83">
        <v>16</v>
      </c>
      <c r="AA83" t="b">
        <v>1</v>
      </c>
      <c r="AB83" t="s">
        <v>127</v>
      </c>
      <c r="AC83">
        <v>0.03</v>
      </c>
      <c r="AD83">
        <v>204</v>
      </c>
      <c r="AE83">
        <v>0</v>
      </c>
      <c r="AF83" t="s">
        <v>125</v>
      </c>
      <c r="AG83">
        <v>101.9837167</v>
      </c>
      <c r="AH83">
        <v>101.9837167</v>
      </c>
      <c r="AI83">
        <v>243</v>
      </c>
      <c r="AK83">
        <v>79.84</v>
      </c>
      <c r="AN83">
        <v>2.1</v>
      </c>
      <c r="AO83">
        <v>1.4</v>
      </c>
      <c r="AP83">
        <v>1</v>
      </c>
      <c r="AQ83">
        <v>11</v>
      </c>
      <c r="AR83">
        <v>79</v>
      </c>
      <c r="AS83">
        <v>10</v>
      </c>
      <c r="AT83">
        <v>6.4</v>
      </c>
      <c r="AU83">
        <v>0.5</v>
      </c>
      <c r="AV83">
        <v>-33.611111110000003</v>
      </c>
      <c r="AW83">
        <v>150.7406944</v>
      </c>
      <c r="AX83" t="s">
        <v>111</v>
      </c>
      <c r="AY83" t="s">
        <v>96</v>
      </c>
      <c r="AZ83" t="b">
        <v>1</v>
      </c>
      <c r="BA83">
        <v>1353.3</v>
      </c>
      <c r="BD83">
        <v>5.33</v>
      </c>
      <c r="BE83" t="s">
        <v>112</v>
      </c>
      <c r="BF83">
        <v>17.200000760000002</v>
      </c>
      <c r="BG83">
        <v>894</v>
      </c>
      <c r="BH83">
        <v>60</v>
      </c>
      <c r="BI83">
        <v>25</v>
      </c>
      <c r="BJ83">
        <v>10</v>
      </c>
      <c r="BK83">
        <v>17.200000760000002</v>
      </c>
      <c r="BL83">
        <v>894</v>
      </c>
      <c r="BN83">
        <v>17.200000760000002</v>
      </c>
      <c r="BO83">
        <v>89.4</v>
      </c>
      <c r="BP83">
        <v>34</v>
      </c>
      <c r="BQ83">
        <v>4501</v>
      </c>
      <c r="BR83">
        <v>0.35421755999999999</v>
      </c>
      <c r="BS83" t="s">
        <v>115</v>
      </c>
      <c r="CB83" t="s">
        <v>117</v>
      </c>
      <c r="CC83" t="s">
        <v>115</v>
      </c>
      <c r="CD83" t="s">
        <v>115</v>
      </c>
      <c r="CE83">
        <v>0.1</v>
      </c>
      <c r="CF83">
        <v>5</v>
      </c>
      <c r="CG83">
        <v>2.5499999999999998</v>
      </c>
      <c r="CH83">
        <v>3.285474E-3</v>
      </c>
      <c r="CI83">
        <v>0.12356724400000001</v>
      </c>
      <c r="CJ83">
        <v>6.3426359000000002E-2</v>
      </c>
    </row>
    <row r="84" spans="1:88" x14ac:dyDescent="0.25">
      <c r="A84" t="s">
        <v>177</v>
      </c>
      <c r="B84" t="s">
        <v>178</v>
      </c>
      <c r="C84">
        <f>VLOOKUP(B84,lat_long!$A$2:$C$37,2,FALSE)</f>
        <v>-33.611111110000003</v>
      </c>
      <c r="D84">
        <f>VLOOKUP(B84,lat_long!$A$2:$C$37,3,FALSE)</f>
        <v>150.7406944</v>
      </c>
      <c r="E84" t="s">
        <v>88</v>
      </c>
      <c r="G84" t="b">
        <v>0</v>
      </c>
      <c r="H84" t="s">
        <v>183</v>
      </c>
      <c r="J84" t="s">
        <v>184</v>
      </c>
      <c r="K84" t="s">
        <v>179</v>
      </c>
      <c r="N84" t="s">
        <v>108</v>
      </c>
      <c r="O84" t="s">
        <v>92</v>
      </c>
      <c r="P84">
        <v>6.784386617</v>
      </c>
      <c r="Q84">
        <v>5.5762081779999999</v>
      </c>
      <c r="T84">
        <v>1.8587360589999999</v>
      </c>
      <c r="U84">
        <v>1.6728624540000001</v>
      </c>
      <c r="X84" t="s">
        <v>109</v>
      </c>
      <c r="Y84">
        <v>16</v>
      </c>
      <c r="Z84">
        <v>16</v>
      </c>
      <c r="AD84">
        <v>204</v>
      </c>
      <c r="AE84">
        <v>0</v>
      </c>
      <c r="AF84" t="s">
        <v>125</v>
      </c>
      <c r="AG84">
        <v>101.9837167</v>
      </c>
      <c r="AH84">
        <v>101.9837167</v>
      </c>
      <c r="AI84">
        <v>243</v>
      </c>
      <c r="AK84">
        <v>79.84</v>
      </c>
      <c r="AN84">
        <v>2.1</v>
      </c>
      <c r="AO84">
        <v>1.4</v>
      </c>
      <c r="AP84">
        <v>1</v>
      </c>
      <c r="AQ84">
        <v>11</v>
      </c>
      <c r="AR84">
        <v>79</v>
      </c>
      <c r="AS84">
        <v>10</v>
      </c>
      <c r="AT84">
        <v>6.4</v>
      </c>
      <c r="AU84">
        <v>0.5</v>
      </c>
      <c r="AV84">
        <v>-33.611111110000003</v>
      </c>
      <c r="AW84">
        <v>150.7406944</v>
      </c>
      <c r="AX84" t="s">
        <v>111</v>
      </c>
      <c r="AY84" t="s">
        <v>96</v>
      </c>
      <c r="AZ84" t="b">
        <v>1</v>
      </c>
      <c r="BA84">
        <v>1353.3</v>
      </c>
      <c r="BD84">
        <v>5.33</v>
      </c>
      <c r="BE84" t="s">
        <v>112</v>
      </c>
      <c r="BF84">
        <v>17.200000760000002</v>
      </c>
      <c r="BG84">
        <v>894</v>
      </c>
      <c r="BH84">
        <v>60</v>
      </c>
      <c r="BI84">
        <v>25</v>
      </c>
      <c r="BJ84">
        <v>10</v>
      </c>
      <c r="BK84">
        <v>17.200000760000002</v>
      </c>
      <c r="BL84">
        <v>894</v>
      </c>
      <c r="BM84" t="s">
        <v>184</v>
      </c>
      <c r="BN84">
        <v>17.200000760000002</v>
      </c>
      <c r="BO84">
        <v>89.4</v>
      </c>
      <c r="BP84">
        <v>34</v>
      </c>
      <c r="BQ84">
        <v>4501</v>
      </c>
      <c r="BR84">
        <v>0.35421755999999999</v>
      </c>
      <c r="BS84" t="s">
        <v>97</v>
      </c>
      <c r="BT84" t="s">
        <v>98</v>
      </c>
      <c r="BW84" t="s">
        <v>183</v>
      </c>
      <c r="CB84" t="s">
        <v>100</v>
      </c>
      <c r="CC84" t="s">
        <v>183</v>
      </c>
      <c r="CD84" t="s">
        <v>183</v>
      </c>
      <c r="CE84">
        <v>0.5</v>
      </c>
      <c r="CF84">
        <v>15</v>
      </c>
      <c r="CG84">
        <v>7.75</v>
      </c>
      <c r="CH84">
        <v>0.1</v>
      </c>
      <c r="CI84">
        <v>2</v>
      </c>
      <c r="CJ84">
        <v>1.05</v>
      </c>
    </row>
    <row r="85" spans="1:88" x14ac:dyDescent="0.25">
      <c r="A85" t="s">
        <v>185</v>
      </c>
      <c r="B85" t="s">
        <v>186</v>
      </c>
      <c r="C85">
        <f>VLOOKUP(B85,lat_long!$A$2:$C$37,2,FALSE)</f>
        <v>-3.9750000000000001</v>
      </c>
      <c r="D85">
        <f>VLOOKUP(B85,lat_long!$A$2:$C$37,3,FALSE)</f>
        <v>-79.073611110000002</v>
      </c>
      <c r="E85" t="s">
        <v>88</v>
      </c>
      <c r="G85" t="b">
        <v>0</v>
      </c>
      <c r="H85" t="s">
        <v>187</v>
      </c>
      <c r="K85" t="s">
        <v>138</v>
      </c>
      <c r="L85" t="s">
        <v>174</v>
      </c>
      <c r="M85" t="s">
        <v>107</v>
      </c>
      <c r="N85" t="s">
        <v>91</v>
      </c>
      <c r="O85" t="s">
        <v>92</v>
      </c>
      <c r="P85">
        <v>10</v>
      </c>
      <c r="Q85">
        <v>1194</v>
      </c>
      <c r="T85">
        <v>20</v>
      </c>
      <c r="U85">
        <v>645</v>
      </c>
      <c r="X85" t="s">
        <v>109</v>
      </c>
      <c r="Y85">
        <v>4</v>
      </c>
      <c r="Z85">
        <v>4</v>
      </c>
      <c r="AA85" t="b">
        <v>1</v>
      </c>
      <c r="AB85" t="s">
        <v>127</v>
      </c>
      <c r="AD85">
        <v>78.5</v>
      </c>
      <c r="AE85">
        <v>5</v>
      </c>
      <c r="AF85" t="s">
        <v>94</v>
      </c>
      <c r="AG85">
        <v>100</v>
      </c>
      <c r="AH85">
        <v>100</v>
      </c>
      <c r="AI85">
        <v>456.25</v>
      </c>
      <c r="AM85">
        <v>175</v>
      </c>
      <c r="AN85">
        <v>6.9420000000000002</v>
      </c>
      <c r="AO85">
        <v>1.3</v>
      </c>
      <c r="AP85">
        <v>1</v>
      </c>
      <c r="AQ85">
        <v>24</v>
      </c>
      <c r="AR85">
        <v>43</v>
      </c>
      <c r="AS85">
        <v>33</v>
      </c>
      <c r="AT85">
        <v>5.3</v>
      </c>
      <c r="AU85">
        <v>1.78</v>
      </c>
      <c r="AV85">
        <v>-3.9750000000000001</v>
      </c>
      <c r="AW85">
        <v>-79.073611110000002</v>
      </c>
      <c r="AX85" t="s">
        <v>95</v>
      </c>
      <c r="AY85" t="s">
        <v>128</v>
      </c>
      <c r="AZ85" t="b">
        <v>0</v>
      </c>
      <c r="BA85">
        <v>2.25</v>
      </c>
      <c r="BB85">
        <v>2200</v>
      </c>
      <c r="BC85">
        <v>19.399999999999999</v>
      </c>
      <c r="BD85">
        <v>4</v>
      </c>
      <c r="BF85">
        <v>15.899999619999999</v>
      </c>
      <c r="BG85">
        <v>1294</v>
      </c>
      <c r="BK85">
        <v>19.399999999999999</v>
      </c>
      <c r="BL85">
        <v>2200</v>
      </c>
      <c r="BN85">
        <v>15.899999619999999</v>
      </c>
      <c r="BO85">
        <v>129.4</v>
      </c>
      <c r="BP85">
        <v>18</v>
      </c>
      <c r="BQ85">
        <v>403</v>
      </c>
      <c r="BR85">
        <v>1.720250085</v>
      </c>
      <c r="CB85" t="s">
        <v>117</v>
      </c>
      <c r="CC85" t="s">
        <v>187</v>
      </c>
      <c r="CD85" t="s">
        <v>161</v>
      </c>
      <c r="CE85" t="s">
        <v>161</v>
      </c>
      <c r="CF85" t="s">
        <v>161</v>
      </c>
      <c r="CG85" t="s">
        <v>161</v>
      </c>
      <c r="CH85" t="s">
        <v>161</v>
      </c>
      <c r="CI85" t="s">
        <v>161</v>
      </c>
      <c r="CJ85" t="s">
        <v>161</v>
      </c>
    </row>
    <row r="86" spans="1:88" x14ac:dyDescent="0.25">
      <c r="A86" t="s">
        <v>185</v>
      </c>
      <c r="B86" t="s">
        <v>186</v>
      </c>
      <c r="C86">
        <f>VLOOKUP(B86,lat_long!$A$2:$C$37,2,FALSE)</f>
        <v>-3.9750000000000001</v>
      </c>
      <c r="D86">
        <f>VLOOKUP(B86,lat_long!$A$2:$C$37,3,FALSE)</f>
        <v>-79.073611110000002</v>
      </c>
      <c r="E86" t="s">
        <v>88</v>
      </c>
      <c r="G86" t="b">
        <v>0</v>
      </c>
      <c r="H86" t="s">
        <v>187</v>
      </c>
      <c r="L86" t="s">
        <v>174</v>
      </c>
      <c r="M86" t="s">
        <v>107</v>
      </c>
      <c r="N86" t="s">
        <v>91</v>
      </c>
      <c r="O86" t="s">
        <v>92</v>
      </c>
      <c r="P86">
        <v>14</v>
      </c>
      <c r="Q86">
        <v>55</v>
      </c>
      <c r="T86">
        <v>27</v>
      </c>
      <c r="U86">
        <v>102</v>
      </c>
      <c r="X86" t="s">
        <v>109</v>
      </c>
      <c r="Y86">
        <v>4</v>
      </c>
      <c r="Z86">
        <v>4</v>
      </c>
      <c r="AA86" t="b">
        <v>0</v>
      </c>
      <c r="AB86" t="s">
        <v>110</v>
      </c>
      <c r="AD86">
        <v>78.5</v>
      </c>
      <c r="AE86">
        <v>5</v>
      </c>
      <c r="AF86" t="s">
        <v>94</v>
      </c>
      <c r="AG86">
        <v>100</v>
      </c>
      <c r="AH86">
        <v>100</v>
      </c>
      <c r="AI86">
        <v>456.25</v>
      </c>
      <c r="AM86">
        <v>175</v>
      </c>
      <c r="AN86">
        <v>6.9420000000000002</v>
      </c>
      <c r="AO86">
        <v>1.3</v>
      </c>
      <c r="AP86">
        <v>1</v>
      </c>
      <c r="AQ86">
        <v>24</v>
      </c>
      <c r="AR86">
        <v>43</v>
      </c>
      <c r="AS86">
        <v>33</v>
      </c>
      <c r="AT86">
        <v>5.3</v>
      </c>
      <c r="AU86">
        <v>1.78</v>
      </c>
      <c r="AV86">
        <v>-3.9750000000000001</v>
      </c>
      <c r="AW86">
        <v>-79.073611110000002</v>
      </c>
      <c r="AX86" t="s">
        <v>95</v>
      </c>
      <c r="AY86" t="s">
        <v>128</v>
      </c>
      <c r="AZ86" t="b">
        <v>0</v>
      </c>
      <c r="BA86">
        <v>2.25</v>
      </c>
      <c r="BB86">
        <v>2200</v>
      </c>
      <c r="BC86">
        <v>19.399999999999999</v>
      </c>
      <c r="BD86">
        <v>4</v>
      </c>
      <c r="BF86">
        <v>15.899999619999999</v>
      </c>
      <c r="BG86">
        <v>1294</v>
      </c>
      <c r="BK86">
        <v>19.399999999999999</v>
      </c>
      <c r="BL86">
        <v>2200</v>
      </c>
      <c r="BN86">
        <v>15.899999619999999</v>
      </c>
      <c r="BO86">
        <v>129.4</v>
      </c>
      <c r="BP86">
        <v>18</v>
      </c>
      <c r="BQ86">
        <v>403</v>
      </c>
      <c r="BR86">
        <v>1.720250085</v>
      </c>
      <c r="CB86" t="s">
        <v>117</v>
      </c>
      <c r="CC86" t="s">
        <v>187</v>
      </c>
      <c r="CD86" t="s">
        <v>161</v>
      </c>
      <c r="CE86" t="s">
        <v>161</v>
      </c>
      <c r="CF86" t="s">
        <v>161</v>
      </c>
      <c r="CG86" t="s">
        <v>161</v>
      </c>
      <c r="CH86" t="s">
        <v>161</v>
      </c>
      <c r="CI86" t="s">
        <v>161</v>
      </c>
      <c r="CJ86" t="s">
        <v>161</v>
      </c>
    </row>
    <row r="87" spans="1:88" x14ac:dyDescent="0.25">
      <c r="A87" t="s">
        <v>185</v>
      </c>
      <c r="B87" t="s">
        <v>186</v>
      </c>
      <c r="C87">
        <f>VLOOKUP(B87,lat_long!$A$2:$C$37,2,FALSE)</f>
        <v>-3.9750000000000001</v>
      </c>
      <c r="D87">
        <f>VLOOKUP(B87,lat_long!$A$2:$C$37,3,FALSE)</f>
        <v>-79.073611110000002</v>
      </c>
      <c r="E87" t="s">
        <v>88</v>
      </c>
      <c r="G87" t="b">
        <v>0</v>
      </c>
      <c r="H87" t="s">
        <v>187</v>
      </c>
      <c r="L87" t="s">
        <v>174</v>
      </c>
      <c r="M87" t="s">
        <v>107</v>
      </c>
      <c r="N87" t="s">
        <v>91</v>
      </c>
      <c r="O87" t="s">
        <v>92</v>
      </c>
      <c r="P87">
        <v>1268</v>
      </c>
      <c r="Q87">
        <v>5678</v>
      </c>
      <c r="T87">
        <v>986</v>
      </c>
      <c r="U87">
        <v>3587</v>
      </c>
      <c r="X87" t="s">
        <v>109</v>
      </c>
      <c r="Y87">
        <v>4</v>
      </c>
      <c r="Z87">
        <v>4</v>
      </c>
      <c r="AA87" t="b">
        <v>0</v>
      </c>
      <c r="AB87" t="s">
        <v>188</v>
      </c>
      <c r="AD87">
        <v>78.5</v>
      </c>
      <c r="AE87">
        <v>5</v>
      </c>
      <c r="AF87" t="s">
        <v>94</v>
      </c>
      <c r="AG87">
        <v>100</v>
      </c>
      <c r="AH87">
        <v>100</v>
      </c>
      <c r="AI87">
        <v>456.25</v>
      </c>
      <c r="AM87">
        <v>175</v>
      </c>
      <c r="AN87">
        <v>6.9420000000000002</v>
      </c>
      <c r="AO87">
        <v>1.3</v>
      </c>
      <c r="AP87">
        <v>1</v>
      </c>
      <c r="AQ87">
        <v>24</v>
      </c>
      <c r="AR87">
        <v>43</v>
      </c>
      <c r="AS87">
        <v>33</v>
      </c>
      <c r="AT87">
        <v>5.3</v>
      </c>
      <c r="AU87">
        <v>1.78</v>
      </c>
      <c r="AV87">
        <v>-3.9750000000000001</v>
      </c>
      <c r="AW87">
        <v>-79.073611110000002</v>
      </c>
      <c r="AX87" t="s">
        <v>95</v>
      </c>
      <c r="AY87" t="s">
        <v>128</v>
      </c>
      <c r="AZ87" t="b">
        <v>0</v>
      </c>
      <c r="BA87">
        <v>2.25</v>
      </c>
      <c r="BB87">
        <v>2200</v>
      </c>
      <c r="BC87">
        <v>19.399999999999999</v>
      </c>
      <c r="BD87">
        <v>4</v>
      </c>
      <c r="BF87">
        <v>15.899999619999999</v>
      </c>
      <c r="BG87">
        <v>1294</v>
      </c>
      <c r="BK87">
        <v>19.399999999999999</v>
      </c>
      <c r="BL87">
        <v>2200</v>
      </c>
      <c r="BN87">
        <v>15.899999619999999</v>
      </c>
      <c r="BO87">
        <v>129.4</v>
      </c>
      <c r="BP87">
        <v>18</v>
      </c>
      <c r="BQ87">
        <v>403</v>
      </c>
      <c r="BR87">
        <v>1.720250085</v>
      </c>
      <c r="CB87" t="s">
        <v>117</v>
      </c>
      <c r="CC87" t="s">
        <v>187</v>
      </c>
      <c r="CD87" t="s">
        <v>161</v>
      </c>
      <c r="CE87" t="s">
        <v>161</v>
      </c>
      <c r="CF87" t="s">
        <v>161</v>
      </c>
      <c r="CG87" t="s">
        <v>161</v>
      </c>
      <c r="CH87" t="s">
        <v>161</v>
      </c>
      <c r="CI87" t="s">
        <v>161</v>
      </c>
      <c r="CJ87" t="s">
        <v>161</v>
      </c>
    </row>
    <row r="88" spans="1:88" x14ac:dyDescent="0.25">
      <c r="A88" t="s">
        <v>185</v>
      </c>
      <c r="B88" t="s">
        <v>189</v>
      </c>
      <c r="C88">
        <f>VLOOKUP(B88,lat_long!$A$2:$C$37,2,FALSE)</f>
        <v>-3.9750000000000001</v>
      </c>
      <c r="D88">
        <f>VLOOKUP(B88,lat_long!$A$2:$C$37,3,FALSE)</f>
        <v>-79.073611110000002</v>
      </c>
      <c r="E88" t="s">
        <v>88</v>
      </c>
      <c r="G88" t="b">
        <v>0</v>
      </c>
      <c r="H88" t="s">
        <v>187</v>
      </c>
      <c r="L88" t="s">
        <v>174</v>
      </c>
      <c r="M88" t="s">
        <v>107</v>
      </c>
      <c r="N88" t="s">
        <v>91</v>
      </c>
      <c r="O88" t="s">
        <v>92</v>
      </c>
      <c r="P88">
        <v>87</v>
      </c>
      <c r="Q88">
        <v>1263</v>
      </c>
      <c r="T88">
        <v>95</v>
      </c>
      <c r="U88">
        <v>609</v>
      </c>
      <c r="X88" t="s">
        <v>109</v>
      </c>
      <c r="Y88">
        <v>4</v>
      </c>
      <c r="Z88">
        <v>4</v>
      </c>
      <c r="AA88" t="b">
        <v>1</v>
      </c>
      <c r="AB88" t="s">
        <v>127</v>
      </c>
      <c r="AD88">
        <v>78.5</v>
      </c>
      <c r="AE88">
        <v>5</v>
      </c>
      <c r="AF88" t="s">
        <v>94</v>
      </c>
      <c r="AG88">
        <v>100</v>
      </c>
      <c r="AH88">
        <v>100</v>
      </c>
      <c r="AI88">
        <v>456.25</v>
      </c>
      <c r="AM88">
        <v>495</v>
      </c>
      <c r="AN88">
        <v>6.9420000000000002</v>
      </c>
      <c r="AO88">
        <v>1.3</v>
      </c>
      <c r="AP88">
        <v>1</v>
      </c>
      <c r="AQ88">
        <v>24</v>
      </c>
      <c r="AR88">
        <v>43</v>
      </c>
      <c r="AS88">
        <v>33</v>
      </c>
      <c r="AT88">
        <v>5.3</v>
      </c>
      <c r="AU88">
        <v>1.78</v>
      </c>
      <c r="AV88">
        <v>-3.9750000000000001</v>
      </c>
      <c r="AW88">
        <v>-79.073611110000002</v>
      </c>
      <c r="AX88" t="s">
        <v>95</v>
      </c>
      <c r="AY88" t="s">
        <v>128</v>
      </c>
      <c r="AZ88" t="b">
        <v>0</v>
      </c>
      <c r="BA88">
        <v>2.25</v>
      </c>
      <c r="BB88">
        <v>3500</v>
      </c>
      <c r="BC88">
        <v>15.7</v>
      </c>
      <c r="BD88">
        <v>3.9</v>
      </c>
      <c r="BF88">
        <v>15.899999619999999</v>
      </c>
      <c r="BG88">
        <v>1294</v>
      </c>
      <c r="BK88">
        <v>15.7</v>
      </c>
      <c r="BL88">
        <v>3500</v>
      </c>
      <c r="BN88">
        <v>15.899999619999999</v>
      </c>
      <c r="BO88">
        <v>129.4</v>
      </c>
      <c r="BP88">
        <v>18</v>
      </c>
      <c r="BQ88">
        <v>403</v>
      </c>
      <c r="BR88">
        <v>1.720250085</v>
      </c>
      <c r="CB88" t="s">
        <v>117</v>
      </c>
      <c r="CC88" t="s">
        <v>187</v>
      </c>
      <c r="CD88" t="s">
        <v>161</v>
      </c>
      <c r="CE88" t="s">
        <v>161</v>
      </c>
      <c r="CF88" t="s">
        <v>161</v>
      </c>
      <c r="CG88" t="s">
        <v>161</v>
      </c>
      <c r="CH88" t="s">
        <v>161</v>
      </c>
      <c r="CI88" t="s">
        <v>161</v>
      </c>
      <c r="CJ88" t="s">
        <v>161</v>
      </c>
    </row>
    <row r="89" spans="1:88" x14ac:dyDescent="0.25">
      <c r="A89" t="s">
        <v>185</v>
      </c>
      <c r="B89" t="s">
        <v>189</v>
      </c>
      <c r="C89">
        <f>VLOOKUP(B89,lat_long!$A$2:$C$37,2,FALSE)</f>
        <v>-3.9750000000000001</v>
      </c>
      <c r="D89">
        <f>VLOOKUP(B89,lat_long!$A$2:$C$37,3,FALSE)</f>
        <v>-79.073611110000002</v>
      </c>
      <c r="E89" t="s">
        <v>88</v>
      </c>
      <c r="G89" t="b">
        <v>0</v>
      </c>
      <c r="H89" t="s">
        <v>187</v>
      </c>
      <c r="L89" t="s">
        <v>174</v>
      </c>
      <c r="M89" t="s">
        <v>107</v>
      </c>
      <c r="N89" t="s">
        <v>91</v>
      </c>
      <c r="O89" t="s">
        <v>92</v>
      </c>
      <c r="P89">
        <v>193</v>
      </c>
      <c r="Q89">
        <v>0</v>
      </c>
      <c r="T89">
        <v>22</v>
      </c>
      <c r="X89" t="s">
        <v>109</v>
      </c>
      <c r="Y89">
        <v>4</v>
      </c>
      <c r="Z89">
        <v>4</v>
      </c>
      <c r="AA89" t="b">
        <v>0</v>
      </c>
      <c r="AB89" t="s">
        <v>190</v>
      </c>
      <c r="AD89">
        <v>78.5</v>
      </c>
      <c r="AE89">
        <v>5</v>
      </c>
      <c r="AF89" t="s">
        <v>94</v>
      </c>
      <c r="AG89">
        <v>100</v>
      </c>
      <c r="AH89">
        <v>100</v>
      </c>
      <c r="AI89">
        <v>456.25</v>
      </c>
      <c r="AM89">
        <v>495</v>
      </c>
      <c r="AN89">
        <v>6.9420000000000002</v>
      </c>
      <c r="AO89">
        <v>1.3</v>
      </c>
      <c r="AP89">
        <v>1</v>
      </c>
      <c r="AQ89">
        <v>24</v>
      </c>
      <c r="AR89">
        <v>43</v>
      </c>
      <c r="AS89">
        <v>33</v>
      </c>
      <c r="AT89">
        <v>5.3</v>
      </c>
      <c r="AU89">
        <v>1.78</v>
      </c>
      <c r="AV89">
        <v>-3.9750000000000001</v>
      </c>
      <c r="AW89">
        <v>-79.073611110000002</v>
      </c>
      <c r="AX89" t="s">
        <v>95</v>
      </c>
      <c r="AY89" t="s">
        <v>128</v>
      </c>
      <c r="AZ89" t="b">
        <v>0</v>
      </c>
      <c r="BA89">
        <v>2.25</v>
      </c>
      <c r="BB89">
        <v>3500</v>
      </c>
      <c r="BC89">
        <v>15.7</v>
      </c>
      <c r="BD89">
        <v>3.9</v>
      </c>
      <c r="BF89">
        <v>15.899999619999999</v>
      </c>
      <c r="BG89">
        <v>1294</v>
      </c>
      <c r="BK89">
        <v>15.7</v>
      </c>
      <c r="BL89">
        <v>3500</v>
      </c>
      <c r="BN89">
        <v>15.899999619999999</v>
      </c>
      <c r="BO89">
        <v>129.4</v>
      </c>
      <c r="BP89">
        <v>18</v>
      </c>
      <c r="BQ89">
        <v>403</v>
      </c>
      <c r="BR89">
        <v>1.720250085</v>
      </c>
      <c r="CB89" t="s">
        <v>117</v>
      </c>
      <c r="CC89" t="s">
        <v>187</v>
      </c>
      <c r="CD89" t="s">
        <v>161</v>
      </c>
      <c r="CE89" t="s">
        <v>161</v>
      </c>
      <c r="CF89" t="s">
        <v>161</v>
      </c>
      <c r="CG89" t="s">
        <v>161</v>
      </c>
      <c r="CH89" t="s">
        <v>161</v>
      </c>
      <c r="CI89" t="s">
        <v>161</v>
      </c>
      <c r="CJ89" t="s">
        <v>161</v>
      </c>
    </row>
    <row r="90" spans="1:88" x14ac:dyDescent="0.25">
      <c r="A90" t="s">
        <v>185</v>
      </c>
      <c r="B90" t="s">
        <v>189</v>
      </c>
      <c r="C90">
        <f>VLOOKUP(B90,lat_long!$A$2:$C$37,2,FALSE)</f>
        <v>-3.9750000000000001</v>
      </c>
      <c r="D90">
        <f>VLOOKUP(B90,lat_long!$A$2:$C$37,3,FALSE)</f>
        <v>-79.073611110000002</v>
      </c>
      <c r="E90" t="s">
        <v>88</v>
      </c>
      <c r="G90" t="b">
        <v>0</v>
      </c>
      <c r="H90" t="s">
        <v>187</v>
      </c>
      <c r="L90" t="s">
        <v>174</v>
      </c>
      <c r="M90" t="s">
        <v>107</v>
      </c>
      <c r="N90" t="s">
        <v>91</v>
      </c>
      <c r="O90" t="s">
        <v>92</v>
      </c>
      <c r="P90">
        <v>4422</v>
      </c>
      <c r="Q90">
        <v>4012</v>
      </c>
      <c r="T90">
        <v>3407</v>
      </c>
      <c r="U90">
        <v>1689</v>
      </c>
      <c r="X90" t="s">
        <v>109</v>
      </c>
      <c r="Y90">
        <v>4</v>
      </c>
      <c r="Z90">
        <v>4</v>
      </c>
      <c r="AA90" t="b">
        <v>0</v>
      </c>
      <c r="AB90" t="s">
        <v>191</v>
      </c>
      <c r="AD90">
        <v>78.5</v>
      </c>
      <c r="AE90">
        <v>5</v>
      </c>
      <c r="AF90" t="s">
        <v>94</v>
      </c>
      <c r="AG90">
        <v>100</v>
      </c>
      <c r="AH90">
        <v>100</v>
      </c>
      <c r="AI90">
        <v>456.25</v>
      </c>
      <c r="AM90">
        <v>495</v>
      </c>
      <c r="AN90">
        <v>6.9420000000000002</v>
      </c>
      <c r="AO90">
        <v>1.3</v>
      </c>
      <c r="AP90">
        <v>1</v>
      </c>
      <c r="AQ90">
        <v>24</v>
      </c>
      <c r="AR90">
        <v>43</v>
      </c>
      <c r="AS90">
        <v>33</v>
      </c>
      <c r="AT90">
        <v>5.3</v>
      </c>
      <c r="AU90">
        <v>1.78</v>
      </c>
      <c r="AV90">
        <v>-3.9750000000000001</v>
      </c>
      <c r="AW90">
        <v>-79.073611110000002</v>
      </c>
      <c r="AX90" t="s">
        <v>95</v>
      </c>
      <c r="AY90" t="s">
        <v>128</v>
      </c>
      <c r="AZ90" t="b">
        <v>0</v>
      </c>
      <c r="BA90">
        <v>2.25</v>
      </c>
      <c r="BB90">
        <v>3500</v>
      </c>
      <c r="BC90">
        <v>15.7</v>
      </c>
      <c r="BD90">
        <v>3.9</v>
      </c>
      <c r="BF90">
        <v>15.899999619999999</v>
      </c>
      <c r="BG90">
        <v>1294</v>
      </c>
      <c r="BK90">
        <v>15.7</v>
      </c>
      <c r="BL90">
        <v>3500</v>
      </c>
      <c r="BN90">
        <v>15.899999619999999</v>
      </c>
      <c r="BO90">
        <v>129.4</v>
      </c>
      <c r="BP90">
        <v>18</v>
      </c>
      <c r="BQ90">
        <v>403</v>
      </c>
      <c r="BR90">
        <v>1.720250085</v>
      </c>
      <c r="CB90" t="s">
        <v>117</v>
      </c>
      <c r="CC90" t="s">
        <v>187</v>
      </c>
      <c r="CD90" t="s">
        <v>161</v>
      </c>
      <c r="CE90" t="s">
        <v>161</v>
      </c>
      <c r="CF90" t="s">
        <v>161</v>
      </c>
      <c r="CG90" t="s">
        <v>161</v>
      </c>
      <c r="CH90" t="s">
        <v>161</v>
      </c>
      <c r="CI90" t="s">
        <v>161</v>
      </c>
      <c r="CJ90" t="s">
        <v>161</v>
      </c>
    </row>
    <row r="91" spans="1:88" x14ac:dyDescent="0.25">
      <c r="A91" t="s">
        <v>185</v>
      </c>
      <c r="B91" t="s">
        <v>192</v>
      </c>
      <c r="C91">
        <f>VLOOKUP(B91,lat_long!$A$2:$C$37,2,FALSE)</f>
        <v>-3.9750000000000001</v>
      </c>
      <c r="D91">
        <f>VLOOKUP(B91,lat_long!$A$2:$C$37,3,FALSE)</f>
        <v>-79.073611110000002</v>
      </c>
      <c r="E91" t="s">
        <v>88</v>
      </c>
      <c r="G91" t="b">
        <v>0</v>
      </c>
      <c r="H91" t="s">
        <v>187</v>
      </c>
      <c r="L91" t="s">
        <v>174</v>
      </c>
      <c r="M91" t="s">
        <v>107</v>
      </c>
      <c r="N91" t="s">
        <v>91</v>
      </c>
      <c r="O91" t="s">
        <v>92</v>
      </c>
      <c r="P91">
        <v>243</v>
      </c>
      <c r="Q91">
        <v>1364</v>
      </c>
      <c r="T91">
        <v>156</v>
      </c>
      <c r="U91">
        <v>357</v>
      </c>
      <c r="X91" t="s">
        <v>109</v>
      </c>
      <c r="Y91">
        <v>4</v>
      </c>
      <c r="Z91">
        <v>4</v>
      </c>
      <c r="AA91" t="b">
        <v>1</v>
      </c>
      <c r="AB91" t="s">
        <v>127</v>
      </c>
      <c r="AD91">
        <v>78.5</v>
      </c>
      <c r="AE91">
        <v>5</v>
      </c>
      <c r="AF91" t="s">
        <v>94</v>
      </c>
      <c r="AG91">
        <v>100</v>
      </c>
      <c r="AH91">
        <v>100</v>
      </c>
      <c r="AI91">
        <v>456.25</v>
      </c>
      <c r="AM91">
        <v>451</v>
      </c>
      <c r="AN91">
        <v>6.9420000000000002</v>
      </c>
      <c r="AO91">
        <v>1.3</v>
      </c>
      <c r="AP91">
        <v>1</v>
      </c>
      <c r="AQ91">
        <v>24</v>
      </c>
      <c r="AR91">
        <v>43</v>
      </c>
      <c r="AS91">
        <v>33</v>
      </c>
      <c r="AT91">
        <v>5.3</v>
      </c>
      <c r="AU91">
        <v>1.78</v>
      </c>
      <c r="AV91">
        <v>-3.9750000000000001</v>
      </c>
      <c r="AW91">
        <v>-79.073611110000002</v>
      </c>
      <c r="AX91" t="s">
        <v>95</v>
      </c>
      <c r="AY91" t="s">
        <v>128</v>
      </c>
      <c r="AZ91" t="b">
        <v>0</v>
      </c>
      <c r="BA91">
        <v>2.25</v>
      </c>
      <c r="BB91">
        <v>4500</v>
      </c>
      <c r="BC91">
        <v>9.4</v>
      </c>
      <c r="BD91">
        <v>3.6</v>
      </c>
      <c r="BF91">
        <v>15.899999619999999</v>
      </c>
      <c r="BG91">
        <v>1294</v>
      </c>
      <c r="BK91">
        <v>9.4</v>
      </c>
      <c r="BL91">
        <v>4500</v>
      </c>
      <c r="BN91">
        <v>15.899999619999999</v>
      </c>
      <c r="BO91">
        <v>129.4</v>
      </c>
      <c r="BP91">
        <v>18</v>
      </c>
      <c r="BQ91">
        <v>403</v>
      </c>
      <c r="BR91">
        <v>1.720250085</v>
      </c>
      <c r="CB91" t="s">
        <v>117</v>
      </c>
      <c r="CC91" t="s">
        <v>187</v>
      </c>
      <c r="CD91" t="s">
        <v>161</v>
      </c>
      <c r="CE91" t="s">
        <v>161</v>
      </c>
      <c r="CF91" t="s">
        <v>161</v>
      </c>
      <c r="CG91" t="s">
        <v>161</v>
      </c>
      <c r="CH91" t="s">
        <v>161</v>
      </c>
      <c r="CI91" t="s">
        <v>161</v>
      </c>
      <c r="CJ91" t="s">
        <v>161</v>
      </c>
    </row>
    <row r="92" spans="1:88" x14ac:dyDescent="0.25">
      <c r="A92" t="s">
        <v>185</v>
      </c>
      <c r="B92" t="s">
        <v>192</v>
      </c>
      <c r="C92">
        <f>VLOOKUP(B92,lat_long!$A$2:$C$37,2,FALSE)</f>
        <v>-3.9750000000000001</v>
      </c>
      <c r="D92">
        <f>VLOOKUP(B92,lat_long!$A$2:$C$37,3,FALSE)</f>
        <v>-79.073611110000002</v>
      </c>
      <c r="E92" t="s">
        <v>88</v>
      </c>
      <c r="G92" t="b">
        <v>0</v>
      </c>
      <c r="H92" t="s">
        <v>187</v>
      </c>
      <c r="L92" t="s">
        <v>174</v>
      </c>
      <c r="M92" t="s">
        <v>107</v>
      </c>
      <c r="N92" t="s">
        <v>91</v>
      </c>
      <c r="O92" t="s">
        <v>92</v>
      </c>
      <c r="P92">
        <v>392</v>
      </c>
      <c r="Q92">
        <v>12</v>
      </c>
      <c r="T92">
        <v>193</v>
      </c>
      <c r="U92">
        <v>14</v>
      </c>
      <c r="X92" t="s">
        <v>109</v>
      </c>
      <c r="Y92">
        <v>4</v>
      </c>
      <c r="Z92">
        <v>4</v>
      </c>
      <c r="AA92" t="b">
        <v>1</v>
      </c>
      <c r="AB92" t="s">
        <v>127</v>
      </c>
      <c r="AD92">
        <v>78.5</v>
      </c>
      <c r="AE92">
        <v>5</v>
      </c>
      <c r="AF92" t="s">
        <v>94</v>
      </c>
      <c r="AG92">
        <v>100</v>
      </c>
      <c r="AH92">
        <v>100</v>
      </c>
      <c r="AI92">
        <v>456.25</v>
      </c>
      <c r="AM92">
        <v>451</v>
      </c>
      <c r="AN92">
        <v>6.9420000000000002</v>
      </c>
      <c r="AO92">
        <v>1.3</v>
      </c>
      <c r="AP92">
        <v>1</v>
      </c>
      <c r="AQ92">
        <v>24</v>
      </c>
      <c r="AR92">
        <v>43</v>
      </c>
      <c r="AS92">
        <v>33</v>
      </c>
      <c r="AT92">
        <v>5.3</v>
      </c>
      <c r="AU92">
        <v>1.78</v>
      </c>
      <c r="AV92">
        <v>-3.9750000000000001</v>
      </c>
      <c r="AW92">
        <v>-79.073611110000002</v>
      </c>
      <c r="AX92" t="s">
        <v>95</v>
      </c>
      <c r="AY92" t="s">
        <v>128</v>
      </c>
      <c r="AZ92" t="b">
        <v>0</v>
      </c>
      <c r="BA92">
        <v>2.25</v>
      </c>
      <c r="BB92">
        <v>4500</v>
      </c>
      <c r="BC92">
        <v>9.4</v>
      </c>
      <c r="BD92">
        <v>3.6</v>
      </c>
      <c r="BF92">
        <v>15.899999619999999</v>
      </c>
      <c r="BG92">
        <v>1294</v>
      </c>
      <c r="BK92">
        <v>9.4</v>
      </c>
      <c r="BL92">
        <v>4500</v>
      </c>
      <c r="BN92">
        <v>15.899999619999999</v>
      </c>
      <c r="BO92">
        <v>129.4</v>
      </c>
      <c r="BP92">
        <v>18</v>
      </c>
      <c r="BQ92">
        <v>403</v>
      </c>
      <c r="BR92">
        <v>1.720250085</v>
      </c>
      <c r="CB92" t="s">
        <v>117</v>
      </c>
      <c r="CC92" t="s">
        <v>187</v>
      </c>
      <c r="CD92" t="s">
        <v>161</v>
      </c>
      <c r="CE92" t="s">
        <v>161</v>
      </c>
      <c r="CF92" t="s">
        <v>161</v>
      </c>
      <c r="CG92" t="s">
        <v>161</v>
      </c>
      <c r="CH92" t="s">
        <v>161</v>
      </c>
      <c r="CI92" t="s">
        <v>161</v>
      </c>
      <c r="CJ92" t="s">
        <v>161</v>
      </c>
    </row>
    <row r="93" spans="1:88" x14ac:dyDescent="0.25">
      <c r="A93" t="s">
        <v>185</v>
      </c>
      <c r="B93" t="s">
        <v>192</v>
      </c>
      <c r="C93">
        <f>VLOOKUP(B93,lat_long!$A$2:$C$37,2,FALSE)</f>
        <v>-3.9750000000000001</v>
      </c>
      <c r="D93">
        <f>VLOOKUP(B93,lat_long!$A$2:$C$37,3,FALSE)</f>
        <v>-79.073611110000002</v>
      </c>
      <c r="E93" t="s">
        <v>88</v>
      </c>
      <c r="G93" t="b">
        <v>0</v>
      </c>
      <c r="H93" t="s">
        <v>187</v>
      </c>
      <c r="L93" t="s">
        <v>174</v>
      </c>
      <c r="M93" t="s">
        <v>107</v>
      </c>
      <c r="N93" t="s">
        <v>91</v>
      </c>
      <c r="O93" t="s">
        <v>92</v>
      </c>
      <c r="P93">
        <v>3555</v>
      </c>
      <c r="Q93">
        <v>1905</v>
      </c>
      <c r="T93">
        <v>1224</v>
      </c>
      <c r="U93">
        <v>727</v>
      </c>
      <c r="X93" t="s">
        <v>109</v>
      </c>
      <c r="Y93">
        <v>4</v>
      </c>
      <c r="Z93">
        <v>4</v>
      </c>
      <c r="AA93" t="b">
        <v>0</v>
      </c>
      <c r="AB93" t="s">
        <v>171</v>
      </c>
      <c r="AD93">
        <v>78.5</v>
      </c>
      <c r="AE93">
        <v>5</v>
      </c>
      <c r="AF93" t="s">
        <v>94</v>
      </c>
      <c r="AG93">
        <v>100</v>
      </c>
      <c r="AH93">
        <v>100</v>
      </c>
      <c r="AI93">
        <v>456.25</v>
      </c>
      <c r="AM93">
        <v>451</v>
      </c>
      <c r="AN93">
        <v>6.9420000000000002</v>
      </c>
      <c r="AO93">
        <v>1.3</v>
      </c>
      <c r="AP93">
        <v>1</v>
      </c>
      <c r="AQ93">
        <v>24</v>
      </c>
      <c r="AR93">
        <v>43</v>
      </c>
      <c r="AS93">
        <v>33</v>
      </c>
      <c r="AT93">
        <v>5.3</v>
      </c>
      <c r="AU93">
        <v>1.78</v>
      </c>
      <c r="AV93">
        <v>-3.9750000000000001</v>
      </c>
      <c r="AW93">
        <v>-79.073611110000002</v>
      </c>
      <c r="AX93" t="s">
        <v>95</v>
      </c>
      <c r="AY93" t="s">
        <v>128</v>
      </c>
      <c r="AZ93" t="b">
        <v>0</v>
      </c>
      <c r="BA93">
        <v>2.25</v>
      </c>
      <c r="BB93">
        <v>4500</v>
      </c>
      <c r="BC93">
        <v>9.4</v>
      </c>
      <c r="BD93">
        <v>3.6</v>
      </c>
      <c r="BF93">
        <v>15.899999619999999</v>
      </c>
      <c r="BG93">
        <v>1294</v>
      </c>
      <c r="BK93">
        <v>9.4</v>
      </c>
      <c r="BL93">
        <v>4500</v>
      </c>
      <c r="BN93">
        <v>15.899999619999999</v>
      </c>
      <c r="BO93">
        <v>129.4</v>
      </c>
      <c r="BP93">
        <v>18</v>
      </c>
      <c r="BQ93">
        <v>403</v>
      </c>
      <c r="BR93">
        <v>1.720250085</v>
      </c>
      <c r="CB93" t="s">
        <v>117</v>
      </c>
      <c r="CC93" t="s">
        <v>187</v>
      </c>
      <c r="CD93" t="s">
        <v>161</v>
      </c>
      <c r="CE93" t="s">
        <v>161</v>
      </c>
      <c r="CF93" t="s">
        <v>161</v>
      </c>
      <c r="CG93" t="s">
        <v>161</v>
      </c>
      <c r="CH93" t="s">
        <v>161</v>
      </c>
      <c r="CI93" t="s">
        <v>161</v>
      </c>
      <c r="CJ93" t="s">
        <v>161</v>
      </c>
    </row>
    <row r="94" spans="1:88" x14ac:dyDescent="0.25">
      <c r="A94" t="s">
        <v>185</v>
      </c>
      <c r="B94" t="s">
        <v>189</v>
      </c>
      <c r="C94">
        <f>VLOOKUP(B94,lat_long!$A$2:$C$37,2,FALSE)</f>
        <v>-3.9750000000000001</v>
      </c>
      <c r="D94">
        <f>VLOOKUP(B94,lat_long!$A$2:$C$37,3,FALSE)</f>
        <v>-79.073611110000002</v>
      </c>
      <c r="E94" t="s">
        <v>88</v>
      </c>
      <c r="G94" t="b">
        <v>0</v>
      </c>
      <c r="H94" t="s">
        <v>131</v>
      </c>
      <c r="J94" t="s">
        <v>150</v>
      </c>
      <c r="M94" t="s">
        <v>139</v>
      </c>
      <c r="N94" t="s">
        <v>91</v>
      </c>
      <c r="O94" t="s">
        <v>92</v>
      </c>
      <c r="P94">
        <v>24.57337884</v>
      </c>
      <c r="Q94">
        <v>65.802047779999995</v>
      </c>
      <c r="T94">
        <v>3.5494880549999999</v>
      </c>
      <c r="U94">
        <v>5.7337883959999996</v>
      </c>
      <c r="X94" t="s">
        <v>109</v>
      </c>
      <c r="Y94">
        <v>24</v>
      </c>
      <c r="Z94">
        <v>24</v>
      </c>
      <c r="AD94">
        <v>78.5</v>
      </c>
      <c r="AE94">
        <v>10</v>
      </c>
      <c r="AF94" t="s">
        <v>94</v>
      </c>
      <c r="AG94">
        <v>100</v>
      </c>
      <c r="AH94">
        <v>100</v>
      </c>
      <c r="AI94">
        <v>182.5</v>
      </c>
      <c r="AN94">
        <v>6.9420000000000002</v>
      </c>
      <c r="AO94">
        <v>1.3</v>
      </c>
      <c r="AP94">
        <v>1</v>
      </c>
      <c r="AQ94">
        <v>24</v>
      </c>
      <c r="AR94">
        <v>43</v>
      </c>
      <c r="AS94">
        <v>33</v>
      </c>
      <c r="AT94">
        <v>5.3</v>
      </c>
      <c r="AU94">
        <v>1.78</v>
      </c>
      <c r="AV94">
        <v>-3.9750000000000001</v>
      </c>
      <c r="AW94">
        <v>-79.073611110000002</v>
      </c>
      <c r="AX94" t="s">
        <v>95</v>
      </c>
      <c r="AY94" t="s">
        <v>128</v>
      </c>
      <c r="AZ94" t="b">
        <v>0</v>
      </c>
      <c r="BA94">
        <v>2.25</v>
      </c>
      <c r="BB94">
        <v>3500</v>
      </c>
      <c r="BC94">
        <v>15.7</v>
      </c>
      <c r="BD94">
        <v>3.9</v>
      </c>
      <c r="BF94">
        <v>15.899999619999999</v>
      </c>
      <c r="BG94">
        <v>1294</v>
      </c>
      <c r="BK94">
        <v>15.7</v>
      </c>
      <c r="BL94">
        <v>3500</v>
      </c>
      <c r="BM94" t="s">
        <v>150</v>
      </c>
      <c r="BN94">
        <v>15.899999619999999</v>
      </c>
      <c r="BO94">
        <v>129.4</v>
      </c>
      <c r="BP94">
        <v>18</v>
      </c>
      <c r="BQ94">
        <v>403</v>
      </c>
      <c r="BR94">
        <v>1.720250085</v>
      </c>
      <c r="BS94" t="s">
        <v>97</v>
      </c>
      <c r="BT94" t="s">
        <v>133</v>
      </c>
      <c r="BU94" t="s">
        <v>131</v>
      </c>
      <c r="CB94" t="s">
        <v>100</v>
      </c>
      <c r="CC94" t="s">
        <v>131</v>
      </c>
      <c r="CD94" t="s">
        <v>131</v>
      </c>
      <c r="CE94">
        <v>0.5</v>
      </c>
      <c r="CF94">
        <v>7</v>
      </c>
      <c r="CG94">
        <v>3.75</v>
      </c>
      <c r="CH94">
        <v>0.14737927300000001</v>
      </c>
      <c r="CI94">
        <v>1.9828912359999999</v>
      </c>
      <c r="CJ94">
        <v>1.0651352540000001</v>
      </c>
    </row>
    <row r="95" spans="1:88" x14ac:dyDescent="0.25">
      <c r="A95" t="s">
        <v>185</v>
      </c>
      <c r="B95" t="s">
        <v>189</v>
      </c>
      <c r="C95">
        <f>VLOOKUP(B95,lat_long!$A$2:$C$37,2,FALSE)</f>
        <v>-3.9750000000000001</v>
      </c>
      <c r="D95">
        <f>VLOOKUP(B95,lat_long!$A$2:$C$37,3,FALSE)</f>
        <v>-79.073611110000002</v>
      </c>
      <c r="E95" t="s">
        <v>88</v>
      </c>
      <c r="G95" t="b">
        <v>0</v>
      </c>
      <c r="H95" t="s">
        <v>131</v>
      </c>
      <c r="J95" t="s">
        <v>150</v>
      </c>
      <c r="M95" t="s">
        <v>139</v>
      </c>
      <c r="N95" t="s">
        <v>91</v>
      </c>
      <c r="O95" t="s">
        <v>92</v>
      </c>
      <c r="P95">
        <v>14.47098976</v>
      </c>
      <c r="Q95">
        <v>65.802047779999995</v>
      </c>
      <c r="T95">
        <v>1.6382252559999999</v>
      </c>
      <c r="U95">
        <v>5.7337883959999996</v>
      </c>
      <c r="X95" t="s">
        <v>109</v>
      </c>
      <c r="Y95">
        <v>24</v>
      </c>
      <c r="Z95">
        <v>24</v>
      </c>
      <c r="AD95">
        <v>78.5</v>
      </c>
      <c r="AE95">
        <v>10</v>
      </c>
      <c r="AF95" t="s">
        <v>94</v>
      </c>
      <c r="AG95">
        <v>100</v>
      </c>
      <c r="AH95">
        <v>100</v>
      </c>
      <c r="AI95">
        <v>30</v>
      </c>
      <c r="AN95">
        <v>6.9420000000000002</v>
      </c>
      <c r="AO95">
        <v>1.3</v>
      </c>
      <c r="AP95">
        <v>1</v>
      </c>
      <c r="AQ95">
        <v>24</v>
      </c>
      <c r="AR95">
        <v>43</v>
      </c>
      <c r="AS95">
        <v>33</v>
      </c>
      <c r="AT95">
        <v>5.3</v>
      </c>
      <c r="AU95">
        <v>1.78</v>
      </c>
      <c r="AV95">
        <v>-3.9750000000000001</v>
      </c>
      <c r="AW95">
        <v>-79.073611110000002</v>
      </c>
      <c r="AX95" t="s">
        <v>95</v>
      </c>
      <c r="AY95" t="s">
        <v>128</v>
      </c>
      <c r="AZ95" t="b">
        <v>0</v>
      </c>
      <c r="BA95">
        <v>2.25</v>
      </c>
      <c r="BB95">
        <v>3500</v>
      </c>
      <c r="BC95">
        <v>15.7</v>
      </c>
      <c r="BD95">
        <v>3.9</v>
      </c>
      <c r="BF95">
        <v>15.899999619999999</v>
      </c>
      <c r="BG95">
        <v>1294</v>
      </c>
      <c r="BK95">
        <v>15.7</v>
      </c>
      <c r="BL95">
        <v>3500</v>
      </c>
      <c r="BM95" t="s">
        <v>150</v>
      </c>
      <c r="BN95">
        <v>15.899999619999999</v>
      </c>
      <c r="BO95">
        <v>129.4</v>
      </c>
      <c r="BP95">
        <v>18</v>
      </c>
      <c r="BQ95">
        <v>403</v>
      </c>
      <c r="BR95">
        <v>1.720250085</v>
      </c>
      <c r="BS95" t="s">
        <v>97</v>
      </c>
      <c r="BT95" t="s">
        <v>133</v>
      </c>
      <c r="BU95" t="s">
        <v>131</v>
      </c>
      <c r="CB95" t="s">
        <v>100</v>
      </c>
      <c r="CC95" t="s">
        <v>131</v>
      </c>
      <c r="CD95" t="s">
        <v>131</v>
      </c>
      <c r="CE95">
        <v>0.5</v>
      </c>
      <c r="CF95">
        <v>7</v>
      </c>
      <c r="CG95">
        <v>3.75</v>
      </c>
      <c r="CH95">
        <v>0.14737927300000001</v>
      </c>
      <c r="CI95">
        <v>1.9828912359999999</v>
      </c>
      <c r="CJ95">
        <v>1.0651352540000001</v>
      </c>
    </row>
    <row r="96" spans="1:88" x14ac:dyDescent="0.25">
      <c r="A96" t="s">
        <v>193</v>
      </c>
      <c r="B96" t="s">
        <v>194</v>
      </c>
      <c r="C96">
        <f>VLOOKUP(B96,lat_long!$A$2:$C$37,2,FALSE)</f>
        <v>38.717427999999998</v>
      </c>
      <c r="D96">
        <f>VLOOKUP(B96,lat_long!$A$2:$C$37,3,FALSE)</f>
        <v>-83.446693999999994</v>
      </c>
      <c r="E96" t="s">
        <v>88</v>
      </c>
      <c r="G96" t="b">
        <v>0</v>
      </c>
      <c r="H96" t="s">
        <v>131</v>
      </c>
      <c r="J96" t="s">
        <v>150</v>
      </c>
      <c r="M96" t="s">
        <v>139</v>
      </c>
      <c r="N96" t="s">
        <v>91</v>
      </c>
      <c r="O96" t="s">
        <v>92</v>
      </c>
      <c r="P96">
        <v>42.866894199999997</v>
      </c>
      <c r="Q96">
        <v>25.66552901</v>
      </c>
      <c r="T96">
        <v>6.8259385669999997</v>
      </c>
      <c r="U96">
        <v>3.8225255969999998</v>
      </c>
      <c r="X96" t="s">
        <v>109</v>
      </c>
      <c r="Y96">
        <v>24</v>
      </c>
      <c r="Z96">
        <v>24</v>
      </c>
      <c r="AD96">
        <v>78.5</v>
      </c>
      <c r="AE96">
        <v>10</v>
      </c>
      <c r="AF96" t="s">
        <v>94</v>
      </c>
      <c r="AG96">
        <v>100</v>
      </c>
      <c r="AH96">
        <v>100</v>
      </c>
      <c r="AI96">
        <v>182.5</v>
      </c>
      <c r="AN96">
        <v>5.6550000000000002</v>
      </c>
      <c r="AO96">
        <v>1.3</v>
      </c>
      <c r="AP96">
        <v>1</v>
      </c>
      <c r="AQ96">
        <v>20</v>
      </c>
      <c r="AR96">
        <v>41</v>
      </c>
      <c r="AS96">
        <v>39</v>
      </c>
      <c r="AT96">
        <v>5.0999999999999996</v>
      </c>
      <c r="AU96">
        <v>1.45</v>
      </c>
      <c r="AV96">
        <v>38.717427999999998</v>
      </c>
      <c r="AW96">
        <v>-83.446693999999994</v>
      </c>
      <c r="AX96" t="s">
        <v>111</v>
      </c>
      <c r="AY96" t="s">
        <v>96</v>
      </c>
      <c r="AZ96" t="b">
        <v>0</v>
      </c>
      <c r="BD96">
        <v>4.55</v>
      </c>
      <c r="BE96" t="s">
        <v>195</v>
      </c>
      <c r="BF96">
        <v>11.69999981</v>
      </c>
      <c r="BG96">
        <v>1093</v>
      </c>
      <c r="BH96">
        <v>35</v>
      </c>
      <c r="BI96">
        <v>81</v>
      </c>
      <c r="BJ96">
        <v>13.5</v>
      </c>
      <c r="BK96">
        <v>11.69999981</v>
      </c>
      <c r="BL96">
        <v>1093</v>
      </c>
      <c r="BM96" t="s">
        <v>150</v>
      </c>
      <c r="BN96">
        <v>11.69999981</v>
      </c>
      <c r="BO96">
        <v>109.3</v>
      </c>
      <c r="BP96">
        <v>16</v>
      </c>
      <c r="BQ96">
        <v>8586</v>
      </c>
      <c r="BR96">
        <v>1.5353616480000001</v>
      </c>
      <c r="BS96" t="s">
        <v>97</v>
      </c>
      <c r="BT96" t="s">
        <v>133</v>
      </c>
      <c r="BU96" t="s">
        <v>131</v>
      </c>
      <c r="CB96" t="s">
        <v>100</v>
      </c>
      <c r="CC96" t="s">
        <v>131</v>
      </c>
      <c r="CD96" t="s">
        <v>131</v>
      </c>
      <c r="CE96">
        <v>0.5</v>
      </c>
      <c r="CF96">
        <v>7</v>
      </c>
      <c r="CG96">
        <v>3.75</v>
      </c>
      <c r="CH96">
        <v>0.14737927300000001</v>
      </c>
      <c r="CI96">
        <v>1.9828912359999999</v>
      </c>
      <c r="CJ96">
        <v>1.0651352540000001</v>
      </c>
    </row>
    <row r="97" spans="1:88" x14ac:dyDescent="0.25">
      <c r="A97" t="s">
        <v>193</v>
      </c>
      <c r="B97" t="s">
        <v>194</v>
      </c>
      <c r="C97">
        <f>VLOOKUP(B97,lat_long!$A$2:$C$37,2,FALSE)</f>
        <v>38.717427999999998</v>
      </c>
      <c r="D97">
        <f>VLOOKUP(B97,lat_long!$A$2:$C$37,3,FALSE)</f>
        <v>-83.446693999999994</v>
      </c>
      <c r="E97" t="s">
        <v>88</v>
      </c>
      <c r="G97" t="b">
        <v>0</v>
      </c>
      <c r="H97" t="s">
        <v>131</v>
      </c>
      <c r="J97" t="s">
        <v>150</v>
      </c>
      <c r="M97" t="s">
        <v>139</v>
      </c>
      <c r="N97" t="s">
        <v>91</v>
      </c>
      <c r="O97" t="s">
        <v>92</v>
      </c>
      <c r="P97">
        <v>15.56313993</v>
      </c>
      <c r="Q97">
        <v>25.66552901</v>
      </c>
      <c r="T97">
        <v>15.56313993</v>
      </c>
      <c r="U97">
        <v>3.8225255969999998</v>
      </c>
      <c r="X97" t="s">
        <v>109</v>
      </c>
      <c r="Y97">
        <v>24</v>
      </c>
      <c r="Z97">
        <v>24</v>
      </c>
      <c r="AD97">
        <v>78.5</v>
      </c>
      <c r="AE97">
        <v>10</v>
      </c>
      <c r="AF97" t="s">
        <v>94</v>
      </c>
      <c r="AI97">
        <v>30</v>
      </c>
      <c r="AN97">
        <v>5.6550000000000002</v>
      </c>
      <c r="AO97">
        <v>1.3</v>
      </c>
      <c r="AP97">
        <v>1</v>
      </c>
      <c r="AQ97">
        <v>20</v>
      </c>
      <c r="AR97">
        <v>41</v>
      </c>
      <c r="AS97">
        <v>39</v>
      </c>
      <c r="AT97">
        <v>5.0999999999999996</v>
      </c>
      <c r="AU97">
        <v>1.45</v>
      </c>
      <c r="AV97">
        <v>38.717427999999998</v>
      </c>
      <c r="AW97">
        <v>-83.446693999999994</v>
      </c>
      <c r="AX97" t="s">
        <v>111</v>
      </c>
      <c r="AY97" t="s">
        <v>96</v>
      </c>
      <c r="AZ97" t="b">
        <v>0</v>
      </c>
      <c r="BD97">
        <v>4.55</v>
      </c>
      <c r="BE97" t="s">
        <v>195</v>
      </c>
      <c r="BF97">
        <v>11.69999981</v>
      </c>
      <c r="BG97">
        <v>1093</v>
      </c>
      <c r="BH97">
        <v>35</v>
      </c>
      <c r="BI97">
        <v>81</v>
      </c>
      <c r="BJ97">
        <v>13.5</v>
      </c>
      <c r="BK97">
        <v>11.69999981</v>
      </c>
      <c r="BL97">
        <v>1093</v>
      </c>
      <c r="BM97" t="s">
        <v>150</v>
      </c>
      <c r="BN97">
        <v>11.69999981</v>
      </c>
      <c r="BO97">
        <v>109.3</v>
      </c>
      <c r="BP97">
        <v>16</v>
      </c>
      <c r="BQ97">
        <v>8586</v>
      </c>
      <c r="BR97">
        <v>1.5353616480000001</v>
      </c>
      <c r="BS97" t="s">
        <v>97</v>
      </c>
      <c r="BT97" t="s">
        <v>133</v>
      </c>
      <c r="BU97" t="s">
        <v>131</v>
      </c>
      <c r="CB97" t="s">
        <v>100</v>
      </c>
      <c r="CC97" t="s">
        <v>131</v>
      </c>
      <c r="CD97" t="s">
        <v>131</v>
      </c>
      <c r="CE97">
        <v>0.5</v>
      </c>
      <c r="CF97">
        <v>7</v>
      </c>
      <c r="CG97">
        <v>3.75</v>
      </c>
      <c r="CH97">
        <v>0.14737927300000001</v>
      </c>
      <c r="CI97">
        <v>1.9828912359999999</v>
      </c>
      <c r="CJ97">
        <v>1.0651352540000001</v>
      </c>
    </row>
    <row r="98" spans="1:88" x14ac:dyDescent="0.25">
      <c r="A98" t="s">
        <v>193</v>
      </c>
      <c r="B98" t="s">
        <v>196</v>
      </c>
      <c r="C98">
        <f>VLOOKUP(B98,lat_long!$A$2:$C$37,2,FALSE)</f>
        <v>37.628726999999998</v>
      </c>
      <c r="D98">
        <f>VLOOKUP(B98,lat_long!$A$2:$C$37,3,FALSE)</f>
        <v>-89.158502999999996</v>
      </c>
      <c r="E98" t="s">
        <v>88</v>
      </c>
      <c r="G98" t="b">
        <v>0</v>
      </c>
      <c r="H98" t="s">
        <v>131</v>
      </c>
      <c r="J98" t="s">
        <v>150</v>
      </c>
      <c r="M98" t="s">
        <v>139</v>
      </c>
      <c r="N98" t="s">
        <v>91</v>
      </c>
      <c r="O98" t="s">
        <v>92</v>
      </c>
      <c r="P98">
        <v>15.836177470000001</v>
      </c>
      <c r="Q98">
        <v>53.788395899999998</v>
      </c>
      <c r="T98">
        <v>3.5494880549999999</v>
      </c>
      <c r="U98">
        <v>5.1877133110000004</v>
      </c>
      <c r="X98" t="s">
        <v>109</v>
      </c>
      <c r="Y98">
        <v>24</v>
      </c>
      <c r="Z98">
        <v>24</v>
      </c>
      <c r="AD98">
        <v>78.5</v>
      </c>
      <c r="AE98">
        <v>10</v>
      </c>
      <c r="AF98" t="s">
        <v>94</v>
      </c>
      <c r="AG98">
        <v>100</v>
      </c>
      <c r="AH98">
        <v>100</v>
      </c>
      <c r="AI98">
        <v>182.5</v>
      </c>
      <c r="AN98">
        <v>3.4931999999999999</v>
      </c>
      <c r="AO98">
        <v>1.42</v>
      </c>
      <c r="AP98">
        <v>1</v>
      </c>
      <c r="AQ98">
        <v>21</v>
      </c>
      <c r="AR98">
        <v>47</v>
      </c>
      <c r="AS98">
        <v>32</v>
      </c>
      <c r="AT98">
        <v>6.2</v>
      </c>
      <c r="AU98">
        <v>0.82</v>
      </c>
      <c r="AV98">
        <v>37.628726999999998</v>
      </c>
      <c r="AW98">
        <v>-89.158502999999996</v>
      </c>
      <c r="AX98" t="s">
        <v>111</v>
      </c>
      <c r="AY98" t="s">
        <v>96</v>
      </c>
      <c r="AZ98" t="b">
        <v>0</v>
      </c>
      <c r="BD98">
        <v>6.5</v>
      </c>
      <c r="BE98" t="s">
        <v>195</v>
      </c>
      <c r="BF98">
        <v>13</v>
      </c>
      <c r="BG98">
        <v>1159</v>
      </c>
      <c r="BH98">
        <v>35</v>
      </c>
      <c r="BI98">
        <v>81</v>
      </c>
      <c r="BJ98">
        <v>13.5</v>
      </c>
      <c r="BK98">
        <v>13</v>
      </c>
      <c r="BL98">
        <v>1159</v>
      </c>
      <c r="BM98" t="s">
        <v>150</v>
      </c>
      <c r="BN98">
        <v>13</v>
      </c>
      <c r="BO98">
        <v>115.9</v>
      </c>
      <c r="BP98">
        <v>16</v>
      </c>
      <c r="BQ98">
        <v>8980</v>
      </c>
      <c r="BR98">
        <v>1.5418630630000001</v>
      </c>
      <c r="BS98" t="s">
        <v>97</v>
      </c>
      <c r="BT98" t="s">
        <v>133</v>
      </c>
      <c r="BU98" t="s">
        <v>131</v>
      </c>
      <c r="CB98" t="s">
        <v>100</v>
      </c>
      <c r="CC98" t="s">
        <v>131</v>
      </c>
      <c r="CD98" t="s">
        <v>131</v>
      </c>
      <c r="CE98">
        <v>0.5</v>
      </c>
      <c r="CF98">
        <v>7</v>
      </c>
      <c r="CG98">
        <v>3.75</v>
      </c>
      <c r="CH98">
        <v>0.14737927300000001</v>
      </c>
      <c r="CI98">
        <v>1.9828912359999999</v>
      </c>
      <c r="CJ98">
        <v>1.0651352540000001</v>
      </c>
    </row>
    <row r="99" spans="1:88" x14ac:dyDescent="0.25">
      <c r="A99" t="s">
        <v>193</v>
      </c>
      <c r="B99" t="s">
        <v>196</v>
      </c>
      <c r="C99">
        <f>VLOOKUP(B99,lat_long!$A$2:$C$37,2,FALSE)</f>
        <v>37.628726999999998</v>
      </c>
      <c r="D99">
        <f>VLOOKUP(B99,lat_long!$A$2:$C$37,3,FALSE)</f>
        <v>-89.158502999999996</v>
      </c>
      <c r="E99" t="s">
        <v>88</v>
      </c>
      <c r="G99" t="b">
        <v>0</v>
      </c>
      <c r="H99" t="s">
        <v>131</v>
      </c>
      <c r="J99" t="s">
        <v>150</v>
      </c>
      <c r="M99" t="s">
        <v>139</v>
      </c>
      <c r="N99" t="s">
        <v>91</v>
      </c>
      <c r="O99" t="s">
        <v>92</v>
      </c>
      <c r="P99">
        <v>3.0034129690000002</v>
      </c>
      <c r="Q99">
        <v>53.788395899999998</v>
      </c>
      <c r="T99">
        <v>0.27303754299999999</v>
      </c>
      <c r="U99">
        <v>5.1877133110000004</v>
      </c>
      <c r="X99" t="s">
        <v>109</v>
      </c>
      <c r="Y99">
        <v>24</v>
      </c>
      <c r="Z99">
        <v>24</v>
      </c>
      <c r="AD99">
        <v>78.5</v>
      </c>
      <c r="AE99">
        <v>10</v>
      </c>
      <c r="AF99" t="s">
        <v>94</v>
      </c>
      <c r="AI99">
        <v>30</v>
      </c>
      <c r="AN99">
        <v>3.4931999999999999</v>
      </c>
      <c r="AO99">
        <v>1.42</v>
      </c>
      <c r="AP99">
        <v>1</v>
      </c>
      <c r="AQ99">
        <v>21</v>
      </c>
      <c r="AR99">
        <v>47</v>
      </c>
      <c r="AS99">
        <v>32</v>
      </c>
      <c r="AT99">
        <v>6.2</v>
      </c>
      <c r="AU99">
        <v>0.82</v>
      </c>
      <c r="AV99">
        <v>37.628726999999998</v>
      </c>
      <c r="AW99">
        <v>-89.158502999999996</v>
      </c>
      <c r="AX99" t="s">
        <v>111</v>
      </c>
      <c r="AY99" t="s">
        <v>96</v>
      </c>
      <c r="AZ99" t="b">
        <v>0</v>
      </c>
      <c r="BD99">
        <v>6.5</v>
      </c>
      <c r="BE99" t="s">
        <v>195</v>
      </c>
      <c r="BF99">
        <v>13</v>
      </c>
      <c r="BG99">
        <v>1159</v>
      </c>
      <c r="BH99">
        <v>35</v>
      </c>
      <c r="BI99">
        <v>81</v>
      </c>
      <c r="BJ99">
        <v>13.5</v>
      </c>
      <c r="BK99">
        <v>13</v>
      </c>
      <c r="BL99">
        <v>1159</v>
      </c>
      <c r="BM99" t="s">
        <v>150</v>
      </c>
      <c r="BN99">
        <v>13</v>
      </c>
      <c r="BO99">
        <v>115.9</v>
      </c>
      <c r="BP99">
        <v>16</v>
      </c>
      <c r="BQ99">
        <v>8980</v>
      </c>
      <c r="BR99">
        <v>1.5418630630000001</v>
      </c>
      <c r="BS99" t="s">
        <v>97</v>
      </c>
      <c r="BT99" t="s">
        <v>133</v>
      </c>
      <c r="BU99" t="s">
        <v>131</v>
      </c>
      <c r="CB99" t="s">
        <v>100</v>
      </c>
      <c r="CC99" t="s">
        <v>131</v>
      </c>
      <c r="CD99" t="s">
        <v>131</v>
      </c>
      <c r="CE99">
        <v>0.5</v>
      </c>
      <c r="CF99">
        <v>7</v>
      </c>
      <c r="CG99">
        <v>3.75</v>
      </c>
      <c r="CH99">
        <v>0.14737927300000001</v>
      </c>
      <c r="CI99">
        <v>1.9828912359999999</v>
      </c>
      <c r="CJ99">
        <v>1.0651352540000001</v>
      </c>
    </row>
    <row r="100" spans="1:88" x14ac:dyDescent="0.25">
      <c r="A100" t="s">
        <v>197</v>
      </c>
      <c r="B100" t="s">
        <v>198</v>
      </c>
      <c r="C100">
        <f>VLOOKUP(B100,lat_long!$A$2:$C$37,2,FALSE)</f>
        <v>39.957455000000003</v>
      </c>
      <c r="D100">
        <f>VLOOKUP(B100,lat_long!$A$2:$C$37,3,FALSE)</f>
        <v>-74.627962999999994</v>
      </c>
      <c r="E100" t="s">
        <v>88</v>
      </c>
      <c r="G100" t="b">
        <v>0</v>
      </c>
      <c r="H100" t="s">
        <v>115</v>
      </c>
      <c r="K100" t="s">
        <v>138</v>
      </c>
      <c r="L100" t="s">
        <v>174</v>
      </c>
      <c r="M100" t="s">
        <v>107</v>
      </c>
      <c r="N100" t="s">
        <v>91</v>
      </c>
      <c r="O100" t="s">
        <v>92</v>
      </c>
      <c r="P100">
        <v>12.60869565</v>
      </c>
      <c r="Q100">
        <v>105.65217389999999</v>
      </c>
      <c r="T100">
        <v>10</v>
      </c>
      <c r="U100">
        <v>13.47826087</v>
      </c>
      <c r="X100" t="s">
        <v>109</v>
      </c>
      <c r="Y100">
        <v>4</v>
      </c>
      <c r="Z100">
        <v>4</v>
      </c>
      <c r="AA100" t="b">
        <v>1</v>
      </c>
      <c r="AB100" t="s">
        <v>127</v>
      </c>
      <c r="AE100">
        <v>3</v>
      </c>
      <c r="AF100" t="s">
        <v>94</v>
      </c>
      <c r="AG100">
        <v>100</v>
      </c>
      <c r="AH100">
        <v>100</v>
      </c>
      <c r="AI100">
        <v>425</v>
      </c>
      <c r="AN100">
        <v>8.5272000000000006</v>
      </c>
      <c r="AO100">
        <v>1.36</v>
      </c>
      <c r="AP100">
        <v>3</v>
      </c>
      <c r="AQ100">
        <v>4</v>
      </c>
      <c r="AR100">
        <v>85</v>
      </c>
      <c r="AS100">
        <v>11</v>
      </c>
      <c r="AT100">
        <v>4.5</v>
      </c>
      <c r="AU100">
        <v>2.09</v>
      </c>
      <c r="AV100">
        <v>39.957455000000003</v>
      </c>
      <c r="AW100">
        <v>-74.627962999999994</v>
      </c>
      <c r="AX100" t="s">
        <v>111</v>
      </c>
      <c r="AY100" t="s">
        <v>128</v>
      </c>
      <c r="AZ100" t="b">
        <v>0</v>
      </c>
      <c r="BA100">
        <v>4.75</v>
      </c>
      <c r="BB100">
        <v>1344</v>
      </c>
      <c r="BD100">
        <v>4.4000000000000004</v>
      </c>
      <c r="BE100" t="s">
        <v>140</v>
      </c>
      <c r="BF100">
        <v>11.69999981</v>
      </c>
      <c r="BG100">
        <v>1125</v>
      </c>
      <c r="BH100">
        <v>93</v>
      </c>
      <c r="BI100">
        <v>7</v>
      </c>
      <c r="BJ100">
        <v>5</v>
      </c>
      <c r="BK100">
        <v>11.69999981</v>
      </c>
      <c r="BL100">
        <v>1344</v>
      </c>
      <c r="BN100">
        <v>11.69999981</v>
      </c>
      <c r="BO100">
        <v>112.5</v>
      </c>
      <c r="BP100">
        <v>13</v>
      </c>
      <c r="BQ100">
        <v>8446</v>
      </c>
      <c r="BR100">
        <v>1.4536700170000001</v>
      </c>
      <c r="BS100" t="s">
        <v>115</v>
      </c>
      <c r="CB100" t="s">
        <v>117</v>
      </c>
      <c r="CC100" t="s">
        <v>115</v>
      </c>
      <c r="CD100" t="s">
        <v>115</v>
      </c>
      <c r="CE100">
        <v>0.1</v>
      </c>
      <c r="CF100">
        <v>5</v>
      </c>
      <c r="CG100">
        <v>2.5499999999999998</v>
      </c>
      <c r="CH100">
        <v>3.285474E-3</v>
      </c>
      <c r="CI100">
        <v>0.12356724400000001</v>
      </c>
      <c r="CJ100">
        <v>6.3426359000000002E-2</v>
      </c>
    </row>
    <row r="101" spans="1:88" x14ac:dyDescent="0.25">
      <c r="A101" t="s">
        <v>197</v>
      </c>
      <c r="B101" t="s">
        <v>198</v>
      </c>
      <c r="C101">
        <f>VLOOKUP(B101,lat_long!$A$2:$C$37,2,FALSE)</f>
        <v>39.957455000000003</v>
      </c>
      <c r="D101">
        <f>VLOOKUP(B101,lat_long!$A$2:$C$37,3,FALSE)</f>
        <v>-74.627962999999994</v>
      </c>
      <c r="E101" t="s">
        <v>88</v>
      </c>
      <c r="G101" t="b">
        <v>0</v>
      </c>
      <c r="H101" t="s">
        <v>115</v>
      </c>
      <c r="K101" t="s">
        <v>138</v>
      </c>
      <c r="L101" t="s">
        <v>174</v>
      </c>
      <c r="M101" t="s">
        <v>107</v>
      </c>
      <c r="N101" t="s">
        <v>108</v>
      </c>
      <c r="O101" t="s">
        <v>92</v>
      </c>
      <c r="P101">
        <v>53.47826087</v>
      </c>
      <c r="Q101">
        <v>105.65217389999999</v>
      </c>
      <c r="T101">
        <v>8.6956521739999992</v>
      </c>
      <c r="U101">
        <v>13.47826087</v>
      </c>
      <c r="X101" t="s">
        <v>109</v>
      </c>
      <c r="Y101">
        <v>4</v>
      </c>
      <c r="Z101">
        <v>4</v>
      </c>
      <c r="AA101" t="b">
        <v>1</v>
      </c>
      <c r="AB101" t="s">
        <v>127</v>
      </c>
      <c r="AE101">
        <v>3</v>
      </c>
      <c r="AF101" t="s">
        <v>94</v>
      </c>
      <c r="AG101">
        <v>100</v>
      </c>
      <c r="AH101">
        <v>100</v>
      </c>
      <c r="AI101">
        <v>425</v>
      </c>
      <c r="AN101">
        <v>8.5272000000000006</v>
      </c>
      <c r="AO101">
        <v>1.36</v>
      </c>
      <c r="AP101">
        <v>3</v>
      </c>
      <c r="AQ101">
        <v>4</v>
      </c>
      <c r="AR101">
        <v>85</v>
      </c>
      <c r="AS101">
        <v>11</v>
      </c>
      <c r="AT101">
        <v>4.5</v>
      </c>
      <c r="AU101">
        <v>2.09</v>
      </c>
      <c r="AV101">
        <v>39.957455000000003</v>
      </c>
      <c r="AW101">
        <v>-74.627962999999994</v>
      </c>
      <c r="AX101" t="s">
        <v>111</v>
      </c>
      <c r="AY101" t="s">
        <v>128</v>
      </c>
      <c r="AZ101" t="b">
        <v>0</v>
      </c>
      <c r="BA101">
        <v>4.75</v>
      </c>
      <c r="BB101">
        <v>1344</v>
      </c>
      <c r="BD101">
        <v>4.4000000000000004</v>
      </c>
      <c r="BE101" t="s">
        <v>140</v>
      </c>
      <c r="BF101">
        <v>11.69999981</v>
      </c>
      <c r="BG101">
        <v>1125</v>
      </c>
      <c r="BH101">
        <v>93</v>
      </c>
      <c r="BI101">
        <v>7</v>
      </c>
      <c r="BJ101">
        <v>5</v>
      </c>
      <c r="BK101">
        <v>11.69999981</v>
      </c>
      <c r="BL101">
        <v>1344</v>
      </c>
      <c r="BN101">
        <v>11.69999981</v>
      </c>
      <c r="BO101">
        <v>112.5</v>
      </c>
      <c r="BP101">
        <v>13</v>
      </c>
      <c r="BQ101">
        <v>8446</v>
      </c>
      <c r="BR101">
        <v>1.4536700170000001</v>
      </c>
      <c r="BS101" t="s">
        <v>115</v>
      </c>
      <c r="CB101" t="s">
        <v>117</v>
      </c>
      <c r="CC101" t="s">
        <v>115</v>
      </c>
      <c r="CD101" t="s">
        <v>115</v>
      </c>
      <c r="CE101">
        <v>0.1</v>
      </c>
      <c r="CF101">
        <v>5</v>
      </c>
      <c r="CG101">
        <v>2.5499999999999998</v>
      </c>
      <c r="CH101">
        <v>3.285474E-3</v>
      </c>
      <c r="CI101">
        <v>0.12356724400000001</v>
      </c>
      <c r="CJ101">
        <v>6.3426359000000002E-2</v>
      </c>
    </row>
    <row r="102" spans="1:88" x14ac:dyDescent="0.25">
      <c r="A102" t="s">
        <v>197</v>
      </c>
      <c r="B102" t="s">
        <v>198</v>
      </c>
      <c r="C102">
        <f>VLOOKUP(B102,lat_long!$A$2:$C$37,2,FALSE)</f>
        <v>39.957455000000003</v>
      </c>
      <c r="D102">
        <f>VLOOKUP(B102,lat_long!$A$2:$C$37,3,FALSE)</f>
        <v>-74.627962999999994</v>
      </c>
      <c r="E102" t="s">
        <v>88</v>
      </c>
      <c r="G102" t="b">
        <v>0</v>
      </c>
      <c r="H102" t="s">
        <v>115</v>
      </c>
      <c r="K102" t="s">
        <v>138</v>
      </c>
      <c r="L102" t="s">
        <v>174</v>
      </c>
      <c r="M102" t="s">
        <v>107</v>
      </c>
      <c r="N102" t="s">
        <v>108</v>
      </c>
      <c r="O102" t="s">
        <v>92</v>
      </c>
      <c r="P102">
        <v>100</v>
      </c>
      <c r="Q102">
        <v>105.65217389999999</v>
      </c>
      <c r="T102">
        <v>16.52173913</v>
      </c>
      <c r="U102">
        <v>13.47826087</v>
      </c>
      <c r="X102" t="s">
        <v>109</v>
      </c>
      <c r="Y102">
        <v>4</v>
      </c>
      <c r="Z102">
        <v>4</v>
      </c>
      <c r="AA102" t="b">
        <v>0</v>
      </c>
      <c r="AB102" t="s">
        <v>110</v>
      </c>
      <c r="AE102">
        <v>3</v>
      </c>
      <c r="AF102" t="s">
        <v>94</v>
      </c>
      <c r="AG102">
        <v>200</v>
      </c>
      <c r="AH102">
        <v>200</v>
      </c>
      <c r="AI102">
        <v>425</v>
      </c>
      <c r="AN102">
        <v>8.5272000000000006</v>
      </c>
      <c r="AO102">
        <v>1.36</v>
      </c>
      <c r="AP102">
        <v>3</v>
      </c>
      <c r="AQ102">
        <v>4</v>
      </c>
      <c r="AR102">
        <v>85</v>
      </c>
      <c r="AS102">
        <v>11</v>
      </c>
      <c r="AT102">
        <v>4.5</v>
      </c>
      <c r="AU102">
        <v>2.09</v>
      </c>
      <c r="AV102">
        <v>39.957455000000003</v>
      </c>
      <c r="AW102">
        <v>-74.627962999999994</v>
      </c>
      <c r="AX102" t="s">
        <v>111</v>
      </c>
      <c r="AY102" t="s">
        <v>128</v>
      </c>
      <c r="AZ102" t="b">
        <v>0</v>
      </c>
      <c r="BA102">
        <v>4.75</v>
      </c>
      <c r="BB102">
        <v>1344</v>
      </c>
      <c r="BD102">
        <v>4.4000000000000004</v>
      </c>
      <c r="BE102" t="s">
        <v>140</v>
      </c>
      <c r="BF102">
        <v>11.69999981</v>
      </c>
      <c r="BG102">
        <v>1125</v>
      </c>
      <c r="BH102">
        <v>93</v>
      </c>
      <c r="BI102">
        <v>7</v>
      </c>
      <c r="BJ102">
        <v>5</v>
      </c>
      <c r="BK102">
        <v>11.69999981</v>
      </c>
      <c r="BL102">
        <v>1344</v>
      </c>
      <c r="BN102">
        <v>11.69999981</v>
      </c>
      <c r="BO102">
        <v>112.5</v>
      </c>
      <c r="BP102">
        <v>13</v>
      </c>
      <c r="BQ102">
        <v>8446</v>
      </c>
      <c r="BR102">
        <v>1.4536700170000001</v>
      </c>
      <c r="BS102" t="s">
        <v>115</v>
      </c>
      <c r="CB102" t="s">
        <v>117</v>
      </c>
      <c r="CC102" t="s">
        <v>115</v>
      </c>
      <c r="CD102" t="s">
        <v>115</v>
      </c>
      <c r="CE102">
        <v>0.1</v>
      </c>
      <c r="CF102">
        <v>5</v>
      </c>
      <c r="CG102">
        <v>2.5499999999999998</v>
      </c>
      <c r="CH102">
        <v>3.285474E-3</v>
      </c>
      <c r="CI102">
        <v>0.12356724400000001</v>
      </c>
      <c r="CJ102">
        <v>6.3426359000000002E-2</v>
      </c>
    </row>
    <row r="103" spans="1:88" x14ac:dyDescent="0.25">
      <c r="A103" t="s">
        <v>199</v>
      </c>
      <c r="B103" t="s">
        <v>200</v>
      </c>
      <c r="C103">
        <f>VLOOKUP(B103,lat_long!$A$2:$C$37,2,FALSE)</f>
        <v>37.719113</v>
      </c>
      <c r="D103">
        <f>VLOOKUP(B103,lat_long!$A$2:$C$37,3,FALSE)</f>
        <v>-84.338821999999993</v>
      </c>
      <c r="E103" t="s">
        <v>88</v>
      </c>
      <c r="G103" t="b">
        <v>0</v>
      </c>
      <c r="H103" t="s">
        <v>144</v>
      </c>
      <c r="J103" t="s">
        <v>104</v>
      </c>
      <c r="K103" t="s">
        <v>179</v>
      </c>
      <c r="L103" t="s">
        <v>201</v>
      </c>
      <c r="M103" t="s">
        <v>170</v>
      </c>
      <c r="N103" t="s">
        <v>91</v>
      </c>
      <c r="O103" t="s">
        <v>92</v>
      </c>
      <c r="P103">
        <v>3.2145454550000001</v>
      </c>
      <c r="Q103">
        <v>2.3745454549999998</v>
      </c>
      <c r="T103">
        <v>0.941818182</v>
      </c>
      <c r="U103">
        <v>0.71272727300000005</v>
      </c>
      <c r="X103" t="s">
        <v>109</v>
      </c>
      <c r="Y103">
        <v>5</v>
      </c>
      <c r="Z103">
        <v>5</v>
      </c>
      <c r="AD103">
        <v>63.62</v>
      </c>
      <c r="AE103">
        <v>0</v>
      </c>
      <c r="AF103" t="s">
        <v>125</v>
      </c>
      <c r="AG103">
        <v>100</v>
      </c>
      <c r="AH103">
        <v>100</v>
      </c>
      <c r="AI103">
        <v>21</v>
      </c>
      <c r="AN103">
        <v>3.9731999999999998</v>
      </c>
      <c r="AO103">
        <v>1.54</v>
      </c>
      <c r="AP103">
        <v>1</v>
      </c>
      <c r="AQ103">
        <v>24</v>
      </c>
      <c r="AR103">
        <v>47</v>
      </c>
      <c r="AS103">
        <v>29</v>
      </c>
      <c r="AT103">
        <v>6.4</v>
      </c>
      <c r="AU103">
        <v>0.86</v>
      </c>
      <c r="AV103">
        <v>37.719113</v>
      </c>
      <c r="AW103">
        <v>-84.338821999999993</v>
      </c>
      <c r="AX103" t="s">
        <v>111</v>
      </c>
      <c r="AY103" t="s">
        <v>96</v>
      </c>
      <c r="AZ103" t="b">
        <v>0</v>
      </c>
      <c r="BA103">
        <v>4</v>
      </c>
      <c r="BF103">
        <v>12.899999619999999</v>
      </c>
      <c r="BG103">
        <v>1194</v>
      </c>
      <c r="BK103">
        <v>12.899999619999999</v>
      </c>
      <c r="BL103">
        <v>1194</v>
      </c>
      <c r="BM103" t="s">
        <v>104</v>
      </c>
      <c r="BN103">
        <v>12.899999619999999</v>
      </c>
      <c r="BO103">
        <v>119.4</v>
      </c>
      <c r="BP103">
        <v>14</v>
      </c>
      <c r="BQ103">
        <v>8382</v>
      </c>
      <c r="BR103">
        <v>1.4484969729999999</v>
      </c>
      <c r="BS103" t="s">
        <v>97</v>
      </c>
      <c r="BT103" t="s">
        <v>113</v>
      </c>
      <c r="BW103" t="s">
        <v>145</v>
      </c>
      <c r="CB103" t="s">
        <v>146</v>
      </c>
      <c r="CC103" t="s">
        <v>145</v>
      </c>
      <c r="CD103" t="s">
        <v>144</v>
      </c>
      <c r="CE103">
        <v>0.43</v>
      </c>
      <c r="CF103">
        <v>100</v>
      </c>
      <c r="CG103">
        <v>50.215000000000003</v>
      </c>
      <c r="CH103">
        <v>1.4354507679999999</v>
      </c>
      <c r="CI103">
        <v>28.29256964</v>
      </c>
      <c r="CJ103">
        <v>14.864010199999999</v>
      </c>
    </row>
    <row r="104" spans="1:88" x14ac:dyDescent="0.25">
      <c r="A104" t="s">
        <v>199</v>
      </c>
      <c r="B104" t="s">
        <v>200</v>
      </c>
      <c r="C104">
        <f>VLOOKUP(B104,lat_long!$A$2:$C$37,2,FALSE)</f>
        <v>37.719113</v>
      </c>
      <c r="D104">
        <f>VLOOKUP(B104,lat_long!$A$2:$C$37,3,FALSE)</f>
        <v>-84.338821999999993</v>
      </c>
      <c r="E104" t="s">
        <v>88</v>
      </c>
      <c r="G104" t="b">
        <v>0</v>
      </c>
      <c r="H104" t="s">
        <v>144</v>
      </c>
      <c r="J104" t="s">
        <v>104</v>
      </c>
      <c r="K104" t="s">
        <v>179</v>
      </c>
      <c r="L104" t="s">
        <v>201</v>
      </c>
      <c r="M104" t="s">
        <v>170</v>
      </c>
      <c r="N104" t="s">
        <v>91</v>
      </c>
      <c r="O104" t="s">
        <v>92</v>
      </c>
      <c r="P104">
        <v>4.2327272730000001</v>
      </c>
      <c r="Q104">
        <v>2.6036363640000002</v>
      </c>
      <c r="T104">
        <v>0.56000000000000005</v>
      </c>
      <c r="U104">
        <v>0.941818182</v>
      </c>
      <c r="X104" t="s">
        <v>109</v>
      </c>
      <c r="Y104">
        <v>5</v>
      </c>
      <c r="Z104">
        <v>5</v>
      </c>
      <c r="AD104">
        <v>63.62</v>
      </c>
      <c r="AE104">
        <v>0</v>
      </c>
      <c r="AF104" t="s">
        <v>125</v>
      </c>
      <c r="AG104">
        <v>100</v>
      </c>
      <c r="AH104">
        <v>100</v>
      </c>
      <c r="AI104">
        <v>28</v>
      </c>
      <c r="AN104">
        <v>3.9731999999999998</v>
      </c>
      <c r="AO104">
        <v>1.54</v>
      </c>
      <c r="AP104">
        <v>1</v>
      </c>
      <c r="AQ104">
        <v>24</v>
      </c>
      <c r="AR104">
        <v>47</v>
      </c>
      <c r="AS104">
        <v>29</v>
      </c>
      <c r="AT104">
        <v>6.4</v>
      </c>
      <c r="AU104">
        <v>0.86</v>
      </c>
      <c r="AV104">
        <v>37.719113</v>
      </c>
      <c r="AW104">
        <v>-84.338821999999993</v>
      </c>
      <c r="AX104" t="s">
        <v>111</v>
      </c>
      <c r="AY104" t="s">
        <v>96</v>
      </c>
      <c r="AZ104" t="b">
        <v>0</v>
      </c>
      <c r="BA104">
        <v>4</v>
      </c>
      <c r="BF104">
        <v>12.899999619999999</v>
      </c>
      <c r="BG104">
        <v>1194</v>
      </c>
      <c r="BK104">
        <v>12.899999619999999</v>
      </c>
      <c r="BL104">
        <v>1194</v>
      </c>
      <c r="BM104" t="s">
        <v>104</v>
      </c>
      <c r="BN104">
        <v>12.899999619999999</v>
      </c>
      <c r="BO104">
        <v>119.4</v>
      </c>
      <c r="BP104">
        <v>14</v>
      </c>
      <c r="BQ104">
        <v>8382</v>
      </c>
      <c r="BR104">
        <v>1.4484969729999999</v>
      </c>
      <c r="BS104" t="s">
        <v>97</v>
      </c>
      <c r="BT104" t="s">
        <v>113</v>
      </c>
      <c r="BW104" t="s">
        <v>145</v>
      </c>
      <c r="CB104" t="s">
        <v>146</v>
      </c>
      <c r="CC104" t="s">
        <v>145</v>
      </c>
      <c r="CD104" t="s">
        <v>144</v>
      </c>
      <c r="CE104">
        <v>0.43</v>
      </c>
      <c r="CF104">
        <v>100</v>
      </c>
      <c r="CG104">
        <v>50.215000000000003</v>
      </c>
      <c r="CH104">
        <v>1.4354507679999999</v>
      </c>
      <c r="CI104">
        <v>28.29256964</v>
      </c>
      <c r="CJ104">
        <v>14.864010199999999</v>
      </c>
    </row>
    <row r="105" spans="1:88" x14ac:dyDescent="0.25">
      <c r="A105" t="s">
        <v>199</v>
      </c>
      <c r="B105" t="s">
        <v>200</v>
      </c>
      <c r="C105">
        <f>VLOOKUP(B105,lat_long!$A$2:$C$37,2,FALSE)</f>
        <v>37.719113</v>
      </c>
      <c r="D105">
        <f>VLOOKUP(B105,lat_long!$A$2:$C$37,3,FALSE)</f>
        <v>-84.338821999999993</v>
      </c>
      <c r="E105" t="s">
        <v>88</v>
      </c>
      <c r="G105" t="b">
        <v>0</v>
      </c>
      <c r="H105" t="s">
        <v>144</v>
      </c>
      <c r="J105" t="s">
        <v>104</v>
      </c>
      <c r="K105" t="s">
        <v>179</v>
      </c>
      <c r="L105" t="s">
        <v>201</v>
      </c>
      <c r="M105" t="s">
        <v>170</v>
      </c>
      <c r="N105" t="s">
        <v>91</v>
      </c>
      <c r="O105" t="s">
        <v>92</v>
      </c>
      <c r="P105">
        <v>5.6327272730000004</v>
      </c>
      <c r="Q105">
        <v>4.2327272730000001</v>
      </c>
      <c r="T105">
        <v>1.5018181820000001</v>
      </c>
      <c r="U105">
        <v>0.941818182</v>
      </c>
      <c r="X105" t="s">
        <v>109</v>
      </c>
      <c r="Y105">
        <v>5</v>
      </c>
      <c r="Z105">
        <v>5</v>
      </c>
      <c r="AA105" t="b">
        <v>1</v>
      </c>
      <c r="AB105" t="s">
        <v>127</v>
      </c>
      <c r="AC105" s="1">
        <v>4.2999999999999997E-2</v>
      </c>
      <c r="AD105">
        <v>63.62</v>
      </c>
      <c r="AE105">
        <v>0</v>
      </c>
      <c r="AF105" t="s">
        <v>125</v>
      </c>
      <c r="AG105">
        <v>100</v>
      </c>
      <c r="AH105">
        <v>100</v>
      </c>
      <c r="AI105">
        <v>46</v>
      </c>
      <c r="AN105">
        <v>3.9731999999999998</v>
      </c>
      <c r="AO105">
        <v>1.54</v>
      </c>
      <c r="AP105">
        <v>1</v>
      </c>
      <c r="AQ105">
        <v>24</v>
      </c>
      <c r="AR105">
        <v>47</v>
      </c>
      <c r="AS105">
        <v>29</v>
      </c>
      <c r="AT105">
        <v>6.4</v>
      </c>
      <c r="AU105">
        <v>0.86</v>
      </c>
      <c r="AV105">
        <v>37.719113</v>
      </c>
      <c r="AW105">
        <v>-84.338821999999993</v>
      </c>
      <c r="AX105" t="s">
        <v>111</v>
      </c>
      <c r="AY105" t="s">
        <v>96</v>
      </c>
      <c r="AZ105" t="b">
        <v>0</v>
      </c>
      <c r="BA105">
        <v>4</v>
      </c>
      <c r="BF105">
        <v>12.899999619999999</v>
      </c>
      <c r="BG105">
        <v>1194</v>
      </c>
      <c r="BK105">
        <v>12.899999619999999</v>
      </c>
      <c r="BL105">
        <v>1194</v>
      </c>
      <c r="BM105" t="s">
        <v>104</v>
      </c>
      <c r="BN105">
        <v>12.899999619999999</v>
      </c>
      <c r="BO105">
        <v>119.4</v>
      </c>
      <c r="BP105">
        <v>14</v>
      </c>
      <c r="BQ105">
        <v>8382</v>
      </c>
      <c r="BR105">
        <v>1.4484969729999999</v>
      </c>
      <c r="BS105" t="s">
        <v>97</v>
      </c>
      <c r="BT105" t="s">
        <v>113</v>
      </c>
      <c r="BW105" t="s">
        <v>145</v>
      </c>
      <c r="CB105" t="s">
        <v>146</v>
      </c>
      <c r="CC105" t="s">
        <v>145</v>
      </c>
      <c r="CD105" t="s">
        <v>144</v>
      </c>
      <c r="CE105">
        <v>0.43</v>
      </c>
      <c r="CF105">
        <v>100</v>
      </c>
      <c r="CG105">
        <v>50.215000000000003</v>
      </c>
      <c r="CH105">
        <v>1.4354507679999999</v>
      </c>
      <c r="CI105">
        <v>28.29256964</v>
      </c>
      <c r="CJ105">
        <v>14.864010199999999</v>
      </c>
    </row>
    <row r="106" spans="1:88" x14ac:dyDescent="0.25">
      <c r="A106" t="s">
        <v>199</v>
      </c>
      <c r="B106" t="s">
        <v>200</v>
      </c>
      <c r="C106">
        <f>VLOOKUP(B106,lat_long!$A$2:$C$37,2,FALSE)</f>
        <v>37.719113</v>
      </c>
      <c r="D106">
        <f>VLOOKUP(B106,lat_long!$A$2:$C$37,3,FALSE)</f>
        <v>-84.338821999999993</v>
      </c>
      <c r="E106" t="s">
        <v>88</v>
      </c>
      <c r="G106" t="b">
        <v>0</v>
      </c>
      <c r="H106" t="s">
        <v>144</v>
      </c>
      <c r="J106" t="s">
        <v>104</v>
      </c>
      <c r="K106" t="s">
        <v>179</v>
      </c>
      <c r="L106" t="s">
        <v>174</v>
      </c>
      <c r="M106" t="s">
        <v>170</v>
      </c>
      <c r="N106" t="s">
        <v>91</v>
      </c>
      <c r="O106" t="s">
        <v>92</v>
      </c>
      <c r="P106">
        <v>4.6399999999999997</v>
      </c>
      <c r="Q106">
        <v>2.4</v>
      </c>
      <c r="T106">
        <v>0.91636363600000004</v>
      </c>
      <c r="U106">
        <v>0.25454545499999998</v>
      </c>
      <c r="X106" t="s">
        <v>109</v>
      </c>
      <c r="Y106">
        <v>5</v>
      </c>
      <c r="Z106">
        <v>5</v>
      </c>
      <c r="AD106">
        <v>63.62</v>
      </c>
      <c r="AE106">
        <v>0</v>
      </c>
      <c r="AF106" t="s">
        <v>125</v>
      </c>
      <c r="AG106">
        <v>100</v>
      </c>
      <c r="AH106">
        <v>100</v>
      </c>
      <c r="AI106">
        <v>58</v>
      </c>
      <c r="AN106">
        <v>3.9731999999999998</v>
      </c>
      <c r="AO106">
        <v>1.54</v>
      </c>
      <c r="AP106">
        <v>1</v>
      </c>
      <c r="AQ106">
        <v>24</v>
      </c>
      <c r="AR106">
        <v>47</v>
      </c>
      <c r="AS106">
        <v>29</v>
      </c>
      <c r="AT106">
        <v>6.4</v>
      </c>
      <c r="AU106">
        <v>0.86</v>
      </c>
      <c r="AV106">
        <v>37.719113</v>
      </c>
      <c r="AW106">
        <v>-84.338821999999993</v>
      </c>
      <c r="AX106" t="s">
        <v>111</v>
      </c>
      <c r="AY106" t="s">
        <v>96</v>
      </c>
      <c r="AZ106" t="b">
        <v>0</v>
      </c>
      <c r="BA106">
        <v>4</v>
      </c>
      <c r="BF106">
        <v>12.899999619999999</v>
      </c>
      <c r="BG106">
        <v>1194</v>
      </c>
      <c r="BK106">
        <v>12.899999619999999</v>
      </c>
      <c r="BL106">
        <v>1194</v>
      </c>
      <c r="BM106" t="s">
        <v>104</v>
      </c>
      <c r="BN106">
        <v>12.899999619999999</v>
      </c>
      <c r="BO106">
        <v>119.4</v>
      </c>
      <c r="BP106">
        <v>14</v>
      </c>
      <c r="BQ106">
        <v>8382</v>
      </c>
      <c r="BR106">
        <v>1.4484969729999999</v>
      </c>
      <c r="BS106" t="s">
        <v>97</v>
      </c>
      <c r="BT106" t="s">
        <v>113</v>
      </c>
      <c r="BW106" t="s">
        <v>145</v>
      </c>
      <c r="CB106" t="s">
        <v>146</v>
      </c>
      <c r="CC106" t="s">
        <v>145</v>
      </c>
      <c r="CD106" t="s">
        <v>144</v>
      </c>
      <c r="CE106">
        <v>0.43</v>
      </c>
      <c r="CF106">
        <v>100</v>
      </c>
      <c r="CG106">
        <v>50.215000000000003</v>
      </c>
      <c r="CH106">
        <v>1.4354507679999999</v>
      </c>
      <c r="CI106">
        <v>28.29256964</v>
      </c>
      <c r="CJ106">
        <v>14.864010199999999</v>
      </c>
    </row>
    <row r="107" spans="1:88" x14ac:dyDescent="0.25">
      <c r="A107" t="s">
        <v>199</v>
      </c>
      <c r="B107" t="s">
        <v>200</v>
      </c>
      <c r="C107">
        <f>VLOOKUP(B107,lat_long!$A$2:$C$37,2,FALSE)</f>
        <v>37.719113</v>
      </c>
      <c r="D107">
        <f>VLOOKUP(B107,lat_long!$A$2:$C$37,3,FALSE)</f>
        <v>-84.338821999999993</v>
      </c>
      <c r="E107" t="s">
        <v>88</v>
      </c>
      <c r="G107" t="b">
        <v>0</v>
      </c>
      <c r="H107" t="s">
        <v>144</v>
      </c>
      <c r="J107" t="s">
        <v>104</v>
      </c>
      <c r="K107" t="s">
        <v>179</v>
      </c>
      <c r="L107" t="s">
        <v>201</v>
      </c>
      <c r="M107" t="s">
        <v>170</v>
      </c>
      <c r="N107" t="s">
        <v>108</v>
      </c>
      <c r="O107" t="s">
        <v>92</v>
      </c>
      <c r="P107">
        <v>2.3745454549999998</v>
      </c>
      <c r="Q107">
        <v>3.2145454550000001</v>
      </c>
      <c r="T107">
        <v>0.71272727300000005</v>
      </c>
      <c r="U107">
        <v>0.941818182</v>
      </c>
      <c r="X107" t="s">
        <v>109</v>
      </c>
      <c r="Y107">
        <v>5</v>
      </c>
      <c r="Z107">
        <v>5</v>
      </c>
      <c r="AD107">
        <v>63.62</v>
      </c>
      <c r="AE107">
        <v>0</v>
      </c>
      <c r="AF107" t="s">
        <v>125</v>
      </c>
      <c r="AG107">
        <v>200</v>
      </c>
      <c r="AH107">
        <v>200</v>
      </c>
      <c r="AI107">
        <v>21</v>
      </c>
      <c r="AN107">
        <v>3.9731999999999998</v>
      </c>
      <c r="AO107">
        <v>1.54</v>
      </c>
      <c r="AP107">
        <v>1</v>
      </c>
      <c r="AQ107">
        <v>24</v>
      </c>
      <c r="AR107">
        <v>47</v>
      </c>
      <c r="AS107">
        <v>29</v>
      </c>
      <c r="AT107">
        <v>6.4</v>
      </c>
      <c r="AU107">
        <v>0.86</v>
      </c>
      <c r="AV107">
        <v>37.719113</v>
      </c>
      <c r="AW107">
        <v>-84.338821999999993</v>
      </c>
      <c r="AX107" t="s">
        <v>111</v>
      </c>
      <c r="AY107" t="s">
        <v>96</v>
      </c>
      <c r="AZ107" t="b">
        <v>0</v>
      </c>
      <c r="BA107">
        <v>4</v>
      </c>
      <c r="BF107">
        <v>12.899999619999999</v>
      </c>
      <c r="BG107">
        <v>1194</v>
      </c>
      <c r="BK107">
        <v>12.899999619999999</v>
      </c>
      <c r="BL107">
        <v>1194</v>
      </c>
      <c r="BM107" t="s">
        <v>104</v>
      </c>
      <c r="BN107">
        <v>12.899999619999999</v>
      </c>
      <c r="BO107">
        <v>119.4</v>
      </c>
      <c r="BP107">
        <v>14</v>
      </c>
      <c r="BQ107">
        <v>8382</v>
      </c>
      <c r="BR107">
        <v>1.4484969729999999</v>
      </c>
      <c r="BS107" t="s">
        <v>97</v>
      </c>
      <c r="BT107" t="s">
        <v>113</v>
      </c>
      <c r="BW107" t="s">
        <v>145</v>
      </c>
      <c r="CB107" t="s">
        <v>146</v>
      </c>
      <c r="CC107" t="s">
        <v>145</v>
      </c>
      <c r="CD107" t="s">
        <v>144</v>
      </c>
      <c r="CE107">
        <v>0.43</v>
      </c>
      <c r="CF107">
        <v>100</v>
      </c>
      <c r="CG107">
        <v>50.215000000000003</v>
      </c>
      <c r="CH107">
        <v>1.4354507679999999</v>
      </c>
      <c r="CI107">
        <v>28.29256964</v>
      </c>
      <c r="CJ107">
        <v>14.864010199999999</v>
      </c>
    </row>
    <row r="108" spans="1:88" x14ac:dyDescent="0.25">
      <c r="A108" t="s">
        <v>199</v>
      </c>
      <c r="B108" t="s">
        <v>200</v>
      </c>
      <c r="C108">
        <f>VLOOKUP(B108,lat_long!$A$2:$C$37,2,FALSE)</f>
        <v>37.719113</v>
      </c>
      <c r="D108">
        <f>VLOOKUP(B108,lat_long!$A$2:$C$37,3,FALSE)</f>
        <v>-84.338821999999993</v>
      </c>
      <c r="E108" t="s">
        <v>88</v>
      </c>
      <c r="G108" t="b">
        <v>0</v>
      </c>
      <c r="H108" t="s">
        <v>144</v>
      </c>
      <c r="J108" t="s">
        <v>104</v>
      </c>
      <c r="K108" t="s">
        <v>179</v>
      </c>
      <c r="L108" t="s">
        <v>201</v>
      </c>
      <c r="M108" t="s">
        <v>170</v>
      </c>
      <c r="N108" t="s">
        <v>108</v>
      </c>
      <c r="O108" t="s">
        <v>92</v>
      </c>
      <c r="P108">
        <v>2.6036363640000002</v>
      </c>
      <c r="Q108">
        <v>4.2327272730000001</v>
      </c>
      <c r="T108">
        <v>0.941818182</v>
      </c>
      <c r="U108">
        <v>0.56000000000000005</v>
      </c>
      <c r="X108" t="s">
        <v>109</v>
      </c>
      <c r="Y108">
        <v>5</v>
      </c>
      <c r="Z108">
        <v>5</v>
      </c>
      <c r="AD108">
        <v>63.62</v>
      </c>
      <c r="AE108">
        <v>0</v>
      </c>
      <c r="AF108" t="s">
        <v>125</v>
      </c>
      <c r="AG108">
        <v>200</v>
      </c>
      <c r="AH108">
        <v>200</v>
      </c>
      <c r="AI108">
        <v>28</v>
      </c>
      <c r="AN108">
        <v>3.9731999999999998</v>
      </c>
      <c r="AO108">
        <v>1.54</v>
      </c>
      <c r="AP108">
        <v>1</v>
      </c>
      <c r="AQ108">
        <v>24</v>
      </c>
      <c r="AR108">
        <v>47</v>
      </c>
      <c r="AS108">
        <v>29</v>
      </c>
      <c r="AT108">
        <v>6.4</v>
      </c>
      <c r="AU108">
        <v>0.86</v>
      </c>
      <c r="AV108">
        <v>37.719113</v>
      </c>
      <c r="AW108">
        <v>-84.338821999999993</v>
      </c>
      <c r="AX108" t="s">
        <v>111</v>
      </c>
      <c r="AY108" t="s">
        <v>96</v>
      </c>
      <c r="AZ108" t="b">
        <v>0</v>
      </c>
      <c r="BA108">
        <v>4</v>
      </c>
      <c r="BF108">
        <v>12.899999619999999</v>
      </c>
      <c r="BG108">
        <v>1194</v>
      </c>
      <c r="BK108">
        <v>12.899999619999999</v>
      </c>
      <c r="BL108">
        <v>1194</v>
      </c>
      <c r="BM108" t="s">
        <v>104</v>
      </c>
      <c r="BN108">
        <v>12.899999619999999</v>
      </c>
      <c r="BO108">
        <v>119.4</v>
      </c>
      <c r="BP108">
        <v>14</v>
      </c>
      <c r="BQ108">
        <v>8382</v>
      </c>
      <c r="BR108">
        <v>1.4484969729999999</v>
      </c>
      <c r="BS108" t="s">
        <v>97</v>
      </c>
      <c r="BT108" t="s">
        <v>113</v>
      </c>
      <c r="BW108" t="s">
        <v>145</v>
      </c>
      <c r="CB108" t="s">
        <v>146</v>
      </c>
      <c r="CC108" t="s">
        <v>145</v>
      </c>
      <c r="CD108" t="s">
        <v>144</v>
      </c>
      <c r="CE108">
        <v>0.43</v>
      </c>
      <c r="CF108">
        <v>100</v>
      </c>
      <c r="CG108">
        <v>50.215000000000003</v>
      </c>
      <c r="CH108">
        <v>1.4354507679999999</v>
      </c>
      <c r="CI108">
        <v>28.29256964</v>
      </c>
      <c r="CJ108">
        <v>14.864010199999999</v>
      </c>
    </row>
    <row r="109" spans="1:88" x14ac:dyDescent="0.25">
      <c r="A109" t="s">
        <v>199</v>
      </c>
      <c r="B109" t="s">
        <v>200</v>
      </c>
      <c r="C109">
        <f>VLOOKUP(B109,lat_long!$A$2:$C$37,2,FALSE)</f>
        <v>37.719113</v>
      </c>
      <c r="D109">
        <f>VLOOKUP(B109,lat_long!$A$2:$C$37,3,FALSE)</f>
        <v>-84.338821999999993</v>
      </c>
      <c r="E109" t="s">
        <v>88</v>
      </c>
      <c r="G109" t="b">
        <v>0</v>
      </c>
      <c r="H109" t="s">
        <v>144</v>
      </c>
      <c r="J109" t="s">
        <v>104</v>
      </c>
      <c r="K109" t="s">
        <v>179</v>
      </c>
      <c r="L109" t="s">
        <v>201</v>
      </c>
      <c r="M109" t="s">
        <v>170</v>
      </c>
      <c r="N109" t="s">
        <v>108</v>
      </c>
      <c r="O109" t="s">
        <v>92</v>
      </c>
      <c r="P109">
        <v>4.2327272730000001</v>
      </c>
      <c r="Q109">
        <v>5.6327272730000004</v>
      </c>
      <c r="T109">
        <v>0.941818182</v>
      </c>
      <c r="U109">
        <v>1.5018181820000001</v>
      </c>
      <c r="X109" t="s">
        <v>109</v>
      </c>
      <c r="Y109">
        <v>5</v>
      </c>
      <c r="Z109">
        <v>5</v>
      </c>
      <c r="AA109" t="b">
        <v>1</v>
      </c>
      <c r="AB109" t="s">
        <v>127</v>
      </c>
      <c r="AC109" s="1">
        <v>4.2999999999999997E-2</v>
      </c>
      <c r="AD109">
        <v>63.62</v>
      </c>
      <c r="AE109">
        <v>0</v>
      </c>
      <c r="AF109" t="s">
        <v>125</v>
      </c>
      <c r="AG109">
        <v>200</v>
      </c>
      <c r="AH109">
        <v>200</v>
      </c>
      <c r="AI109">
        <v>46</v>
      </c>
      <c r="AN109">
        <v>3.9731999999999998</v>
      </c>
      <c r="AO109">
        <v>1.54</v>
      </c>
      <c r="AP109">
        <v>1</v>
      </c>
      <c r="AQ109">
        <v>24</v>
      </c>
      <c r="AR109">
        <v>47</v>
      </c>
      <c r="AS109">
        <v>29</v>
      </c>
      <c r="AT109">
        <v>6.4</v>
      </c>
      <c r="AU109">
        <v>0.86</v>
      </c>
      <c r="AV109">
        <v>37.719113</v>
      </c>
      <c r="AW109">
        <v>-84.338821999999993</v>
      </c>
      <c r="AX109" t="s">
        <v>111</v>
      </c>
      <c r="AY109" t="s">
        <v>96</v>
      </c>
      <c r="AZ109" t="b">
        <v>0</v>
      </c>
      <c r="BA109">
        <v>4</v>
      </c>
      <c r="BF109">
        <v>12.899999619999999</v>
      </c>
      <c r="BG109">
        <v>1194</v>
      </c>
      <c r="BK109">
        <v>12.899999619999999</v>
      </c>
      <c r="BL109">
        <v>1194</v>
      </c>
      <c r="BM109" t="s">
        <v>104</v>
      </c>
      <c r="BN109">
        <v>12.899999619999999</v>
      </c>
      <c r="BO109">
        <v>119.4</v>
      </c>
      <c r="BP109">
        <v>14</v>
      </c>
      <c r="BQ109">
        <v>8382</v>
      </c>
      <c r="BR109">
        <v>1.4484969729999999</v>
      </c>
      <c r="BS109" t="s">
        <v>97</v>
      </c>
      <c r="BT109" t="s">
        <v>113</v>
      </c>
      <c r="BW109" t="s">
        <v>145</v>
      </c>
      <c r="CB109" t="s">
        <v>146</v>
      </c>
      <c r="CC109" t="s">
        <v>145</v>
      </c>
      <c r="CD109" t="s">
        <v>144</v>
      </c>
      <c r="CE109">
        <v>0.43</v>
      </c>
      <c r="CF109">
        <v>100</v>
      </c>
      <c r="CG109">
        <v>50.215000000000003</v>
      </c>
      <c r="CH109">
        <v>1.4354507679999999</v>
      </c>
      <c r="CI109">
        <v>28.29256964</v>
      </c>
      <c r="CJ109">
        <v>14.864010199999999</v>
      </c>
    </row>
    <row r="110" spans="1:88" x14ac:dyDescent="0.25">
      <c r="A110" t="s">
        <v>199</v>
      </c>
      <c r="B110" t="s">
        <v>200</v>
      </c>
      <c r="C110">
        <f>VLOOKUP(B110,lat_long!$A$2:$C$37,2,FALSE)</f>
        <v>37.719113</v>
      </c>
      <c r="D110">
        <f>VLOOKUP(B110,lat_long!$A$2:$C$37,3,FALSE)</f>
        <v>-84.338821999999993</v>
      </c>
      <c r="E110" t="s">
        <v>88</v>
      </c>
      <c r="G110" t="b">
        <v>0</v>
      </c>
      <c r="H110" t="s">
        <v>144</v>
      </c>
      <c r="J110" t="s">
        <v>104</v>
      </c>
      <c r="K110" t="s">
        <v>179</v>
      </c>
      <c r="L110" t="s">
        <v>174</v>
      </c>
      <c r="M110" t="s">
        <v>170</v>
      </c>
      <c r="N110" t="s">
        <v>108</v>
      </c>
      <c r="O110" t="s">
        <v>92</v>
      </c>
      <c r="P110">
        <v>2.4</v>
      </c>
      <c r="Q110">
        <v>4.6399999999999997</v>
      </c>
      <c r="T110">
        <v>0.25454545499999998</v>
      </c>
      <c r="U110">
        <v>0.91636363600000004</v>
      </c>
      <c r="X110" t="s">
        <v>109</v>
      </c>
      <c r="Y110">
        <v>5</v>
      </c>
      <c r="Z110">
        <v>5</v>
      </c>
      <c r="AD110">
        <v>63.62</v>
      </c>
      <c r="AE110">
        <v>0</v>
      </c>
      <c r="AF110" t="s">
        <v>125</v>
      </c>
      <c r="AG110">
        <v>200</v>
      </c>
      <c r="AH110">
        <v>200</v>
      </c>
      <c r="AI110">
        <v>58</v>
      </c>
      <c r="AN110">
        <v>3.9731999999999998</v>
      </c>
      <c r="AO110">
        <v>1.54</v>
      </c>
      <c r="AP110">
        <v>1</v>
      </c>
      <c r="AQ110">
        <v>24</v>
      </c>
      <c r="AR110">
        <v>47</v>
      </c>
      <c r="AS110">
        <v>29</v>
      </c>
      <c r="AT110">
        <v>6.4</v>
      </c>
      <c r="AU110">
        <v>0.86</v>
      </c>
      <c r="AV110">
        <v>37.719113</v>
      </c>
      <c r="AW110">
        <v>-84.338821999999993</v>
      </c>
      <c r="AX110" t="s">
        <v>111</v>
      </c>
      <c r="AY110" t="s">
        <v>96</v>
      </c>
      <c r="AZ110" t="b">
        <v>0</v>
      </c>
      <c r="BA110">
        <v>4</v>
      </c>
      <c r="BF110">
        <v>12.899999619999999</v>
      </c>
      <c r="BG110">
        <v>1194</v>
      </c>
      <c r="BK110">
        <v>12.899999619999999</v>
      </c>
      <c r="BL110">
        <v>1194</v>
      </c>
      <c r="BM110" t="s">
        <v>104</v>
      </c>
      <c r="BN110">
        <v>12.899999619999999</v>
      </c>
      <c r="BO110">
        <v>119.4</v>
      </c>
      <c r="BP110">
        <v>14</v>
      </c>
      <c r="BQ110">
        <v>8382</v>
      </c>
      <c r="BR110">
        <v>1.4484969729999999</v>
      </c>
      <c r="BS110" t="s">
        <v>97</v>
      </c>
      <c r="BT110" t="s">
        <v>113</v>
      </c>
      <c r="BW110" t="s">
        <v>145</v>
      </c>
      <c r="CB110" t="s">
        <v>146</v>
      </c>
      <c r="CC110" t="s">
        <v>145</v>
      </c>
      <c r="CD110" t="s">
        <v>144</v>
      </c>
      <c r="CE110">
        <v>0.43</v>
      </c>
      <c r="CF110">
        <v>100</v>
      </c>
      <c r="CG110">
        <v>50.215000000000003</v>
      </c>
      <c r="CH110">
        <v>1.4354507679999999</v>
      </c>
      <c r="CI110">
        <v>28.29256964</v>
      </c>
      <c r="CJ110">
        <v>14.864010199999999</v>
      </c>
    </row>
    <row r="111" spans="1:88" x14ac:dyDescent="0.25">
      <c r="A111" t="s">
        <v>199</v>
      </c>
      <c r="B111" t="s">
        <v>200</v>
      </c>
      <c r="C111">
        <f>VLOOKUP(B111,lat_long!$A$2:$C$37,2,FALSE)</f>
        <v>37.719113</v>
      </c>
      <c r="D111">
        <f>VLOOKUP(B111,lat_long!$A$2:$C$37,3,FALSE)</f>
        <v>-84.338821999999993</v>
      </c>
      <c r="E111" t="s">
        <v>88</v>
      </c>
      <c r="G111" t="b">
        <v>0</v>
      </c>
      <c r="H111" t="s">
        <v>131</v>
      </c>
      <c r="J111" t="s">
        <v>150</v>
      </c>
      <c r="K111" t="s">
        <v>179</v>
      </c>
      <c r="L111" t="s">
        <v>201</v>
      </c>
      <c r="M111" t="s">
        <v>170</v>
      </c>
      <c r="N111" t="s">
        <v>108</v>
      </c>
      <c r="O111" t="s">
        <v>92</v>
      </c>
      <c r="P111">
        <v>148.11594199999999</v>
      </c>
      <c r="Q111">
        <v>54.782608699999997</v>
      </c>
      <c r="T111">
        <v>22.31884058</v>
      </c>
      <c r="U111">
        <v>13.1884058</v>
      </c>
      <c r="X111" t="s">
        <v>109</v>
      </c>
      <c r="Y111">
        <v>5</v>
      </c>
      <c r="Z111">
        <v>5</v>
      </c>
      <c r="AD111">
        <v>63.62</v>
      </c>
      <c r="AE111">
        <v>0</v>
      </c>
      <c r="AF111" t="s">
        <v>125</v>
      </c>
      <c r="AG111">
        <v>200</v>
      </c>
      <c r="AH111">
        <v>200</v>
      </c>
      <c r="AI111">
        <v>21</v>
      </c>
      <c r="AN111">
        <v>3.9731999999999998</v>
      </c>
      <c r="AO111">
        <v>1.54</v>
      </c>
      <c r="AP111">
        <v>1</v>
      </c>
      <c r="AQ111">
        <v>24</v>
      </c>
      <c r="AR111">
        <v>47</v>
      </c>
      <c r="AS111">
        <v>29</v>
      </c>
      <c r="AT111">
        <v>6.4</v>
      </c>
      <c r="AU111">
        <v>0.86</v>
      </c>
      <c r="AV111">
        <v>37.719113</v>
      </c>
      <c r="AW111">
        <v>-84.338821999999993</v>
      </c>
      <c r="AX111" t="s">
        <v>111</v>
      </c>
      <c r="AY111" t="s">
        <v>96</v>
      </c>
      <c r="AZ111" t="b">
        <v>0</v>
      </c>
      <c r="BA111">
        <v>4</v>
      </c>
      <c r="BF111">
        <v>12.899999619999999</v>
      </c>
      <c r="BG111">
        <v>1194</v>
      </c>
      <c r="BK111">
        <v>12.899999619999999</v>
      </c>
      <c r="BL111">
        <v>1194</v>
      </c>
      <c r="BM111" t="s">
        <v>150</v>
      </c>
      <c r="BN111">
        <v>12.899999619999999</v>
      </c>
      <c r="BO111">
        <v>119.4</v>
      </c>
      <c r="BP111">
        <v>14</v>
      </c>
      <c r="BQ111">
        <v>8382</v>
      </c>
      <c r="BR111">
        <v>1.4484969729999999</v>
      </c>
      <c r="BS111" t="s">
        <v>97</v>
      </c>
      <c r="BT111" t="s">
        <v>133</v>
      </c>
      <c r="BU111" t="s">
        <v>131</v>
      </c>
      <c r="CB111" t="s">
        <v>100</v>
      </c>
      <c r="CC111" t="s">
        <v>131</v>
      </c>
      <c r="CD111" t="s">
        <v>131</v>
      </c>
      <c r="CE111">
        <v>0.5</v>
      </c>
      <c r="CF111">
        <v>7</v>
      </c>
      <c r="CG111">
        <v>3.75</v>
      </c>
      <c r="CH111">
        <v>0.14737927300000001</v>
      </c>
      <c r="CI111">
        <v>1.9828912359999999</v>
      </c>
      <c r="CJ111">
        <v>1.0651352540000001</v>
      </c>
    </row>
    <row r="112" spans="1:88" x14ac:dyDescent="0.25">
      <c r="A112" t="s">
        <v>199</v>
      </c>
      <c r="B112" t="s">
        <v>200</v>
      </c>
      <c r="C112">
        <f>VLOOKUP(B112,lat_long!$A$2:$C$37,2,FALSE)</f>
        <v>37.719113</v>
      </c>
      <c r="D112">
        <f>VLOOKUP(B112,lat_long!$A$2:$C$37,3,FALSE)</f>
        <v>-84.338821999999993</v>
      </c>
      <c r="E112" t="s">
        <v>88</v>
      </c>
      <c r="G112" t="b">
        <v>0</v>
      </c>
      <c r="H112" t="s">
        <v>131</v>
      </c>
      <c r="J112" t="s">
        <v>150</v>
      </c>
      <c r="K112" t="s">
        <v>179</v>
      </c>
      <c r="L112" t="s">
        <v>201</v>
      </c>
      <c r="M112" t="s">
        <v>170</v>
      </c>
      <c r="N112" t="s">
        <v>108</v>
      </c>
      <c r="O112" t="s">
        <v>92</v>
      </c>
      <c r="P112">
        <v>153.1884058</v>
      </c>
      <c r="Q112">
        <v>70</v>
      </c>
      <c r="T112">
        <v>22.31884058</v>
      </c>
      <c r="U112">
        <v>13.1884058</v>
      </c>
      <c r="X112" t="s">
        <v>109</v>
      </c>
      <c r="Y112">
        <v>5</v>
      </c>
      <c r="Z112">
        <v>5</v>
      </c>
      <c r="AD112">
        <v>63.62</v>
      </c>
      <c r="AE112">
        <v>0</v>
      </c>
      <c r="AF112" t="s">
        <v>125</v>
      </c>
      <c r="AG112">
        <v>200</v>
      </c>
      <c r="AH112">
        <v>200</v>
      </c>
      <c r="AI112">
        <v>28</v>
      </c>
      <c r="AN112">
        <v>3.9731999999999998</v>
      </c>
      <c r="AO112">
        <v>1.54</v>
      </c>
      <c r="AP112">
        <v>1</v>
      </c>
      <c r="AQ112">
        <v>24</v>
      </c>
      <c r="AR112">
        <v>47</v>
      </c>
      <c r="AS112">
        <v>29</v>
      </c>
      <c r="AT112">
        <v>6.4</v>
      </c>
      <c r="AU112">
        <v>0.86</v>
      </c>
      <c r="AV112">
        <v>37.719113</v>
      </c>
      <c r="AW112">
        <v>-84.338821999999993</v>
      </c>
      <c r="AX112" t="s">
        <v>111</v>
      </c>
      <c r="AY112" t="s">
        <v>96</v>
      </c>
      <c r="AZ112" t="b">
        <v>0</v>
      </c>
      <c r="BA112">
        <v>4</v>
      </c>
      <c r="BF112">
        <v>12.899999619999999</v>
      </c>
      <c r="BG112">
        <v>1194</v>
      </c>
      <c r="BK112">
        <v>12.899999619999999</v>
      </c>
      <c r="BL112">
        <v>1194</v>
      </c>
      <c r="BM112" t="s">
        <v>150</v>
      </c>
      <c r="BN112">
        <v>12.899999619999999</v>
      </c>
      <c r="BO112">
        <v>119.4</v>
      </c>
      <c r="BP112">
        <v>14</v>
      </c>
      <c r="BQ112">
        <v>8382</v>
      </c>
      <c r="BR112">
        <v>1.4484969729999999</v>
      </c>
      <c r="BS112" t="s">
        <v>97</v>
      </c>
      <c r="BT112" t="s">
        <v>133</v>
      </c>
      <c r="BU112" t="s">
        <v>131</v>
      </c>
      <c r="CB112" t="s">
        <v>100</v>
      </c>
      <c r="CC112" t="s">
        <v>131</v>
      </c>
      <c r="CD112" t="s">
        <v>131</v>
      </c>
      <c r="CE112">
        <v>0.5</v>
      </c>
      <c r="CF112">
        <v>7</v>
      </c>
      <c r="CG112">
        <v>3.75</v>
      </c>
      <c r="CH112">
        <v>0.14737927300000001</v>
      </c>
      <c r="CI112">
        <v>1.9828912359999999</v>
      </c>
      <c r="CJ112">
        <v>1.0651352540000001</v>
      </c>
    </row>
    <row r="113" spans="1:88" x14ac:dyDescent="0.25">
      <c r="A113" t="s">
        <v>199</v>
      </c>
      <c r="B113" t="s">
        <v>200</v>
      </c>
      <c r="C113">
        <f>VLOOKUP(B113,lat_long!$A$2:$C$37,2,FALSE)</f>
        <v>37.719113</v>
      </c>
      <c r="D113">
        <f>VLOOKUP(B113,lat_long!$A$2:$C$37,3,FALSE)</f>
        <v>-84.338821999999993</v>
      </c>
      <c r="E113" t="s">
        <v>88</v>
      </c>
      <c r="G113" t="b">
        <v>0</v>
      </c>
      <c r="H113" t="s">
        <v>131</v>
      </c>
      <c r="J113" t="s">
        <v>150</v>
      </c>
      <c r="K113" t="s">
        <v>179</v>
      </c>
      <c r="L113" t="s">
        <v>201</v>
      </c>
      <c r="M113" t="s">
        <v>170</v>
      </c>
      <c r="N113" t="s">
        <v>108</v>
      </c>
      <c r="O113" t="s">
        <v>92</v>
      </c>
      <c r="P113">
        <v>283.0434783</v>
      </c>
      <c r="Q113">
        <v>141.0144928</v>
      </c>
      <c r="T113">
        <v>21.304347830000001</v>
      </c>
      <c r="U113">
        <v>17.246376810000001</v>
      </c>
      <c r="X113" t="s">
        <v>109</v>
      </c>
      <c r="Y113">
        <v>5</v>
      </c>
      <c r="Z113">
        <v>5</v>
      </c>
      <c r="AD113">
        <v>63.62</v>
      </c>
      <c r="AE113">
        <v>0</v>
      </c>
      <c r="AF113" t="s">
        <v>125</v>
      </c>
      <c r="AG113">
        <v>200</v>
      </c>
      <c r="AH113">
        <v>200</v>
      </c>
      <c r="AI113">
        <v>46</v>
      </c>
      <c r="AN113">
        <v>3.9731999999999998</v>
      </c>
      <c r="AO113">
        <v>1.54</v>
      </c>
      <c r="AP113">
        <v>1</v>
      </c>
      <c r="AQ113">
        <v>24</v>
      </c>
      <c r="AR113">
        <v>47</v>
      </c>
      <c r="AS113">
        <v>29</v>
      </c>
      <c r="AT113">
        <v>6.4</v>
      </c>
      <c r="AU113">
        <v>0.86</v>
      </c>
      <c r="AV113">
        <v>37.719113</v>
      </c>
      <c r="AW113">
        <v>-84.338821999999993</v>
      </c>
      <c r="AX113" t="s">
        <v>111</v>
      </c>
      <c r="AY113" t="s">
        <v>96</v>
      </c>
      <c r="AZ113" t="b">
        <v>0</v>
      </c>
      <c r="BA113">
        <v>4</v>
      </c>
      <c r="BF113">
        <v>12.899999619999999</v>
      </c>
      <c r="BG113">
        <v>1194</v>
      </c>
      <c r="BK113">
        <v>12.899999619999999</v>
      </c>
      <c r="BL113">
        <v>1194</v>
      </c>
      <c r="BM113" t="s">
        <v>150</v>
      </c>
      <c r="BN113">
        <v>12.899999619999999</v>
      </c>
      <c r="BO113">
        <v>119.4</v>
      </c>
      <c r="BP113">
        <v>14</v>
      </c>
      <c r="BQ113">
        <v>8382</v>
      </c>
      <c r="BR113">
        <v>1.4484969729999999</v>
      </c>
      <c r="BS113" t="s">
        <v>97</v>
      </c>
      <c r="BT113" t="s">
        <v>133</v>
      </c>
      <c r="BU113" t="s">
        <v>131</v>
      </c>
      <c r="CB113" t="s">
        <v>100</v>
      </c>
      <c r="CC113" t="s">
        <v>131</v>
      </c>
      <c r="CD113" t="s">
        <v>131</v>
      </c>
      <c r="CE113">
        <v>0.5</v>
      </c>
      <c r="CF113">
        <v>7</v>
      </c>
      <c r="CG113">
        <v>3.75</v>
      </c>
      <c r="CH113">
        <v>0.14737927300000001</v>
      </c>
      <c r="CI113">
        <v>1.9828912359999999</v>
      </c>
      <c r="CJ113">
        <v>1.0651352540000001</v>
      </c>
    </row>
    <row r="114" spans="1:88" x14ac:dyDescent="0.25">
      <c r="A114" t="s">
        <v>199</v>
      </c>
      <c r="B114" t="s">
        <v>200</v>
      </c>
      <c r="C114">
        <f>VLOOKUP(B114,lat_long!$A$2:$C$37,2,FALSE)</f>
        <v>37.719113</v>
      </c>
      <c r="D114">
        <f>VLOOKUP(B114,lat_long!$A$2:$C$37,3,FALSE)</f>
        <v>-84.338821999999993</v>
      </c>
      <c r="E114" t="s">
        <v>88</v>
      </c>
      <c r="G114" t="b">
        <v>0</v>
      </c>
      <c r="H114" t="s">
        <v>131</v>
      </c>
      <c r="J114" t="s">
        <v>150</v>
      </c>
      <c r="K114" t="s">
        <v>179</v>
      </c>
      <c r="L114" t="s">
        <v>174</v>
      </c>
      <c r="M114" t="s">
        <v>170</v>
      </c>
      <c r="N114" t="s">
        <v>108</v>
      </c>
      <c r="O114" t="s">
        <v>92</v>
      </c>
      <c r="P114">
        <v>73.043478260000001</v>
      </c>
      <c r="Q114">
        <v>36.52173913</v>
      </c>
      <c r="T114">
        <v>5.0724637680000004</v>
      </c>
      <c r="U114">
        <v>2.0289855069999998</v>
      </c>
      <c r="X114" t="s">
        <v>109</v>
      </c>
      <c r="Y114">
        <v>5</v>
      </c>
      <c r="Z114">
        <v>5</v>
      </c>
      <c r="AA114" t="b">
        <v>1</v>
      </c>
      <c r="AB114" t="s">
        <v>202</v>
      </c>
      <c r="AD114">
        <v>63.62</v>
      </c>
      <c r="AE114">
        <v>0</v>
      </c>
      <c r="AF114" t="s">
        <v>125</v>
      </c>
      <c r="AG114">
        <v>200</v>
      </c>
      <c r="AH114">
        <v>200</v>
      </c>
      <c r="AI114">
        <v>58</v>
      </c>
      <c r="AN114">
        <v>3.9731999999999998</v>
      </c>
      <c r="AO114">
        <v>1.54</v>
      </c>
      <c r="AP114">
        <v>1</v>
      </c>
      <c r="AQ114">
        <v>24</v>
      </c>
      <c r="AR114">
        <v>47</v>
      </c>
      <c r="AS114">
        <v>29</v>
      </c>
      <c r="AT114">
        <v>6.4</v>
      </c>
      <c r="AU114">
        <v>0.86</v>
      </c>
      <c r="AV114">
        <v>37.719113</v>
      </c>
      <c r="AW114">
        <v>-84.338821999999993</v>
      </c>
      <c r="AX114" t="s">
        <v>111</v>
      </c>
      <c r="AY114" t="s">
        <v>96</v>
      </c>
      <c r="AZ114" t="b">
        <v>0</v>
      </c>
      <c r="BA114">
        <v>4</v>
      </c>
      <c r="BF114">
        <v>12.899999619999999</v>
      </c>
      <c r="BG114">
        <v>1194</v>
      </c>
      <c r="BK114">
        <v>12.899999619999999</v>
      </c>
      <c r="BL114">
        <v>1194</v>
      </c>
      <c r="BM114" t="s">
        <v>150</v>
      </c>
      <c r="BN114">
        <v>12.899999619999999</v>
      </c>
      <c r="BO114">
        <v>119.4</v>
      </c>
      <c r="BP114">
        <v>14</v>
      </c>
      <c r="BQ114">
        <v>8382</v>
      </c>
      <c r="BR114">
        <v>1.4484969729999999</v>
      </c>
      <c r="BS114" t="s">
        <v>97</v>
      </c>
      <c r="BT114" t="s">
        <v>133</v>
      </c>
      <c r="BU114" t="s">
        <v>131</v>
      </c>
      <c r="CB114" t="s">
        <v>100</v>
      </c>
      <c r="CC114" t="s">
        <v>131</v>
      </c>
      <c r="CD114" t="s">
        <v>131</v>
      </c>
      <c r="CE114">
        <v>0.5</v>
      </c>
      <c r="CF114">
        <v>7</v>
      </c>
      <c r="CG114">
        <v>3.75</v>
      </c>
      <c r="CH114">
        <v>0.14737927300000001</v>
      </c>
      <c r="CI114">
        <v>1.9828912359999999</v>
      </c>
      <c r="CJ114">
        <v>1.0651352540000001</v>
      </c>
    </row>
    <row r="115" spans="1:88" x14ac:dyDescent="0.25">
      <c r="A115" t="s">
        <v>203</v>
      </c>
      <c r="B115" t="s">
        <v>204</v>
      </c>
      <c r="C115">
        <f>VLOOKUP(B115,lat_long!$A$2:$C$37,2,FALSE)</f>
        <v>56.55</v>
      </c>
      <c r="D115">
        <f>VLOOKUP(B115,lat_long!$A$2:$C$37,3,FALSE)</f>
        <v>13.21666667</v>
      </c>
      <c r="E115" t="s">
        <v>88</v>
      </c>
      <c r="G115" t="b">
        <v>0</v>
      </c>
      <c r="H115" t="s">
        <v>131</v>
      </c>
      <c r="J115" t="s">
        <v>150</v>
      </c>
      <c r="K115" t="s">
        <v>205</v>
      </c>
      <c r="L115" t="s">
        <v>106</v>
      </c>
      <c r="M115" t="s">
        <v>107</v>
      </c>
      <c r="N115" t="s">
        <v>91</v>
      </c>
      <c r="O115" t="s">
        <v>92</v>
      </c>
      <c r="P115">
        <v>12800</v>
      </c>
      <c r="Q115">
        <v>38000</v>
      </c>
      <c r="T115">
        <v>7800</v>
      </c>
      <c r="U115">
        <v>6300</v>
      </c>
      <c r="X115" t="s">
        <v>109</v>
      </c>
      <c r="Y115">
        <v>4</v>
      </c>
      <c r="Z115">
        <v>4</v>
      </c>
      <c r="AA115" t="b">
        <v>0</v>
      </c>
      <c r="AB115" t="s">
        <v>110</v>
      </c>
      <c r="AD115">
        <v>100</v>
      </c>
      <c r="AE115">
        <v>10</v>
      </c>
      <c r="AF115" t="s">
        <v>94</v>
      </c>
      <c r="AG115">
        <v>70</v>
      </c>
      <c r="AH115">
        <v>35</v>
      </c>
      <c r="AI115">
        <v>2555</v>
      </c>
      <c r="AM115">
        <v>0.40151515199999999</v>
      </c>
      <c r="AN115">
        <v>22.292100000000001</v>
      </c>
      <c r="AO115">
        <v>1.41</v>
      </c>
      <c r="AP115">
        <v>5</v>
      </c>
      <c r="AQ115">
        <v>10</v>
      </c>
      <c r="AR115">
        <v>50</v>
      </c>
      <c r="AS115">
        <v>40</v>
      </c>
      <c r="AT115">
        <v>4.5</v>
      </c>
      <c r="AU115">
        <v>5.27</v>
      </c>
      <c r="AV115">
        <v>56.55</v>
      </c>
      <c r="AW115">
        <v>13.21666667</v>
      </c>
      <c r="AX115" t="s">
        <v>206</v>
      </c>
      <c r="AY115" t="s">
        <v>207</v>
      </c>
      <c r="AZ115" t="b">
        <v>1</v>
      </c>
      <c r="BA115">
        <v>506.25</v>
      </c>
      <c r="BB115">
        <v>1150</v>
      </c>
      <c r="BC115">
        <v>7.5</v>
      </c>
      <c r="BD115">
        <v>4</v>
      </c>
      <c r="BE115" t="s">
        <v>112</v>
      </c>
      <c r="BF115">
        <v>7</v>
      </c>
      <c r="BG115">
        <v>861</v>
      </c>
      <c r="BH115">
        <v>60</v>
      </c>
      <c r="BI115">
        <v>25</v>
      </c>
      <c r="BJ115">
        <v>10</v>
      </c>
      <c r="BK115">
        <v>7.5</v>
      </c>
      <c r="BL115">
        <v>1150</v>
      </c>
      <c r="BM115" t="s">
        <v>150</v>
      </c>
      <c r="BN115">
        <v>7</v>
      </c>
      <c r="BO115">
        <v>86.1</v>
      </c>
      <c r="BP115">
        <v>23</v>
      </c>
      <c r="BQ115">
        <v>6367</v>
      </c>
      <c r="BR115">
        <v>2.167902126</v>
      </c>
      <c r="BS115" t="s">
        <v>97</v>
      </c>
      <c r="BT115" t="s">
        <v>133</v>
      </c>
      <c r="BU115" t="s">
        <v>131</v>
      </c>
      <c r="CB115" t="s">
        <v>100</v>
      </c>
      <c r="CC115" t="s">
        <v>131</v>
      </c>
      <c r="CD115" t="s">
        <v>131</v>
      </c>
      <c r="CE115">
        <v>0.5</v>
      </c>
      <c r="CF115">
        <v>7</v>
      </c>
      <c r="CG115">
        <v>3.75</v>
      </c>
      <c r="CH115">
        <v>0.14737927300000001</v>
      </c>
      <c r="CI115">
        <v>1.9828912359999999</v>
      </c>
      <c r="CJ115">
        <v>1.0651352540000001</v>
      </c>
    </row>
    <row r="116" spans="1:88" x14ac:dyDescent="0.25">
      <c r="A116" t="s">
        <v>203</v>
      </c>
      <c r="B116" t="s">
        <v>204</v>
      </c>
      <c r="C116">
        <f>VLOOKUP(B116,lat_long!$A$2:$C$37,2,FALSE)</f>
        <v>56.55</v>
      </c>
      <c r="D116">
        <f>VLOOKUP(B116,lat_long!$A$2:$C$37,3,FALSE)</f>
        <v>13.21666667</v>
      </c>
      <c r="E116" t="s">
        <v>208</v>
      </c>
      <c r="G116" t="b">
        <v>0</v>
      </c>
      <c r="H116" t="s">
        <v>131</v>
      </c>
      <c r="J116" t="s">
        <v>150</v>
      </c>
      <c r="K116" t="s">
        <v>105</v>
      </c>
      <c r="L116" t="s">
        <v>106</v>
      </c>
      <c r="M116" t="s">
        <v>107</v>
      </c>
      <c r="N116" t="s">
        <v>91</v>
      </c>
      <c r="O116" t="s">
        <v>92</v>
      </c>
      <c r="P116">
        <v>0.51</v>
      </c>
      <c r="Q116">
        <v>0.69</v>
      </c>
      <c r="Y116">
        <v>4</v>
      </c>
      <c r="Z116">
        <v>4</v>
      </c>
      <c r="AA116" t="b">
        <v>0</v>
      </c>
      <c r="AB116" t="s">
        <v>110</v>
      </c>
      <c r="AD116">
        <v>100</v>
      </c>
      <c r="AE116">
        <v>10</v>
      </c>
      <c r="AF116" t="s">
        <v>94</v>
      </c>
      <c r="AG116">
        <v>70</v>
      </c>
      <c r="AH116">
        <v>35</v>
      </c>
      <c r="AI116">
        <v>2555</v>
      </c>
      <c r="AM116">
        <v>0.40151515199999999</v>
      </c>
      <c r="AN116">
        <v>22.292100000000001</v>
      </c>
      <c r="AO116">
        <v>1.41</v>
      </c>
      <c r="AP116">
        <v>5</v>
      </c>
      <c r="AQ116">
        <v>10</v>
      </c>
      <c r="AR116">
        <v>50</v>
      </c>
      <c r="AS116">
        <v>40</v>
      </c>
      <c r="AT116">
        <v>4.5</v>
      </c>
      <c r="AU116">
        <v>5.27</v>
      </c>
      <c r="AV116">
        <v>56.55</v>
      </c>
      <c r="AW116">
        <v>13.21666667</v>
      </c>
      <c r="AX116" t="s">
        <v>206</v>
      </c>
      <c r="AY116" t="s">
        <v>207</v>
      </c>
      <c r="AZ116" t="b">
        <v>1</v>
      </c>
      <c r="BA116">
        <v>506.25</v>
      </c>
      <c r="BB116">
        <v>1150</v>
      </c>
      <c r="BC116">
        <v>7.5</v>
      </c>
      <c r="BD116">
        <v>4</v>
      </c>
      <c r="BE116" t="s">
        <v>112</v>
      </c>
      <c r="BF116">
        <v>7</v>
      </c>
      <c r="BG116">
        <v>861</v>
      </c>
      <c r="BH116">
        <v>60</v>
      </c>
      <c r="BI116">
        <v>25</v>
      </c>
      <c r="BJ116">
        <v>10</v>
      </c>
      <c r="BK116">
        <v>7.5</v>
      </c>
      <c r="BL116">
        <v>1150</v>
      </c>
      <c r="BM116" t="s">
        <v>150</v>
      </c>
      <c r="BN116">
        <v>7</v>
      </c>
      <c r="BO116">
        <v>86.1</v>
      </c>
      <c r="BP116">
        <v>23</v>
      </c>
      <c r="BQ116">
        <v>6367</v>
      </c>
      <c r="BR116">
        <v>2.167902126</v>
      </c>
      <c r="BS116" t="s">
        <v>97</v>
      </c>
      <c r="BT116" t="s">
        <v>133</v>
      </c>
      <c r="BU116" t="s">
        <v>131</v>
      </c>
      <c r="CB116" t="s">
        <v>100</v>
      </c>
      <c r="CC116" t="s">
        <v>131</v>
      </c>
      <c r="CD116" t="s">
        <v>131</v>
      </c>
      <c r="CE116">
        <v>0.5</v>
      </c>
      <c r="CF116">
        <v>7</v>
      </c>
      <c r="CG116">
        <v>3.75</v>
      </c>
      <c r="CH116">
        <v>0.14737927300000001</v>
      </c>
      <c r="CI116">
        <v>1.9828912359999999</v>
      </c>
      <c r="CJ116">
        <v>1.0651352540000001</v>
      </c>
    </row>
    <row r="117" spans="1:88" x14ac:dyDescent="0.25">
      <c r="A117" t="s">
        <v>203</v>
      </c>
      <c r="B117" t="s">
        <v>204</v>
      </c>
      <c r="C117">
        <f>VLOOKUP(B117,lat_long!$A$2:$C$37,2,FALSE)</f>
        <v>56.55</v>
      </c>
      <c r="D117">
        <f>VLOOKUP(B117,lat_long!$A$2:$C$37,3,FALSE)</f>
        <v>13.21666667</v>
      </c>
      <c r="E117" t="s">
        <v>136</v>
      </c>
      <c r="F117" t="s">
        <v>209</v>
      </c>
      <c r="G117" t="b">
        <v>0</v>
      </c>
      <c r="H117" t="s">
        <v>131</v>
      </c>
      <c r="J117" t="s">
        <v>150</v>
      </c>
      <c r="K117" t="s">
        <v>105</v>
      </c>
      <c r="L117" t="s">
        <v>210</v>
      </c>
      <c r="M117" t="s">
        <v>107</v>
      </c>
      <c r="N117" t="s">
        <v>91</v>
      </c>
      <c r="O117" t="s">
        <v>92</v>
      </c>
      <c r="P117">
        <v>2.41</v>
      </c>
      <c r="Q117">
        <v>2.34</v>
      </c>
      <c r="Y117">
        <v>4</v>
      </c>
      <c r="Z117">
        <v>4</v>
      </c>
      <c r="AA117" t="b">
        <v>0</v>
      </c>
      <c r="AB117" t="s">
        <v>110</v>
      </c>
      <c r="AD117">
        <v>100</v>
      </c>
      <c r="AE117">
        <v>10</v>
      </c>
      <c r="AF117" t="s">
        <v>94</v>
      </c>
      <c r="AG117">
        <v>70</v>
      </c>
      <c r="AH117">
        <v>35</v>
      </c>
      <c r="AI117">
        <v>2555</v>
      </c>
      <c r="AM117">
        <v>0.40151515199999999</v>
      </c>
      <c r="AN117">
        <v>22.292100000000001</v>
      </c>
      <c r="AO117">
        <v>1.41</v>
      </c>
      <c r="AP117">
        <v>5</v>
      </c>
      <c r="AQ117">
        <v>10</v>
      </c>
      <c r="AR117">
        <v>50</v>
      </c>
      <c r="AS117">
        <v>40</v>
      </c>
      <c r="AT117">
        <v>4.5</v>
      </c>
      <c r="AU117">
        <v>5.27</v>
      </c>
      <c r="AV117">
        <v>56.55</v>
      </c>
      <c r="AW117">
        <v>13.21666667</v>
      </c>
      <c r="AX117" t="s">
        <v>206</v>
      </c>
      <c r="AY117" t="s">
        <v>207</v>
      </c>
      <c r="AZ117" t="b">
        <v>1</v>
      </c>
      <c r="BA117">
        <v>506.25</v>
      </c>
      <c r="BB117">
        <v>1150</v>
      </c>
      <c r="BC117">
        <v>7.5</v>
      </c>
      <c r="BD117">
        <v>4</v>
      </c>
      <c r="BE117" t="s">
        <v>112</v>
      </c>
      <c r="BF117">
        <v>7</v>
      </c>
      <c r="BG117">
        <v>861</v>
      </c>
      <c r="BH117">
        <v>60</v>
      </c>
      <c r="BI117">
        <v>25</v>
      </c>
      <c r="BJ117">
        <v>10</v>
      </c>
      <c r="BK117">
        <v>7.5</v>
      </c>
      <c r="BL117">
        <v>1150</v>
      </c>
      <c r="BM117" t="s">
        <v>150</v>
      </c>
      <c r="BN117">
        <v>7</v>
      </c>
      <c r="BO117">
        <v>86.1</v>
      </c>
      <c r="BP117">
        <v>23</v>
      </c>
      <c r="BQ117">
        <v>6367</v>
      </c>
      <c r="BR117">
        <v>2.167902126</v>
      </c>
      <c r="BS117" t="s">
        <v>97</v>
      </c>
      <c r="BT117" t="s">
        <v>133</v>
      </c>
      <c r="BU117" t="s">
        <v>131</v>
      </c>
      <c r="CB117" t="s">
        <v>100</v>
      </c>
      <c r="CC117" t="s">
        <v>131</v>
      </c>
      <c r="CD117" t="s">
        <v>131</v>
      </c>
      <c r="CE117">
        <v>0.5</v>
      </c>
      <c r="CF117">
        <v>7</v>
      </c>
      <c r="CG117">
        <v>3.75</v>
      </c>
      <c r="CH117">
        <v>0.14737927300000001</v>
      </c>
      <c r="CI117">
        <v>1.9828912359999999</v>
      </c>
      <c r="CJ117">
        <v>1.0651352540000001</v>
      </c>
    </row>
    <row r="118" spans="1:88" x14ac:dyDescent="0.25">
      <c r="A118" t="s">
        <v>203</v>
      </c>
      <c r="B118" t="s">
        <v>204</v>
      </c>
      <c r="C118">
        <f>VLOOKUP(B118,lat_long!$A$2:$C$37,2,FALSE)</f>
        <v>56.55</v>
      </c>
      <c r="D118">
        <f>VLOOKUP(B118,lat_long!$A$2:$C$37,3,FALSE)</f>
        <v>13.21666667</v>
      </c>
      <c r="E118" t="s">
        <v>136</v>
      </c>
      <c r="F118" t="s">
        <v>166</v>
      </c>
      <c r="G118" t="b">
        <v>0</v>
      </c>
      <c r="H118" t="s">
        <v>131</v>
      </c>
      <c r="J118" t="s">
        <v>150</v>
      </c>
      <c r="K118" t="s">
        <v>105</v>
      </c>
      <c r="L118" t="s">
        <v>106</v>
      </c>
      <c r="M118" t="s">
        <v>107</v>
      </c>
      <c r="N118" t="s">
        <v>91</v>
      </c>
      <c r="O118" t="s">
        <v>92</v>
      </c>
      <c r="P118">
        <v>1.22</v>
      </c>
      <c r="Q118">
        <v>1.85</v>
      </c>
      <c r="Y118">
        <v>4</v>
      </c>
      <c r="Z118">
        <v>4</v>
      </c>
      <c r="AA118" t="b">
        <v>0</v>
      </c>
      <c r="AB118" t="s">
        <v>110</v>
      </c>
      <c r="AD118">
        <v>100</v>
      </c>
      <c r="AE118">
        <v>10</v>
      </c>
      <c r="AF118" t="s">
        <v>94</v>
      </c>
      <c r="AG118">
        <v>70</v>
      </c>
      <c r="AH118">
        <v>35</v>
      </c>
      <c r="AI118">
        <v>2555</v>
      </c>
      <c r="AM118">
        <v>0.40151515199999999</v>
      </c>
      <c r="AN118">
        <v>22.292100000000001</v>
      </c>
      <c r="AO118">
        <v>1.41</v>
      </c>
      <c r="AP118">
        <v>5</v>
      </c>
      <c r="AQ118">
        <v>10</v>
      </c>
      <c r="AR118">
        <v>50</v>
      </c>
      <c r="AS118">
        <v>40</v>
      </c>
      <c r="AT118">
        <v>4.5</v>
      </c>
      <c r="AU118">
        <v>5.27</v>
      </c>
      <c r="AV118">
        <v>56.55</v>
      </c>
      <c r="AW118">
        <v>13.21666667</v>
      </c>
      <c r="AX118" t="s">
        <v>206</v>
      </c>
      <c r="AY118" t="s">
        <v>207</v>
      </c>
      <c r="AZ118" t="b">
        <v>1</v>
      </c>
      <c r="BA118">
        <v>506.25</v>
      </c>
      <c r="BB118">
        <v>1150</v>
      </c>
      <c r="BC118">
        <v>7.5</v>
      </c>
      <c r="BD118">
        <v>4</v>
      </c>
      <c r="BE118" t="s">
        <v>112</v>
      </c>
      <c r="BF118">
        <v>7</v>
      </c>
      <c r="BG118">
        <v>861</v>
      </c>
      <c r="BH118">
        <v>60</v>
      </c>
      <c r="BI118">
        <v>25</v>
      </c>
      <c r="BJ118">
        <v>10</v>
      </c>
      <c r="BK118">
        <v>7.5</v>
      </c>
      <c r="BL118">
        <v>1150</v>
      </c>
      <c r="BM118" t="s">
        <v>150</v>
      </c>
      <c r="BN118">
        <v>7</v>
      </c>
      <c r="BO118">
        <v>86.1</v>
      </c>
      <c r="BP118">
        <v>23</v>
      </c>
      <c r="BQ118">
        <v>6367</v>
      </c>
      <c r="BR118">
        <v>2.167902126</v>
      </c>
      <c r="BS118" t="s">
        <v>97</v>
      </c>
      <c r="BT118" t="s">
        <v>133</v>
      </c>
      <c r="BU118" t="s">
        <v>131</v>
      </c>
      <c r="CB118" t="s">
        <v>100</v>
      </c>
      <c r="CC118" t="s">
        <v>131</v>
      </c>
      <c r="CD118" t="s">
        <v>131</v>
      </c>
      <c r="CE118">
        <v>0.5</v>
      </c>
      <c r="CF118">
        <v>7</v>
      </c>
      <c r="CG118">
        <v>3.75</v>
      </c>
      <c r="CH118">
        <v>0.14737927300000001</v>
      </c>
      <c r="CI118">
        <v>1.9828912359999999</v>
      </c>
      <c r="CJ118">
        <v>1.0651352540000001</v>
      </c>
    </row>
    <row r="119" spans="1:88" x14ac:dyDescent="0.25">
      <c r="A119" t="s">
        <v>203</v>
      </c>
      <c r="B119" t="s">
        <v>204</v>
      </c>
      <c r="C119">
        <f>VLOOKUP(B119,lat_long!$A$2:$C$37,2,FALSE)</f>
        <v>56.55</v>
      </c>
      <c r="D119">
        <f>VLOOKUP(B119,lat_long!$A$2:$C$37,3,FALSE)</f>
        <v>13.21666667</v>
      </c>
      <c r="E119" t="s">
        <v>136</v>
      </c>
      <c r="F119" t="s">
        <v>211</v>
      </c>
      <c r="G119" t="b">
        <v>0</v>
      </c>
      <c r="H119" t="s">
        <v>131</v>
      </c>
      <c r="J119" t="s">
        <v>150</v>
      </c>
      <c r="K119" t="s">
        <v>105</v>
      </c>
      <c r="L119" t="s">
        <v>106</v>
      </c>
      <c r="M119" t="s">
        <v>107</v>
      </c>
      <c r="N119" t="s">
        <v>91</v>
      </c>
      <c r="O119" t="s">
        <v>92</v>
      </c>
      <c r="P119">
        <v>12</v>
      </c>
      <c r="Q119">
        <v>15</v>
      </c>
      <c r="T119">
        <v>0.6</v>
      </c>
      <c r="U119">
        <v>0.8</v>
      </c>
      <c r="X119" t="s">
        <v>109</v>
      </c>
      <c r="Y119">
        <v>4</v>
      </c>
      <c r="Z119">
        <v>4</v>
      </c>
      <c r="AA119" t="b">
        <v>1</v>
      </c>
      <c r="AB119" t="s">
        <v>127</v>
      </c>
      <c r="AD119">
        <v>100</v>
      </c>
      <c r="AE119">
        <v>10</v>
      </c>
      <c r="AF119" t="s">
        <v>94</v>
      </c>
      <c r="AG119">
        <v>70</v>
      </c>
      <c r="AH119">
        <v>35</v>
      </c>
      <c r="AI119">
        <v>2555</v>
      </c>
      <c r="AM119">
        <v>0.40151515199999999</v>
      </c>
      <c r="AN119">
        <v>22.292100000000001</v>
      </c>
      <c r="AO119">
        <v>1.41</v>
      </c>
      <c r="AP119">
        <v>5</v>
      </c>
      <c r="AQ119">
        <v>10</v>
      </c>
      <c r="AR119">
        <v>50</v>
      </c>
      <c r="AS119">
        <v>40</v>
      </c>
      <c r="AT119">
        <v>4.5</v>
      </c>
      <c r="AU119">
        <v>5.27</v>
      </c>
      <c r="AV119">
        <v>56.55</v>
      </c>
      <c r="AW119">
        <v>13.21666667</v>
      </c>
      <c r="AX119" t="s">
        <v>206</v>
      </c>
      <c r="AY119" t="s">
        <v>207</v>
      </c>
      <c r="AZ119" t="b">
        <v>1</v>
      </c>
      <c r="BA119">
        <v>506.25</v>
      </c>
      <c r="BB119">
        <v>1150</v>
      </c>
      <c r="BC119">
        <v>7.5</v>
      </c>
      <c r="BD119">
        <v>4</v>
      </c>
      <c r="BE119" t="s">
        <v>112</v>
      </c>
      <c r="BF119">
        <v>7</v>
      </c>
      <c r="BG119">
        <v>861</v>
      </c>
      <c r="BH119">
        <v>60</v>
      </c>
      <c r="BI119">
        <v>25</v>
      </c>
      <c r="BJ119">
        <v>10</v>
      </c>
      <c r="BK119">
        <v>7.5</v>
      </c>
      <c r="BL119">
        <v>1150</v>
      </c>
      <c r="BM119" t="s">
        <v>150</v>
      </c>
      <c r="BN119">
        <v>7</v>
      </c>
      <c r="BO119">
        <v>86.1</v>
      </c>
      <c r="BP119">
        <v>23</v>
      </c>
      <c r="BQ119">
        <v>6367</v>
      </c>
      <c r="BR119">
        <v>2.167902126</v>
      </c>
      <c r="BS119" t="s">
        <v>97</v>
      </c>
      <c r="BT119" t="s">
        <v>133</v>
      </c>
      <c r="BU119" t="s">
        <v>131</v>
      </c>
      <c r="CB119" t="s">
        <v>100</v>
      </c>
      <c r="CC119" t="s">
        <v>131</v>
      </c>
      <c r="CD119" t="s">
        <v>131</v>
      </c>
      <c r="CE119">
        <v>0.5</v>
      </c>
      <c r="CF119">
        <v>7</v>
      </c>
      <c r="CG119">
        <v>3.75</v>
      </c>
      <c r="CH119">
        <v>0.14737927300000001</v>
      </c>
      <c r="CI119">
        <v>1.9828912359999999</v>
      </c>
      <c r="CJ119">
        <v>1.0651352540000001</v>
      </c>
    </row>
    <row r="120" spans="1:88" x14ac:dyDescent="0.25">
      <c r="A120" t="s">
        <v>203</v>
      </c>
      <c r="B120" t="s">
        <v>204</v>
      </c>
      <c r="C120">
        <f>VLOOKUP(B120,lat_long!$A$2:$C$37,2,FALSE)</f>
        <v>56.55</v>
      </c>
      <c r="D120">
        <f>VLOOKUP(B120,lat_long!$A$2:$C$37,3,FALSE)</f>
        <v>13.21666667</v>
      </c>
      <c r="E120" t="s">
        <v>88</v>
      </c>
      <c r="G120" t="b">
        <v>0</v>
      </c>
      <c r="H120" t="s">
        <v>212</v>
      </c>
      <c r="I120" t="s">
        <v>213</v>
      </c>
      <c r="K120" t="s">
        <v>116</v>
      </c>
      <c r="L120" t="s">
        <v>106</v>
      </c>
      <c r="M120" t="s">
        <v>107</v>
      </c>
      <c r="N120" t="s">
        <v>91</v>
      </c>
      <c r="O120" t="s">
        <v>92</v>
      </c>
      <c r="P120">
        <v>3300</v>
      </c>
      <c r="Q120">
        <v>36600</v>
      </c>
      <c r="T120">
        <v>1900</v>
      </c>
      <c r="U120">
        <v>8700</v>
      </c>
      <c r="X120" t="s">
        <v>109</v>
      </c>
      <c r="Y120">
        <v>4</v>
      </c>
      <c r="Z120">
        <v>4</v>
      </c>
      <c r="AA120" t="b">
        <v>1</v>
      </c>
      <c r="AB120" t="s">
        <v>127</v>
      </c>
      <c r="AD120">
        <v>15.9</v>
      </c>
      <c r="AE120">
        <v>15</v>
      </c>
      <c r="AF120" t="s">
        <v>94</v>
      </c>
      <c r="AG120">
        <v>70</v>
      </c>
      <c r="AH120">
        <v>35</v>
      </c>
      <c r="AI120">
        <v>2555</v>
      </c>
      <c r="AM120">
        <v>0.40151515199999999</v>
      </c>
      <c r="AN120">
        <v>22.292100000000001</v>
      </c>
      <c r="AO120">
        <v>1.41</v>
      </c>
      <c r="AP120">
        <v>5</v>
      </c>
      <c r="AQ120">
        <v>10</v>
      </c>
      <c r="AR120">
        <v>50</v>
      </c>
      <c r="AS120">
        <v>40</v>
      </c>
      <c r="AT120">
        <v>4.5</v>
      </c>
      <c r="AU120">
        <v>5.27</v>
      </c>
      <c r="AV120">
        <v>56.55</v>
      </c>
      <c r="AW120">
        <v>13.21666667</v>
      </c>
      <c r="AX120" t="s">
        <v>206</v>
      </c>
      <c r="AY120" t="s">
        <v>207</v>
      </c>
      <c r="AZ120" t="b">
        <v>1</v>
      </c>
      <c r="BA120">
        <v>506.25</v>
      </c>
      <c r="BB120">
        <v>1150</v>
      </c>
      <c r="BC120">
        <v>7.5</v>
      </c>
      <c r="BD120">
        <v>4</v>
      </c>
      <c r="BE120" t="s">
        <v>112</v>
      </c>
      <c r="BF120">
        <v>7</v>
      </c>
      <c r="BG120">
        <v>861</v>
      </c>
      <c r="BH120">
        <v>60</v>
      </c>
      <c r="BI120">
        <v>25</v>
      </c>
      <c r="BJ120">
        <v>10</v>
      </c>
      <c r="BK120">
        <v>7.5</v>
      </c>
      <c r="BL120">
        <v>1150</v>
      </c>
      <c r="BM120" t="s">
        <v>213</v>
      </c>
      <c r="BN120">
        <v>7</v>
      </c>
      <c r="BO120">
        <v>86.1</v>
      </c>
      <c r="BP120">
        <v>23</v>
      </c>
      <c r="BQ120">
        <v>6367</v>
      </c>
      <c r="BR120">
        <v>2.167902126</v>
      </c>
      <c r="BS120" t="s">
        <v>214</v>
      </c>
      <c r="BT120" t="s">
        <v>215</v>
      </c>
      <c r="BW120" t="s">
        <v>216</v>
      </c>
      <c r="BZ120" t="s">
        <v>212</v>
      </c>
      <c r="CB120" t="s">
        <v>100</v>
      </c>
      <c r="CC120" t="s">
        <v>212</v>
      </c>
      <c r="CD120" t="s">
        <v>212</v>
      </c>
      <c r="CE120">
        <v>150</v>
      </c>
      <c r="CF120">
        <v>2000</v>
      </c>
      <c r="CG120">
        <v>1075</v>
      </c>
      <c r="CH120">
        <v>0.52110263099999998</v>
      </c>
      <c r="CI120">
        <v>2.0722023200000002</v>
      </c>
      <c r="CJ120">
        <v>1.296652476</v>
      </c>
    </row>
    <row r="121" spans="1:88" x14ac:dyDescent="0.25">
      <c r="A121" t="s">
        <v>203</v>
      </c>
      <c r="B121" t="s">
        <v>204</v>
      </c>
      <c r="C121">
        <f>VLOOKUP(B121,lat_long!$A$2:$C$37,2,FALSE)</f>
        <v>56.55</v>
      </c>
      <c r="D121">
        <f>VLOOKUP(B121,lat_long!$A$2:$C$37,3,FALSE)</f>
        <v>13.21666667</v>
      </c>
      <c r="E121" t="s">
        <v>88</v>
      </c>
      <c r="G121" t="b">
        <v>0</v>
      </c>
      <c r="H121" t="s">
        <v>217</v>
      </c>
      <c r="I121" t="s">
        <v>104</v>
      </c>
      <c r="K121" t="s">
        <v>105</v>
      </c>
      <c r="L121" t="s">
        <v>106</v>
      </c>
      <c r="M121" t="s">
        <v>107</v>
      </c>
      <c r="N121" t="s">
        <v>91</v>
      </c>
      <c r="O121" t="s">
        <v>92</v>
      </c>
      <c r="P121">
        <v>190</v>
      </c>
      <c r="Q121">
        <v>860</v>
      </c>
      <c r="T121">
        <v>70</v>
      </c>
      <c r="U121">
        <v>100</v>
      </c>
      <c r="X121" t="s">
        <v>109</v>
      </c>
      <c r="Y121">
        <v>4</v>
      </c>
      <c r="Z121">
        <v>4</v>
      </c>
      <c r="AA121" t="b">
        <v>1</v>
      </c>
      <c r="AB121" t="s">
        <v>127</v>
      </c>
      <c r="AD121">
        <v>100</v>
      </c>
      <c r="AE121">
        <v>10</v>
      </c>
      <c r="AF121" t="s">
        <v>94</v>
      </c>
      <c r="AG121">
        <v>70</v>
      </c>
      <c r="AH121">
        <v>35</v>
      </c>
      <c r="AI121">
        <v>2555</v>
      </c>
      <c r="AM121">
        <v>0.40151515199999999</v>
      </c>
      <c r="AN121">
        <v>22.292100000000001</v>
      </c>
      <c r="AO121">
        <v>1.41</v>
      </c>
      <c r="AP121">
        <v>5</v>
      </c>
      <c r="AQ121">
        <v>10</v>
      </c>
      <c r="AR121">
        <v>50</v>
      </c>
      <c r="AS121">
        <v>40</v>
      </c>
      <c r="AT121">
        <v>4.5</v>
      </c>
      <c r="AU121">
        <v>5.27</v>
      </c>
      <c r="AV121">
        <v>56.55</v>
      </c>
      <c r="AW121">
        <v>13.21666667</v>
      </c>
      <c r="AX121" t="s">
        <v>206</v>
      </c>
      <c r="AY121" t="s">
        <v>207</v>
      </c>
      <c r="AZ121" t="b">
        <v>1</v>
      </c>
      <c r="BA121">
        <v>506.25</v>
      </c>
      <c r="BB121">
        <v>1150</v>
      </c>
      <c r="BC121">
        <v>7.5</v>
      </c>
      <c r="BD121">
        <v>4</v>
      </c>
      <c r="BE121" t="s">
        <v>112</v>
      </c>
      <c r="BF121">
        <v>7</v>
      </c>
      <c r="BG121">
        <v>861</v>
      </c>
      <c r="BH121">
        <v>60</v>
      </c>
      <c r="BI121">
        <v>25</v>
      </c>
      <c r="BJ121">
        <v>10</v>
      </c>
      <c r="BK121">
        <v>7.5</v>
      </c>
      <c r="BL121">
        <v>1150</v>
      </c>
      <c r="BM121" t="s">
        <v>104</v>
      </c>
      <c r="BN121">
        <v>7</v>
      </c>
      <c r="BO121">
        <v>86.1</v>
      </c>
      <c r="BP121">
        <v>23</v>
      </c>
      <c r="BQ121">
        <v>6367</v>
      </c>
      <c r="BR121">
        <v>2.167902126</v>
      </c>
      <c r="BS121" t="s">
        <v>97</v>
      </c>
      <c r="CB121" t="s">
        <v>146</v>
      </c>
      <c r="CC121" t="s">
        <v>217</v>
      </c>
      <c r="CD121" t="s">
        <v>217</v>
      </c>
      <c r="CE121" t="s">
        <v>161</v>
      </c>
      <c r="CF121" t="s">
        <v>161</v>
      </c>
      <c r="CG121">
        <v>47.5</v>
      </c>
      <c r="CH121">
        <v>2</v>
      </c>
      <c r="CI121">
        <v>28.29256964</v>
      </c>
      <c r="CJ121">
        <v>15.14628482</v>
      </c>
    </row>
    <row r="122" spans="1:88" x14ac:dyDescent="0.25">
      <c r="A122" t="s">
        <v>203</v>
      </c>
      <c r="B122" t="s">
        <v>204</v>
      </c>
      <c r="C122">
        <f>VLOOKUP(B122,lat_long!$A$2:$C$37,2,FALSE)</f>
        <v>56.55</v>
      </c>
      <c r="D122">
        <f>VLOOKUP(B122,lat_long!$A$2:$C$37,3,FALSE)</f>
        <v>13.21666667</v>
      </c>
      <c r="E122" t="s">
        <v>88</v>
      </c>
      <c r="G122" t="b">
        <v>0</v>
      </c>
      <c r="H122" t="s">
        <v>103</v>
      </c>
      <c r="J122" t="s">
        <v>104</v>
      </c>
      <c r="K122" t="s">
        <v>205</v>
      </c>
      <c r="L122" t="s">
        <v>106</v>
      </c>
      <c r="M122" t="s">
        <v>107</v>
      </c>
      <c r="N122" t="s">
        <v>91</v>
      </c>
      <c r="O122" t="s">
        <v>92</v>
      </c>
      <c r="P122">
        <v>2100</v>
      </c>
      <c r="Q122">
        <v>7400</v>
      </c>
      <c r="T122">
        <v>430</v>
      </c>
      <c r="U122">
        <v>690</v>
      </c>
      <c r="X122" t="s">
        <v>109</v>
      </c>
      <c r="Y122">
        <v>4</v>
      </c>
      <c r="Z122">
        <v>4</v>
      </c>
      <c r="AA122" t="b">
        <v>0</v>
      </c>
      <c r="AB122" t="s">
        <v>110</v>
      </c>
      <c r="AD122">
        <v>100</v>
      </c>
      <c r="AE122">
        <v>10</v>
      </c>
      <c r="AF122" t="s">
        <v>94</v>
      </c>
      <c r="AG122">
        <v>70</v>
      </c>
      <c r="AH122">
        <v>35</v>
      </c>
      <c r="AI122">
        <v>2555</v>
      </c>
      <c r="AM122">
        <v>0.40151515199999999</v>
      </c>
      <c r="AN122">
        <v>22.292100000000001</v>
      </c>
      <c r="AO122">
        <v>1.41</v>
      </c>
      <c r="AP122">
        <v>5</v>
      </c>
      <c r="AQ122">
        <v>10</v>
      </c>
      <c r="AR122">
        <v>50</v>
      </c>
      <c r="AS122">
        <v>40</v>
      </c>
      <c r="AT122">
        <v>4.5</v>
      </c>
      <c r="AU122">
        <v>5.27</v>
      </c>
      <c r="AV122">
        <v>56.55</v>
      </c>
      <c r="AW122">
        <v>13.21666667</v>
      </c>
      <c r="AX122" t="s">
        <v>206</v>
      </c>
      <c r="AY122" t="s">
        <v>207</v>
      </c>
      <c r="AZ122" t="b">
        <v>1</v>
      </c>
      <c r="BA122">
        <v>506.25</v>
      </c>
      <c r="BB122">
        <v>1150</v>
      </c>
      <c r="BC122">
        <v>7.5</v>
      </c>
      <c r="BD122">
        <v>4</v>
      </c>
      <c r="BE122" t="s">
        <v>112</v>
      </c>
      <c r="BF122">
        <v>7</v>
      </c>
      <c r="BG122">
        <v>861</v>
      </c>
      <c r="BH122">
        <v>60</v>
      </c>
      <c r="BI122">
        <v>25</v>
      </c>
      <c r="BJ122">
        <v>10</v>
      </c>
      <c r="BK122">
        <v>7.5</v>
      </c>
      <c r="BL122">
        <v>1150</v>
      </c>
      <c r="BM122" t="s">
        <v>104</v>
      </c>
      <c r="BN122">
        <v>7</v>
      </c>
      <c r="BO122">
        <v>86.1</v>
      </c>
      <c r="BP122">
        <v>23</v>
      </c>
      <c r="BQ122">
        <v>6367</v>
      </c>
      <c r="BR122">
        <v>2.167902126</v>
      </c>
      <c r="BS122" t="s">
        <v>97</v>
      </c>
      <c r="BT122" t="s">
        <v>113</v>
      </c>
      <c r="BV122" t="s">
        <v>114</v>
      </c>
      <c r="BW122" t="s">
        <v>103</v>
      </c>
      <c r="CB122" t="s">
        <v>100</v>
      </c>
      <c r="CC122" t="s">
        <v>103</v>
      </c>
      <c r="CD122" t="s">
        <v>103</v>
      </c>
      <c r="CE122">
        <v>0.3</v>
      </c>
      <c r="CF122">
        <v>1.5</v>
      </c>
      <c r="CG122">
        <v>0.9</v>
      </c>
      <c r="CH122">
        <v>0.2</v>
      </c>
      <c r="CI122">
        <v>4</v>
      </c>
      <c r="CJ122">
        <v>2.1</v>
      </c>
    </row>
    <row r="123" spans="1:88" x14ac:dyDescent="0.25">
      <c r="A123" t="s">
        <v>203</v>
      </c>
      <c r="B123" t="s">
        <v>204</v>
      </c>
      <c r="C123">
        <f>VLOOKUP(B123,lat_long!$A$2:$C$37,2,FALSE)</f>
        <v>56.55</v>
      </c>
      <c r="D123">
        <f>VLOOKUP(B123,lat_long!$A$2:$C$37,3,FALSE)</f>
        <v>13.21666667</v>
      </c>
      <c r="E123" t="s">
        <v>88</v>
      </c>
      <c r="G123" t="b">
        <v>0</v>
      </c>
      <c r="H123" t="s">
        <v>118</v>
      </c>
      <c r="K123" t="s">
        <v>205</v>
      </c>
      <c r="L123" t="s">
        <v>106</v>
      </c>
      <c r="M123" t="s">
        <v>107</v>
      </c>
      <c r="N123" t="s">
        <v>91</v>
      </c>
      <c r="O123" t="s">
        <v>92</v>
      </c>
      <c r="P123">
        <v>70200</v>
      </c>
      <c r="Q123">
        <v>220000</v>
      </c>
      <c r="T123">
        <v>33800</v>
      </c>
      <c r="U123">
        <v>32600</v>
      </c>
      <c r="X123" t="s">
        <v>109</v>
      </c>
      <c r="Y123">
        <v>4</v>
      </c>
      <c r="Z123">
        <v>4</v>
      </c>
      <c r="AA123" t="b">
        <v>1</v>
      </c>
      <c r="AB123" t="s">
        <v>127</v>
      </c>
      <c r="AD123">
        <v>100</v>
      </c>
      <c r="AE123">
        <v>10</v>
      </c>
      <c r="AF123" t="s">
        <v>94</v>
      </c>
      <c r="AG123">
        <v>70</v>
      </c>
      <c r="AH123">
        <v>35</v>
      </c>
      <c r="AI123">
        <v>2555</v>
      </c>
      <c r="AM123">
        <v>0.40151515199999999</v>
      </c>
      <c r="AN123">
        <v>22.292100000000001</v>
      </c>
      <c r="AO123">
        <v>1.41</v>
      </c>
      <c r="AP123">
        <v>5</v>
      </c>
      <c r="AQ123">
        <v>10</v>
      </c>
      <c r="AR123">
        <v>50</v>
      </c>
      <c r="AS123">
        <v>40</v>
      </c>
      <c r="AT123">
        <v>4.5</v>
      </c>
      <c r="AU123">
        <v>5.27</v>
      </c>
      <c r="AV123">
        <v>56.55</v>
      </c>
      <c r="AW123">
        <v>13.21666667</v>
      </c>
      <c r="AX123" t="s">
        <v>206</v>
      </c>
      <c r="AY123" t="s">
        <v>207</v>
      </c>
      <c r="AZ123" t="b">
        <v>1</v>
      </c>
      <c r="BA123">
        <v>506.25</v>
      </c>
      <c r="BB123">
        <v>1150</v>
      </c>
      <c r="BC123">
        <v>7.5</v>
      </c>
      <c r="BD123">
        <v>4</v>
      </c>
      <c r="BE123" t="s">
        <v>112</v>
      </c>
      <c r="BF123">
        <v>7</v>
      </c>
      <c r="BG123">
        <v>861</v>
      </c>
      <c r="BH123">
        <v>60</v>
      </c>
      <c r="BI123">
        <v>25</v>
      </c>
      <c r="BJ123">
        <v>10</v>
      </c>
      <c r="BK123">
        <v>7.5</v>
      </c>
      <c r="BL123">
        <v>1150</v>
      </c>
      <c r="BN123">
        <v>7</v>
      </c>
      <c r="BO123">
        <v>86.1</v>
      </c>
      <c r="BP123">
        <v>23</v>
      </c>
      <c r="BQ123">
        <v>6367</v>
      </c>
      <c r="BR123">
        <v>2.167902126</v>
      </c>
      <c r="BS123" t="s">
        <v>97</v>
      </c>
      <c r="BT123" t="s">
        <v>113</v>
      </c>
      <c r="BU123" t="s">
        <v>119</v>
      </c>
      <c r="BV123" t="s">
        <v>120</v>
      </c>
      <c r="BW123" t="s">
        <v>118</v>
      </c>
      <c r="CB123" t="s">
        <v>100</v>
      </c>
      <c r="CC123" t="s">
        <v>118</v>
      </c>
      <c r="CD123" t="s">
        <v>119</v>
      </c>
      <c r="CE123">
        <v>0.2</v>
      </c>
      <c r="CF123">
        <v>1.8</v>
      </c>
      <c r="CG123">
        <v>1</v>
      </c>
      <c r="CH123">
        <v>9.7692065999999994E-2</v>
      </c>
      <c r="CI123">
        <v>2.1339668270000001</v>
      </c>
      <c r="CJ123">
        <v>1.115829446</v>
      </c>
    </row>
    <row r="124" spans="1:88" x14ac:dyDescent="0.25">
      <c r="A124" t="s">
        <v>203</v>
      </c>
      <c r="B124" t="s">
        <v>204</v>
      </c>
      <c r="C124">
        <f>VLOOKUP(B124,lat_long!$A$2:$C$37,2,FALSE)</f>
        <v>56.55</v>
      </c>
      <c r="D124">
        <f>VLOOKUP(B124,lat_long!$A$2:$C$37,3,FALSE)</f>
        <v>13.21666667</v>
      </c>
      <c r="E124" t="s">
        <v>208</v>
      </c>
      <c r="G124" t="b">
        <v>0</v>
      </c>
      <c r="H124" t="s">
        <v>118</v>
      </c>
      <c r="K124" t="s">
        <v>105</v>
      </c>
      <c r="L124" t="s">
        <v>106</v>
      </c>
      <c r="M124" t="s">
        <v>107</v>
      </c>
      <c r="N124" t="s">
        <v>91</v>
      </c>
      <c r="O124" t="s">
        <v>92</v>
      </c>
      <c r="P124">
        <v>0.44</v>
      </c>
      <c r="Q124">
        <v>0.61</v>
      </c>
      <c r="Y124">
        <v>4</v>
      </c>
      <c r="Z124">
        <v>4</v>
      </c>
      <c r="AA124" t="b">
        <v>1</v>
      </c>
      <c r="AB124" t="s">
        <v>127</v>
      </c>
      <c r="AD124">
        <v>100</v>
      </c>
      <c r="AE124">
        <v>10</v>
      </c>
      <c r="AF124" t="s">
        <v>94</v>
      </c>
      <c r="AG124">
        <v>70</v>
      </c>
      <c r="AH124">
        <v>35</v>
      </c>
      <c r="AI124">
        <v>2555</v>
      </c>
      <c r="AM124">
        <v>0.40151515199999999</v>
      </c>
      <c r="AN124">
        <v>22.292100000000001</v>
      </c>
      <c r="AO124">
        <v>1.41</v>
      </c>
      <c r="AP124">
        <v>5</v>
      </c>
      <c r="AQ124">
        <v>10</v>
      </c>
      <c r="AR124">
        <v>50</v>
      </c>
      <c r="AS124">
        <v>40</v>
      </c>
      <c r="AT124">
        <v>4.5</v>
      </c>
      <c r="AU124">
        <v>5.27</v>
      </c>
      <c r="AV124">
        <v>56.55</v>
      </c>
      <c r="AW124">
        <v>13.21666667</v>
      </c>
      <c r="AX124" t="s">
        <v>206</v>
      </c>
      <c r="AY124" t="s">
        <v>207</v>
      </c>
      <c r="AZ124" t="b">
        <v>1</v>
      </c>
      <c r="BA124">
        <v>506.25</v>
      </c>
      <c r="BB124">
        <v>1150</v>
      </c>
      <c r="BC124">
        <v>7.5</v>
      </c>
      <c r="BD124">
        <v>4</v>
      </c>
      <c r="BE124" t="s">
        <v>112</v>
      </c>
      <c r="BF124">
        <v>7</v>
      </c>
      <c r="BG124">
        <v>861</v>
      </c>
      <c r="BH124">
        <v>60</v>
      </c>
      <c r="BI124">
        <v>25</v>
      </c>
      <c r="BJ124">
        <v>10</v>
      </c>
      <c r="BK124">
        <v>7.5</v>
      </c>
      <c r="BL124">
        <v>1150</v>
      </c>
      <c r="BN124">
        <v>7</v>
      </c>
      <c r="BO124">
        <v>86.1</v>
      </c>
      <c r="BP124">
        <v>23</v>
      </c>
      <c r="BQ124">
        <v>6367</v>
      </c>
      <c r="BR124">
        <v>2.167902126</v>
      </c>
      <c r="BS124" t="s">
        <v>97</v>
      </c>
      <c r="BT124" t="s">
        <v>113</v>
      </c>
      <c r="BU124" t="s">
        <v>119</v>
      </c>
      <c r="BV124" t="s">
        <v>120</v>
      </c>
      <c r="BW124" t="s">
        <v>118</v>
      </c>
      <c r="CB124" t="s">
        <v>100</v>
      </c>
      <c r="CC124" t="s">
        <v>118</v>
      </c>
      <c r="CD124" t="s">
        <v>119</v>
      </c>
      <c r="CE124">
        <v>0.2</v>
      </c>
      <c r="CF124">
        <v>1.8</v>
      </c>
      <c r="CG124">
        <v>1</v>
      </c>
      <c r="CH124">
        <v>9.7692065999999994E-2</v>
      </c>
      <c r="CI124">
        <v>2.1339668270000001</v>
      </c>
      <c r="CJ124">
        <v>1.115829446</v>
      </c>
    </row>
    <row r="125" spans="1:88" x14ac:dyDescent="0.25">
      <c r="A125" t="s">
        <v>203</v>
      </c>
      <c r="B125" t="s">
        <v>204</v>
      </c>
      <c r="C125">
        <f>VLOOKUP(B125,lat_long!$A$2:$C$37,2,FALSE)</f>
        <v>56.55</v>
      </c>
      <c r="D125">
        <f>VLOOKUP(B125,lat_long!$A$2:$C$37,3,FALSE)</f>
        <v>13.21666667</v>
      </c>
      <c r="E125" t="s">
        <v>136</v>
      </c>
      <c r="F125" t="s">
        <v>209</v>
      </c>
      <c r="G125" t="b">
        <v>0</v>
      </c>
      <c r="H125" t="s">
        <v>118</v>
      </c>
      <c r="K125" t="s">
        <v>105</v>
      </c>
      <c r="L125" t="s">
        <v>106</v>
      </c>
      <c r="M125" t="s">
        <v>107</v>
      </c>
      <c r="N125" t="s">
        <v>91</v>
      </c>
      <c r="O125" t="s">
        <v>92</v>
      </c>
      <c r="P125">
        <v>3.43</v>
      </c>
      <c r="Q125">
        <v>3.65</v>
      </c>
      <c r="Y125">
        <v>4</v>
      </c>
      <c r="Z125">
        <v>4</v>
      </c>
      <c r="AA125" t="b">
        <v>0</v>
      </c>
      <c r="AB125" t="s">
        <v>110</v>
      </c>
      <c r="AD125">
        <v>100</v>
      </c>
      <c r="AE125">
        <v>10</v>
      </c>
      <c r="AF125" t="s">
        <v>94</v>
      </c>
      <c r="AG125">
        <v>70</v>
      </c>
      <c r="AH125">
        <v>35</v>
      </c>
      <c r="AI125">
        <v>2555</v>
      </c>
      <c r="AM125">
        <v>0.40151515199999999</v>
      </c>
      <c r="AN125">
        <v>22.292100000000001</v>
      </c>
      <c r="AO125">
        <v>1.41</v>
      </c>
      <c r="AP125">
        <v>5</v>
      </c>
      <c r="AQ125">
        <v>10</v>
      </c>
      <c r="AR125">
        <v>50</v>
      </c>
      <c r="AS125">
        <v>40</v>
      </c>
      <c r="AT125">
        <v>4.5</v>
      </c>
      <c r="AU125">
        <v>5.27</v>
      </c>
      <c r="AV125">
        <v>56.55</v>
      </c>
      <c r="AW125">
        <v>13.21666667</v>
      </c>
      <c r="AX125" t="s">
        <v>206</v>
      </c>
      <c r="AY125" t="s">
        <v>207</v>
      </c>
      <c r="AZ125" t="b">
        <v>1</v>
      </c>
      <c r="BA125">
        <v>506.25</v>
      </c>
      <c r="BB125">
        <v>1150</v>
      </c>
      <c r="BC125">
        <v>7.5</v>
      </c>
      <c r="BD125">
        <v>4</v>
      </c>
      <c r="BE125" t="s">
        <v>112</v>
      </c>
      <c r="BF125">
        <v>7</v>
      </c>
      <c r="BG125">
        <v>861</v>
      </c>
      <c r="BH125">
        <v>60</v>
      </c>
      <c r="BI125">
        <v>25</v>
      </c>
      <c r="BJ125">
        <v>10</v>
      </c>
      <c r="BK125">
        <v>7.5</v>
      </c>
      <c r="BL125">
        <v>1150</v>
      </c>
      <c r="BN125">
        <v>7</v>
      </c>
      <c r="BO125">
        <v>86.1</v>
      </c>
      <c r="BP125">
        <v>23</v>
      </c>
      <c r="BQ125">
        <v>6367</v>
      </c>
      <c r="BR125">
        <v>2.167902126</v>
      </c>
      <c r="BS125" t="s">
        <v>97</v>
      </c>
      <c r="BT125" t="s">
        <v>113</v>
      </c>
      <c r="BU125" t="s">
        <v>119</v>
      </c>
      <c r="BV125" t="s">
        <v>120</v>
      </c>
      <c r="BW125" t="s">
        <v>118</v>
      </c>
      <c r="CB125" t="s">
        <v>100</v>
      </c>
      <c r="CC125" t="s">
        <v>118</v>
      </c>
      <c r="CD125" t="s">
        <v>119</v>
      </c>
      <c r="CE125">
        <v>0.2</v>
      </c>
      <c r="CF125">
        <v>1.8</v>
      </c>
      <c r="CG125">
        <v>1</v>
      </c>
      <c r="CH125">
        <v>9.7692065999999994E-2</v>
      </c>
      <c r="CI125">
        <v>2.1339668270000001</v>
      </c>
      <c r="CJ125">
        <v>1.115829446</v>
      </c>
    </row>
    <row r="126" spans="1:88" x14ac:dyDescent="0.25">
      <c r="A126" t="s">
        <v>203</v>
      </c>
      <c r="B126" t="s">
        <v>204</v>
      </c>
      <c r="C126">
        <f>VLOOKUP(B126,lat_long!$A$2:$C$37,2,FALSE)</f>
        <v>56.55</v>
      </c>
      <c r="D126">
        <f>VLOOKUP(B126,lat_long!$A$2:$C$37,3,FALSE)</f>
        <v>13.21666667</v>
      </c>
      <c r="E126" t="s">
        <v>136</v>
      </c>
      <c r="F126" t="s">
        <v>166</v>
      </c>
      <c r="G126" t="b">
        <v>0</v>
      </c>
      <c r="H126" t="s">
        <v>118</v>
      </c>
      <c r="K126" t="s">
        <v>105</v>
      </c>
      <c r="L126" t="s">
        <v>106</v>
      </c>
      <c r="M126" t="s">
        <v>107</v>
      </c>
      <c r="N126" t="s">
        <v>91</v>
      </c>
      <c r="O126" t="s">
        <v>92</v>
      </c>
      <c r="P126">
        <v>1.33</v>
      </c>
      <c r="Q126">
        <v>1.99</v>
      </c>
      <c r="Y126">
        <v>4</v>
      </c>
      <c r="Z126">
        <v>4</v>
      </c>
      <c r="AA126" t="b">
        <v>1</v>
      </c>
      <c r="AB126" t="s">
        <v>127</v>
      </c>
      <c r="AD126">
        <v>100</v>
      </c>
      <c r="AE126">
        <v>10</v>
      </c>
      <c r="AF126" t="s">
        <v>94</v>
      </c>
      <c r="AG126">
        <v>70</v>
      </c>
      <c r="AH126">
        <v>35</v>
      </c>
      <c r="AI126">
        <v>2555</v>
      </c>
      <c r="AM126">
        <v>0.40151515199999999</v>
      </c>
      <c r="AN126">
        <v>22.292100000000001</v>
      </c>
      <c r="AO126">
        <v>1.41</v>
      </c>
      <c r="AP126">
        <v>5</v>
      </c>
      <c r="AQ126">
        <v>10</v>
      </c>
      <c r="AR126">
        <v>50</v>
      </c>
      <c r="AS126">
        <v>40</v>
      </c>
      <c r="AT126">
        <v>4.5</v>
      </c>
      <c r="AU126">
        <v>5.27</v>
      </c>
      <c r="AV126">
        <v>56.55</v>
      </c>
      <c r="AW126">
        <v>13.21666667</v>
      </c>
      <c r="AX126" t="s">
        <v>206</v>
      </c>
      <c r="AY126" t="s">
        <v>207</v>
      </c>
      <c r="AZ126" t="b">
        <v>1</v>
      </c>
      <c r="BA126">
        <v>506.25</v>
      </c>
      <c r="BB126">
        <v>1150</v>
      </c>
      <c r="BC126">
        <v>7.5</v>
      </c>
      <c r="BD126">
        <v>4</v>
      </c>
      <c r="BE126" t="s">
        <v>112</v>
      </c>
      <c r="BF126">
        <v>7</v>
      </c>
      <c r="BG126">
        <v>861</v>
      </c>
      <c r="BH126">
        <v>60</v>
      </c>
      <c r="BI126">
        <v>25</v>
      </c>
      <c r="BJ126">
        <v>10</v>
      </c>
      <c r="BK126">
        <v>7.5</v>
      </c>
      <c r="BL126">
        <v>1150</v>
      </c>
      <c r="BN126">
        <v>7</v>
      </c>
      <c r="BO126">
        <v>86.1</v>
      </c>
      <c r="BP126">
        <v>23</v>
      </c>
      <c r="BQ126">
        <v>6367</v>
      </c>
      <c r="BR126">
        <v>2.167902126</v>
      </c>
      <c r="BS126" t="s">
        <v>97</v>
      </c>
      <c r="BT126" t="s">
        <v>113</v>
      </c>
      <c r="BU126" t="s">
        <v>119</v>
      </c>
      <c r="BV126" t="s">
        <v>120</v>
      </c>
      <c r="BW126" t="s">
        <v>118</v>
      </c>
      <c r="CB126" t="s">
        <v>100</v>
      </c>
      <c r="CC126" t="s">
        <v>118</v>
      </c>
      <c r="CD126" t="s">
        <v>119</v>
      </c>
      <c r="CE126">
        <v>0.2</v>
      </c>
      <c r="CF126">
        <v>1.8</v>
      </c>
      <c r="CG126">
        <v>1</v>
      </c>
      <c r="CH126">
        <v>9.7692065999999994E-2</v>
      </c>
      <c r="CI126">
        <v>2.1339668270000001</v>
      </c>
      <c r="CJ126">
        <v>1.115829446</v>
      </c>
    </row>
    <row r="127" spans="1:88" x14ac:dyDescent="0.25">
      <c r="A127" t="s">
        <v>203</v>
      </c>
      <c r="B127" t="s">
        <v>204</v>
      </c>
      <c r="C127">
        <f>VLOOKUP(B127,lat_long!$A$2:$C$37,2,FALSE)</f>
        <v>56.55</v>
      </c>
      <c r="D127">
        <f>VLOOKUP(B127,lat_long!$A$2:$C$37,3,FALSE)</f>
        <v>13.21666667</v>
      </c>
      <c r="E127" t="s">
        <v>136</v>
      </c>
      <c r="F127" t="s">
        <v>211</v>
      </c>
      <c r="G127" t="b">
        <v>0</v>
      </c>
      <c r="H127" t="s">
        <v>118</v>
      </c>
      <c r="K127" t="s">
        <v>105</v>
      </c>
      <c r="L127" t="s">
        <v>106</v>
      </c>
      <c r="M127" t="s">
        <v>107</v>
      </c>
      <c r="N127" t="s">
        <v>91</v>
      </c>
      <c r="O127" t="s">
        <v>92</v>
      </c>
      <c r="P127">
        <v>20</v>
      </c>
      <c r="Q127">
        <v>26</v>
      </c>
      <c r="T127">
        <v>1.7</v>
      </c>
      <c r="U127">
        <v>0.6</v>
      </c>
      <c r="X127" t="s">
        <v>109</v>
      </c>
      <c r="Y127">
        <v>4</v>
      </c>
      <c r="Z127">
        <v>4</v>
      </c>
      <c r="AA127" t="b">
        <v>1</v>
      </c>
      <c r="AB127" t="s">
        <v>127</v>
      </c>
      <c r="AD127">
        <v>100</v>
      </c>
      <c r="AE127">
        <v>10</v>
      </c>
      <c r="AF127" t="s">
        <v>94</v>
      </c>
      <c r="AG127">
        <v>70</v>
      </c>
      <c r="AH127">
        <v>35</v>
      </c>
      <c r="AI127">
        <v>2555</v>
      </c>
      <c r="AM127">
        <v>0.40151515199999999</v>
      </c>
      <c r="AN127">
        <v>22.292100000000001</v>
      </c>
      <c r="AO127">
        <v>1.41</v>
      </c>
      <c r="AP127">
        <v>5</v>
      </c>
      <c r="AQ127">
        <v>10</v>
      </c>
      <c r="AR127">
        <v>50</v>
      </c>
      <c r="AS127">
        <v>40</v>
      </c>
      <c r="AT127">
        <v>4.5</v>
      </c>
      <c r="AU127">
        <v>5.27</v>
      </c>
      <c r="AV127">
        <v>56.55</v>
      </c>
      <c r="AW127">
        <v>13.21666667</v>
      </c>
      <c r="AX127" t="s">
        <v>206</v>
      </c>
      <c r="AY127" t="s">
        <v>207</v>
      </c>
      <c r="AZ127" t="b">
        <v>1</v>
      </c>
      <c r="BA127">
        <v>506.25</v>
      </c>
      <c r="BB127">
        <v>1150</v>
      </c>
      <c r="BC127">
        <v>7.5</v>
      </c>
      <c r="BD127">
        <v>4</v>
      </c>
      <c r="BE127" t="s">
        <v>112</v>
      </c>
      <c r="BF127">
        <v>7</v>
      </c>
      <c r="BG127">
        <v>861</v>
      </c>
      <c r="BH127">
        <v>60</v>
      </c>
      <c r="BI127">
        <v>25</v>
      </c>
      <c r="BJ127">
        <v>10</v>
      </c>
      <c r="BK127">
        <v>7.5</v>
      </c>
      <c r="BL127">
        <v>1150</v>
      </c>
      <c r="BN127">
        <v>7</v>
      </c>
      <c r="BO127">
        <v>86.1</v>
      </c>
      <c r="BP127">
        <v>23</v>
      </c>
      <c r="BQ127">
        <v>6367</v>
      </c>
      <c r="BR127">
        <v>2.167902126</v>
      </c>
      <c r="BS127" t="s">
        <v>97</v>
      </c>
      <c r="BT127" t="s">
        <v>113</v>
      </c>
      <c r="BU127" t="s">
        <v>119</v>
      </c>
      <c r="BV127" t="s">
        <v>120</v>
      </c>
      <c r="BW127" t="s">
        <v>118</v>
      </c>
      <c r="CB127" t="s">
        <v>100</v>
      </c>
      <c r="CC127" t="s">
        <v>118</v>
      </c>
      <c r="CD127" t="s">
        <v>119</v>
      </c>
      <c r="CE127">
        <v>0.2</v>
      </c>
      <c r="CF127">
        <v>1.8</v>
      </c>
      <c r="CG127">
        <v>1</v>
      </c>
      <c r="CH127">
        <v>9.7692065999999994E-2</v>
      </c>
      <c r="CI127">
        <v>2.1339668270000001</v>
      </c>
      <c r="CJ127">
        <v>1.115829446</v>
      </c>
    </row>
    <row r="128" spans="1:88" x14ac:dyDescent="0.25">
      <c r="A128" t="s">
        <v>203</v>
      </c>
      <c r="B128" t="s">
        <v>204</v>
      </c>
      <c r="C128">
        <f>VLOOKUP(B128,lat_long!$A$2:$C$37,2,FALSE)</f>
        <v>56.55</v>
      </c>
      <c r="D128">
        <f>VLOOKUP(B128,lat_long!$A$2:$C$37,3,FALSE)</f>
        <v>13.21666667</v>
      </c>
      <c r="E128" t="s">
        <v>88</v>
      </c>
      <c r="G128" t="b">
        <v>0</v>
      </c>
      <c r="H128" t="s">
        <v>131</v>
      </c>
      <c r="J128" t="s">
        <v>150</v>
      </c>
      <c r="K128" t="s">
        <v>205</v>
      </c>
      <c r="L128" t="s">
        <v>106</v>
      </c>
      <c r="M128" t="s">
        <v>107</v>
      </c>
      <c r="N128" t="s">
        <v>108</v>
      </c>
      <c r="O128" t="s">
        <v>92</v>
      </c>
      <c r="P128">
        <v>66000</v>
      </c>
      <c r="Q128">
        <v>38000</v>
      </c>
      <c r="T128">
        <v>6800</v>
      </c>
      <c r="U128">
        <v>6300</v>
      </c>
      <c r="X128" t="s">
        <v>109</v>
      </c>
      <c r="Y128">
        <v>4</v>
      </c>
      <c r="Z128">
        <v>4</v>
      </c>
      <c r="AA128" t="b">
        <v>0</v>
      </c>
      <c r="AB128" t="s">
        <v>218</v>
      </c>
      <c r="AD128">
        <v>100</v>
      </c>
      <c r="AE128">
        <v>10</v>
      </c>
      <c r="AF128" t="s">
        <v>94</v>
      </c>
      <c r="AG128">
        <v>137</v>
      </c>
      <c r="AH128">
        <v>137</v>
      </c>
      <c r="AI128">
        <v>2555</v>
      </c>
      <c r="AM128">
        <v>0.40151515199999999</v>
      </c>
      <c r="AN128">
        <v>22.292100000000001</v>
      </c>
      <c r="AO128">
        <v>1.41</v>
      </c>
      <c r="AP128">
        <v>5</v>
      </c>
      <c r="AQ128">
        <v>10</v>
      </c>
      <c r="AR128">
        <v>50</v>
      </c>
      <c r="AS128">
        <v>40</v>
      </c>
      <c r="AT128">
        <v>4.5</v>
      </c>
      <c r="AU128">
        <v>5.27</v>
      </c>
      <c r="AV128">
        <v>56.55</v>
      </c>
      <c r="AW128">
        <v>13.21666667</v>
      </c>
      <c r="AX128" t="s">
        <v>206</v>
      </c>
      <c r="AY128" t="s">
        <v>207</v>
      </c>
      <c r="AZ128" t="b">
        <v>1</v>
      </c>
      <c r="BA128">
        <v>2025</v>
      </c>
      <c r="BB128">
        <v>1150</v>
      </c>
      <c r="BC128">
        <v>7.5</v>
      </c>
      <c r="BD128">
        <v>4</v>
      </c>
      <c r="BE128" t="s">
        <v>112</v>
      </c>
      <c r="BF128">
        <v>7</v>
      </c>
      <c r="BG128">
        <v>861</v>
      </c>
      <c r="BH128">
        <v>60</v>
      </c>
      <c r="BI128">
        <v>25</v>
      </c>
      <c r="BJ128">
        <v>10</v>
      </c>
      <c r="BK128">
        <v>7.5</v>
      </c>
      <c r="BL128">
        <v>1150</v>
      </c>
      <c r="BM128" t="s">
        <v>150</v>
      </c>
      <c r="BN128">
        <v>7</v>
      </c>
      <c r="BO128">
        <v>86.1</v>
      </c>
      <c r="BP128">
        <v>23</v>
      </c>
      <c r="BQ128">
        <v>6367</v>
      </c>
      <c r="BR128">
        <v>2.167902126</v>
      </c>
      <c r="BS128" t="s">
        <v>97</v>
      </c>
      <c r="BT128" t="s">
        <v>133</v>
      </c>
      <c r="BU128" t="s">
        <v>131</v>
      </c>
      <c r="CB128" t="s">
        <v>100</v>
      </c>
      <c r="CC128" t="s">
        <v>131</v>
      </c>
      <c r="CD128" t="s">
        <v>131</v>
      </c>
      <c r="CE128">
        <v>0.5</v>
      </c>
      <c r="CF128">
        <v>7</v>
      </c>
      <c r="CG128">
        <v>3.75</v>
      </c>
      <c r="CH128">
        <v>0.14737927300000001</v>
      </c>
      <c r="CI128">
        <v>1.9828912359999999</v>
      </c>
      <c r="CJ128">
        <v>1.0651352540000001</v>
      </c>
    </row>
    <row r="129" spans="1:88" x14ac:dyDescent="0.25">
      <c r="A129" t="s">
        <v>203</v>
      </c>
      <c r="B129" t="s">
        <v>204</v>
      </c>
      <c r="C129">
        <f>VLOOKUP(B129,lat_long!$A$2:$C$37,2,FALSE)</f>
        <v>56.55</v>
      </c>
      <c r="D129">
        <f>VLOOKUP(B129,lat_long!$A$2:$C$37,3,FALSE)</f>
        <v>13.21666667</v>
      </c>
      <c r="E129" t="s">
        <v>208</v>
      </c>
      <c r="G129" t="b">
        <v>0</v>
      </c>
      <c r="H129" t="s">
        <v>131</v>
      </c>
      <c r="J129" t="s">
        <v>150</v>
      </c>
      <c r="K129" t="s">
        <v>105</v>
      </c>
      <c r="L129" t="s">
        <v>106</v>
      </c>
      <c r="M129" t="s">
        <v>107</v>
      </c>
      <c r="N129" t="s">
        <v>108</v>
      </c>
      <c r="O129" t="s">
        <v>92</v>
      </c>
      <c r="P129">
        <v>0.69</v>
      </c>
      <c r="Q129">
        <v>0.69</v>
      </c>
      <c r="Y129">
        <v>4</v>
      </c>
      <c r="Z129">
        <v>4</v>
      </c>
      <c r="AA129" t="b">
        <v>0</v>
      </c>
      <c r="AB129" t="s">
        <v>110</v>
      </c>
      <c r="AD129">
        <v>100</v>
      </c>
      <c r="AE129">
        <v>10</v>
      </c>
      <c r="AF129" t="s">
        <v>94</v>
      </c>
      <c r="AG129">
        <v>137</v>
      </c>
      <c r="AH129">
        <v>137</v>
      </c>
      <c r="AI129">
        <v>2555</v>
      </c>
      <c r="AM129">
        <v>0.40151515199999999</v>
      </c>
      <c r="AN129">
        <v>22.292100000000001</v>
      </c>
      <c r="AO129">
        <v>1.41</v>
      </c>
      <c r="AP129">
        <v>5</v>
      </c>
      <c r="AQ129">
        <v>10</v>
      </c>
      <c r="AR129">
        <v>50</v>
      </c>
      <c r="AS129">
        <v>40</v>
      </c>
      <c r="AT129">
        <v>4.5</v>
      </c>
      <c r="AU129">
        <v>5.27</v>
      </c>
      <c r="AV129">
        <v>56.55</v>
      </c>
      <c r="AW129">
        <v>13.21666667</v>
      </c>
      <c r="AX129" t="s">
        <v>206</v>
      </c>
      <c r="AY129" t="s">
        <v>207</v>
      </c>
      <c r="AZ129" t="b">
        <v>1</v>
      </c>
      <c r="BA129">
        <v>2025</v>
      </c>
      <c r="BB129">
        <v>1150</v>
      </c>
      <c r="BC129">
        <v>7.5</v>
      </c>
      <c r="BD129">
        <v>4</v>
      </c>
      <c r="BE129" t="s">
        <v>112</v>
      </c>
      <c r="BF129">
        <v>7</v>
      </c>
      <c r="BG129">
        <v>861</v>
      </c>
      <c r="BH129">
        <v>60</v>
      </c>
      <c r="BI129">
        <v>25</v>
      </c>
      <c r="BJ129">
        <v>10</v>
      </c>
      <c r="BK129">
        <v>7.5</v>
      </c>
      <c r="BL129">
        <v>1150</v>
      </c>
      <c r="BM129" t="s">
        <v>150</v>
      </c>
      <c r="BN129">
        <v>7</v>
      </c>
      <c r="BO129">
        <v>86.1</v>
      </c>
      <c r="BP129">
        <v>23</v>
      </c>
      <c r="BQ129">
        <v>6367</v>
      </c>
      <c r="BR129">
        <v>2.167902126</v>
      </c>
      <c r="BS129" t="s">
        <v>97</v>
      </c>
      <c r="BT129" t="s">
        <v>133</v>
      </c>
      <c r="BU129" t="s">
        <v>131</v>
      </c>
      <c r="CB129" t="s">
        <v>100</v>
      </c>
      <c r="CC129" t="s">
        <v>131</v>
      </c>
      <c r="CD129" t="s">
        <v>131</v>
      </c>
      <c r="CE129">
        <v>0.5</v>
      </c>
      <c r="CF129">
        <v>7</v>
      </c>
      <c r="CG129">
        <v>3.75</v>
      </c>
      <c r="CH129">
        <v>0.14737927300000001</v>
      </c>
      <c r="CI129">
        <v>1.9828912359999999</v>
      </c>
      <c r="CJ129">
        <v>1.0651352540000001</v>
      </c>
    </row>
    <row r="130" spans="1:88" x14ac:dyDescent="0.25">
      <c r="A130" t="s">
        <v>203</v>
      </c>
      <c r="B130" t="s">
        <v>204</v>
      </c>
      <c r="C130">
        <f>VLOOKUP(B130,lat_long!$A$2:$C$37,2,FALSE)</f>
        <v>56.55</v>
      </c>
      <c r="D130">
        <f>VLOOKUP(B130,lat_long!$A$2:$C$37,3,FALSE)</f>
        <v>13.21666667</v>
      </c>
      <c r="E130" t="s">
        <v>136</v>
      </c>
      <c r="F130" t="s">
        <v>209</v>
      </c>
      <c r="G130" t="b">
        <v>0</v>
      </c>
      <c r="H130" t="s">
        <v>131</v>
      </c>
      <c r="J130" t="s">
        <v>150</v>
      </c>
      <c r="K130" t="s">
        <v>105</v>
      </c>
      <c r="L130" t="s">
        <v>210</v>
      </c>
      <c r="M130" t="s">
        <v>107</v>
      </c>
      <c r="N130" t="s">
        <v>108</v>
      </c>
      <c r="O130" t="s">
        <v>92</v>
      </c>
      <c r="P130">
        <v>2.12</v>
      </c>
      <c r="Q130">
        <v>2.34</v>
      </c>
      <c r="Y130">
        <v>4</v>
      </c>
      <c r="Z130">
        <v>4</v>
      </c>
      <c r="AA130" t="b">
        <v>0</v>
      </c>
      <c r="AB130" t="s">
        <v>110</v>
      </c>
      <c r="AD130">
        <v>100</v>
      </c>
      <c r="AE130">
        <v>10</v>
      </c>
      <c r="AF130" t="s">
        <v>94</v>
      </c>
      <c r="AG130">
        <v>137</v>
      </c>
      <c r="AH130">
        <v>137</v>
      </c>
      <c r="AI130">
        <v>2555</v>
      </c>
      <c r="AM130">
        <v>0.40151515199999999</v>
      </c>
      <c r="AN130">
        <v>22.292100000000001</v>
      </c>
      <c r="AO130">
        <v>1.41</v>
      </c>
      <c r="AP130">
        <v>5</v>
      </c>
      <c r="AQ130">
        <v>10</v>
      </c>
      <c r="AR130">
        <v>50</v>
      </c>
      <c r="AS130">
        <v>40</v>
      </c>
      <c r="AT130">
        <v>4.5</v>
      </c>
      <c r="AU130">
        <v>5.27</v>
      </c>
      <c r="AV130">
        <v>56.55</v>
      </c>
      <c r="AW130">
        <v>13.21666667</v>
      </c>
      <c r="AX130" t="s">
        <v>206</v>
      </c>
      <c r="AY130" t="s">
        <v>207</v>
      </c>
      <c r="AZ130" t="b">
        <v>1</v>
      </c>
      <c r="BA130">
        <v>2025</v>
      </c>
      <c r="BB130">
        <v>1150</v>
      </c>
      <c r="BC130">
        <v>7.5</v>
      </c>
      <c r="BD130">
        <v>4</v>
      </c>
      <c r="BE130" t="s">
        <v>112</v>
      </c>
      <c r="BF130">
        <v>7</v>
      </c>
      <c r="BG130">
        <v>861</v>
      </c>
      <c r="BH130">
        <v>60</v>
      </c>
      <c r="BI130">
        <v>25</v>
      </c>
      <c r="BJ130">
        <v>10</v>
      </c>
      <c r="BK130">
        <v>7.5</v>
      </c>
      <c r="BL130">
        <v>1150</v>
      </c>
      <c r="BM130" t="s">
        <v>150</v>
      </c>
      <c r="BN130">
        <v>7</v>
      </c>
      <c r="BO130">
        <v>86.1</v>
      </c>
      <c r="BP130">
        <v>23</v>
      </c>
      <c r="BQ130">
        <v>6367</v>
      </c>
      <c r="BR130">
        <v>2.167902126</v>
      </c>
      <c r="BS130" t="s">
        <v>97</v>
      </c>
      <c r="BT130" t="s">
        <v>133</v>
      </c>
      <c r="BU130" t="s">
        <v>131</v>
      </c>
      <c r="CB130" t="s">
        <v>100</v>
      </c>
      <c r="CC130" t="s">
        <v>131</v>
      </c>
      <c r="CD130" t="s">
        <v>131</v>
      </c>
      <c r="CE130">
        <v>0.5</v>
      </c>
      <c r="CF130">
        <v>7</v>
      </c>
      <c r="CG130">
        <v>3.75</v>
      </c>
      <c r="CH130">
        <v>0.14737927300000001</v>
      </c>
      <c r="CI130">
        <v>1.9828912359999999</v>
      </c>
      <c r="CJ130">
        <v>1.0651352540000001</v>
      </c>
    </row>
    <row r="131" spans="1:88" x14ac:dyDescent="0.25">
      <c r="A131" t="s">
        <v>203</v>
      </c>
      <c r="B131" t="s">
        <v>204</v>
      </c>
      <c r="C131">
        <f>VLOOKUP(B131,lat_long!$A$2:$C$37,2,FALSE)</f>
        <v>56.55</v>
      </c>
      <c r="D131">
        <f>VLOOKUP(B131,lat_long!$A$2:$C$37,3,FALSE)</f>
        <v>13.21666667</v>
      </c>
      <c r="E131" t="s">
        <v>136</v>
      </c>
      <c r="F131" t="s">
        <v>166</v>
      </c>
      <c r="G131" t="b">
        <v>0</v>
      </c>
      <c r="H131" t="s">
        <v>131</v>
      </c>
      <c r="J131" t="s">
        <v>150</v>
      </c>
      <c r="K131" t="s">
        <v>105</v>
      </c>
      <c r="L131" t="s">
        <v>106</v>
      </c>
      <c r="M131" t="s">
        <v>107</v>
      </c>
      <c r="N131" t="s">
        <v>108</v>
      </c>
      <c r="O131" t="s">
        <v>92</v>
      </c>
      <c r="P131">
        <v>1.83</v>
      </c>
      <c r="Q131">
        <v>1.85</v>
      </c>
      <c r="Y131">
        <v>4</v>
      </c>
      <c r="Z131">
        <v>4</v>
      </c>
      <c r="AA131" t="b">
        <v>0</v>
      </c>
      <c r="AB131" t="s">
        <v>110</v>
      </c>
      <c r="AD131">
        <v>100</v>
      </c>
      <c r="AE131">
        <v>10</v>
      </c>
      <c r="AF131" t="s">
        <v>94</v>
      </c>
      <c r="AG131">
        <v>137</v>
      </c>
      <c r="AH131">
        <v>137</v>
      </c>
      <c r="AI131">
        <v>2555</v>
      </c>
      <c r="AM131">
        <v>0.40151515199999999</v>
      </c>
      <c r="AN131">
        <v>22.292100000000001</v>
      </c>
      <c r="AO131">
        <v>1.41</v>
      </c>
      <c r="AP131">
        <v>5</v>
      </c>
      <c r="AQ131">
        <v>10</v>
      </c>
      <c r="AR131">
        <v>50</v>
      </c>
      <c r="AS131">
        <v>40</v>
      </c>
      <c r="AT131">
        <v>4.5</v>
      </c>
      <c r="AU131">
        <v>5.27</v>
      </c>
      <c r="AV131">
        <v>56.55</v>
      </c>
      <c r="AW131">
        <v>13.21666667</v>
      </c>
      <c r="AX131" t="s">
        <v>206</v>
      </c>
      <c r="AY131" t="s">
        <v>207</v>
      </c>
      <c r="AZ131" t="b">
        <v>1</v>
      </c>
      <c r="BA131">
        <v>2025</v>
      </c>
      <c r="BB131">
        <v>1150</v>
      </c>
      <c r="BC131">
        <v>7.5</v>
      </c>
      <c r="BD131">
        <v>4</v>
      </c>
      <c r="BE131" t="s">
        <v>112</v>
      </c>
      <c r="BF131">
        <v>7</v>
      </c>
      <c r="BG131">
        <v>861</v>
      </c>
      <c r="BH131">
        <v>60</v>
      </c>
      <c r="BI131">
        <v>25</v>
      </c>
      <c r="BJ131">
        <v>10</v>
      </c>
      <c r="BK131">
        <v>7.5</v>
      </c>
      <c r="BL131">
        <v>1150</v>
      </c>
      <c r="BM131" t="s">
        <v>150</v>
      </c>
      <c r="BN131">
        <v>7</v>
      </c>
      <c r="BO131">
        <v>86.1</v>
      </c>
      <c r="BP131">
        <v>23</v>
      </c>
      <c r="BQ131">
        <v>6367</v>
      </c>
      <c r="BR131">
        <v>2.167902126</v>
      </c>
      <c r="BS131" t="s">
        <v>97</v>
      </c>
      <c r="BT131" t="s">
        <v>133</v>
      </c>
      <c r="BU131" t="s">
        <v>131</v>
      </c>
      <c r="CB131" t="s">
        <v>100</v>
      </c>
      <c r="CC131" t="s">
        <v>131</v>
      </c>
      <c r="CD131" t="s">
        <v>131</v>
      </c>
      <c r="CE131">
        <v>0.5</v>
      </c>
      <c r="CF131">
        <v>7</v>
      </c>
      <c r="CG131">
        <v>3.75</v>
      </c>
      <c r="CH131">
        <v>0.14737927300000001</v>
      </c>
      <c r="CI131">
        <v>1.9828912359999999</v>
      </c>
      <c r="CJ131">
        <v>1.0651352540000001</v>
      </c>
    </row>
    <row r="132" spans="1:88" x14ac:dyDescent="0.25">
      <c r="A132" t="s">
        <v>203</v>
      </c>
      <c r="B132" t="s">
        <v>204</v>
      </c>
      <c r="C132">
        <f>VLOOKUP(B132,lat_long!$A$2:$C$37,2,FALSE)</f>
        <v>56.55</v>
      </c>
      <c r="D132">
        <f>VLOOKUP(B132,lat_long!$A$2:$C$37,3,FALSE)</f>
        <v>13.21666667</v>
      </c>
      <c r="E132" t="s">
        <v>136</v>
      </c>
      <c r="F132" t="s">
        <v>211</v>
      </c>
      <c r="G132" t="b">
        <v>0</v>
      </c>
      <c r="H132" t="s">
        <v>131</v>
      </c>
      <c r="J132" t="s">
        <v>150</v>
      </c>
      <c r="K132" t="s">
        <v>105</v>
      </c>
      <c r="L132" t="s">
        <v>106</v>
      </c>
      <c r="M132" t="s">
        <v>107</v>
      </c>
      <c r="N132" t="s">
        <v>108</v>
      </c>
      <c r="O132" t="s">
        <v>92</v>
      </c>
      <c r="P132">
        <v>14</v>
      </c>
      <c r="Q132">
        <v>15</v>
      </c>
      <c r="U132">
        <v>0.6</v>
      </c>
      <c r="X132" t="s">
        <v>109</v>
      </c>
      <c r="Y132">
        <v>4</v>
      </c>
      <c r="Z132">
        <v>4</v>
      </c>
      <c r="AA132" t="b">
        <v>0</v>
      </c>
      <c r="AB132" t="s">
        <v>110</v>
      </c>
      <c r="AD132">
        <v>100</v>
      </c>
      <c r="AE132">
        <v>10</v>
      </c>
      <c r="AF132" t="s">
        <v>94</v>
      </c>
      <c r="AG132">
        <v>137</v>
      </c>
      <c r="AH132">
        <v>137</v>
      </c>
      <c r="AI132">
        <v>2555</v>
      </c>
      <c r="AM132">
        <v>0.40151515199999999</v>
      </c>
      <c r="AN132">
        <v>22.292100000000001</v>
      </c>
      <c r="AO132">
        <v>1.41</v>
      </c>
      <c r="AP132">
        <v>5</v>
      </c>
      <c r="AQ132">
        <v>10</v>
      </c>
      <c r="AR132">
        <v>50</v>
      </c>
      <c r="AS132">
        <v>40</v>
      </c>
      <c r="AT132">
        <v>4.5</v>
      </c>
      <c r="AU132">
        <v>5.27</v>
      </c>
      <c r="AV132">
        <v>56.55</v>
      </c>
      <c r="AW132">
        <v>13.21666667</v>
      </c>
      <c r="AX132" t="s">
        <v>206</v>
      </c>
      <c r="AY132" t="s">
        <v>207</v>
      </c>
      <c r="AZ132" t="b">
        <v>1</v>
      </c>
      <c r="BA132">
        <v>2025</v>
      </c>
      <c r="BB132">
        <v>1150</v>
      </c>
      <c r="BC132">
        <v>7.5</v>
      </c>
      <c r="BD132">
        <v>4</v>
      </c>
      <c r="BE132" t="s">
        <v>112</v>
      </c>
      <c r="BF132">
        <v>7</v>
      </c>
      <c r="BG132">
        <v>861</v>
      </c>
      <c r="BH132">
        <v>60</v>
      </c>
      <c r="BI132">
        <v>25</v>
      </c>
      <c r="BJ132">
        <v>10</v>
      </c>
      <c r="BK132">
        <v>7.5</v>
      </c>
      <c r="BL132">
        <v>1150</v>
      </c>
      <c r="BM132" t="s">
        <v>150</v>
      </c>
      <c r="BN132">
        <v>7</v>
      </c>
      <c r="BO132">
        <v>86.1</v>
      </c>
      <c r="BP132">
        <v>23</v>
      </c>
      <c r="BQ132">
        <v>6367</v>
      </c>
      <c r="BR132">
        <v>2.167902126</v>
      </c>
      <c r="BS132" t="s">
        <v>97</v>
      </c>
      <c r="BT132" t="s">
        <v>133</v>
      </c>
      <c r="BU132" t="s">
        <v>131</v>
      </c>
      <c r="CB132" t="s">
        <v>100</v>
      </c>
      <c r="CC132" t="s">
        <v>131</v>
      </c>
      <c r="CD132" t="s">
        <v>131</v>
      </c>
      <c r="CE132">
        <v>0.5</v>
      </c>
      <c r="CF132">
        <v>7</v>
      </c>
      <c r="CG132">
        <v>3.75</v>
      </c>
      <c r="CH132">
        <v>0.14737927300000001</v>
      </c>
      <c r="CI132">
        <v>1.9828912359999999</v>
      </c>
      <c r="CJ132">
        <v>1.0651352540000001</v>
      </c>
    </row>
    <row r="133" spans="1:88" x14ac:dyDescent="0.25">
      <c r="A133" t="s">
        <v>203</v>
      </c>
      <c r="B133" t="s">
        <v>204</v>
      </c>
      <c r="C133">
        <f>VLOOKUP(B133,lat_long!$A$2:$C$37,2,FALSE)</f>
        <v>56.55</v>
      </c>
      <c r="D133">
        <f>VLOOKUP(B133,lat_long!$A$2:$C$37,3,FALSE)</f>
        <v>13.21666667</v>
      </c>
      <c r="E133" t="s">
        <v>88</v>
      </c>
      <c r="G133" t="b">
        <v>0</v>
      </c>
      <c r="H133" t="s">
        <v>212</v>
      </c>
      <c r="K133" t="s">
        <v>116</v>
      </c>
      <c r="L133" t="s">
        <v>106</v>
      </c>
      <c r="M133" t="s">
        <v>107</v>
      </c>
      <c r="N133" t="s">
        <v>108</v>
      </c>
      <c r="O133" t="s">
        <v>92</v>
      </c>
      <c r="P133">
        <v>890</v>
      </c>
      <c r="Q133">
        <v>36600</v>
      </c>
      <c r="T133">
        <v>85</v>
      </c>
      <c r="U133">
        <v>8700</v>
      </c>
      <c r="X133" t="s">
        <v>109</v>
      </c>
      <c r="Y133">
        <v>4</v>
      </c>
      <c r="Z133">
        <v>4</v>
      </c>
      <c r="AA133" t="b">
        <v>0</v>
      </c>
      <c r="AB133" t="s">
        <v>190</v>
      </c>
      <c r="AD133">
        <v>15.9</v>
      </c>
      <c r="AE133">
        <v>15</v>
      </c>
      <c r="AF133" t="s">
        <v>94</v>
      </c>
      <c r="AG133">
        <v>137</v>
      </c>
      <c r="AH133">
        <v>137</v>
      </c>
      <c r="AI133">
        <v>2555</v>
      </c>
      <c r="AM133">
        <v>0.40151515199999999</v>
      </c>
      <c r="AN133">
        <v>22.292100000000001</v>
      </c>
      <c r="AO133">
        <v>1.41</v>
      </c>
      <c r="AP133">
        <v>5</v>
      </c>
      <c r="AQ133">
        <v>10</v>
      </c>
      <c r="AR133">
        <v>50</v>
      </c>
      <c r="AS133">
        <v>40</v>
      </c>
      <c r="AT133">
        <v>4.5</v>
      </c>
      <c r="AU133">
        <v>5.27</v>
      </c>
      <c r="AV133">
        <v>56.55</v>
      </c>
      <c r="AW133">
        <v>13.21666667</v>
      </c>
      <c r="AX133" t="s">
        <v>206</v>
      </c>
      <c r="AY133" t="s">
        <v>207</v>
      </c>
      <c r="AZ133" t="b">
        <v>1</v>
      </c>
      <c r="BA133">
        <v>2025</v>
      </c>
      <c r="BB133">
        <v>1150</v>
      </c>
      <c r="BC133">
        <v>7.5</v>
      </c>
      <c r="BD133">
        <v>4</v>
      </c>
      <c r="BE133" t="s">
        <v>112</v>
      </c>
      <c r="BF133">
        <v>7</v>
      </c>
      <c r="BG133">
        <v>861</v>
      </c>
      <c r="BH133">
        <v>60</v>
      </c>
      <c r="BI133">
        <v>25</v>
      </c>
      <c r="BJ133">
        <v>10</v>
      </c>
      <c r="BK133">
        <v>7.5</v>
      </c>
      <c r="BL133">
        <v>1150</v>
      </c>
      <c r="BN133">
        <v>7</v>
      </c>
      <c r="BO133">
        <v>86.1</v>
      </c>
      <c r="BP133">
        <v>23</v>
      </c>
      <c r="BQ133">
        <v>6367</v>
      </c>
      <c r="BR133">
        <v>2.167902126</v>
      </c>
      <c r="BS133" t="s">
        <v>214</v>
      </c>
      <c r="BT133" t="s">
        <v>215</v>
      </c>
      <c r="BW133" t="s">
        <v>216</v>
      </c>
      <c r="BZ133" t="s">
        <v>212</v>
      </c>
      <c r="CB133" t="s">
        <v>100</v>
      </c>
      <c r="CC133" t="s">
        <v>212</v>
      </c>
      <c r="CD133" t="s">
        <v>212</v>
      </c>
      <c r="CE133">
        <v>150</v>
      </c>
      <c r="CF133">
        <v>2000</v>
      </c>
      <c r="CG133">
        <v>1075</v>
      </c>
      <c r="CH133">
        <v>0.52110263099999998</v>
      </c>
      <c r="CI133">
        <v>2.0722023200000002</v>
      </c>
      <c r="CJ133">
        <v>1.296652476</v>
      </c>
    </row>
    <row r="134" spans="1:88" x14ac:dyDescent="0.25">
      <c r="A134" t="s">
        <v>203</v>
      </c>
      <c r="B134" t="s">
        <v>204</v>
      </c>
      <c r="C134">
        <f>VLOOKUP(B134,lat_long!$A$2:$C$37,2,FALSE)</f>
        <v>56.55</v>
      </c>
      <c r="D134">
        <f>VLOOKUP(B134,lat_long!$A$2:$C$37,3,FALSE)</f>
        <v>13.21666667</v>
      </c>
      <c r="E134" t="s">
        <v>88</v>
      </c>
      <c r="G134" t="b">
        <v>0</v>
      </c>
      <c r="H134" t="s">
        <v>217</v>
      </c>
      <c r="I134" t="s">
        <v>104</v>
      </c>
      <c r="K134" t="s">
        <v>105</v>
      </c>
      <c r="L134" t="s">
        <v>106</v>
      </c>
      <c r="M134" t="s">
        <v>107</v>
      </c>
      <c r="N134" t="s">
        <v>108</v>
      </c>
      <c r="O134" t="s">
        <v>92</v>
      </c>
      <c r="P134">
        <v>97400</v>
      </c>
      <c r="Q134">
        <v>860</v>
      </c>
      <c r="T134">
        <v>10000</v>
      </c>
      <c r="U134">
        <v>100</v>
      </c>
      <c r="X134" t="s">
        <v>109</v>
      </c>
      <c r="Y134">
        <v>4</v>
      </c>
      <c r="Z134">
        <v>4</v>
      </c>
      <c r="AA134" t="b">
        <v>0</v>
      </c>
      <c r="AB134" t="s">
        <v>191</v>
      </c>
      <c r="AD134">
        <v>100</v>
      </c>
      <c r="AE134">
        <v>10</v>
      </c>
      <c r="AF134" t="s">
        <v>94</v>
      </c>
      <c r="AG134">
        <v>137</v>
      </c>
      <c r="AH134">
        <v>137</v>
      </c>
      <c r="AI134">
        <v>2555</v>
      </c>
      <c r="AM134">
        <v>0.40151515199999999</v>
      </c>
      <c r="AN134">
        <v>22.292100000000001</v>
      </c>
      <c r="AO134">
        <v>1.41</v>
      </c>
      <c r="AP134">
        <v>5</v>
      </c>
      <c r="AQ134">
        <v>10</v>
      </c>
      <c r="AR134">
        <v>50</v>
      </c>
      <c r="AS134">
        <v>40</v>
      </c>
      <c r="AT134">
        <v>4.5</v>
      </c>
      <c r="AU134">
        <v>5.27</v>
      </c>
      <c r="AV134">
        <v>56.55</v>
      </c>
      <c r="AW134">
        <v>13.21666667</v>
      </c>
      <c r="AX134" t="s">
        <v>206</v>
      </c>
      <c r="AY134" t="s">
        <v>207</v>
      </c>
      <c r="AZ134" t="b">
        <v>1</v>
      </c>
      <c r="BA134">
        <v>2025</v>
      </c>
      <c r="BB134">
        <v>1150</v>
      </c>
      <c r="BC134">
        <v>7.5</v>
      </c>
      <c r="BD134">
        <v>4</v>
      </c>
      <c r="BE134" t="s">
        <v>112</v>
      </c>
      <c r="BF134">
        <v>7</v>
      </c>
      <c r="BG134">
        <v>861</v>
      </c>
      <c r="BH134">
        <v>60</v>
      </c>
      <c r="BI134">
        <v>25</v>
      </c>
      <c r="BJ134">
        <v>10</v>
      </c>
      <c r="BK134">
        <v>7.5</v>
      </c>
      <c r="BL134">
        <v>1150</v>
      </c>
      <c r="BM134" t="s">
        <v>104</v>
      </c>
      <c r="BN134">
        <v>7</v>
      </c>
      <c r="BO134">
        <v>86.1</v>
      </c>
      <c r="BP134">
        <v>23</v>
      </c>
      <c r="BQ134">
        <v>6367</v>
      </c>
      <c r="BR134">
        <v>2.167902126</v>
      </c>
      <c r="BS134" t="s">
        <v>97</v>
      </c>
      <c r="CB134" t="s">
        <v>146</v>
      </c>
      <c r="CC134" t="s">
        <v>217</v>
      </c>
      <c r="CD134" t="s">
        <v>217</v>
      </c>
      <c r="CE134" t="s">
        <v>161</v>
      </c>
      <c r="CF134" t="s">
        <v>161</v>
      </c>
      <c r="CG134">
        <v>47.5</v>
      </c>
      <c r="CH134">
        <v>2</v>
      </c>
      <c r="CI134">
        <v>28.29256964</v>
      </c>
      <c r="CJ134">
        <v>15.14628482</v>
      </c>
    </row>
    <row r="135" spans="1:88" x14ac:dyDescent="0.25">
      <c r="A135" t="s">
        <v>203</v>
      </c>
      <c r="B135" t="s">
        <v>204</v>
      </c>
      <c r="C135">
        <f>VLOOKUP(B135,lat_long!$A$2:$C$37,2,FALSE)</f>
        <v>56.55</v>
      </c>
      <c r="D135">
        <f>VLOOKUP(B135,lat_long!$A$2:$C$37,3,FALSE)</f>
        <v>13.21666667</v>
      </c>
      <c r="E135" t="s">
        <v>88</v>
      </c>
      <c r="G135" t="b">
        <v>0</v>
      </c>
      <c r="H135" t="s">
        <v>103</v>
      </c>
      <c r="J135" t="s">
        <v>104</v>
      </c>
      <c r="K135" t="s">
        <v>205</v>
      </c>
      <c r="L135" t="s">
        <v>106</v>
      </c>
      <c r="M135" t="s">
        <v>107</v>
      </c>
      <c r="N135" t="s">
        <v>108</v>
      </c>
      <c r="O135" t="s">
        <v>92</v>
      </c>
      <c r="P135">
        <v>13100</v>
      </c>
      <c r="Q135">
        <v>7400</v>
      </c>
      <c r="T135">
        <v>4100</v>
      </c>
      <c r="U135">
        <v>690</v>
      </c>
      <c r="X135" t="s">
        <v>109</v>
      </c>
      <c r="Y135">
        <v>4</v>
      </c>
      <c r="Z135">
        <v>4</v>
      </c>
      <c r="AA135" t="b">
        <v>0</v>
      </c>
      <c r="AB135" t="s">
        <v>188</v>
      </c>
      <c r="AD135">
        <v>100</v>
      </c>
      <c r="AE135">
        <v>10</v>
      </c>
      <c r="AF135" t="s">
        <v>94</v>
      </c>
      <c r="AG135">
        <v>137</v>
      </c>
      <c r="AH135">
        <v>137</v>
      </c>
      <c r="AI135">
        <v>2555</v>
      </c>
      <c r="AM135">
        <v>0.40151515199999999</v>
      </c>
      <c r="AN135">
        <v>22.292100000000001</v>
      </c>
      <c r="AO135">
        <v>1.41</v>
      </c>
      <c r="AP135">
        <v>5</v>
      </c>
      <c r="AQ135">
        <v>10</v>
      </c>
      <c r="AR135">
        <v>50</v>
      </c>
      <c r="AS135">
        <v>40</v>
      </c>
      <c r="AT135">
        <v>4.5</v>
      </c>
      <c r="AU135">
        <v>5.27</v>
      </c>
      <c r="AV135">
        <v>56.55</v>
      </c>
      <c r="AW135">
        <v>13.21666667</v>
      </c>
      <c r="AX135" t="s">
        <v>206</v>
      </c>
      <c r="AY135" t="s">
        <v>207</v>
      </c>
      <c r="AZ135" t="b">
        <v>1</v>
      </c>
      <c r="BA135">
        <v>2025</v>
      </c>
      <c r="BB135">
        <v>1150</v>
      </c>
      <c r="BC135">
        <v>7.5</v>
      </c>
      <c r="BD135">
        <v>4</v>
      </c>
      <c r="BE135" t="s">
        <v>112</v>
      </c>
      <c r="BF135">
        <v>7</v>
      </c>
      <c r="BG135">
        <v>861</v>
      </c>
      <c r="BH135">
        <v>60</v>
      </c>
      <c r="BI135">
        <v>25</v>
      </c>
      <c r="BJ135">
        <v>10</v>
      </c>
      <c r="BK135">
        <v>7.5</v>
      </c>
      <c r="BL135">
        <v>1150</v>
      </c>
      <c r="BM135" t="s">
        <v>104</v>
      </c>
      <c r="BN135">
        <v>7</v>
      </c>
      <c r="BO135">
        <v>86.1</v>
      </c>
      <c r="BP135">
        <v>23</v>
      </c>
      <c r="BQ135">
        <v>6367</v>
      </c>
      <c r="BR135">
        <v>2.167902126</v>
      </c>
      <c r="BS135" t="s">
        <v>97</v>
      </c>
      <c r="BT135" t="s">
        <v>113</v>
      </c>
      <c r="BV135" t="s">
        <v>114</v>
      </c>
      <c r="BW135" t="s">
        <v>103</v>
      </c>
      <c r="CB135" t="s">
        <v>100</v>
      </c>
      <c r="CC135" t="s">
        <v>103</v>
      </c>
      <c r="CD135" t="s">
        <v>103</v>
      </c>
      <c r="CE135">
        <v>0.3</v>
      </c>
      <c r="CF135">
        <v>1.5</v>
      </c>
      <c r="CG135">
        <v>0.9</v>
      </c>
      <c r="CH135">
        <v>0.2</v>
      </c>
      <c r="CI135">
        <v>4</v>
      </c>
      <c r="CJ135">
        <v>2.1</v>
      </c>
    </row>
    <row r="136" spans="1:88" x14ac:dyDescent="0.25">
      <c r="A136" t="s">
        <v>203</v>
      </c>
      <c r="B136" t="s">
        <v>204</v>
      </c>
      <c r="C136">
        <f>VLOOKUP(B136,lat_long!$A$2:$C$37,2,FALSE)</f>
        <v>56.55</v>
      </c>
      <c r="D136">
        <f>VLOOKUP(B136,lat_long!$A$2:$C$37,3,FALSE)</f>
        <v>13.21666667</v>
      </c>
      <c r="E136" t="s">
        <v>88</v>
      </c>
      <c r="G136" t="b">
        <v>0</v>
      </c>
      <c r="H136" t="s">
        <v>118</v>
      </c>
      <c r="K136" t="s">
        <v>205</v>
      </c>
      <c r="L136" t="s">
        <v>106</v>
      </c>
      <c r="M136" t="s">
        <v>107</v>
      </c>
      <c r="N136" t="s">
        <v>108</v>
      </c>
      <c r="O136" t="s">
        <v>92</v>
      </c>
      <c r="P136">
        <v>317000</v>
      </c>
      <c r="Q136">
        <v>220000</v>
      </c>
      <c r="T136">
        <v>46600</v>
      </c>
      <c r="U136">
        <v>32600</v>
      </c>
      <c r="X136" t="s">
        <v>109</v>
      </c>
      <c r="Y136">
        <v>4</v>
      </c>
      <c r="Z136">
        <v>4</v>
      </c>
      <c r="AA136" t="b">
        <v>0</v>
      </c>
      <c r="AB136" t="s">
        <v>110</v>
      </c>
      <c r="AD136">
        <v>100</v>
      </c>
      <c r="AE136">
        <v>10</v>
      </c>
      <c r="AF136" t="s">
        <v>94</v>
      </c>
      <c r="AG136">
        <v>137</v>
      </c>
      <c r="AH136">
        <v>137</v>
      </c>
      <c r="AI136">
        <v>2555</v>
      </c>
      <c r="AM136">
        <v>0.40151515199999999</v>
      </c>
      <c r="AN136">
        <v>22.292100000000001</v>
      </c>
      <c r="AO136">
        <v>1.41</v>
      </c>
      <c r="AP136">
        <v>5</v>
      </c>
      <c r="AQ136">
        <v>10</v>
      </c>
      <c r="AR136">
        <v>50</v>
      </c>
      <c r="AS136">
        <v>40</v>
      </c>
      <c r="AT136">
        <v>4.5</v>
      </c>
      <c r="AU136">
        <v>5.27</v>
      </c>
      <c r="AV136">
        <v>56.55</v>
      </c>
      <c r="AW136">
        <v>13.21666667</v>
      </c>
      <c r="AX136" t="s">
        <v>206</v>
      </c>
      <c r="AY136" t="s">
        <v>207</v>
      </c>
      <c r="AZ136" t="b">
        <v>1</v>
      </c>
      <c r="BA136">
        <v>2025</v>
      </c>
      <c r="BB136">
        <v>1150</v>
      </c>
      <c r="BC136">
        <v>7.5</v>
      </c>
      <c r="BD136">
        <v>4</v>
      </c>
      <c r="BE136" t="s">
        <v>112</v>
      </c>
      <c r="BF136">
        <v>7</v>
      </c>
      <c r="BG136">
        <v>861</v>
      </c>
      <c r="BH136">
        <v>60</v>
      </c>
      <c r="BI136">
        <v>25</v>
      </c>
      <c r="BJ136">
        <v>10</v>
      </c>
      <c r="BK136">
        <v>7.5</v>
      </c>
      <c r="BL136">
        <v>1150</v>
      </c>
      <c r="BN136">
        <v>7</v>
      </c>
      <c r="BO136">
        <v>86.1</v>
      </c>
      <c r="BP136">
        <v>23</v>
      </c>
      <c r="BQ136">
        <v>6367</v>
      </c>
      <c r="BR136">
        <v>2.167902126</v>
      </c>
      <c r="BS136" t="s">
        <v>97</v>
      </c>
      <c r="BT136" t="s">
        <v>113</v>
      </c>
      <c r="BU136" t="s">
        <v>119</v>
      </c>
      <c r="BV136" t="s">
        <v>120</v>
      </c>
      <c r="BW136" t="s">
        <v>118</v>
      </c>
      <c r="CB136" t="s">
        <v>100</v>
      </c>
      <c r="CC136" t="s">
        <v>118</v>
      </c>
      <c r="CD136" t="s">
        <v>119</v>
      </c>
      <c r="CE136">
        <v>0.2</v>
      </c>
      <c r="CF136">
        <v>1.8</v>
      </c>
      <c r="CG136">
        <v>1</v>
      </c>
      <c r="CH136">
        <v>9.7692065999999994E-2</v>
      </c>
      <c r="CI136">
        <v>2.1339668270000001</v>
      </c>
      <c r="CJ136">
        <v>1.115829446</v>
      </c>
    </row>
    <row r="137" spans="1:88" x14ac:dyDescent="0.25">
      <c r="A137" t="s">
        <v>203</v>
      </c>
      <c r="B137" t="s">
        <v>204</v>
      </c>
      <c r="C137">
        <f>VLOOKUP(B137,lat_long!$A$2:$C$37,2,FALSE)</f>
        <v>56.55</v>
      </c>
      <c r="D137">
        <f>VLOOKUP(B137,lat_long!$A$2:$C$37,3,FALSE)</f>
        <v>13.21666667</v>
      </c>
      <c r="E137" t="s">
        <v>208</v>
      </c>
      <c r="G137" t="b">
        <v>0</v>
      </c>
      <c r="H137" t="s">
        <v>118</v>
      </c>
      <c r="K137" t="s">
        <v>105</v>
      </c>
      <c r="L137" t="s">
        <v>106</v>
      </c>
      <c r="M137" t="s">
        <v>107</v>
      </c>
      <c r="N137" t="s">
        <v>108</v>
      </c>
      <c r="O137" t="s">
        <v>92</v>
      </c>
      <c r="P137">
        <v>0.68</v>
      </c>
      <c r="Q137">
        <v>0.61</v>
      </c>
      <c r="Y137">
        <v>4</v>
      </c>
      <c r="Z137">
        <v>4</v>
      </c>
      <c r="AA137" t="b">
        <v>0</v>
      </c>
      <c r="AB137" t="s">
        <v>110</v>
      </c>
      <c r="AD137">
        <v>100</v>
      </c>
      <c r="AE137">
        <v>10</v>
      </c>
      <c r="AF137" t="s">
        <v>94</v>
      </c>
      <c r="AG137">
        <v>137</v>
      </c>
      <c r="AH137">
        <v>137</v>
      </c>
      <c r="AI137">
        <v>2555</v>
      </c>
      <c r="AM137">
        <v>0.40151515199999999</v>
      </c>
      <c r="AN137">
        <v>22.292100000000001</v>
      </c>
      <c r="AO137">
        <v>1.41</v>
      </c>
      <c r="AP137">
        <v>5</v>
      </c>
      <c r="AQ137">
        <v>10</v>
      </c>
      <c r="AR137">
        <v>50</v>
      </c>
      <c r="AS137">
        <v>40</v>
      </c>
      <c r="AT137">
        <v>4.5</v>
      </c>
      <c r="AU137">
        <v>5.27</v>
      </c>
      <c r="AV137">
        <v>56.55</v>
      </c>
      <c r="AW137">
        <v>13.21666667</v>
      </c>
      <c r="AX137" t="s">
        <v>206</v>
      </c>
      <c r="AY137" t="s">
        <v>207</v>
      </c>
      <c r="AZ137" t="b">
        <v>1</v>
      </c>
      <c r="BA137">
        <v>2025</v>
      </c>
      <c r="BB137">
        <v>1150</v>
      </c>
      <c r="BC137">
        <v>7.5</v>
      </c>
      <c r="BD137">
        <v>4</v>
      </c>
      <c r="BE137" t="s">
        <v>112</v>
      </c>
      <c r="BF137">
        <v>7</v>
      </c>
      <c r="BG137">
        <v>861</v>
      </c>
      <c r="BH137">
        <v>60</v>
      </c>
      <c r="BI137">
        <v>25</v>
      </c>
      <c r="BJ137">
        <v>10</v>
      </c>
      <c r="BK137">
        <v>7.5</v>
      </c>
      <c r="BL137">
        <v>1150</v>
      </c>
      <c r="BN137">
        <v>7</v>
      </c>
      <c r="BO137">
        <v>86.1</v>
      </c>
      <c r="BP137">
        <v>23</v>
      </c>
      <c r="BQ137">
        <v>6367</v>
      </c>
      <c r="BR137">
        <v>2.167902126</v>
      </c>
      <c r="BS137" t="s">
        <v>97</v>
      </c>
      <c r="BT137" t="s">
        <v>113</v>
      </c>
      <c r="BU137" t="s">
        <v>119</v>
      </c>
      <c r="BV137" t="s">
        <v>120</v>
      </c>
      <c r="BW137" t="s">
        <v>118</v>
      </c>
      <c r="CB137" t="s">
        <v>100</v>
      </c>
      <c r="CC137" t="s">
        <v>118</v>
      </c>
      <c r="CD137" t="s">
        <v>119</v>
      </c>
      <c r="CE137">
        <v>0.2</v>
      </c>
      <c r="CF137">
        <v>1.8</v>
      </c>
      <c r="CG137">
        <v>1</v>
      </c>
      <c r="CH137">
        <v>9.7692065999999994E-2</v>
      </c>
      <c r="CI137">
        <v>2.1339668270000001</v>
      </c>
      <c r="CJ137">
        <v>1.115829446</v>
      </c>
    </row>
    <row r="138" spans="1:88" x14ac:dyDescent="0.25">
      <c r="A138" t="s">
        <v>203</v>
      </c>
      <c r="B138" t="s">
        <v>204</v>
      </c>
      <c r="C138">
        <f>VLOOKUP(B138,lat_long!$A$2:$C$37,2,FALSE)</f>
        <v>56.55</v>
      </c>
      <c r="D138">
        <f>VLOOKUP(B138,lat_long!$A$2:$C$37,3,FALSE)</f>
        <v>13.21666667</v>
      </c>
      <c r="E138" t="s">
        <v>136</v>
      </c>
      <c r="F138" t="s">
        <v>209</v>
      </c>
      <c r="G138" t="b">
        <v>0</v>
      </c>
      <c r="H138" t="s">
        <v>118</v>
      </c>
      <c r="K138" t="s">
        <v>105</v>
      </c>
      <c r="L138" t="s">
        <v>106</v>
      </c>
      <c r="M138" t="s">
        <v>107</v>
      </c>
      <c r="N138" t="s">
        <v>108</v>
      </c>
      <c r="O138" t="s">
        <v>92</v>
      </c>
      <c r="P138">
        <v>4.7</v>
      </c>
      <c r="Q138">
        <v>3.65</v>
      </c>
      <c r="Y138">
        <v>4</v>
      </c>
      <c r="Z138">
        <v>4</v>
      </c>
      <c r="AA138" t="b">
        <v>1</v>
      </c>
      <c r="AB138" t="s">
        <v>127</v>
      </c>
      <c r="AD138">
        <v>100</v>
      </c>
      <c r="AE138">
        <v>10</v>
      </c>
      <c r="AF138" t="s">
        <v>94</v>
      </c>
      <c r="AG138">
        <v>137</v>
      </c>
      <c r="AH138">
        <v>137</v>
      </c>
      <c r="AI138">
        <v>2555</v>
      </c>
      <c r="AM138">
        <v>0.40151515199999999</v>
      </c>
      <c r="AN138">
        <v>22.292100000000001</v>
      </c>
      <c r="AO138">
        <v>1.41</v>
      </c>
      <c r="AP138">
        <v>5</v>
      </c>
      <c r="AQ138">
        <v>10</v>
      </c>
      <c r="AR138">
        <v>50</v>
      </c>
      <c r="AS138">
        <v>40</v>
      </c>
      <c r="AT138">
        <v>4.5</v>
      </c>
      <c r="AU138">
        <v>5.27</v>
      </c>
      <c r="AV138">
        <v>56.55</v>
      </c>
      <c r="AW138">
        <v>13.21666667</v>
      </c>
      <c r="AX138" t="s">
        <v>206</v>
      </c>
      <c r="AY138" t="s">
        <v>207</v>
      </c>
      <c r="AZ138" t="b">
        <v>1</v>
      </c>
      <c r="BA138">
        <v>2025</v>
      </c>
      <c r="BB138">
        <v>1150</v>
      </c>
      <c r="BC138">
        <v>7.5</v>
      </c>
      <c r="BD138">
        <v>4</v>
      </c>
      <c r="BE138" t="s">
        <v>112</v>
      </c>
      <c r="BF138">
        <v>7</v>
      </c>
      <c r="BG138">
        <v>861</v>
      </c>
      <c r="BH138">
        <v>60</v>
      </c>
      <c r="BI138">
        <v>25</v>
      </c>
      <c r="BJ138">
        <v>10</v>
      </c>
      <c r="BK138">
        <v>7.5</v>
      </c>
      <c r="BL138">
        <v>1150</v>
      </c>
      <c r="BN138">
        <v>7</v>
      </c>
      <c r="BO138">
        <v>86.1</v>
      </c>
      <c r="BP138">
        <v>23</v>
      </c>
      <c r="BQ138">
        <v>6367</v>
      </c>
      <c r="BR138">
        <v>2.167902126</v>
      </c>
      <c r="BS138" t="s">
        <v>97</v>
      </c>
      <c r="BT138" t="s">
        <v>113</v>
      </c>
      <c r="BU138" t="s">
        <v>119</v>
      </c>
      <c r="BV138" t="s">
        <v>120</v>
      </c>
      <c r="BW138" t="s">
        <v>118</v>
      </c>
      <c r="CB138" t="s">
        <v>100</v>
      </c>
      <c r="CC138" t="s">
        <v>118</v>
      </c>
      <c r="CD138" t="s">
        <v>119</v>
      </c>
      <c r="CE138">
        <v>0.2</v>
      </c>
      <c r="CF138">
        <v>1.8</v>
      </c>
      <c r="CG138">
        <v>1</v>
      </c>
      <c r="CH138">
        <v>9.7692065999999994E-2</v>
      </c>
      <c r="CI138">
        <v>2.1339668270000001</v>
      </c>
      <c r="CJ138">
        <v>1.115829446</v>
      </c>
    </row>
    <row r="139" spans="1:88" x14ac:dyDescent="0.25">
      <c r="A139" t="s">
        <v>203</v>
      </c>
      <c r="B139" t="s">
        <v>204</v>
      </c>
      <c r="C139">
        <f>VLOOKUP(B139,lat_long!$A$2:$C$37,2,FALSE)</f>
        <v>56.55</v>
      </c>
      <c r="D139">
        <f>VLOOKUP(B139,lat_long!$A$2:$C$37,3,FALSE)</f>
        <v>13.21666667</v>
      </c>
      <c r="E139" t="s">
        <v>136</v>
      </c>
      <c r="F139" t="s">
        <v>166</v>
      </c>
      <c r="G139" t="b">
        <v>0</v>
      </c>
      <c r="H139" t="s">
        <v>118</v>
      </c>
      <c r="K139" t="s">
        <v>105</v>
      </c>
      <c r="L139" t="s">
        <v>106</v>
      </c>
      <c r="M139" t="s">
        <v>107</v>
      </c>
      <c r="N139" t="s">
        <v>108</v>
      </c>
      <c r="O139" t="s">
        <v>92</v>
      </c>
      <c r="P139">
        <v>2.35</v>
      </c>
      <c r="Q139">
        <v>1.99</v>
      </c>
      <c r="Y139">
        <v>4</v>
      </c>
      <c r="Z139">
        <v>4</v>
      </c>
      <c r="AA139" t="b">
        <v>1</v>
      </c>
      <c r="AB139" t="s">
        <v>127</v>
      </c>
      <c r="AD139">
        <v>100</v>
      </c>
      <c r="AE139">
        <v>10</v>
      </c>
      <c r="AF139" t="s">
        <v>94</v>
      </c>
      <c r="AG139">
        <v>137</v>
      </c>
      <c r="AH139">
        <v>137</v>
      </c>
      <c r="AI139">
        <v>2555</v>
      </c>
      <c r="AM139">
        <v>0.40151515199999999</v>
      </c>
      <c r="AN139">
        <v>22.292100000000001</v>
      </c>
      <c r="AO139">
        <v>1.41</v>
      </c>
      <c r="AP139">
        <v>5</v>
      </c>
      <c r="AQ139">
        <v>10</v>
      </c>
      <c r="AR139">
        <v>50</v>
      </c>
      <c r="AS139">
        <v>40</v>
      </c>
      <c r="AT139">
        <v>4.5</v>
      </c>
      <c r="AU139">
        <v>5.27</v>
      </c>
      <c r="AV139">
        <v>56.55</v>
      </c>
      <c r="AW139">
        <v>13.21666667</v>
      </c>
      <c r="AX139" t="s">
        <v>206</v>
      </c>
      <c r="AY139" t="s">
        <v>207</v>
      </c>
      <c r="AZ139" t="b">
        <v>1</v>
      </c>
      <c r="BA139">
        <v>2025</v>
      </c>
      <c r="BB139">
        <v>1150</v>
      </c>
      <c r="BC139">
        <v>7.5</v>
      </c>
      <c r="BD139">
        <v>4</v>
      </c>
      <c r="BE139" t="s">
        <v>112</v>
      </c>
      <c r="BF139">
        <v>7</v>
      </c>
      <c r="BG139">
        <v>861</v>
      </c>
      <c r="BH139">
        <v>60</v>
      </c>
      <c r="BI139">
        <v>25</v>
      </c>
      <c r="BJ139">
        <v>10</v>
      </c>
      <c r="BK139">
        <v>7.5</v>
      </c>
      <c r="BL139">
        <v>1150</v>
      </c>
      <c r="BN139">
        <v>7</v>
      </c>
      <c r="BO139">
        <v>86.1</v>
      </c>
      <c r="BP139">
        <v>23</v>
      </c>
      <c r="BQ139">
        <v>6367</v>
      </c>
      <c r="BR139">
        <v>2.167902126</v>
      </c>
      <c r="BS139" t="s">
        <v>97</v>
      </c>
      <c r="BT139" t="s">
        <v>113</v>
      </c>
      <c r="BU139" t="s">
        <v>119</v>
      </c>
      <c r="BV139" t="s">
        <v>120</v>
      </c>
      <c r="BW139" t="s">
        <v>118</v>
      </c>
      <c r="CB139" t="s">
        <v>100</v>
      </c>
      <c r="CC139" t="s">
        <v>118</v>
      </c>
      <c r="CD139" t="s">
        <v>119</v>
      </c>
      <c r="CE139">
        <v>0.2</v>
      </c>
      <c r="CF139">
        <v>1.8</v>
      </c>
      <c r="CG139">
        <v>1</v>
      </c>
      <c r="CH139">
        <v>9.7692065999999994E-2</v>
      </c>
      <c r="CI139">
        <v>2.1339668270000001</v>
      </c>
      <c r="CJ139">
        <v>1.115829446</v>
      </c>
    </row>
    <row r="140" spans="1:88" x14ac:dyDescent="0.25">
      <c r="A140" t="s">
        <v>203</v>
      </c>
      <c r="B140" t="s">
        <v>204</v>
      </c>
      <c r="C140">
        <f>VLOOKUP(B140,lat_long!$A$2:$C$37,2,FALSE)</f>
        <v>56.55</v>
      </c>
      <c r="D140">
        <f>VLOOKUP(B140,lat_long!$A$2:$C$37,3,FALSE)</f>
        <v>13.21666667</v>
      </c>
      <c r="E140" t="s">
        <v>136</v>
      </c>
      <c r="F140" t="s">
        <v>211</v>
      </c>
      <c r="G140" t="b">
        <v>0</v>
      </c>
      <c r="H140" t="s">
        <v>118</v>
      </c>
      <c r="K140" t="s">
        <v>105</v>
      </c>
      <c r="L140" t="s">
        <v>106</v>
      </c>
      <c r="M140" t="s">
        <v>107</v>
      </c>
      <c r="N140" t="s">
        <v>108</v>
      </c>
      <c r="O140" t="s">
        <v>92</v>
      </c>
      <c r="P140">
        <v>31</v>
      </c>
      <c r="Q140">
        <v>26</v>
      </c>
      <c r="U140">
        <v>0.9</v>
      </c>
      <c r="X140" t="s">
        <v>109</v>
      </c>
      <c r="Y140">
        <v>4</v>
      </c>
      <c r="Z140">
        <v>4</v>
      </c>
      <c r="AA140" t="b">
        <v>0</v>
      </c>
      <c r="AB140" t="s">
        <v>110</v>
      </c>
      <c r="AD140">
        <v>100</v>
      </c>
      <c r="AE140">
        <v>10</v>
      </c>
      <c r="AF140" t="s">
        <v>94</v>
      </c>
      <c r="AG140">
        <v>137</v>
      </c>
      <c r="AH140">
        <v>137</v>
      </c>
      <c r="AI140">
        <v>2555</v>
      </c>
      <c r="AM140">
        <v>0.40151515199999999</v>
      </c>
      <c r="AN140">
        <v>22.292100000000001</v>
      </c>
      <c r="AO140">
        <v>1.41</v>
      </c>
      <c r="AP140">
        <v>5</v>
      </c>
      <c r="AQ140">
        <v>10</v>
      </c>
      <c r="AR140">
        <v>50</v>
      </c>
      <c r="AS140">
        <v>40</v>
      </c>
      <c r="AT140">
        <v>4.5</v>
      </c>
      <c r="AU140">
        <v>5.27</v>
      </c>
      <c r="AV140">
        <v>56.55</v>
      </c>
      <c r="AW140">
        <v>13.21666667</v>
      </c>
      <c r="AX140" t="s">
        <v>206</v>
      </c>
      <c r="AY140" t="s">
        <v>207</v>
      </c>
      <c r="AZ140" t="b">
        <v>1</v>
      </c>
      <c r="BA140">
        <v>2025</v>
      </c>
      <c r="BB140">
        <v>1150</v>
      </c>
      <c r="BC140">
        <v>7.5</v>
      </c>
      <c r="BD140">
        <v>4</v>
      </c>
      <c r="BE140" t="s">
        <v>112</v>
      </c>
      <c r="BF140">
        <v>7</v>
      </c>
      <c r="BG140">
        <v>861</v>
      </c>
      <c r="BH140">
        <v>60</v>
      </c>
      <c r="BI140">
        <v>25</v>
      </c>
      <c r="BJ140">
        <v>10</v>
      </c>
      <c r="BK140">
        <v>7.5</v>
      </c>
      <c r="BL140">
        <v>1150</v>
      </c>
      <c r="BN140">
        <v>7</v>
      </c>
      <c r="BO140">
        <v>86.1</v>
      </c>
      <c r="BP140">
        <v>23</v>
      </c>
      <c r="BQ140">
        <v>6367</v>
      </c>
      <c r="BR140">
        <v>2.167902126</v>
      </c>
      <c r="BS140" t="s">
        <v>97</v>
      </c>
      <c r="BT140" t="s">
        <v>113</v>
      </c>
      <c r="BU140" t="s">
        <v>119</v>
      </c>
      <c r="BV140" t="s">
        <v>120</v>
      </c>
      <c r="BW140" t="s">
        <v>118</v>
      </c>
      <c r="CB140" t="s">
        <v>100</v>
      </c>
      <c r="CC140" t="s">
        <v>118</v>
      </c>
      <c r="CD140" t="s">
        <v>119</v>
      </c>
      <c r="CE140">
        <v>0.2</v>
      </c>
      <c r="CF140">
        <v>1.8</v>
      </c>
      <c r="CG140">
        <v>1</v>
      </c>
      <c r="CH140">
        <v>9.7692065999999994E-2</v>
      </c>
      <c r="CI140">
        <v>2.1339668270000001</v>
      </c>
      <c r="CJ140">
        <v>1.115829446</v>
      </c>
    </row>
    <row r="141" spans="1:88" x14ac:dyDescent="0.25">
      <c r="A141" t="s">
        <v>219</v>
      </c>
      <c r="B141" t="s">
        <v>220</v>
      </c>
      <c r="C141">
        <f>VLOOKUP(B141,lat_long!$A$2:$C$37,2,FALSE)</f>
        <v>64.116666670000001</v>
      </c>
      <c r="D141">
        <f>VLOOKUP(B141,lat_long!$A$2:$C$37,3,FALSE)</f>
        <v>19.45</v>
      </c>
      <c r="E141" t="s">
        <v>88</v>
      </c>
      <c r="G141" t="b">
        <v>0</v>
      </c>
      <c r="H141" t="s">
        <v>131</v>
      </c>
      <c r="J141" t="s">
        <v>150</v>
      </c>
      <c r="K141" t="s">
        <v>105</v>
      </c>
      <c r="L141" t="s">
        <v>174</v>
      </c>
      <c r="M141" t="s">
        <v>107</v>
      </c>
      <c r="N141" t="s">
        <v>108</v>
      </c>
      <c r="O141" t="s">
        <v>92</v>
      </c>
      <c r="P141">
        <v>41200</v>
      </c>
      <c r="Q141">
        <v>39100</v>
      </c>
      <c r="T141">
        <v>8300</v>
      </c>
      <c r="U141">
        <v>4100</v>
      </c>
      <c r="X141" t="s">
        <v>109</v>
      </c>
      <c r="Y141">
        <v>4</v>
      </c>
      <c r="Z141">
        <v>4</v>
      </c>
      <c r="AA141" t="b">
        <v>0</v>
      </c>
      <c r="AB141" t="s">
        <v>110</v>
      </c>
      <c r="AD141">
        <v>100</v>
      </c>
      <c r="AE141">
        <v>8</v>
      </c>
      <c r="AF141" t="s">
        <v>94</v>
      </c>
      <c r="AI141">
        <v>4750</v>
      </c>
      <c r="AN141">
        <v>22.292100000000001</v>
      </c>
      <c r="AO141">
        <v>1.41</v>
      </c>
      <c r="AP141">
        <v>5</v>
      </c>
      <c r="AQ141">
        <v>10</v>
      </c>
      <c r="AR141">
        <v>50</v>
      </c>
      <c r="AS141">
        <v>40</v>
      </c>
      <c r="AT141">
        <v>4.5</v>
      </c>
      <c r="AU141">
        <v>5.27</v>
      </c>
      <c r="AV141">
        <v>64.116666670000001</v>
      </c>
      <c r="AW141">
        <v>19.45</v>
      </c>
      <c r="AX141" t="s">
        <v>206</v>
      </c>
      <c r="AY141" t="s">
        <v>207</v>
      </c>
      <c r="AZ141" t="b">
        <v>1</v>
      </c>
      <c r="BA141">
        <v>2500</v>
      </c>
      <c r="BB141">
        <v>590</v>
      </c>
      <c r="BF141">
        <v>1.2000000479999999</v>
      </c>
      <c r="BG141">
        <v>599</v>
      </c>
      <c r="BK141">
        <v>1.2000000479999999</v>
      </c>
      <c r="BL141">
        <v>590</v>
      </c>
      <c r="BM141" t="s">
        <v>150</v>
      </c>
      <c r="BN141">
        <v>1.2000000479999999</v>
      </c>
      <c r="BO141">
        <v>59.9</v>
      </c>
      <c r="BP141">
        <v>26</v>
      </c>
      <c r="BQ141">
        <v>9273</v>
      </c>
      <c r="BR141">
        <v>1.4724298469999999</v>
      </c>
      <c r="BS141" t="s">
        <v>97</v>
      </c>
      <c r="BT141" t="s">
        <v>133</v>
      </c>
      <c r="BU141" t="s">
        <v>131</v>
      </c>
      <c r="CB141" t="s">
        <v>100</v>
      </c>
      <c r="CC141" t="s">
        <v>131</v>
      </c>
      <c r="CD141" t="s">
        <v>131</v>
      </c>
      <c r="CE141">
        <v>0.5</v>
      </c>
      <c r="CF141">
        <v>7</v>
      </c>
      <c r="CG141">
        <v>3.75</v>
      </c>
      <c r="CH141">
        <v>0.14737927300000001</v>
      </c>
      <c r="CI141">
        <v>1.9828912359999999</v>
      </c>
      <c r="CJ141">
        <v>1.0651352540000001</v>
      </c>
    </row>
    <row r="142" spans="1:88" x14ac:dyDescent="0.25">
      <c r="A142" t="s">
        <v>219</v>
      </c>
      <c r="B142" t="s">
        <v>220</v>
      </c>
      <c r="C142">
        <f>VLOOKUP(B142,lat_long!$A$2:$C$37,2,FALSE)</f>
        <v>64.116666670000001</v>
      </c>
      <c r="D142">
        <f>VLOOKUP(B142,lat_long!$A$2:$C$37,3,FALSE)</f>
        <v>19.45</v>
      </c>
      <c r="E142" t="s">
        <v>136</v>
      </c>
      <c r="F142" t="s">
        <v>166</v>
      </c>
      <c r="G142" t="b">
        <v>0</v>
      </c>
      <c r="H142" t="s">
        <v>131</v>
      </c>
      <c r="J142" t="s">
        <v>150</v>
      </c>
      <c r="K142" t="s">
        <v>105</v>
      </c>
      <c r="L142" t="s">
        <v>174</v>
      </c>
      <c r="M142" t="s">
        <v>107</v>
      </c>
      <c r="N142" t="s">
        <v>108</v>
      </c>
      <c r="O142" t="s">
        <v>92</v>
      </c>
      <c r="P142">
        <v>2.04</v>
      </c>
      <c r="Q142">
        <v>2.2000000000000002</v>
      </c>
      <c r="T142">
        <v>0.06</v>
      </c>
      <c r="U142">
        <v>0.04</v>
      </c>
      <c r="X142" t="s">
        <v>109</v>
      </c>
      <c r="Y142">
        <v>4</v>
      </c>
      <c r="Z142">
        <v>4</v>
      </c>
      <c r="AA142" t="b">
        <v>0</v>
      </c>
      <c r="AB142" t="s">
        <v>110</v>
      </c>
      <c r="AD142">
        <v>100</v>
      </c>
      <c r="AE142">
        <v>8</v>
      </c>
      <c r="AF142" t="s">
        <v>94</v>
      </c>
      <c r="AI142">
        <v>4750</v>
      </c>
      <c r="AN142">
        <v>22.292100000000001</v>
      </c>
      <c r="AO142">
        <v>1.41</v>
      </c>
      <c r="AP142">
        <v>5</v>
      </c>
      <c r="AQ142">
        <v>10</v>
      </c>
      <c r="AR142">
        <v>50</v>
      </c>
      <c r="AS142">
        <v>40</v>
      </c>
      <c r="AT142">
        <v>4.5</v>
      </c>
      <c r="AU142">
        <v>5.27</v>
      </c>
      <c r="AV142">
        <v>64.116666670000001</v>
      </c>
      <c r="AW142">
        <v>19.45</v>
      </c>
      <c r="AX142" t="s">
        <v>206</v>
      </c>
      <c r="AY142" t="s">
        <v>207</v>
      </c>
      <c r="AZ142" t="b">
        <v>1</v>
      </c>
      <c r="BA142">
        <v>2500</v>
      </c>
      <c r="BB142">
        <v>590</v>
      </c>
      <c r="BF142">
        <v>1.2000000479999999</v>
      </c>
      <c r="BG142">
        <v>599</v>
      </c>
      <c r="BK142">
        <v>1.2000000479999999</v>
      </c>
      <c r="BL142">
        <v>590</v>
      </c>
      <c r="BM142" t="s">
        <v>150</v>
      </c>
      <c r="BN142">
        <v>1.2000000479999999</v>
      </c>
      <c r="BO142">
        <v>59.9</v>
      </c>
      <c r="BP142">
        <v>26</v>
      </c>
      <c r="BQ142">
        <v>9273</v>
      </c>
      <c r="BR142">
        <v>1.4724298469999999</v>
      </c>
      <c r="BS142" t="s">
        <v>97</v>
      </c>
      <c r="BT142" t="s">
        <v>133</v>
      </c>
      <c r="BU142" t="s">
        <v>131</v>
      </c>
      <c r="CB142" t="s">
        <v>100</v>
      </c>
      <c r="CC142" t="s">
        <v>131</v>
      </c>
      <c r="CD142" t="s">
        <v>131</v>
      </c>
      <c r="CE142">
        <v>0.5</v>
      </c>
      <c r="CF142">
        <v>7</v>
      </c>
      <c r="CG142">
        <v>3.75</v>
      </c>
      <c r="CH142">
        <v>0.14737927300000001</v>
      </c>
      <c r="CI142">
        <v>1.9828912359999999</v>
      </c>
      <c r="CJ142">
        <v>1.0651352540000001</v>
      </c>
    </row>
    <row r="143" spans="1:88" x14ac:dyDescent="0.25">
      <c r="A143" t="s">
        <v>219</v>
      </c>
      <c r="B143" t="s">
        <v>220</v>
      </c>
      <c r="C143">
        <f>VLOOKUP(B143,lat_long!$A$2:$C$37,2,FALSE)</f>
        <v>64.116666670000001</v>
      </c>
      <c r="D143">
        <f>VLOOKUP(B143,lat_long!$A$2:$C$37,3,FALSE)</f>
        <v>19.45</v>
      </c>
      <c r="E143" t="s">
        <v>136</v>
      </c>
      <c r="F143" t="s">
        <v>221</v>
      </c>
      <c r="G143" t="b">
        <v>0</v>
      </c>
      <c r="H143" t="s">
        <v>131</v>
      </c>
      <c r="J143" t="s">
        <v>150</v>
      </c>
      <c r="K143" t="s">
        <v>105</v>
      </c>
      <c r="L143" t="s">
        <v>174</v>
      </c>
      <c r="M143" t="s">
        <v>107</v>
      </c>
      <c r="N143" t="s">
        <v>108</v>
      </c>
      <c r="O143" t="s">
        <v>92</v>
      </c>
      <c r="P143">
        <v>14.9</v>
      </c>
      <c r="Q143">
        <v>17</v>
      </c>
      <c r="T143">
        <v>1</v>
      </c>
      <c r="U143">
        <v>1.1000000000000001</v>
      </c>
      <c r="X143" t="s">
        <v>109</v>
      </c>
      <c r="Y143">
        <v>4</v>
      </c>
      <c r="Z143">
        <v>4</v>
      </c>
      <c r="AA143" t="b">
        <v>0</v>
      </c>
      <c r="AB143" t="s">
        <v>110</v>
      </c>
      <c r="AD143">
        <v>100</v>
      </c>
      <c r="AE143">
        <v>8</v>
      </c>
      <c r="AF143" t="s">
        <v>94</v>
      </c>
      <c r="AI143">
        <v>4750</v>
      </c>
      <c r="AN143">
        <v>22.292100000000001</v>
      </c>
      <c r="AO143">
        <v>1.41</v>
      </c>
      <c r="AP143">
        <v>5</v>
      </c>
      <c r="AQ143">
        <v>10</v>
      </c>
      <c r="AR143">
        <v>50</v>
      </c>
      <c r="AS143">
        <v>40</v>
      </c>
      <c r="AT143">
        <v>4.5</v>
      </c>
      <c r="AU143">
        <v>5.27</v>
      </c>
      <c r="AV143">
        <v>64.116666670000001</v>
      </c>
      <c r="AW143">
        <v>19.45</v>
      </c>
      <c r="AX143" t="s">
        <v>206</v>
      </c>
      <c r="AY143" t="s">
        <v>207</v>
      </c>
      <c r="AZ143" t="b">
        <v>1</v>
      </c>
      <c r="BA143">
        <v>2500</v>
      </c>
      <c r="BB143">
        <v>590</v>
      </c>
      <c r="BF143">
        <v>1.2000000479999999</v>
      </c>
      <c r="BG143">
        <v>599</v>
      </c>
      <c r="BK143">
        <v>1.2000000479999999</v>
      </c>
      <c r="BL143">
        <v>590</v>
      </c>
      <c r="BM143" t="s">
        <v>150</v>
      </c>
      <c r="BN143">
        <v>1.2000000479999999</v>
      </c>
      <c r="BO143">
        <v>59.9</v>
      </c>
      <c r="BP143">
        <v>26</v>
      </c>
      <c r="BQ143">
        <v>9273</v>
      </c>
      <c r="BR143">
        <v>1.4724298469999999</v>
      </c>
      <c r="BS143" t="s">
        <v>97</v>
      </c>
      <c r="BT143" t="s">
        <v>133</v>
      </c>
      <c r="BU143" t="s">
        <v>131</v>
      </c>
      <c r="CB143" t="s">
        <v>100</v>
      </c>
      <c r="CC143" t="s">
        <v>131</v>
      </c>
      <c r="CD143" t="s">
        <v>131</v>
      </c>
      <c r="CE143">
        <v>0.5</v>
      </c>
      <c r="CF143">
        <v>7</v>
      </c>
      <c r="CG143">
        <v>3.75</v>
      </c>
      <c r="CH143">
        <v>0.14737927300000001</v>
      </c>
      <c r="CI143">
        <v>1.9828912359999999</v>
      </c>
      <c r="CJ143">
        <v>1.0651352540000001</v>
      </c>
    </row>
    <row r="144" spans="1:88" x14ac:dyDescent="0.25">
      <c r="A144" t="s">
        <v>219</v>
      </c>
      <c r="B144" t="s">
        <v>220</v>
      </c>
      <c r="C144">
        <f>VLOOKUP(B144,lat_long!$A$2:$C$37,2,FALSE)</f>
        <v>64.116666670000001</v>
      </c>
      <c r="D144">
        <f>VLOOKUP(B144,lat_long!$A$2:$C$37,3,FALSE)</f>
        <v>19.45</v>
      </c>
      <c r="E144" t="s">
        <v>88</v>
      </c>
      <c r="G144" t="b">
        <v>0</v>
      </c>
      <c r="H144" t="s">
        <v>217</v>
      </c>
      <c r="I144" t="s">
        <v>104</v>
      </c>
      <c r="K144" t="s">
        <v>105</v>
      </c>
      <c r="L144" t="s">
        <v>174</v>
      </c>
      <c r="M144" t="s">
        <v>107</v>
      </c>
      <c r="N144" t="s">
        <v>108</v>
      </c>
      <c r="O144" t="s">
        <v>92</v>
      </c>
      <c r="P144">
        <v>630</v>
      </c>
      <c r="Q144">
        <v>800</v>
      </c>
      <c r="T144">
        <v>110</v>
      </c>
      <c r="U144">
        <v>200</v>
      </c>
      <c r="X144" t="s">
        <v>109</v>
      </c>
      <c r="Y144">
        <v>4</v>
      </c>
      <c r="Z144">
        <v>4</v>
      </c>
      <c r="AA144" t="b">
        <v>0</v>
      </c>
      <c r="AB144" t="s">
        <v>110</v>
      </c>
      <c r="AD144">
        <v>100</v>
      </c>
      <c r="AE144">
        <v>8</v>
      </c>
      <c r="AF144" t="s">
        <v>94</v>
      </c>
      <c r="AI144">
        <v>4750</v>
      </c>
      <c r="AN144">
        <v>22.292100000000001</v>
      </c>
      <c r="AO144">
        <v>1.41</v>
      </c>
      <c r="AP144">
        <v>5</v>
      </c>
      <c r="AQ144">
        <v>10</v>
      </c>
      <c r="AR144">
        <v>50</v>
      </c>
      <c r="AS144">
        <v>40</v>
      </c>
      <c r="AT144">
        <v>4.5</v>
      </c>
      <c r="AU144">
        <v>5.27</v>
      </c>
      <c r="AV144">
        <v>64.116666670000001</v>
      </c>
      <c r="AW144">
        <v>19.45</v>
      </c>
      <c r="AX144" t="s">
        <v>206</v>
      </c>
      <c r="AY144" t="s">
        <v>207</v>
      </c>
      <c r="AZ144" t="b">
        <v>1</v>
      </c>
      <c r="BA144">
        <v>2500</v>
      </c>
      <c r="BB144">
        <v>590</v>
      </c>
      <c r="BF144">
        <v>1.2000000479999999</v>
      </c>
      <c r="BG144">
        <v>599</v>
      </c>
      <c r="BK144">
        <v>1.2000000479999999</v>
      </c>
      <c r="BL144">
        <v>590</v>
      </c>
      <c r="BM144" t="s">
        <v>104</v>
      </c>
      <c r="BN144">
        <v>1.2000000479999999</v>
      </c>
      <c r="BO144">
        <v>59.9</v>
      </c>
      <c r="BP144">
        <v>26</v>
      </c>
      <c r="BQ144">
        <v>9273</v>
      </c>
      <c r="BR144">
        <v>1.4724298469999999</v>
      </c>
      <c r="BS144" t="s">
        <v>97</v>
      </c>
      <c r="CB144" t="s">
        <v>146</v>
      </c>
      <c r="CC144" t="s">
        <v>217</v>
      </c>
      <c r="CD144" t="s">
        <v>217</v>
      </c>
      <c r="CE144" t="s">
        <v>161</v>
      </c>
      <c r="CF144" t="s">
        <v>161</v>
      </c>
      <c r="CG144">
        <v>47.5</v>
      </c>
      <c r="CH144">
        <v>2</v>
      </c>
      <c r="CI144">
        <v>28.29256964</v>
      </c>
      <c r="CJ144">
        <v>15.14628482</v>
      </c>
    </row>
    <row r="145" spans="1:88" x14ac:dyDescent="0.25">
      <c r="A145" t="s">
        <v>219</v>
      </c>
      <c r="B145" t="s">
        <v>220</v>
      </c>
      <c r="C145">
        <f>VLOOKUP(B145,lat_long!$A$2:$C$37,2,FALSE)</f>
        <v>64.116666670000001</v>
      </c>
      <c r="D145">
        <f>VLOOKUP(B145,lat_long!$A$2:$C$37,3,FALSE)</f>
        <v>19.45</v>
      </c>
      <c r="E145" t="s">
        <v>88</v>
      </c>
      <c r="G145" t="b">
        <v>0</v>
      </c>
      <c r="H145" t="s">
        <v>103</v>
      </c>
      <c r="J145" t="s">
        <v>104</v>
      </c>
      <c r="K145" t="s">
        <v>105</v>
      </c>
      <c r="L145" t="s">
        <v>174</v>
      </c>
      <c r="M145" t="s">
        <v>107</v>
      </c>
      <c r="N145" t="s">
        <v>108</v>
      </c>
      <c r="O145" t="s">
        <v>92</v>
      </c>
      <c r="P145">
        <v>11600</v>
      </c>
      <c r="Q145">
        <v>13600</v>
      </c>
      <c r="T145">
        <v>2000</v>
      </c>
      <c r="U145">
        <v>2300</v>
      </c>
      <c r="X145" t="s">
        <v>109</v>
      </c>
      <c r="Y145">
        <v>4</v>
      </c>
      <c r="Z145">
        <v>4</v>
      </c>
      <c r="AA145" t="b">
        <v>0</v>
      </c>
      <c r="AB145" t="s">
        <v>110</v>
      </c>
      <c r="AD145">
        <v>100</v>
      </c>
      <c r="AE145">
        <v>8</v>
      </c>
      <c r="AF145" t="s">
        <v>94</v>
      </c>
      <c r="AI145">
        <v>4750</v>
      </c>
      <c r="AN145">
        <v>22.292100000000001</v>
      </c>
      <c r="AO145">
        <v>1.41</v>
      </c>
      <c r="AP145">
        <v>5</v>
      </c>
      <c r="AQ145">
        <v>10</v>
      </c>
      <c r="AR145">
        <v>50</v>
      </c>
      <c r="AS145">
        <v>40</v>
      </c>
      <c r="AT145">
        <v>4.5</v>
      </c>
      <c r="AU145">
        <v>5.27</v>
      </c>
      <c r="AV145">
        <v>64.116666670000001</v>
      </c>
      <c r="AW145">
        <v>19.45</v>
      </c>
      <c r="AX145" t="s">
        <v>206</v>
      </c>
      <c r="AY145" t="s">
        <v>207</v>
      </c>
      <c r="AZ145" t="b">
        <v>1</v>
      </c>
      <c r="BA145">
        <v>2500</v>
      </c>
      <c r="BB145">
        <v>590</v>
      </c>
      <c r="BF145">
        <v>1.2000000479999999</v>
      </c>
      <c r="BG145">
        <v>599</v>
      </c>
      <c r="BK145">
        <v>1.2000000479999999</v>
      </c>
      <c r="BL145">
        <v>590</v>
      </c>
      <c r="BM145" t="s">
        <v>104</v>
      </c>
      <c r="BN145">
        <v>1.2000000479999999</v>
      </c>
      <c r="BO145">
        <v>59.9</v>
      </c>
      <c r="BP145">
        <v>26</v>
      </c>
      <c r="BQ145">
        <v>9273</v>
      </c>
      <c r="BR145">
        <v>1.4724298469999999</v>
      </c>
      <c r="BS145" t="s">
        <v>97</v>
      </c>
      <c r="BT145" t="s">
        <v>113</v>
      </c>
      <c r="BV145" t="s">
        <v>114</v>
      </c>
      <c r="BW145" t="s">
        <v>103</v>
      </c>
      <c r="CB145" t="s">
        <v>100</v>
      </c>
      <c r="CC145" t="s">
        <v>103</v>
      </c>
      <c r="CD145" t="s">
        <v>103</v>
      </c>
      <c r="CE145">
        <v>0.3</v>
      </c>
      <c r="CF145">
        <v>1.5</v>
      </c>
      <c r="CG145">
        <v>0.9</v>
      </c>
      <c r="CH145">
        <v>0.2</v>
      </c>
      <c r="CI145">
        <v>4</v>
      </c>
      <c r="CJ145">
        <v>2.1</v>
      </c>
    </row>
    <row r="146" spans="1:88" x14ac:dyDescent="0.25">
      <c r="A146" t="s">
        <v>219</v>
      </c>
      <c r="B146" t="s">
        <v>220</v>
      </c>
      <c r="C146">
        <f>VLOOKUP(B146,lat_long!$A$2:$C$37,2,FALSE)</f>
        <v>64.116666670000001</v>
      </c>
      <c r="D146">
        <f>VLOOKUP(B146,lat_long!$A$2:$C$37,3,FALSE)</f>
        <v>19.45</v>
      </c>
      <c r="E146" t="s">
        <v>88</v>
      </c>
      <c r="G146" t="b">
        <v>0</v>
      </c>
      <c r="H146" t="s">
        <v>118</v>
      </c>
      <c r="K146" t="s">
        <v>105</v>
      </c>
      <c r="L146" t="s">
        <v>174</v>
      </c>
      <c r="M146" t="s">
        <v>107</v>
      </c>
      <c r="N146" t="s">
        <v>108</v>
      </c>
      <c r="O146" t="s">
        <v>92</v>
      </c>
      <c r="P146">
        <v>59800</v>
      </c>
      <c r="Q146">
        <v>93300</v>
      </c>
      <c r="T146">
        <v>4500</v>
      </c>
      <c r="U146">
        <v>38200</v>
      </c>
      <c r="X146" t="s">
        <v>109</v>
      </c>
      <c r="Y146">
        <v>4</v>
      </c>
      <c r="Z146">
        <v>4</v>
      </c>
      <c r="AA146" t="b">
        <v>0</v>
      </c>
      <c r="AB146" t="s">
        <v>110</v>
      </c>
      <c r="AD146">
        <v>100</v>
      </c>
      <c r="AE146">
        <v>8</v>
      </c>
      <c r="AF146" t="s">
        <v>94</v>
      </c>
      <c r="AI146">
        <v>4750</v>
      </c>
      <c r="AN146">
        <v>22.292100000000001</v>
      </c>
      <c r="AO146">
        <v>1.41</v>
      </c>
      <c r="AP146">
        <v>5</v>
      </c>
      <c r="AQ146">
        <v>10</v>
      </c>
      <c r="AR146">
        <v>50</v>
      </c>
      <c r="AS146">
        <v>40</v>
      </c>
      <c r="AT146">
        <v>4.5</v>
      </c>
      <c r="AU146">
        <v>5.27</v>
      </c>
      <c r="AV146">
        <v>64.116666670000001</v>
      </c>
      <c r="AW146">
        <v>19.45</v>
      </c>
      <c r="AX146" t="s">
        <v>206</v>
      </c>
      <c r="AY146" t="s">
        <v>207</v>
      </c>
      <c r="AZ146" t="b">
        <v>1</v>
      </c>
      <c r="BA146">
        <v>2500</v>
      </c>
      <c r="BB146">
        <v>590</v>
      </c>
      <c r="BF146">
        <v>1.2000000479999999</v>
      </c>
      <c r="BG146">
        <v>599</v>
      </c>
      <c r="BK146">
        <v>1.2000000479999999</v>
      </c>
      <c r="BL146">
        <v>590</v>
      </c>
      <c r="BN146">
        <v>1.2000000479999999</v>
      </c>
      <c r="BO146">
        <v>59.9</v>
      </c>
      <c r="BP146">
        <v>26</v>
      </c>
      <c r="BQ146">
        <v>9273</v>
      </c>
      <c r="BR146">
        <v>1.4724298469999999</v>
      </c>
      <c r="BS146" t="s">
        <v>97</v>
      </c>
      <c r="BT146" t="s">
        <v>113</v>
      </c>
      <c r="BU146" t="s">
        <v>119</v>
      </c>
      <c r="BV146" t="s">
        <v>120</v>
      </c>
      <c r="BW146" t="s">
        <v>118</v>
      </c>
      <c r="CB146" t="s">
        <v>100</v>
      </c>
      <c r="CC146" t="s">
        <v>118</v>
      </c>
      <c r="CD146" t="s">
        <v>119</v>
      </c>
      <c r="CE146">
        <v>0.2</v>
      </c>
      <c r="CF146">
        <v>1.8</v>
      </c>
      <c r="CG146">
        <v>1</v>
      </c>
      <c r="CH146">
        <v>9.7692065999999994E-2</v>
      </c>
      <c r="CI146">
        <v>2.1339668270000001</v>
      </c>
      <c r="CJ146">
        <v>1.115829446</v>
      </c>
    </row>
    <row r="147" spans="1:88" x14ac:dyDescent="0.25">
      <c r="A147" t="s">
        <v>219</v>
      </c>
      <c r="B147" t="s">
        <v>220</v>
      </c>
      <c r="C147">
        <f>VLOOKUP(B147,lat_long!$A$2:$C$37,2,FALSE)</f>
        <v>64.116666670000001</v>
      </c>
      <c r="D147">
        <f>VLOOKUP(B147,lat_long!$A$2:$C$37,3,FALSE)</f>
        <v>19.45</v>
      </c>
      <c r="E147" t="s">
        <v>136</v>
      </c>
      <c r="F147" t="s">
        <v>166</v>
      </c>
      <c r="G147" t="b">
        <v>0</v>
      </c>
      <c r="H147" t="s">
        <v>118</v>
      </c>
      <c r="K147" t="s">
        <v>105</v>
      </c>
      <c r="L147" t="s">
        <v>174</v>
      </c>
      <c r="M147" t="s">
        <v>107</v>
      </c>
      <c r="N147" t="s">
        <v>108</v>
      </c>
      <c r="O147" t="s">
        <v>92</v>
      </c>
      <c r="P147">
        <v>2.2000000000000002</v>
      </c>
      <c r="Q147">
        <v>2.12</v>
      </c>
      <c r="T147">
        <v>0.12</v>
      </c>
      <c r="U147">
        <v>0.39</v>
      </c>
      <c r="X147" t="s">
        <v>109</v>
      </c>
      <c r="Y147">
        <v>4</v>
      </c>
      <c r="Z147">
        <v>4</v>
      </c>
      <c r="AA147" t="b">
        <v>0</v>
      </c>
      <c r="AB147" t="s">
        <v>110</v>
      </c>
      <c r="AD147">
        <v>100</v>
      </c>
      <c r="AE147">
        <v>8</v>
      </c>
      <c r="AF147" t="s">
        <v>94</v>
      </c>
      <c r="AI147">
        <v>4750</v>
      </c>
      <c r="AN147">
        <v>22.292100000000001</v>
      </c>
      <c r="AO147">
        <v>1.41</v>
      </c>
      <c r="AP147">
        <v>5</v>
      </c>
      <c r="AQ147">
        <v>10</v>
      </c>
      <c r="AR147">
        <v>50</v>
      </c>
      <c r="AS147">
        <v>40</v>
      </c>
      <c r="AT147">
        <v>4.5</v>
      </c>
      <c r="AU147">
        <v>5.27</v>
      </c>
      <c r="AV147">
        <v>64.116666670000001</v>
      </c>
      <c r="AW147">
        <v>19.45</v>
      </c>
      <c r="AX147" t="s">
        <v>206</v>
      </c>
      <c r="AY147" t="s">
        <v>207</v>
      </c>
      <c r="AZ147" t="b">
        <v>1</v>
      </c>
      <c r="BA147">
        <v>2500</v>
      </c>
      <c r="BB147">
        <v>590</v>
      </c>
      <c r="BF147">
        <v>1.2000000479999999</v>
      </c>
      <c r="BG147">
        <v>599</v>
      </c>
      <c r="BK147">
        <v>1.2000000479999999</v>
      </c>
      <c r="BL147">
        <v>590</v>
      </c>
      <c r="BN147">
        <v>1.2000000479999999</v>
      </c>
      <c r="BO147">
        <v>59.9</v>
      </c>
      <c r="BP147">
        <v>26</v>
      </c>
      <c r="BQ147">
        <v>9273</v>
      </c>
      <c r="BR147">
        <v>1.4724298469999999</v>
      </c>
      <c r="BS147" t="s">
        <v>97</v>
      </c>
      <c r="BT147" t="s">
        <v>113</v>
      </c>
      <c r="BU147" t="s">
        <v>119</v>
      </c>
      <c r="BV147" t="s">
        <v>120</v>
      </c>
      <c r="BW147" t="s">
        <v>118</v>
      </c>
      <c r="CB147" t="s">
        <v>100</v>
      </c>
      <c r="CC147" t="s">
        <v>118</v>
      </c>
      <c r="CD147" t="s">
        <v>119</v>
      </c>
      <c r="CE147">
        <v>0.2</v>
      </c>
      <c r="CF147">
        <v>1.8</v>
      </c>
      <c r="CG147">
        <v>1</v>
      </c>
      <c r="CH147">
        <v>9.7692065999999994E-2</v>
      </c>
      <c r="CI147">
        <v>2.1339668270000001</v>
      </c>
      <c r="CJ147">
        <v>1.115829446</v>
      </c>
    </row>
    <row r="148" spans="1:88" x14ac:dyDescent="0.25">
      <c r="A148" t="s">
        <v>219</v>
      </c>
      <c r="B148" t="s">
        <v>220</v>
      </c>
      <c r="C148">
        <f>VLOOKUP(B148,lat_long!$A$2:$C$37,2,FALSE)</f>
        <v>64.116666670000001</v>
      </c>
      <c r="D148">
        <f>VLOOKUP(B148,lat_long!$A$2:$C$37,3,FALSE)</f>
        <v>19.45</v>
      </c>
      <c r="E148" t="s">
        <v>136</v>
      </c>
      <c r="F148" t="s">
        <v>221</v>
      </c>
      <c r="G148" t="b">
        <v>0</v>
      </c>
      <c r="H148" t="s">
        <v>118</v>
      </c>
      <c r="K148" t="s">
        <v>105</v>
      </c>
      <c r="L148" t="s">
        <v>174</v>
      </c>
      <c r="M148" t="s">
        <v>107</v>
      </c>
      <c r="N148" t="s">
        <v>108</v>
      </c>
      <c r="O148" t="s">
        <v>92</v>
      </c>
      <c r="P148">
        <v>26.2</v>
      </c>
      <c r="Q148">
        <v>24.5</v>
      </c>
      <c r="T148">
        <v>2.1</v>
      </c>
      <c r="U148">
        <v>1.2</v>
      </c>
      <c r="X148" t="s">
        <v>109</v>
      </c>
      <c r="Y148">
        <v>4</v>
      </c>
      <c r="Z148">
        <v>4</v>
      </c>
      <c r="AA148" t="b">
        <v>0</v>
      </c>
      <c r="AB148" t="s">
        <v>110</v>
      </c>
      <c r="AD148">
        <v>100</v>
      </c>
      <c r="AE148">
        <v>8</v>
      </c>
      <c r="AF148" t="s">
        <v>94</v>
      </c>
      <c r="AI148">
        <v>4750</v>
      </c>
      <c r="AN148">
        <v>22.292100000000001</v>
      </c>
      <c r="AO148">
        <v>1.41</v>
      </c>
      <c r="AP148">
        <v>5</v>
      </c>
      <c r="AQ148">
        <v>10</v>
      </c>
      <c r="AR148">
        <v>50</v>
      </c>
      <c r="AS148">
        <v>40</v>
      </c>
      <c r="AT148">
        <v>4.5</v>
      </c>
      <c r="AU148">
        <v>5.27</v>
      </c>
      <c r="AV148">
        <v>64.116666670000001</v>
      </c>
      <c r="AW148">
        <v>19.45</v>
      </c>
      <c r="AX148" t="s">
        <v>206</v>
      </c>
      <c r="AY148" t="s">
        <v>207</v>
      </c>
      <c r="AZ148" t="b">
        <v>1</v>
      </c>
      <c r="BA148">
        <v>2500</v>
      </c>
      <c r="BB148">
        <v>590</v>
      </c>
      <c r="BF148">
        <v>1.2000000479999999</v>
      </c>
      <c r="BG148">
        <v>599</v>
      </c>
      <c r="BK148">
        <v>1.2000000479999999</v>
      </c>
      <c r="BL148">
        <v>590</v>
      </c>
      <c r="BN148">
        <v>1.2000000479999999</v>
      </c>
      <c r="BO148">
        <v>59.9</v>
      </c>
      <c r="BP148">
        <v>26</v>
      </c>
      <c r="BQ148">
        <v>9273</v>
      </c>
      <c r="BR148">
        <v>1.4724298469999999</v>
      </c>
      <c r="BS148" t="s">
        <v>97</v>
      </c>
      <c r="BT148" t="s">
        <v>113</v>
      </c>
      <c r="BU148" t="s">
        <v>119</v>
      </c>
      <c r="BV148" t="s">
        <v>120</v>
      </c>
      <c r="BW148" t="s">
        <v>118</v>
      </c>
      <c r="CB148" t="s">
        <v>100</v>
      </c>
      <c r="CC148" t="s">
        <v>118</v>
      </c>
      <c r="CD148" t="s">
        <v>119</v>
      </c>
      <c r="CE148">
        <v>0.2</v>
      </c>
      <c r="CF148">
        <v>1.8</v>
      </c>
      <c r="CG148">
        <v>1</v>
      </c>
      <c r="CH148">
        <v>9.7692065999999994E-2</v>
      </c>
      <c r="CI148">
        <v>2.1339668270000001</v>
      </c>
      <c r="CJ148">
        <v>1.115829446</v>
      </c>
    </row>
    <row r="149" spans="1:88" x14ac:dyDescent="0.25">
      <c r="A149" t="s">
        <v>222</v>
      </c>
      <c r="B149" t="s">
        <v>223</v>
      </c>
      <c r="C149">
        <f>VLOOKUP(B149,lat_long!$A$2:$C$37,2,FALSE)</f>
        <v>56.55</v>
      </c>
      <c r="D149">
        <f>VLOOKUP(B149,lat_long!$A$2:$C$37,3,FALSE)</f>
        <v>13.21666667</v>
      </c>
      <c r="E149" t="s">
        <v>88</v>
      </c>
      <c r="G149" t="b">
        <v>0</v>
      </c>
      <c r="H149" t="s">
        <v>131</v>
      </c>
      <c r="J149" t="s">
        <v>150</v>
      </c>
      <c r="K149" t="s">
        <v>105</v>
      </c>
      <c r="L149" t="s">
        <v>106</v>
      </c>
      <c r="M149" t="s">
        <v>107</v>
      </c>
      <c r="N149" t="s">
        <v>91</v>
      </c>
      <c r="O149" t="s">
        <v>92</v>
      </c>
      <c r="P149">
        <v>8064.5161289999996</v>
      </c>
      <c r="Q149">
        <v>33724.340179999999</v>
      </c>
      <c r="T149">
        <v>733.13782990000004</v>
      </c>
      <c r="U149">
        <v>10997.06745</v>
      </c>
      <c r="X149" t="s">
        <v>109</v>
      </c>
      <c r="Y149">
        <v>4</v>
      </c>
      <c r="Z149">
        <v>4</v>
      </c>
      <c r="AA149" t="b">
        <v>1</v>
      </c>
      <c r="AB149" t="s">
        <v>127</v>
      </c>
      <c r="AC149" s="1">
        <v>5.0000000000000001E-3</v>
      </c>
      <c r="AD149">
        <v>7854</v>
      </c>
      <c r="AE149">
        <v>10</v>
      </c>
      <c r="AF149" t="s">
        <v>94</v>
      </c>
      <c r="AG149">
        <v>70</v>
      </c>
      <c r="AH149">
        <v>35</v>
      </c>
      <c r="AI149">
        <v>2190</v>
      </c>
      <c r="AM149">
        <v>0.40151515199999999</v>
      </c>
      <c r="AN149">
        <v>22.292100000000001</v>
      </c>
      <c r="AO149">
        <v>1.41</v>
      </c>
      <c r="AP149">
        <v>5</v>
      </c>
      <c r="AQ149">
        <v>10</v>
      </c>
      <c r="AR149">
        <v>50</v>
      </c>
      <c r="AS149">
        <v>40</v>
      </c>
      <c r="AT149">
        <v>4.5</v>
      </c>
      <c r="AU149">
        <v>5.27</v>
      </c>
      <c r="AV149">
        <v>56.55</v>
      </c>
      <c r="AW149">
        <v>13.21666667</v>
      </c>
      <c r="AX149" t="s">
        <v>206</v>
      </c>
      <c r="AY149" t="s">
        <v>207</v>
      </c>
      <c r="AZ149" t="b">
        <v>1</v>
      </c>
      <c r="BA149">
        <v>506.25</v>
      </c>
      <c r="BB149">
        <v>1150</v>
      </c>
      <c r="BC149">
        <v>7.5</v>
      </c>
      <c r="BD149">
        <v>4</v>
      </c>
      <c r="BE149" t="s">
        <v>112</v>
      </c>
      <c r="BF149">
        <v>7</v>
      </c>
      <c r="BG149">
        <v>861</v>
      </c>
      <c r="BH149">
        <v>60</v>
      </c>
      <c r="BI149">
        <v>25</v>
      </c>
      <c r="BJ149">
        <v>10</v>
      </c>
      <c r="BK149">
        <v>7.5</v>
      </c>
      <c r="BL149">
        <v>1150</v>
      </c>
      <c r="BM149" t="s">
        <v>150</v>
      </c>
      <c r="BN149">
        <v>7</v>
      </c>
      <c r="BO149">
        <v>86.1</v>
      </c>
      <c r="BP149">
        <v>23</v>
      </c>
      <c r="BQ149">
        <v>6367</v>
      </c>
      <c r="BR149">
        <v>2.167902126</v>
      </c>
      <c r="BS149" t="s">
        <v>97</v>
      </c>
      <c r="BT149" t="s">
        <v>133</v>
      </c>
      <c r="BU149" t="s">
        <v>131</v>
      </c>
      <c r="CB149" t="s">
        <v>100</v>
      </c>
      <c r="CC149" t="s">
        <v>131</v>
      </c>
      <c r="CD149" t="s">
        <v>131</v>
      </c>
      <c r="CE149">
        <v>0.5</v>
      </c>
      <c r="CF149">
        <v>7</v>
      </c>
      <c r="CG149">
        <v>3.75</v>
      </c>
      <c r="CH149">
        <v>0.14737927300000001</v>
      </c>
      <c r="CI149">
        <v>1.9828912359999999</v>
      </c>
      <c r="CJ149">
        <v>1.0651352540000001</v>
      </c>
    </row>
    <row r="150" spans="1:88" x14ac:dyDescent="0.25">
      <c r="A150" t="s">
        <v>222</v>
      </c>
      <c r="B150" t="s">
        <v>223</v>
      </c>
      <c r="C150">
        <f>VLOOKUP(B150,lat_long!$A$2:$C$37,2,FALSE)</f>
        <v>56.55</v>
      </c>
      <c r="D150">
        <f>VLOOKUP(B150,lat_long!$A$2:$C$37,3,FALSE)</f>
        <v>13.21666667</v>
      </c>
      <c r="E150" t="s">
        <v>88</v>
      </c>
      <c r="G150" t="b">
        <v>0</v>
      </c>
      <c r="H150" t="s">
        <v>131</v>
      </c>
      <c r="J150" t="s">
        <v>150</v>
      </c>
      <c r="K150" t="s">
        <v>105</v>
      </c>
      <c r="L150" t="s">
        <v>106</v>
      </c>
      <c r="M150" t="s">
        <v>107</v>
      </c>
      <c r="N150" t="s">
        <v>91</v>
      </c>
      <c r="O150" t="s">
        <v>92</v>
      </c>
      <c r="P150">
        <v>25659.824049999999</v>
      </c>
      <c r="Q150">
        <v>34457.478009999999</v>
      </c>
      <c r="T150">
        <v>19794.721409999998</v>
      </c>
      <c r="U150">
        <v>5131.9648090000001</v>
      </c>
      <c r="X150" t="s">
        <v>109</v>
      </c>
      <c r="Y150">
        <v>4</v>
      </c>
      <c r="Z150">
        <v>4</v>
      </c>
      <c r="AA150" t="b">
        <v>1</v>
      </c>
      <c r="AB150" t="s">
        <v>127</v>
      </c>
      <c r="AC150" s="1">
        <v>8.0000000000000002E-3</v>
      </c>
      <c r="AD150">
        <v>7854</v>
      </c>
      <c r="AE150">
        <v>10</v>
      </c>
      <c r="AF150" t="s">
        <v>94</v>
      </c>
      <c r="AG150">
        <v>70</v>
      </c>
      <c r="AH150">
        <v>35</v>
      </c>
      <c r="AI150">
        <v>2555</v>
      </c>
      <c r="AM150">
        <v>0.40151515199999999</v>
      </c>
      <c r="AN150">
        <v>22.292100000000001</v>
      </c>
      <c r="AO150">
        <v>1.41</v>
      </c>
      <c r="AP150">
        <v>5</v>
      </c>
      <c r="AQ150">
        <v>10</v>
      </c>
      <c r="AR150">
        <v>50</v>
      </c>
      <c r="AS150">
        <v>40</v>
      </c>
      <c r="AT150">
        <v>4.5</v>
      </c>
      <c r="AU150">
        <v>5.27</v>
      </c>
      <c r="AV150">
        <v>56.55</v>
      </c>
      <c r="AW150">
        <v>13.21666667</v>
      </c>
      <c r="AX150" t="s">
        <v>206</v>
      </c>
      <c r="AY150" t="s">
        <v>207</v>
      </c>
      <c r="AZ150" t="b">
        <v>1</v>
      </c>
      <c r="BA150">
        <v>506.25</v>
      </c>
      <c r="BB150">
        <v>1150</v>
      </c>
      <c r="BC150">
        <v>7.5</v>
      </c>
      <c r="BD150">
        <v>4</v>
      </c>
      <c r="BE150" t="s">
        <v>112</v>
      </c>
      <c r="BF150">
        <v>7</v>
      </c>
      <c r="BG150">
        <v>861</v>
      </c>
      <c r="BH150">
        <v>60</v>
      </c>
      <c r="BI150">
        <v>25</v>
      </c>
      <c r="BJ150">
        <v>10</v>
      </c>
      <c r="BK150">
        <v>7.5</v>
      </c>
      <c r="BL150">
        <v>1150</v>
      </c>
      <c r="BM150" t="s">
        <v>150</v>
      </c>
      <c r="BN150">
        <v>7</v>
      </c>
      <c r="BO150">
        <v>86.1</v>
      </c>
      <c r="BP150">
        <v>23</v>
      </c>
      <c r="BQ150">
        <v>6367</v>
      </c>
      <c r="BR150">
        <v>2.167902126</v>
      </c>
      <c r="BS150" t="s">
        <v>97</v>
      </c>
      <c r="BT150" t="s">
        <v>133</v>
      </c>
      <c r="BU150" t="s">
        <v>131</v>
      </c>
      <c r="CB150" t="s">
        <v>100</v>
      </c>
      <c r="CC150" t="s">
        <v>131</v>
      </c>
      <c r="CD150" t="s">
        <v>131</v>
      </c>
      <c r="CE150">
        <v>0.5</v>
      </c>
      <c r="CF150">
        <v>7</v>
      </c>
      <c r="CG150">
        <v>3.75</v>
      </c>
      <c r="CH150">
        <v>0.14737927300000001</v>
      </c>
      <c r="CI150">
        <v>1.9828912359999999</v>
      </c>
      <c r="CJ150">
        <v>1.0651352540000001</v>
      </c>
    </row>
    <row r="151" spans="1:88" x14ac:dyDescent="0.25">
      <c r="A151" t="s">
        <v>222</v>
      </c>
      <c r="B151" t="s">
        <v>223</v>
      </c>
      <c r="C151">
        <f>VLOOKUP(B151,lat_long!$A$2:$C$37,2,FALSE)</f>
        <v>56.55</v>
      </c>
      <c r="D151">
        <f>VLOOKUP(B151,lat_long!$A$2:$C$37,3,FALSE)</f>
        <v>13.21666667</v>
      </c>
      <c r="E151" t="s">
        <v>88</v>
      </c>
      <c r="G151" t="b">
        <v>0</v>
      </c>
      <c r="H151" t="s">
        <v>131</v>
      </c>
      <c r="J151" t="s">
        <v>150</v>
      </c>
      <c r="K151" t="s">
        <v>105</v>
      </c>
      <c r="L151" t="s">
        <v>210</v>
      </c>
      <c r="M151" t="s">
        <v>107</v>
      </c>
      <c r="N151" t="s">
        <v>91</v>
      </c>
      <c r="O151" t="s">
        <v>92</v>
      </c>
      <c r="P151">
        <v>65249.266860000003</v>
      </c>
      <c r="Q151">
        <v>118035.1906</v>
      </c>
      <c r="T151">
        <v>17595.307919999999</v>
      </c>
      <c r="U151">
        <v>16129.03226</v>
      </c>
      <c r="X151" t="s">
        <v>109</v>
      </c>
      <c r="Y151">
        <v>4</v>
      </c>
      <c r="Z151">
        <v>4</v>
      </c>
      <c r="AA151" t="b">
        <v>0</v>
      </c>
      <c r="AD151">
        <v>7854</v>
      </c>
      <c r="AE151">
        <v>10</v>
      </c>
      <c r="AF151" t="s">
        <v>94</v>
      </c>
      <c r="AG151">
        <v>70</v>
      </c>
      <c r="AH151">
        <v>35</v>
      </c>
      <c r="AI151">
        <v>2920</v>
      </c>
      <c r="AM151">
        <v>0.40151515199999999</v>
      </c>
      <c r="AN151">
        <v>22.292100000000001</v>
      </c>
      <c r="AO151">
        <v>1.41</v>
      </c>
      <c r="AP151">
        <v>5</v>
      </c>
      <c r="AQ151">
        <v>10</v>
      </c>
      <c r="AR151">
        <v>50</v>
      </c>
      <c r="AS151">
        <v>40</v>
      </c>
      <c r="AT151">
        <v>4.5</v>
      </c>
      <c r="AU151">
        <v>5.27</v>
      </c>
      <c r="AV151">
        <v>56.55</v>
      </c>
      <c r="AW151">
        <v>13.21666667</v>
      </c>
      <c r="AX151" t="s">
        <v>206</v>
      </c>
      <c r="AY151" t="s">
        <v>207</v>
      </c>
      <c r="AZ151" t="b">
        <v>1</v>
      </c>
      <c r="BA151">
        <v>506.25</v>
      </c>
      <c r="BB151">
        <v>1150</v>
      </c>
      <c r="BC151">
        <v>7.5</v>
      </c>
      <c r="BD151">
        <v>4</v>
      </c>
      <c r="BE151" t="s">
        <v>112</v>
      </c>
      <c r="BF151">
        <v>7</v>
      </c>
      <c r="BG151">
        <v>861</v>
      </c>
      <c r="BH151">
        <v>60</v>
      </c>
      <c r="BI151">
        <v>25</v>
      </c>
      <c r="BJ151">
        <v>10</v>
      </c>
      <c r="BK151">
        <v>7.5</v>
      </c>
      <c r="BL151">
        <v>1150</v>
      </c>
      <c r="BM151" t="s">
        <v>150</v>
      </c>
      <c r="BN151">
        <v>7</v>
      </c>
      <c r="BO151">
        <v>86.1</v>
      </c>
      <c r="BP151">
        <v>23</v>
      </c>
      <c r="BQ151">
        <v>6367</v>
      </c>
      <c r="BR151">
        <v>2.167902126</v>
      </c>
      <c r="BS151" t="s">
        <v>97</v>
      </c>
      <c r="BT151" t="s">
        <v>133</v>
      </c>
      <c r="BU151" t="s">
        <v>131</v>
      </c>
      <c r="CB151" t="s">
        <v>100</v>
      </c>
      <c r="CC151" t="s">
        <v>131</v>
      </c>
      <c r="CD151" t="s">
        <v>131</v>
      </c>
      <c r="CE151">
        <v>0.5</v>
      </c>
      <c r="CF151">
        <v>7</v>
      </c>
      <c r="CG151">
        <v>3.75</v>
      </c>
      <c r="CH151">
        <v>0.14737927300000001</v>
      </c>
      <c r="CI151">
        <v>1.9828912359999999</v>
      </c>
      <c r="CJ151">
        <v>1.0651352540000001</v>
      </c>
    </row>
    <row r="152" spans="1:88" x14ac:dyDescent="0.25">
      <c r="A152" t="s">
        <v>222</v>
      </c>
      <c r="B152" t="s">
        <v>223</v>
      </c>
      <c r="C152">
        <f>VLOOKUP(B152,lat_long!$A$2:$C$37,2,FALSE)</f>
        <v>56.55</v>
      </c>
      <c r="D152">
        <f>VLOOKUP(B152,lat_long!$A$2:$C$37,3,FALSE)</f>
        <v>13.21666667</v>
      </c>
      <c r="E152" t="s">
        <v>88</v>
      </c>
      <c r="G152" t="b">
        <v>0</v>
      </c>
      <c r="H152" t="s">
        <v>131</v>
      </c>
      <c r="J152" t="s">
        <v>150</v>
      </c>
      <c r="K152" t="s">
        <v>105</v>
      </c>
      <c r="L152" t="s">
        <v>210</v>
      </c>
      <c r="M152" t="s">
        <v>107</v>
      </c>
      <c r="N152" t="s">
        <v>91</v>
      </c>
      <c r="O152" t="s">
        <v>92</v>
      </c>
      <c r="P152">
        <v>30791.788860000001</v>
      </c>
      <c r="Q152">
        <v>50586.510260000003</v>
      </c>
      <c r="T152">
        <v>3665.6891500000002</v>
      </c>
      <c r="U152">
        <v>5865.1026389999997</v>
      </c>
      <c r="X152" t="s">
        <v>109</v>
      </c>
      <c r="Y152">
        <v>4</v>
      </c>
      <c r="Z152">
        <v>4</v>
      </c>
      <c r="AA152" t="b">
        <v>0</v>
      </c>
      <c r="AD152">
        <v>7854</v>
      </c>
      <c r="AE152">
        <v>10</v>
      </c>
      <c r="AF152" t="s">
        <v>94</v>
      </c>
      <c r="AG152">
        <v>70</v>
      </c>
      <c r="AH152">
        <v>35</v>
      </c>
      <c r="AI152">
        <v>3285</v>
      </c>
      <c r="AM152">
        <v>0.40151515199999999</v>
      </c>
      <c r="AN152">
        <v>22.292100000000001</v>
      </c>
      <c r="AO152">
        <v>1.41</v>
      </c>
      <c r="AP152">
        <v>5</v>
      </c>
      <c r="AQ152">
        <v>10</v>
      </c>
      <c r="AR152">
        <v>50</v>
      </c>
      <c r="AS152">
        <v>40</v>
      </c>
      <c r="AT152">
        <v>4.5</v>
      </c>
      <c r="AU152">
        <v>5.27</v>
      </c>
      <c r="AV152">
        <v>56.55</v>
      </c>
      <c r="AW152">
        <v>13.21666667</v>
      </c>
      <c r="AX152" t="s">
        <v>206</v>
      </c>
      <c r="AY152" t="s">
        <v>207</v>
      </c>
      <c r="AZ152" t="b">
        <v>1</v>
      </c>
      <c r="BA152">
        <v>506.25</v>
      </c>
      <c r="BB152">
        <v>1150</v>
      </c>
      <c r="BC152">
        <v>7.5</v>
      </c>
      <c r="BD152">
        <v>4</v>
      </c>
      <c r="BE152" t="s">
        <v>112</v>
      </c>
      <c r="BF152">
        <v>7</v>
      </c>
      <c r="BG152">
        <v>861</v>
      </c>
      <c r="BH152">
        <v>60</v>
      </c>
      <c r="BI152">
        <v>25</v>
      </c>
      <c r="BJ152">
        <v>10</v>
      </c>
      <c r="BK152">
        <v>7.5</v>
      </c>
      <c r="BL152">
        <v>1150</v>
      </c>
      <c r="BM152" t="s">
        <v>150</v>
      </c>
      <c r="BN152">
        <v>7</v>
      </c>
      <c r="BO152">
        <v>86.1</v>
      </c>
      <c r="BP152">
        <v>23</v>
      </c>
      <c r="BQ152">
        <v>6367</v>
      </c>
      <c r="BR152">
        <v>2.167902126</v>
      </c>
      <c r="BS152" t="s">
        <v>97</v>
      </c>
      <c r="BT152" t="s">
        <v>133</v>
      </c>
      <c r="BU152" t="s">
        <v>131</v>
      </c>
      <c r="CB152" t="s">
        <v>100</v>
      </c>
      <c r="CC152" t="s">
        <v>131</v>
      </c>
      <c r="CD152" t="s">
        <v>131</v>
      </c>
      <c r="CE152">
        <v>0.5</v>
      </c>
      <c r="CF152">
        <v>7</v>
      </c>
      <c r="CG152">
        <v>3.75</v>
      </c>
      <c r="CH152">
        <v>0.14737927300000001</v>
      </c>
      <c r="CI152">
        <v>1.9828912359999999</v>
      </c>
      <c r="CJ152">
        <v>1.0651352540000001</v>
      </c>
    </row>
    <row r="153" spans="1:88" x14ac:dyDescent="0.25">
      <c r="A153" t="s">
        <v>222</v>
      </c>
      <c r="B153" t="s">
        <v>223</v>
      </c>
      <c r="C153">
        <f>VLOOKUP(B153,lat_long!$A$2:$C$37,2,FALSE)</f>
        <v>56.55</v>
      </c>
      <c r="D153">
        <f>VLOOKUP(B153,lat_long!$A$2:$C$37,3,FALSE)</f>
        <v>13.21666667</v>
      </c>
      <c r="E153" t="s">
        <v>88</v>
      </c>
      <c r="G153" t="b">
        <v>0</v>
      </c>
      <c r="H153" t="s">
        <v>131</v>
      </c>
      <c r="J153" t="s">
        <v>150</v>
      </c>
      <c r="K153" t="s">
        <v>105</v>
      </c>
      <c r="L153" t="s">
        <v>106</v>
      </c>
      <c r="M153" t="s">
        <v>107</v>
      </c>
      <c r="N153" t="s">
        <v>91</v>
      </c>
      <c r="O153" t="s">
        <v>92</v>
      </c>
      <c r="P153">
        <v>38123.167159999997</v>
      </c>
      <c r="Q153">
        <v>34457.478009999999</v>
      </c>
      <c r="T153">
        <v>2199.4134899999999</v>
      </c>
      <c r="U153">
        <v>5131.9648090000001</v>
      </c>
      <c r="X153" t="s">
        <v>109</v>
      </c>
      <c r="Y153">
        <v>4</v>
      </c>
      <c r="Z153">
        <v>4</v>
      </c>
      <c r="AA153" t="b">
        <v>0</v>
      </c>
      <c r="AD153">
        <v>7854</v>
      </c>
      <c r="AE153">
        <v>10</v>
      </c>
      <c r="AF153" t="s">
        <v>94</v>
      </c>
      <c r="AG153">
        <v>70</v>
      </c>
      <c r="AH153">
        <v>35</v>
      </c>
      <c r="AJ153">
        <v>365</v>
      </c>
      <c r="AM153">
        <v>0.40151515199999999</v>
      </c>
      <c r="AN153">
        <v>22.292100000000001</v>
      </c>
      <c r="AO153">
        <v>1.41</v>
      </c>
      <c r="AP153">
        <v>5</v>
      </c>
      <c r="AQ153">
        <v>10</v>
      </c>
      <c r="AR153">
        <v>50</v>
      </c>
      <c r="AS153">
        <v>40</v>
      </c>
      <c r="AT153">
        <v>4.5</v>
      </c>
      <c r="AU153">
        <v>5.27</v>
      </c>
      <c r="AV153">
        <v>56.55</v>
      </c>
      <c r="AW153">
        <v>13.21666667</v>
      </c>
      <c r="AX153" t="s">
        <v>206</v>
      </c>
      <c r="AY153" t="s">
        <v>207</v>
      </c>
      <c r="AZ153" t="b">
        <v>1</v>
      </c>
      <c r="BA153">
        <v>506.25</v>
      </c>
      <c r="BB153">
        <v>1150</v>
      </c>
      <c r="BC153">
        <v>7.5</v>
      </c>
      <c r="BD153">
        <v>4</v>
      </c>
      <c r="BE153" t="s">
        <v>112</v>
      </c>
      <c r="BF153">
        <v>7</v>
      </c>
      <c r="BG153">
        <v>861</v>
      </c>
      <c r="BH153">
        <v>60</v>
      </c>
      <c r="BI153">
        <v>25</v>
      </c>
      <c r="BJ153">
        <v>10</v>
      </c>
      <c r="BK153">
        <v>7.5</v>
      </c>
      <c r="BL153">
        <v>1150</v>
      </c>
      <c r="BM153" t="s">
        <v>150</v>
      </c>
      <c r="BN153">
        <v>7</v>
      </c>
      <c r="BO153">
        <v>86.1</v>
      </c>
      <c r="BP153">
        <v>23</v>
      </c>
      <c r="BQ153">
        <v>6367</v>
      </c>
      <c r="BR153">
        <v>2.167902126</v>
      </c>
      <c r="BS153" t="s">
        <v>97</v>
      </c>
      <c r="BT153" t="s">
        <v>133</v>
      </c>
      <c r="BU153" t="s">
        <v>131</v>
      </c>
      <c r="CB153" t="s">
        <v>100</v>
      </c>
      <c r="CC153" t="s">
        <v>131</v>
      </c>
      <c r="CD153" t="s">
        <v>131</v>
      </c>
      <c r="CE153">
        <v>0.5</v>
      </c>
      <c r="CF153">
        <v>7</v>
      </c>
      <c r="CG153">
        <v>3.75</v>
      </c>
      <c r="CH153">
        <v>0.14737927300000001</v>
      </c>
      <c r="CI153">
        <v>1.9828912359999999</v>
      </c>
      <c r="CJ153">
        <v>1.0651352540000001</v>
      </c>
    </row>
    <row r="154" spans="1:88" x14ac:dyDescent="0.25">
      <c r="A154" t="s">
        <v>222</v>
      </c>
      <c r="B154" t="s">
        <v>223</v>
      </c>
      <c r="C154">
        <f>VLOOKUP(B154,lat_long!$A$2:$C$37,2,FALSE)</f>
        <v>56.55</v>
      </c>
      <c r="D154">
        <f>VLOOKUP(B154,lat_long!$A$2:$C$37,3,FALSE)</f>
        <v>13.21666667</v>
      </c>
      <c r="E154" t="s">
        <v>88</v>
      </c>
      <c r="G154" t="b">
        <v>0</v>
      </c>
      <c r="H154" t="s">
        <v>131</v>
      </c>
      <c r="J154" t="s">
        <v>150</v>
      </c>
      <c r="K154" t="s">
        <v>105</v>
      </c>
      <c r="L154" t="s">
        <v>210</v>
      </c>
      <c r="M154" t="s">
        <v>107</v>
      </c>
      <c r="N154" t="s">
        <v>91</v>
      </c>
      <c r="O154" t="s">
        <v>92</v>
      </c>
      <c r="P154">
        <v>159090.90909999999</v>
      </c>
      <c r="Q154">
        <v>118035.1906</v>
      </c>
      <c r="T154">
        <v>28592.375370000002</v>
      </c>
      <c r="U154">
        <v>16129.03226</v>
      </c>
      <c r="X154" t="s">
        <v>109</v>
      </c>
      <c r="Y154">
        <v>4</v>
      </c>
      <c r="Z154">
        <v>4</v>
      </c>
      <c r="AA154" t="b">
        <v>0</v>
      </c>
      <c r="AD154">
        <v>7854</v>
      </c>
      <c r="AE154">
        <v>10</v>
      </c>
      <c r="AF154" t="s">
        <v>94</v>
      </c>
      <c r="AG154">
        <v>70</v>
      </c>
      <c r="AH154">
        <v>35</v>
      </c>
      <c r="AJ154">
        <v>730</v>
      </c>
      <c r="AM154">
        <v>0.40151515199999999</v>
      </c>
      <c r="AN154">
        <v>22.292100000000001</v>
      </c>
      <c r="AO154">
        <v>1.41</v>
      </c>
      <c r="AP154">
        <v>5</v>
      </c>
      <c r="AQ154">
        <v>10</v>
      </c>
      <c r="AR154">
        <v>50</v>
      </c>
      <c r="AS154">
        <v>40</v>
      </c>
      <c r="AT154">
        <v>4.5</v>
      </c>
      <c r="AU154">
        <v>5.27</v>
      </c>
      <c r="AV154">
        <v>56.55</v>
      </c>
      <c r="AW154">
        <v>13.21666667</v>
      </c>
      <c r="AX154" t="s">
        <v>206</v>
      </c>
      <c r="AY154" t="s">
        <v>207</v>
      </c>
      <c r="AZ154" t="b">
        <v>1</v>
      </c>
      <c r="BA154">
        <v>506.25</v>
      </c>
      <c r="BB154">
        <v>1150</v>
      </c>
      <c r="BC154">
        <v>7.5</v>
      </c>
      <c r="BD154">
        <v>4</v>
      </c>
      <c r="BE154" t="s">
        <v>112</v>
      </c>
      <c r="BF154">
        <v>7</v>
      </c>
      <c r="BG154">
        <v>861</v>
      </c>
      <c r="BH154">
        <v>60</v>
      </c>
      <c r="BI154">
        <v>25</v>
      </c>
      <c r="BJ154">
        <v>10</v>
      </c>
      <c r="BK154">
        <v>7.5</v>
      </c>
      <c r="BL154">
        <v>1150</v>
      </c>
      <c r="BM154" t="s">
        <v>150</v>
      </c>
      <c r="BN154">
        <v>7</v>
      </c>
      <c r="BO154">
        <v>86.1</v>
      </c>
      <c r="BP154">
        <v>23</v>
      </c>
      <c r="BQ154">
        <v>6367</v>
      </c>
      <c r="BR154">
        <v>2.167902126</v>
      </c>
      <c r="BS154" t="s">
        <v>97</v>
      </c>
      <c r="BT154" t="s">
        <v>133</v>
      </c>
      <c r="BU154" t="s">
        <v>131</v>
      </c>
      <c r="CB154" t="s">
        <v>100</v>
      </c>
      <c r="CC154" t="s">
        <v>131</v>
      </c>
      <c r="CD154" t="s">
        <v>131</v>
      </c>
      <c r="CE154">
        <v>0.5</v>
      </c>
      <c r="CF154">
        <v>7</v>
      </c>
      <c r="CG154">
        <v>3.75</v>
      </c>
      <c r="CH154">
        <v>0.14737927300000001</v>
      </c>
      <c r="CI154">
        <v>1.9828912359999999</v>
      </c>
      <c r="CJ154">
        <v>1.0651352540000001</v>
      </c>
    </row>
    <row r="155" spans="1:88" x14ac:dyDescent="0.25">
      <c r="A155" t="s">
        <v>222</v>
      </c>
      <c r="B155" t="s">
        <v>223</v>
      </c>
      <c r="C155">
        <f>VLOOKUP(B155,lat_long!$A$2:$C$37,2,FALSE)</f>
        <v>56.55</v>
      </c>
      <c r="D155">
        <f>VLOOKUP(B155,lat_long!$A$2:$C$37,3,FALSE)</f>
        <v>13.21666667</v>
      </c>
      <c r="E155" t="s">
        <v>88</v>
      </c>
      <c r="G155" t="b">
        <v>0</v>
      </c>
      <c r="H155" t="s">
        <v>131</v>
      </c>
      <c r="J155" t="s">
        <v>150</v>
      </c>
      <c r="K155" t="s">
        <v>105</v>
      </c>
      <c r="L155" t="s">
        <v>210</v>
      </c>
      <c r="M155" t="s">
        <v>107</v>
      </c>
      <c r="N155" t="s">
        <v>91</v>
      </c>
      <c r="O155" t="s">
        <v>92</v>
      </c>
      <c r="P155">
        <v>60850.439879999998</v>
      </c>
      <c r="Q155">
        <v>50586.510260000003</v>
      </c>
      <c r="T155">
        <v>8064.5161289999996</v>
      </c>
      <c r="U155">
        <v>5865.1026389999997</v>
      </c>
      <c r="X155" t="s">
        <v>109</v>
      </c>
      <c r="Y155">
        <v>4</v>
      </c>
      <c r="Z155">
        <v>4</v>
      </c>
      <c r="AA155" t="b">
        <v>0</v>
      </c>
      <c r="AD155">
        <v>7854</v>
      </c>
      <c r="AE155">
        <v>10</v>
      </c>
      <c r="AF155" t="s">
        <v>94</v>
      </c>
      <c r="AG155">
        <v>70</v>
      </c>
      <c r="AH155">
        <v>35</v>
      </c>
      <c r="AJ155">
        <v>1095</v>
      </c>
      <c r="AM155">
        <v>0.40151515199999999</v>
      </c>
      <c r="AN155">
        <v>22.292100000000001</v>
      </c>
      <c r="AO155">
        <v>1.41</v>
      </c>
      <c r="AP155">
        <v>5</v>
      </c>
      <c r="AQ155">
        <v>10</v>
      </c>
      <c r="AR155">
        <v>50</v>
      </c>
      <c r="AS155">
        <v>40</v>
      </c>
      <c r="AT155">
        <v>4.5</v>
      </c>
      <c r="AU155">
        <v>5.27</v>
      </c>
      <c r="AV155">
        <v>56.55</v>
      </c>
      <c r="AW155">
        <v>13.21666667</v>
      </c>
      <c r="AX155" t="s">
        <v>206</v>
      </c>
      <c r="AY155" t="s">
        <v>207</v>
      </c>
      <c r="AZ155" t="b">
        <v>1</v>
      </c>
      <c r="BA155">
        <v>506.25</v>
      </c>
      <c r="BB155">
        <v>1150</v>
      </c>
      <c r="BC155">
        <v>7.5</v>
      </c>
      <c r="BD155">
        <v>4</v>
      </c>
      <c r="BE155" t="s">
        <v>112</v>
      </c>
      <c r="BF155">
        <v>7</v>
      </c>
      <c r="BG155">
        <v>861</v>
      </c>
      <c r="BH155">
        <v>60</v>
      </c>
      <c r="BI155">
        <v>25</v>
      </c>
      <c r="BJ155">
        <v>10</v>
      </c>
      <c r="BK155">
        <v>7.5</v>
      </c>
      <c r="BL155">
        <v>1150</v>
      </c>
      <c r="BM155" t="s">
        <v>150</v>
      </c>
      <c r="BN155">
        <v>7</v>
      </c>
      <c r="BO155">
        <v>86.1</v>
      </c>
      <c r="BP155">
        <v>23</v>
      </c>
      <c r="BQ155">
        <v>6367</v>
      </c>
      <c r="BR155">
        <v>2.167902126</v>
      </c>
      <c r="BS155" t="s">
        <v>97</v>
      </c>
      <c r="BT155" t="s">
        <v>133</v>
      </c>
      <c r="BU155" t="s">
        <v>131</v>
      </c>
      <c r="CB155" t="s">
        <v>100</v>
      </c>
      <c r="CC155" t="s">
        <v>131</v>
      </c>
      <c r="CD155" t="s">
        <v>131</v>
      </c>
      <c r="CE155">
        <v>0.5</v>
      </c>
      <c r="CF155">
        <v>7</v>
      </c>
      <c r="CG155">
        <v>3.75</v>
      </c>
      <c r="CH155">
        <v>0.14737927300000001</v>
      </c>
      <c r="CI155">
        <v>1.9828912359999999</v>
      </c>
      <c r="CJ155">
        <v>1.0651352540000001</v>
      </c>
    </row>
    <row r="156" spans="1:88" x14ac:dyDescent="0.25">
      <c r="A156" t="s">
        <v>222</v>
      </c>
      <c r="B156" t="s">
        <v>223</v>
      </c>
      <c r="C156">
        <f>VLOOKUP(B156,lat_long!$A$2:$C$37,2,FALSE)</f>
        <v>56.55</v>
      </c>
      <c r="D156">
        <f>VLOOKUP(B156,lat_long!$A$2:$C$37,3,FALSE)</f>
        <v>13.21666667</v>
      </c>
      <c r="E156" t="s">
        <v>136</v>
      </c>
      <c r="F156" t="s">
        <v>137</v>
      </c>
      <c r="G156" t="b">
        <v>0</v>
      </c>
      <c r="H156" t="s">
        <v>131</v>
      </c>
      <c r="J156" t="s">
        <v>150</v>
      </c>
      <c r="K156" t="s">
        <v>105</v>
      </c>
      <c r="L156" t="s">
        <v>106</v>
      </c>
      <c r="M156" t="s">
        <v>107</v>
      </c>
      <c r="N156" t="s">
        <v>91</v>
      </c>
      <c r="O156" t="s">
        <v>92</v>
      </c>
      <c r="P156">
        <v>10.960629920000001</v>
      </c>
      <c r="Q156">
        <v>13.95275591</v>
      </c>
      <c r="T156">
        <v>0.94488189</v>
      </c>
      <c r="U156">
        <v>1.6377952760000001</v>
      </c>
      <c r="X156" t="s">
        <v>109</v>
      </c>
      <c r="Y156">
        <v>4</v>
      </c>
      <c r="Z156">
        <v>4</v>
      </c>
      <c r="AA156" t="b">
        <v>1</v>
      </c>
      <c r="AB156" t="s">
        <v>127</v>
      </c>
      <c r="AC156" s="1">
        <v>2.8000000000000001E-2</v>
      </c>
      <c r="AD156">
        <v>7854</v>
      </c>
      <c r="AE156">
        <v>10</v>
      </c>
      <c r="AF156" t="s">
        <v>94</v>
      </c>
      <c r="AG156">
        <v>70</v>
      </c>
      <c r="AH156">
        <v>35</v>
      </c>
      <c r="AI156">
        <v>2190</v>
      </c>
      <c r="AM156">
        <v>0.40151515199999999</v>
      </c>
      <c r="AN156">
        <v>22.292100000000001</v>
      </c>
      <c r="AO156">
        <v>1.41</v>
      </c>
      <c r="AP156">
        <v>5</v>
      </c>
      <c r="AQ156">
        <v>10</v>
      </c>
      <c r="AR156">
        <v>50</v>
      </c>
      <c r="AS156">
        <v>40</v>
      </c>
      <c r="AT156">
        <v>4.5</v>
      </c>
      <c r="AU156">
        <v>5.27</v>
      </c>
      <c r="AV156">
        <v>56.55</v>
      </c>
      <c r="AW156">
        <v>13.21666667</v>
      </c>
      <c r="AX156" t="s">
        <v>206</v>
      </c>
      <c r="AY156" t="s">
        <v>207</v>
      </c>
      <c r="AZ156" t="b">
        <v>1</v>
      </c>
      <c r="BA156">
        <v>506.25</v>
      </c>
      <c r="BB156">
        <v>1150</v>
      </c>
      <c r="BC156">
        <v>7.5</v>
      </c>
      <c r="BD156">
        <v>4</v>
      </c>
      <c r="BE156" t="s">
        <v>112</v>
      </c>
      <c r="BF156">
        <v>7</v>
      </c>
      <c r="BG156">
        <v>861</v>
      </c>
      <c r="BH156">
        <v>60</v>
      </c>
      <c r="BI156">
        <v>25</v>
      </c>
      <c r="BJ156">
        <v>10</v>
      </c>
      <c r="BK156">
        <v>7.5</v>
      </c>
      <c r="BL156">
        <v>1150</v>
      </c>
      <c r="BM156" t="s">
        <v>150</v>
      </c>
      <c r="BN156">
        <v>7</v>
      </c>
      <c r="BO156">
        <v>86.1</v>
      </c>
      <c r="BP156">
        <v>23</v>
      </c>
      <c r="BQ156">
        <v>6367</v>
      </c>
      <c r="BR156">
        <v>2.167902126</v>
      </c>
      <c r="BS156" t="s">
        <v>97</v>
      </c>
      <c r="BT156" t="s">
        <v>133</v>
      </c>
      <c r="BU156" t="s">
        <v>131</v>
      </c>
      <c r="CB156" t="s">
        <v>100</v>
      </c>
      <c r="CC156" t="s">
        <v>131</v>
      </c>
      <c r="CD156" t="s">
        <v>131</v>
      </c>
      <c r="CE156">
        <v>0.5</v>
      </c>
      <c r="CF156">
        <v>7</v>
      </c>
      <c r="CG156">
        <v>3.75</v>
      </c>
      <c r="CH156">
        <v>0.14737927300000001</v>
      </c>
      <c r="CI156">
        <v>1.9828912359999999</v>
      </c>
      <c r="CJ156">
        <v>1.0651352540000001</v>
      </c>
    </row>
    <row r="157" spans="1:88" x14ac:dyDescent="0.25">
      <c r="A157" t="s">
        <v>222</v>
      </c>
      <c r="B157" t="s">
        <v>223</v>
      </c>
      <c r="C157">
        <f>VLOOKUP(B157,lat_long!$A$2:$C$37,2,FALSE)</f>
        <v>56.55</v>
      </c>
      <c r="D157">
        <f>VLOOKUP(B157,lat_long!$A$2:$C$37,3,FALSE)</f>
        <v>13.21666667</v>
      </c>
      <c r="E157" t="s">
        <v>136</v>
      </c>
      <c r="F157" t="s">
        <v>137</v>
      </c>
      <c r="G157" t="b">
        <v>0</v>
      </c>
      <c r="H157" t="s">
        <v>131</v>
      </c>
      <c r="J157" t="s">
        <v>150</v>
      </c>
      <c r="K157" t="s">
        <v>105</v>
      </c>
      <c r="L157" t="s">
        <v>106</v>
      </c>
      <c r="M157" t="s">
        <v>107</v>
      </c>
      <c r="N157" t="s">
        <v>91</v>
      </c>
      <c r="O157" t="s">
        <v>92</v>
      </c>
      <c r="P157">
        <v>11.49606299</v>
      </c>
      <c r="Q157">
        <v>14.740157480000001</v>
      </c>
      <c r="T157">
        <v>0.62992126000000004</v>
      </c>
      <c r="U157">
        <v>0.88188976399999996</v>
      </c>
      <c r="X157" t="s">
        <v>109</v>
      </c>
      <c r="Y157">
        <v>4</v>
      </c>
      <c r="Z157">
        <v>4</v>
      </c>
      <c r="AA157" t="b">
        <v>1</v>
      </c>
      <c r="AB157" t="s">
        <v>127</v>
      </c>
      <c r="AC157" s="1">
        <v>1.7999999999999999E-2</v>
      </c>
      <c r="AD157">
        <v>7854</v>
      </c>
      <c r="AE157">
        <v>10</v>
      </c>
      <c r="AF157" t="s">
        <v>94</v>
      </c>
      <c r="AG157">
        <v>70</v>
      </c>
      <c r="AH157">
        <v>35</v>
      </c>
      <c r="AI157">
        <v>2555</v>
      </c>
      <c r="AM157">
        <v>0.40151515199999999</v>
      </c>
      <c r="AN157">
        <v>22.292100000000001</v>
      </c>
      <c r="AO157">
        <v>1.41</v>
      </c>
      <c r="AP157">
        <v>5</v>
      </c>
      <c r="AQ157">
        <v>10</v>
      </c>
      <c r="AR157">
        <v>50</v>
      </c>
      <c r="AS157">
        <v>40</v>
      </c>
      <c r="AT157">
        <v>4.5</v>
      </c>
      <c r="AU157">
        <v>5.27</v>
      </c>
      <c r="AV157">
        <v>56.55</v>
      </c>
      <c r="AW157">
        <v>13.21666667</v>
      </c>
      <c r="AX157" t="s">
        <v>206</v>
      </c>
      <c r="AY157" t="s">
        <v>207</v>
      </c>
      <c r="AZ157" t="b">
        <v>1</v>
      </c>
      <c r="BA157">
        <v>506.25</v>
      </c>
      <c r="BB157">
        <v>1150</v>
      </c>
      <c r="BC157">
        <v>7.5</v>
      </c>
      <c r="BD157">
        <v>4</v>
      </c>
      <c r="BE157" t="s">
        <v>112</v>
      </c>
      <c r="BF157">
        <v>7</v>
      </c>
      <c r="BG157">
        <v>861</v>
      </c>
      <c r="BH157">
        <v>60</v>
      </c>
      <c r="BI157">
        <v>25</v>
      </c>
      <c r="BJ157">
        <v>10</v>
      </c>
      <c r="BK157">
        <v>7.5</v>
      </c>
      <c r="BL157">
        <v>1150</v>
      </c>
      <c r="BM157" t="s">
        <v>150</v>
      </c>
      <c r="BN157">
        <v>7</v>
      </c>
      <c r="BO157">
        <v>86.1</v>
      </c>
      <c r="BP157">
        <v>23</v>
      </c>
      <c r="BQ157">
        <v>6367</v>
      </c>
      <c r="BR157">
        <v>2.167902126</v>
      </c>
      <c r="BS157" t="s">
        <v>97</v>
      </c>
      <c r="BT157" t="s">
        <v>133</v>
      </c>
      <c r="BU157" t="s">
        <v>131</v>
      </c>
      <c r="CB157" t="s">
        <v>100</v>
      </c>
      <c r="CC157" t="s">
        <v>131</v>
      </c>
      <c r="CD157" t="s">
        <v>131</v>
      </c>
      <c r="CE157">
        <v>0.5</v>
      </c>
      <c r="CF157">
        <v>7</v>
      </c>
      <c r="CG157">
        <v>3.75</v>
      </c>
      <c r="CH157">
        <v>0.14737927300000001</v>
      </c>
      <c r="CI157">
        <v>1.9828912359999999</v>
      </c>
      <c r="CJ157">
        <v>1.0651352540000001</v>
      </c>
    </row>
    <row r="158" spans="1:88" x14ac:dyDescent="0.25">
      <c r="A158" t="s">
        <v>222</v>
      </c>
      <c r="B158" t="s">
        <v>223</v>
      </c>
      <c r="C158">
        <f>VLOOKUP(B158,lat_long!$A$2:$C$37,2,FALSE)</f>
        <v>56.55</v>
      </c>
      <c r="D158">
        <f>VLOOKUP(B158,lat_long!$A$2:$C$37,3,FALSE)</f>
        <v>13.21666667</v>
      </c>
      <c r="E158" t="s">
        <v>136</v>
      </c>
      <c r="F158" t="s">
        <v>137</v>
      </c>
      <c r="G158" t="b">
        <v>0</v>
      </c>
      <c r="H158" t="s">
        <v>131</v>
      </c>
      <c r="J158" t="s">
        <v>150</v>
      </c>
      <c r="K158" t="s">
        <v>105</v>
      </c>
      <c r="L158" t="s">
        <v>210</v>
      </c>
      <c r="M158" t="s">
        <v>107</v>
      </c>
      <c r="N158" t="s">
        <v>91</v>
      </c>
      <c r="O158" t="s">
        <v>92</v>
      </c>
      <c r="P158">
        <v>17.291338580000001</v>
      </c>
      <c r="Q158">
        <v>15.52755906</v>
      </c>
      <c r="T158">
        <v>0.81889763800000004</v>
      </c>
      <c r="U158">
        <v>0.59842519699999996</v>
      </c>
      <c r="X158" t="s">
        <v>109</v>
      </c>
      <c r="Y158">
        <v>4</v>
      </c>
      <c r="Z158">
        <v>4</v>
      </c>
      <c r="AA158" t="b">
        <v>0</v>
      </c>
      <c r="AD158">
        <v>7854</v>
      </c>
      <c r="AE158">
        <v>10</v>
      </c>
      <c r="AF158" t="s">
        <v>94</v>
      </c>
      <c r="AG158">
        <v>70</v>
      </c>
      <c r="AH158">
        <v>35</v>
      </c>
      <c r="AI158">
        <v>2920</v>
      </c>
      <c r="AM158">
        <v>0.40151515199999999</v>
      </c>
      <c r="AN158">
        <v>22.292100000000001</v>
      </c>
      <c r="AO158">
        <v>1.41</v>
      </c>
      <c r="AP158">
        <v>5</v>
      </c>
      <c r="AQ158">
        <v>10</v>
      </c>
      <c r="AR158">
        <v>50</v>
      </c>
      <c r="AS158">
        <v>40</v>
      </c>
      <c r="AT158">
        <v>4.5</v>
      </c>
      <c r="AU158">
        <v>5.27</v>
      </c>
      <c r="AV158">
        <v>56.55</v>
      </c>
      <c r="AW158">
        <v>13.21666667</v>
      </c>
      <c r="AX158" t="s">
        <v>206</v>
      </c>
      <c r="AY158" t="s">
        <v>207</v>
      </c>
      <c r="AZ158" t="b">
        <v>1</v>
      </c>
      <c r="BA158">
        <v>506.25</v>
      </c>
      <c r="BB158">
        <v>1150</v>
      </c>
      <c r="BC158">
        <v>7.5</v>
      </c>
      <c r="BD158">
        <v>4</v>
      </c>
      <c r="BE158" t="s">
        <v>112</v>
      </c>
      <c r="BF158">
        <v>7</v>
      </c>
      <c r="BG158">
        <v>861</v>
      </c>
      <c r="BH158">
        <v>60</v>
      </c>
      <c r="BI158">
        <v>25</v>
      </c>
      <c r="BJ158">
        <v>10</v>
      </c>
      <c r="BK158">
        <v>7.5</v>
      </c>
      <c r="BL158">
        <v>1150</v>
      </c>
      <c r="BM158" t="s">
        <v>150</v>
      </c>
      <c r="BN158">
        <v>7</v>
      </c>
      <c r="BO158">
        <v>86.1</v>
      </c>
      <c r="BP158">
        <v>23</v>
      </c>
      <c r="BQ158">
        <v>6367</v>
      </c>
      <c r="BR158">
        <v>2.167902126</v>
      </c>
      <c r="BS158" t="s">
        <v>97</v>
      </c>
      <c r="BT158" t="s">
        <v>133</v>
      </c>
      <c r="BU158" t="s">
        <v>131</v>
      </c>
      <c r="CB158" t="s">
        <v>100</v>
      </c>
      <c r="CC158" t="s">
        <v>131</v>
      </c>
      <c r="CD158" t="s">
        <v>131</v>
      </c>
      <c r="CE158">
        <v>0.5</v>
      </c>
      <c r="CF158">
        <v>7</v>
      </c>
      <c r="CG158">
        <v>3.75</v>
      </c>
      <c r="CH158">
        <v>0.14737927300000001</v>
      </c>
      <c r="CI158">
        <v>1.9828912359999999</v>
      </c>
      <c r="CJ158">
        <v>1.0651352540000001</v>
      </c>
    </row>
    <row r="159" spans="1:88" x14ac:dyDescent="0.25">
      <c r="A159" t="s">
        <v>222</v>
      </c>
      <c r="B159" t="s">
        <v>223</v>
      </c>
      <c r="C159">
        <f>VLOOKUP(B159,lat_long!$A$2:$C$37,2,FALSE)</f>
        <v>56.55</v>
      </c>
      <c r="D159">
        <f>VLOOKUP(B159,lat_long!$A$2:$C$37,3,FALSE)</f>
        <v>13.21666667</v>
      </c>
      <c r="E159" t="s">
        <v>136</v>
      </c>
      <c r="F159" t="s">
        <v>137</v>
      </c>
      <c r="G159" t="b">
        <v>0</v>
      </c>
      <c r="H159" t="s">
        <v>131</v>
      </c>
      <c r="J159" t="s">
        <v>150</v>
      </c>
      <c r="K159" t="s">
        <v>105</v>
      </c>
      <c r="L159" t="s">
        <v>210</v>
      </c>
      <c r="M159" t="s">
        <v>107</v>
      </c>
      <c r="N159" t="s">
        <v>91</v>
      </c>
      <c r="O159" t="s">
        <v>92</v>
      </c>
      <c r="P159">
        <v>12</v>
      </c>
      <c r="Q159">
        <v>14.960629920000001</v>
      </c>
      <c r="T159">
        <v>0.91338582700000004</v>
      </c>
      <c r="U159">
        <v>0.44094488199999998</v>
      </c>
      <c r="X159" t="s">
        <v>109</v>
      </c>
      <c r="Y159">
        <v>4</v>
      </c>
      <c r="Z159">
        <v>4</v>
      </c>
      <c r="AA159" t="b">
        <v>1</v>
      </c>
      <c r="AB159" t="s">
        <v>127</v>
      </c>
      <c r="AC159" s="1">
        <v>2.8000000000000001E-2</v>
      </c>
      <c r="AD159">
        <v>7854</v>
      </c>
      <c r="AE159">
        <v>10</v>
      </c>
      <c r="AF159" t="s">
        <v>94</v>
      </c>
      <c r="AG159">
        <v>70</v>
      </c>
      <c r="AH159">
        <v>35</v>
      </c>
      <c r="AI159">
        <v>3285</v>
      </c>
      <c r="AM159">
        <v>0.40151515199999999</v>
      </c>
      <c r="AN159">
        <v>22.292100000000001</v>
      </c>
      <c r="AO159">
        <v>1.41</v>
      </c>
      <c r="AP159">
        <v>5</v>
      </c>
      <c r="AQ159">
        <v>10</v>
      </c>
      <c r="AR159">
        <v>50</v>
      </c>
      <c r="AS159">
        <v>40</v>
      </c>
      <c r="AT159">
        <v>4.5</v>
      </c>
      <c r="AU159">
        <v>5.27</v>
      </c>
      <c r="AV159">
        <v>56.55</v>
      </c>
      <c r="AW159">
        <v>13.21666667</v>
      </c>
      <c r="AX159" t="s">
        <v>206</v>
      </c>
      <c r="AY159" t="s">
        <v>207</v>
      </c>
      <c r="AZ159" t="b">
        <v>1</v>
      </c>
      <c r="BA159">
        <v>506.25</v>
      </c>
      <c r="BB159">
        <v>1150</v>
      </c>
      <c r="BC159">
        <v>7.5</v>
      </c>
      <c r="BD159">
        <v>4</v>
      </c>
      <c r="BE159" t="s">
        <v>112</v>
      </c>
      <c r="BF159">
        <v>7</v>
      </c>
      <c r="BG159">
        <v>861</v>
      </c>
      <c r="BH159">
        <v>60</v>
      </c>
      <c r="BI159">
        <v>25</v>
      </c>
      <c r="BJ159">
        <v>10</v>
      </c>
      <c r="BK159">
        <v>7.5</v>
      </c>
      <c r="BL159">
        <v>1150</v>
      </c>
      <c r="BM159" t="s">
        <v>150</v>
      </c>
      <c r="BN159">
        <v>7</v>
      </c>
      <c r="BO159">
        <v>86.1</v>
      </c>
      <c r="BP159">
        <v>23</v>
      </c>
      <c r="BQ159">
        <v>6367</v>
      </c>
      <c r="BR159">
        <v>2.167902126</v>
      </c>
      <c r="BS159" t="s">
        <v>97</v>
      </c>
      <c r="BT159" t="s">
        <v>133</v>
      </c>
      <c r="BU159" t="s">
        <v>131</v>
      </c>
      <c r="CB159" t="s">
        <v>100</v>
      </c>
      <c r="CC159" t="s">
        <v>131</v>
      </c>
      <c r="CD159" t="s">
        <v>131</v>
      </c>
      <c r="CE159">
        <v>0.5</v>
      </c>
      <c r="CF159">
        <v>7</v>
      </c>
      <c r="CG159">
        <v>3.75</v>
      </c>
      <c r="CH159">
        <v>0.14737927300000001</v>
      </c>
      <c r="CI159">
        <v>1.9828912359999999</v>
      </c>
      <c r="CJ159">
        <v>1.0651352540000001</v>
      </c>
    </row>
    <row r="160" spans="1:88" x14ac:dyDescent="0.25">
      <c r="A160" t="s">
        <v>222</v>
      </c>
      <c r="B160" t="s">
        <v>223</v>
      </c>
      <c r="C160">
        <f>VLOOKUP(B160,lat_long!$A$2:$C$37,2,FALSE)</f>
        <v>56.55</v>
      </c>
      <c r="D160">
        <f>VLOOKUP(B160,lat_long!$A$2:$C$37,3,FALSE)</f>
        <v>13.21666667</v>
      </c>
      <c r="E160" t="s">
        <v>136</v>
      </c>
      <c r="F160" t="s">
        <v>137</v>
      </c>
      <c r="G160" t="b">
        <v>0</v>
      </c>
      <c r="H160" t="s">
        <v>131</v>
      </c>
      <c r="J160" t="s">
        <v>150</v>
      </c>
      <c r="K160" t="s">
        <v>105</v>
      </c>
      <c r="L160" t="s">
        <v>106</v>
      </c>
      <c r="M160" t="s">
        <v>107</v>
      </c>
      <c r="N160" t="s">
        <v>91</v>
      </c>
      <c r="O160" t="s">
        <v>92</v>
      </c>
      <c r="P160">
        <v>13.543307090000001</v>
      </c>
      <c r="Q160">
        <v>14.740157480000001</v>
      </c>
      <c r="T160">
        <v>0.472440945</v>
      </c>
      <c r="U160">
        <v>0.88188976399999996</v>
      </c>
      <c r="X160" t="s">
        <v>109</v>
      </c>
      <c r="Y160">
        <v>4</v>
      </c>
      <c r="Z160">
        <v>4</v>
      </c>
      <c r="AA160" t="b">
        <v>0</v>
      </c>
      <c r="AD160">
        <v>7854</v>
      </c>
      <c r="AE160">
        <v>10</v>
      </c>
      <c r="AF160" t="s">
        <v>94</v>
      </c>
      <c r="AG160">
        <v>70</v>
      </c>
      <c r="AH160">
        <v>35</v>
      </c>
      <c r="AJ160">
        <v>365</v>
      </c>
      <c r="AM160">
        <v>0.40151515199999999</v>
      </c>
      <c r="AN160">
        <v>22.292100000000001</v>
      </c>
      <c r="AO160">
        <v>1.41</v>
      </c>
      <c r="AP160">
        <v>5</v>
      </c>
      <c r="AQ160">
        <v>10</v>
      </c>
      <c r="AR160">
        <v>50</v>
      </c>
      <c r="AS160">
        <v>40</v>
      </c>
      <c r="AT160">
        <v>4.5</v>
      </c>
      <c r="AU160">
        <v>5.27</v>
      </c>
      <c r="AV160">
        <v>56.55</v>
      </c>
      <c r="AW160">
        <v>13.21666667</v>
      </c>
      <c r="AX160" t="s">
        <v>206</v>
      </c>
      <c r="AY160" t="s">
        <v>207</v>
      </c>
      <c r="AZ160" t="b">
        <v>1</v>
      </c>
      <c r="BA160">
        <v>506.25</v>
      </c>
      <c r="BB160">
        <v>1150</v>
      </c>
      <c r="BC160">
        <v>7.5</v>
      </c>
      <c r="BD160">
        <v>4</v>
      </c>
      <c r="BE160" t="s">
        <v>112</v>
      </c>
      <c r="BF160">
        <v>7</v>
      </c>
      <c r="BG160">
        <v>861</v>
      </c>
      <c r="BH160">
        <v>60</v>
      </c>
      <c r="BI160">
        <v>25</v>
      </c>
      <c r="BJ160">
        <v>10</v>
      </c>
      <c r="BK160">
        <v>7.5</v>
      </c>
      <c r="BL160">
        <v>1150</v>
      </c>
      <c r="BM160" t="s">
        <v>150</v>
      </c>
      <c r="BN160">
        <v>7</v>
      </c>
      <c r="BO160">
        <v>86.1</v>
      </c>
      <c r="BP160">
        <v>23</v>
      </c>
      <c r="BQ160">
        <v>6367</v>
      </c>
      <c r="BR160">
        <v>2.167902126</v>
      </c>
      <c r="BS160" t="s">
        <v>97</v>
      </c>
      <c r="BT160" t="s">
        <v>133</v>
      </c>
      <c r="BU160" t="s">
        <v>131</v>
      </c>
      <c r="CB160" t="s">
        <v>100</v>
      </c>
      <c r="CC160" t="s">
        <v>131</v>
      </c>
      <c r="CD160" t="s">
        <v>131</v>
      </c>
      <c r="CE160">
        <v>0.5</v>
      </c>
      <c r="CF160">
        <v>7</v>
      </c>
      <c r="CG160">
        <v>3.75</v>
      </c>
      <c r="CH160">
        <v>0.14737927300000001</v>
      </c>
      <c r="CI160">
        <v>1.9828912359999999</v>
      </c>
      <c r="CJ160">
        <v>1.0651352540000001</v>
      </c>
    </row>
    <row r="161" spans="1:88" x14ac:dyDescent="0.25">
      <c r="A161" t="s">
        <v>222</v>
      </c>
      <c r="B161" t="s">
        <v>223</v>
      </c>
      <c r="C161">
        <f>VLOOKUP(B161,lat_long!$A$2:$C$37,2,FALSE)</f>
        <v>56.55</v>
      </c>
      <c r="D161">
        <f>VLOOKUP(B161,lat_long!$A$2:$C$37,3,FALSE)</f>
        <v>13.21666667</v>
      </c>
      <c r="E161" t="s">
        <v>136</v>
      </c>
      <c r="F161" t="s">
        <v>137</v>
      </c>
      <c r="G161" t="b">
        <v>0</v>
      </c>
      <c r="H161" t="s">
        <v>131</v>
      </c>
      <c r="J161" t="s">
        <v>150</v>
      </c>
      <c r="K161" t="s">
        <v>105</v>
      </c>
      <c r="L161" t="s">
        <v>210</v>
      </c>
      <c r="M161" t="s">
        <v>107</v>
      </c>
      <c r="N161" t="s">
        <v>91</v>
      </c>
      <c r="O161" t="s">
        <v>92</v>
      </c>
      <c r="P161">
        <v>14.236220469999999</v>
      </c>
      <c r="Q161">
        <v>15.52755906</v>
      </c>
      <c r="T161">
        <v>1.4803149609999999</v>
      </c>
      <c r="U161">
        <v>0.59842519699999996</v>
      </c>
      <c r="X161" t="s">
        <v>109</v>
      </c>
      <c r="Y161">
        <v>4</v>
      </c>
      <c r="Z161">
        <v>4</v>
      </c>
      <c r="AA161" t="b">
        <v>0</v>
      </c>
      <c r="AD161">
        <v>7854</v>
      </c>
      <c r="AE161">
        <v>10</v>
      </c>
      <c r="AF161" t="s">
        <v>94</v>
      </c>
      <c r="AG161">
        <v>70</v>
      </c>
      <c r="AH161">
        <v>35</v>
      </c>
      <c r="AJ161">
        <v>730</v>
      </c>
      <c r="AM161">
        <v>0.40151515199999999</v>
      </c>
      <c r="AN161">
        <v>22.292100000000001</v>
      </c>
      <c r="AO161">
        <v>1.41</v>
      </c>
      <c r="AP161">
        <v>5</v>
      </c>
      <c r="AQ161">
        <v>10</v>
      </c>
      <c r="AR161">
        <v>50</v>
      </c>
      <c r="AS161">
        <v>40</v>
      </c>
      <c r="AT161">
        <v>4.5</v>
      </c>
      <c r="AU161">
        <v>5.27</v>
      </c>
      <c r="AV161">
        <v>56.55</v>
      </c>
      <c r="AW161">
        <v>13.21666667</v>
      </c>
      <c r="AX161" t="s">
        <v>206</v>
      </c>
      <c r="AY161" t="s">
        <v>207</v>
      </c>
      <c r="AZ161" t="b">
        <v>1</v>
      </c>
      <c r="BA161">
        <v>506.25</v>
      </c>
      <c r="BB161">
        <v>1150</v>
      </c>
      <c r="BC161">
        <v>7.5</v>
      </c>
      <c r="BD161">
        <v>4</v>
      </c>
      <c r="BE161" t="s">
        <v>112</v>
      </c>
      <c r="BF161">
        <v>7</v>
      </c>
      <c r="BG161">
        <v>861</v>
      </c>
      <c r="BH161">
        <v>60</v>
      </c>
      <c r="BI161">
        <v>25</v>
      </c>
      <c r="BJ161">
        <v>10</v>
      </c>
      <c r="BK161">
        <v>7.5</v>
      </c>
      <c r="BL161">
        <v>1150</v>
      </c>
      <c r="BM161" t="s">
        <v>150</v>
      </c>
      <c r="BN161">
        <v>7</v>
      </c>
      <c r="BO161">
        <v>86.1</v>
      </c>
      <c r="BP161">
        <v>23</v>
      </c>
      <c r="BQ161">
        <v>6367</v>
      </c>
      <c r="BR161">
        <v>2.167902126</v>
      </c>
      <c r="BS161" t="s">
        <v>97</v>
      </c>
      <c r="BT161" t="s">
        <v>133</v>
      </c>
      <c r="BU161" t="s">
        <v>131</v>
      </c>
      <c r="CB161" t="s">
        <v>100</v>
      </c>
      <c r="CC161" t="s">
        <v>131</v>
      </c>
      <c r="CD161" t="s">
        <v>131</v>
      </c>
      <c r="CE161">
        <v>0.5</v>
      </c>
      <c r="CF161">
        <v>7</v>
      </c>
      <c r="CG161">
        <v>3.75</v>
      </c>
      <c r="CH161">
        <v>0.14737927300000001</v>
      </c>
      <c r="CI161">
        <v>1.9828912359999999</v>
      </c>
      <c r="CJ161">
        <v>1.0651352540000001</v>
      </c>
    </row>
    <row r="162" spans="1:88" x14ac:dyDescent="0.25">
      <c r="A162" t="s">
        <v>222</v>
      </c>
      <c r="B162" t="s">
        <v>223</v>
      </c>
      <c r="C162">
        <f>VLOOKUP(B162,lat_long!$A$2:$C$37,2,FALSE)</f>
        <v>56.55</v>
      </c>
      <c r="D162">
        <f>VLOOKUP(B162,lat_long!$A$2:$C$37,3,FALSE)</f>
        <v>13.21666667</v>
      </c>
      <c r="E162" t="s">
        <v>136</v>
      </c>
      <c r="F162" t="s">
        <v>137</v>
      </c>
      <c r="G162" t="b">
        <v>0</v>
      </c>
      <c r="H162" t="s">
        <v>131</v>
      </c>
      <c r="J162" t="s">
        <v>150</v>
      </c>
      <c r="K162" t="s">
        <v>105</v>
      </c>
      <c r="L162" t="s">
        <v>210</v>
      </c>
      <c r="M162" t="s">
        <v>107</v>
      </c>
      <c r="N162" t="s">
        <v>91</v>
      </c>
      <c r="O162" t="s">
        <v>92</v>
      </c>
      <c r="P162">
        <v>13.73228346</v>
      </c>
      <c r="Q162">
        <v>14.960629920000001</v>
      </c>
      <c r="T162">
        <v>0.91338582700000004</v>
      </c>
      <c r="U162">
        <v>0.44094488199999998</v>
      </c>
      <c r="X162" t="s">
        <v>109</v>
      </c>
      <c r="Y162">
        <v>4</v>
      </c>
      <c r="Z162">
        <v>4</v>
      </c>
      <c r="AA162" t="b">
        <v>0</v>
      </c>
      <c r="AD162">
        <v>7854</v>
      </c>
      <c r="AE162">
        <v>10</v>
      </c>
      <c r="AF162" t="s">
        <v>94</v>
      </c>
      <c r="AG162">
        <v>70</v>
      </c>
      <c r="AH162">
        <v>35</v>
      </c>
      <c r="AJ162">
        <v>1095</v>
      </c>
      <c r="AM162">
        <v>0.40151515199999999</v>
      </c>
      <c r="AN162">
        <v>22.292100000000001</v>
      </c>
      <c r="AO162">
        <v>1.41</v>
      </c>
      <c r="AP162">
        <v>5</v>
      </c>
      <c r="AQ162">
        <v>10</v>
      </c>
      <c r="AR162">
        <v>50</v>
      </c>
      <c r="AS162">
        <v>40</v>
      </c>
      <c r="AT162">
        <v>4.5</v>
      </c>
      <c r="AU162">
        <v>5.27</v>
      </c>
      <c r="AV162">
        <v>56.55</v>
      </c>
      <c r="AW162">
        <v>13.21666667</v>
      </c>
      <c r="AX162" t="s">
        <v>206</v>
      </c>
      <c r="AY162" t="s">
        <v>207</v>
      </c>
      <c r="AZ162" t="b">
        <v>1</v>
      </c>
      <c r="BA162">
        <v>506.25</v>
      </c>
      <c r="BB162">
        <v>1150</v>
      </c>
      <c r="BC162">
        <v>7.5</v>
      </c>
      <c r="BD162">
        <v>4</v>
      </c>
      <c r="BE162" t="s">
        <v>112</v>
      </c>
      <c r="BF162">
        <v>7</v>
      </c>
      <c r="BG162">
        <v>861</v>
      </c>
      <c r="BH162">
        <v>60</v>
      </c>
      <c r="BI162">
        <v>25</v>
      </c>
      <c r="BJ162">
        <v>10</v>
      </c>
      <c r="BK162">
        <v>7.5</v>
      </c>
      <c r="BL162">
        <v>1150</v>
      </c>
      <c r="BM162" t="s">
        <v>150</v>
      </c>
      <c r="BN162">
        <v>7</v>
      </c>
      <c r="BO162">
        <v>86.1</v>
      </c>
      <c r="BP162">
        <v>23</v>
      </c>
      <c r="BQ162">
        <v>6367</v>
      </c>
      <c r="BR162">
        <v>2.167902126</v>
      </c>
      <c r="BS162" t="s">
        <v>97</v>
      </c>
      <c r="BT162" t="s">
        <v>133</v>
      </c>
      <c r="BU162" t="s">
        <v>131</v>
      </c>
      <c r="CB162" t="s">
        <v>100</v>
      </c>
      <c r="CC162" t="s">
        <v>131</v>
      </c>
      <c r="CD162" t="s">
        <v>131</v>
      </c>
      <c r="CE162">
        <v>0.5</v>
      </c>
      <c r="CF162">
        <v>7</v>
      </c>
      <c r="CG162">
        <v>3.75</v>
      </c>
      <c r="CH162">
        <v>0.14737927300000001</v>
      </c>
      <c r="CI162">
        <v>1.9828912359999999</v>
      </c>
      <c r="CJ162">
        <v>1.0651352540000001</v>
      </c>
    </row>
    <row r="163" spans="1:88" x14ac:dyDescent="0.25">
      <c r="A163" t="s">
        <v>222</v>
      </c>
      <c r="B163" t="s">
        <v>223</v>
      </c>
      <c r="C163">
        <f>VLOOKUP(B163,lat_long!$A$2:$C$37,2,FALSE)</f>
        <v>56.55</v>
      </c>
      <c r="D163">
        <f>VLOOKUP(B163,lat_long!$A$2:$C$37,3,FALSE)</f>
        <v>13.21666667</v>
      </c>
      <c r="E163" t="s">
        <v>136</v>
      </c>
      <c r="F163" t="s">
        <v>166</v>
      </c>
      <c r="G163" t="b">
        <v>0</v>
      </c>
      <c r="H163" t="s">
        <v>131</v>
      </c>
      <c r="J163" t="s">
        <v>150</v>
      </c>
      <c r="K163" t="s">
        <v>105</v>
      </c>
      <c r="L163" t="s">
        <v>106</v>
      </c>
      <c r="M163" t="s">
        <v>107</v>
      </c>
      <c r="N163" t="s">
        <v>91</v>
      </c>
      <c r="O163" t="s">
        <v>92</v>
      </c>
      <c r="P163">
        <v>1.22</v>
      </c>
      <c r="Q163">
        <v>1.85</v>
      </c>
      <c r="T163">
        <v>0.36</v>
      </c>
      <c r="U163">
        <v>0.05</v>
      </c>
      <c r="X163" t="s">
        <v>109</v>
      </c>
      <c r="Y163">
        <v>4</v>
      </c>
      <c r="Z163">
        <v>4</v>
      </c>
      <c r="AA163" t="b">
        <v>1</v>
      </c>
      <c r="AB163" t="s">
        <v>127</v>
      </c>
      <c r="AC163" s="1">
        <v>8.0000000000000002E-3</v>
      </c>
      <c r="AD163">
        <v>7854</v>
      </c>
      <c r="AE163">
        <v>10</v>
      </c>
      <c r="AF163" t="s">
        <v>94</v>
      </c>
      <c r="AG163">
        <v>70</v>
      </c>
      <c r="AH163">
        <v>35</v>
      </c>
      <c r="AI163">
        <v>2555</v>
      </c>
      <c r="AM163">
        <v>0.40151515199999999</v>
      </c>
      <c r="AN163">
        <v>22.292100000000001</v>
      </c>
      <c r="AO163">
        <v>1.41</v>
      </c>
      <c r="AP163">
        <v>5</v>
      </c>
      <c r="AQ163">
        <v>10</v>
      </c>
      <c r="AR163">
        <v>50</v>
      </c>
      <c r="AS163">
        <v>40</v>
      </c>
      <c r="AT163">
        <v>4.5</v>
      </c>
      <c r="AU163">
        <v>5.27</v>
      </c>
      <c r="AV163">
        <v>56.55</v>
      </c>
      <c r="AW163">
        <v>13.21666667</v>
      </c>
      <c r="AX163" t="s">
        <v>206</v>
      </c>
      <c r="AY163" t="s">
        <v>207</v>
      </c>
      <c r="AZ163" t="b">
        <v>1</v>
      </c>
      <c r="BA163">
        <v>506.25</v>
      </c>
      <c r="BB163">
        <v>1150</v>
      </c>
      <c r="BC163">
        <v>7.5</v>
      </c>
      <c r="BD163">
        <v>4</v>
      </c>
      <c r="BE163" t="s">
        <v>112</v>
      </c>
      <c r="BF163">
        <v>7</v>
      </c>
      <c r="BG163">
        <v>861</v>
      </c>
      <c r="BH163">
        <v>60</v>
      </c>
      <c r="BI163">
        <v>25</v>
      </c>
      <c r="BJ163">
        <v>10</v>
      </c>
      <c r="BK163">
        <v>7.5</v>
      </c>
      <c r="BL163">
        <v>1150</v>
      </c>
      <c r="BM163" t="s">
        <v>150</v>
      </c>
      <c r="BN163">
        <v>7</v>
      </c>
      <c r="BO163">
        <v>86.1</v>
      </c>
      <c r="BP163">
        <v>23</v>
      </c>
      <c r="BQ163">
        <v>6367</v>
      </c>
      <c r="BR163">
        <v>2.167902126</v>
      </c>
      <c r="BS163" t="s">
        <v>97</v>
      </c>
      <c r="BT163" t="s">
        <v>133</v>
      </c>
      <c r="BU163" t="s">
        <v>131</v>
      </c>
      <c r="CB163" t="s">
        <v>100</v>
      </c>
      <c r="CC163" t="s">
        <v>131</v>
      </c>
      <c r="CD163" t="s">
        <v>131</v>
      </c>
      <c r="CE163">
        <v>0.5</v>
      </c>
      <c r="CF163">
        <v>7</v>
      </c>
      <c r="CG163">
        <v>3.75</v>
      </c>
      <c r="CH163">
        <v>0.14737927300000001</v>
      </c>
      <c r="CI163">
        <v>1.9828912359999999</v>
      </c>
      <c r="CJ163">
        <v>1.0651352540000001</v>
      </c>
    </row>
    <row r="164" spans="1:88" x14ac:dyDescent="0.25">
      <c r="A164" t="s">
        <v>222</v>
      </c>
      <c r="B164" t="s">
        <v>223</v>
      </c>
      <c r="C164">
        <f>VLOOKUP(B164,lat_long!$A$2:$C$37,2,FALSE)</f>
        <v>56.55</v>
      </c>
      <c r="D164">
        <f>VLOOKUP(B164,lat_long!$A$2:$C$37,3,FALSE)</f>
        <v>13.21666667</v>
      </c>
      <c r="E164" t="s">
        <v>136</v>
      </c>
      <c r="F164" t="s">
        <v>166</v>
      </c>
      <c r="G164" t="b">
        <v>0</v>
      </c>
      <c r="H164" t="s">
        <v>131</v>
      </c>
      <c r="J164" t="s">
        <v>150</v>
      </c>
      <c r="K164" t="s">
        <v>105</v>
      </c>
      <c r="L164" t="s">
        <v>210</v>
      </c>
      <c r="M164" t="s">
        <v>107</v>
      </c>
      <c r="N164" t="s">
        <v>91</v>
      </c>
      <c r="O164" t="s">
        <v>92</v>
      </c>
      <c r="P164">
        <v>1.86</v>
      </c>
      <c r="Q164">
        <v>1.81</v>
      </c>
      <c r="T164">
        <v>0.08</v>
      </c>
      <c r="U164" s="1">
        <v>7.0000000000000007E-2</v>
      </c>
      <c r="X164" t="s">
        <v>109</v>
      </c>
      <c r="Y164">
        <v>4</v>
      </c>
      <c r="Z164">
        <v>4</v>
      </c>
      <c r="AA164" t="b">
        <v>0</v>
      </c>
      <c r="AD164">
        <v>7854</v>
      </c>
      <c r="AE164">
        <v>10</v>
      </c>
      <c r="AF164" t="s">
        <v>94</v>
      </c>
      <c r="AG164">
        <v>70</v>
      </c>
      <c r="AH164">
        <v>35</v>
      </c>
      <c r="AI164">
        <v>2920</v>
      </c>
      <c r="AM164">
        <v>0.40151515199999999</v>
      </c>
      <c r="AN164">
        <v>22.292100000000001</v>
      </c>
      <c r="AO164">
        <v>1.41</v>
      </c>
      <c r="AP164">
        <v>5</v>
      </c>
      <c r="AQ164">
        <v>10</v>
      </c>
      <c r="AR164">
        <v>50</v>
      </c>
      <c r="AS164">
        <v>40</v>
      </c>
      <c r="AT164">
        <v>4.5</v>
      </c>
      <c r="AU164">
        <v>5.27</v>
      </c>
      <c r="AV164">
        <v>56.55</v>
      </c>
      <c r="AW164">
        <v>13.21666667</v>
      </c>
      <c r="AX164" t="s">
        <v>206</v>
      </c>
      <c r="AY164" t="s">
        <v>207</v>
      </c>
      <c r="AZ164" t="b">
        <v>1</v>
      </c>
      <c r="BA164">
        <v>506.25</v>
      </c>
      <c r="BB164">
        <v>1150</v>
      </c>
      <c r="BC164">
        <v>7.5</v>
      </c>
      <c r="BD164">
        <v>4</v>
      </c>
      <c r="BE164" t="s">
        <v>112</v>
      </c>
      <c r="BF164">
        <v>7</v>
      </c>
      <c r="BG164">
        <v>861</v>
      </c>
      <c r="BH164">
        <v>60</v>
      </c>
      <c r="BI164">
        <v>25</v>
      </c>
      <c r="BJ164">
        <v>10</v>
      </c>
      <c r="BK164">
        <v>7.5</v>
      </c>
      <c r="BL164">
        <v>1150</v>
      </c>
      <c r="BM164" t="s">
        <v>150</v>
      </c>
      <c r="BN164">
        <v>7</v>
      </c>
      <c r="BO164">
        <v>86.1</v>
      </c>
      <c r="BP164">
        <v>23</v>
      </c>
      <c r="BQ164">
        <v>6367</v>
      </c>
      <c r="BR164">
        <v>2.167902126</v>
      </c>
      <c r="BS164" t="s">
        <v>97</v>
      </c>
      <c r="BT164" t="s">
        <v>133</v>
      </c>
      <c r="BU164" t="s">
        <v>131</v>
      </c>
      <c r="CB164" t="s">
        <v>100</v>
      </c>
      <c r="CC164" t="s">
        <v>131</v>
      </c>
      <c r="CD164" t="s">
        <v>131</v>
      </c>
      <c r="CE164">
        <v>0.5</v>
      </c>
      <c r="CF164">
        <v>7</v>
      </c>
      <c r="CG164">
        <v>3.75</v>
      </c>
      <c r="CH164">
        <v>0.14737927300000001</v>
      </c>
      <c r="CI164">
        <v>1.9828912359999999</v>
      </c>
      <c r="CJ164">
        <v>1.0651352540000001</v>
      </c>
    </row>
    <row r="165" spans="1:88" x14ac:dyDescent="0.25">
      <c r="A165" t="s">
        <v>222</v>
      </c>
      <c r="B165" t="s">
        <v>223</v>
      </c>
      <c r="C165">
        <f>VLOOKUP(B165,lat_long!$A$2:$C$37,2,FALSE)</f>
        <v>56.55</v>
      </c>
      <c r="D165">
        <f>VLOOKUP(B165,lat_long!$A$2:$C$37,3,FALSE)</f>
        <v>13.21666667</v>
      </c>
      <c r="E165" t="s">
        <v>136</v>
      </c>
      <c r="F165" t="s">
        <v>166</v>
      </c>
      <c r="G165" t="b">
        <v>0</v>
      </c>
      <c r="H165" t="s">
        <v>131</v>
      </c>
      <c r="J165" t="s">
        <v>150</v>
      </c>
      <c r="K165" t="s">
        <v>105</v>
      </c>
      <c r="L165" t="s">
        <v>210</v>
      </c>
      <c r="M165" t="s">
        <v>107</v>
      </c>
      <c r="N165" t="s">
        <v>91</v>
      </c>
      <c r="O165" t="s">
        <v>92</v>
      </c>
      <c r="P165">
        <v>1.45</v>
      </c>
      <c r="Q165">
        <v>1.76</v>
      </c>
      <c r="T165">
        <v>0.11</v>
      </c>
      <c r="U165">
        <v>0.05</v>
      </c>
      <c r="X165" t="s">
        <v>109</v>
      </c>
      <c r="Y165">
        <v>4</v>
      </c>
      <c r="Z165">
        <v>4</v>
      </c>
      <c r="AA165" t="b">
        <v>0</v>
      </c>
      <c r="AD165">
        <v>7854</v>
      </c>
      <c r="AE165">
        <v>10</v>
      </c>
      <c r="AF165" t="s">
        <v>94</v>
      </c>
      <c r="AG165">
        <v>70</v>
      </c>
      <c r="AH165">
        <v>35</v>
      </c>
      <c r="AI165">
        <v>3285</v>
      </c>
      <c r="AM165">
        <v>0.40151515199999999</v>
      </c>
      <c r="AN165">
        <v>22.292100000000001</v>
      </c>
      <c r="AO165">
        <v>1.41</v>
      </c>
      <c r="AP165">
        <v>5</v>
      </c>
      <c r="AQ165">
        <v>10</v>
      </c>
      <c r="AR165">
        <v>50</v>
      </c>
      <c r="AS165">
        <v>40</v>
      </c>
      <c r="AT165">
        <v>4.5</v>
      </c>
      <c r="AU165">
        <v>5.27</v>
      </c>
      <c r="AV165">
        <v>56.55</v>
      </c>
      <c r="AW165">
        <v>13.21666667</v>
      </c>
      <c r="AX165" t="s">
        <v>206</v>
      </c>
      <c r="AY165" t="s">
        <v>207</v>
      </c>
      <c r="AZ165" t="b">
        <v>1</v>
      </c>
      <c r="BA165">
        <v>506.25</v>
      </c>
      <c r="BB165">
        <v>1150</v>
      </c>
      <c r="BC165">
        <v>7.5</v>
      </c>
      <c r="BD165">
        <v>4</v>
      </c>
      <c r="BE165" t="s">
        <v>112</v>
      </c>
      <c r="BF165">
        <v>7</v>
      </c>
      <c r="BG165">
        <v>861</v>
      </c>
      <c r="BH165">
        <v>60</v>
      </c>
      <c r="BI165">
        <v>25</v>
      </c>
      <c r="BJ165">
        <v>10</v>
      </c>
      <c r="BK165">
        <v>7.5</v>
      </c>
      <c r="BL165">
        <v>1150</v>
      </c>
      <c r="BM165" t="s">
        <v>150</v>
      </c>
      <c r="BN165">
        <v>7</v>
      </c>
      <c r="BO165">
        <v>86.1</v>
      </c>
      <c r="BP165">
        <v>23</v>
      </c>
      <c r="BQ165">
        <v>6367</v>
      </c>
      <c r="BR165">
        <v>2.167902126</v>
      </c>
      <c r="BS165" t="s">
        <v>97</v>
      </c>
      <c r="BT165" t="s">
        <v>133</v>
      </c>
      <c r="BU165" t="s">
        <v>131</v>
      </c>
      <c r="CB165" t="s">
        <v>100</v>
      </c>
      <c r="CC165" t="s">
        <v>131</v>
      </c>
      <c r="CD165" t="s">
        <v>131</v>
      </c>
      <c r="CE165">
        <v>0.5</v>
      </c>
      <c r="CF165">
        <v>7</v>
      </c>
      <c r="CG165">
        <v>3.75</v>
      </c>
      <c r="CH165">
        <v>0.14737927300000001</v>
      </c>
      <c r="CI165">
        <v>1.9828912359999999</v>
      </c>
      <c r="CJ165">
        <v>1.0651352540000001</v>
      </c>
    </row>
    <row r="166" spans="1:88" x14ac:dyDescent="0.25">
      <c r="A166" t="s">
        <v>222</v>
      </c>
      <c r="B166" t="s">
        <v>223</v>
      </c>
      <c r="C166">
        <f>VLOOKUP(B166,lat_long!$A$2:$C$37,2,FALSE)</f>
        <v>56.55</v>
      </c>
      <c r="D166">
        <f>VLOOKUP(B166,lat_long!$A$2:$C$37,3,FALSE)</f>
        <v>13.21666667</v>
      </c>
      <c r="E166" t="s">
        <v>136</v>
      </c>
      <c r="F166" t="s">
        <v>166</v>
      </c>
      <c r="G166" t="b">
        <v>0</v>
      </c>
      <c r="H166" t="s">
        <v>131</v>
      </c>
      <c r="J166" t="s">
        <v>150</v>
      </c>
      <c r="K166" t="s">
        <v>105</v>
      </c>
      <c r="L166" t="s">
        <v>106</v>
      </c>
      <c r="M166" t="s">
        <v>107</v>
      </c>
      <c r="N166" t="s">
        <v>91</v>
      </c>
      <c r="O166" t="s">
        <v>92</v>
      </c>
      <c r="P166">
        <v>1.48</v>
      </c>
      <c r="Q166">
        <v>1.85</v>
      </c>
      <c r="T166">
        <v>0.16</v>
      </c>
      <c r="U166">
        <v>0.05</v>
      </c>
      <c r="X166" t="s">
        <v>109</v>
      </c>
      <c r="Y166">
        <v>4</v>
      </c>
      <c r="Z166">
        <v>4</v>
      </c>
      <c r="AA166" t="b">
        <v>0</v>
      </c>
      <c r="AD166">
        <v>7854</v>
      </c>
      <c r="AE166">
        <v>10</v>
      </c>
      <c r="AF166" t="s">
        <v>94</v>
      </c>
      <c r="AG166">
        <v>70</v>
      </c>
      <c r="AH166">
        <v>35</v>
      </c>
      <c r="AJ166">
        <v>365</v>
      </c>
      <c r="AM166">
        <v>0.40151515199999999</v>
      </c>
      <c r="AN166">
        <v>22.292100000000001</v>
      </c>
      <c r="AO166">
        <v>1.41</v>
      </c>
      <c r="AP166">
        <v>5</v>
      </c>
      <c r="AQ166">
        <v>10</v>
      </c>
      <c r="AR166">
        <v>50</v>
      </c>
      <c r="AS166">
        <v>40</v>
      </c>
      <c r="AT166">
        <v>4.5</v>
      </c>
      <c r="AU166">
        <v>5.27</v>
      </c>
      <c r="AV166">
        <v>56.55</v>
      </c>
      <c r="AW166">
        <v>13.21666667</v>
      </c>
      <c r="AX166" t="s">
        <v>206</v>
      </c>
      <c r="AY166" t="s">
        <v>207</v>
      </c>
      <c r="AZ166" t="b">
        <v>1</v>
      </c>
      <c r="BA166">
        <v>506.25</v>
      </c>
      <c r="BB166">
        <v>1150</v>
      </c>
      <c r="BC166">
        <v>7.5</v>
      </c>
      <c r="BD166">
        <v>4</v>
      </c>
      <c r="BE166" t="s">
        <v>112</v>
      </c>
      <c r="BF166">
        <v>7</v>
      </c>
      <c r="BG166">
        <v>861</v>
      </c>
      <c r="BH166">
        <v>60</v>
      </c>
      <c r="BI166">
        <v>25</v>
      </c>
      <c r="BJ166">
        <v>10</v>
      </c>
      <c r="BK166">
        <v>7.5</v>
      </c>
      <c r="BL166">
        <v>1150</v>
      </c>
      <c r="BM166" t="s">
        <v>150</v>
      </c>
      <c r="BN166">
        <v>7</v>
      </c>
      <c r="BO166">
        <v>86.1</v>
      </c>
      <c r="BP166">
        <v>23</v>
      </c>
      <c r="BQ166">
        <v>6367</v>
      </c>
      <c r="BR166">
        <v>2.167902126</v>
      </c>
      <c r="BS166" t="s">
        <v>97</v>
      </c>
      <c r="BT166" t="s">
        <v>133</v>
      </c>
      <c r="BU166" t="s">
        <v>131</v>
      </c>
      <c r="CB166" t="s">
        <v>100</v>
      </c>
      <c r="CC166" t="s">
        <v>131</v>
      </c>
      <c r="CD166" t="s">
        <v>131</v>
      </c>
      <c r="CE166">
        <v>0.5</v>
      </c>
      <c r="CF166">
        <v>7</v>
      </c>
      <c r="CG166">
        <v>3.75</v>
      </c>
      <c r="CH166">
        <v>0.14737927300000001</v>
      </c>
      <c r="CI166">
        <v>1.9828912359999999</v>
      </c>
      <c r="CJ166">
        <v>1.0651352540000001</v>
      </c>
    </row>
    <row r="167" spans="1:88" x14ac:dyDescent="0.25">
      <c r="A167" t="s">
        <v>222</v>
      </c>
      <c r="B167" t="s">
        <v>223</v>
      </c>
      <c r="C167">
        <f>VLOOKUP(B167,lat_long!$A$2:$C$37,2,FALSE)</f>
        <v>56.55</v>
      </c>
      <c r="D167">
        <f>VLOOKUP(B167,lat_long!$A$2:$C$37,3,FALSE)</f>
        <v>13.21666667</v>
      </c>
      <c r="E167" t="s">
        <v>136</v>
      </c>
      <c r="F167" t="s">
        <v>166</v>
      </c>
      <c r="G167" t="b">
        <v>0</v>
      </c>
      <c r="H167" t="s">
        <v>131</v>
      </c>
      <c r="J167" t="s">
        <v>150</v>
      </c>
      <c r="K167" t="s">
        <v>105</v>
      </c>
      <c r="L167" t="s">
        <v>210</v>
      </c>
      <c r="M167" t="s">
        <v>107</v>
      </c>
      <c r="N167" t="s">
        <v>91</v>
      </c>
      <c r="O167" t="s">
        <v>92</v>
      </c>
      <c r="P167">
        <v>1.27</v>
      </c>
      <c r="Q167">
        <v>1.81</v>
      </c>
      <c r="T167">
        <v>0.19</v>
      </c>
      <c r="U167" s="1">
        <v>7.0000000000000007E-2</v>
      </c>
      <c r="X167" t="s">
        <v>109</v>
      </c>
      <c r="Y167">
        <v>4</v>
      </c>
      <c r="Z167">
        <v>4</v>
      </c>
      <c r="AA167" t="b">
        <v>1</v>
      </c>
      <c r="AB167" t="s">
        <v>127</v>
      </c>
      <c r="AC167">
        <v>0.02</v>
      </c>
      <c r="AD167">
        <v>7854</v>
      </c>
      <c r="AE167">
        <v>10</v>
      </c>
      <c r="AF167" t="s">
        <v>94</v>
      </c>
      <c r="AG167">
        <v>70</v>
      </c>
      <c r="AH167">
        <v>35</v>
      </c>
      <c r="AJ167">
        <v>730</v>
      </c>
      <c r="AM167">
        <v>0.40151515199999999</v>
      </c>
      <c r="AN167">
        <v>22.292100000000001</v>
      </c>
      <c r="AO167">
        <v>1.41</v>
      </c>
      <c r="AP167">
        <v>5</v>
      </c>
      <c r="AQ167">
        <v>10</v>
      </c>
      <c r="AR167">
        <v>50</v>
      </c>
      <c r="AS167">
        <v>40</v>
      </c>
      <c r="AT167">
        <v>4.5</v>
      </c>
      <c r="AU167">
        <v>5.27</v>
      </c>
      <c r="AV167">
        <v>56.55</v>
      </c>
      <c r="AW167">
        <v>13.21666667</v>
      </c>
      <c r="AX167" t="s">
        <v>206</v>
      </c>
      <c r="AY167" t="s">
        <v>207</v>
      </c>
      <c r="AZ167" t="b">
        <v>1</v>
      </c>
      <c r="BA167">
        <v>506.25</v>
      </c>
      <c r="BB167">
        <v>1150</v>
      </c>
      <c r="BC167">
        <v>7.5</v>
      </c>
      <c r="BD167">
        <v>4</v>
      </c>
      <c r="BE167" t="s">
        <v>112</v>
      </c>
      <c r="BF167">
        <v>7</v>
      </c>
      <c r="BG167">
        <v>861</v>
      </c>
      <c r="BH167">
        <v>60</v>
      </c>
      <c r="BI167">
        <v>25</v>
      </c>
      <c r="BJ167">
        <v>10</v>
      </c>
      <c r="BK167">
        <v>7.5</v>
      </c>
      <c r="BL167">
        <v>1150</v>
      </c>
      <c r="BM167" t="s">
        <v>150</v>
      </c>
      <c r="BN167">
        <v>7</v>
      </c>
      <c r="BO167">
        <v>86.1</v>
      </c>
      <c r="BP167">
        <v>23</v>
      </c>
      <c r="BQ167">
        <v>6367</v>
      </c>
      <c r="BR167">
        <v>2.167902126</v>
      </c>
      <c r="BS167" t="s">
        <v>97</v>
      </c>
      <c r="BT167" t="s">
        <v>133</v>
      </c>
      <c r="BU167" t="s">
        <v>131</v>
      </c>
      <c r="CB167" t="s">
        <v>100</v>
      </c>
      <c r="CC167" t="s">
        <v>131</v>
      </c>
      <c r="CD167" t="s">
        <v>131</v>
      </c>
      <c r="CE167">
        <v>0.5</v>
      </c>
      <c r="CF167">
        <v>7</v>
      </c>
      <c r="CG167">
        <v>3.75</v>
      </c>
      <c r="CH167">
        <v>0.14737927300000001</v>
      </c>
      <c r="CI167">
        <v>1.9828912359999999</v>
      </c>
      <c r="CJ167">
        <v>1.0651352540000001</v>
      </c>
    </row>
    <row r="168" spans="1:88" x14ac:dyDescent="0.25">
      <c r="A168" t="s">
        <v>222</v>
      </c>
      <c r="B168" t="s">
        <v>223</v>
      </c>
      <c r="C168">
        <f>VLOOKUP(B168,lat_long!$A$2:$C$37,2,FALSE)</f>
        <v>56.55</v>
      </c>
      <c r="D168">
        <f>VLOOKUP(B168,lat_long!$A$2:$C$37,3,FALSE)</f>
        <v>13.21666667</v>
      </c>
      <c r="E168" t="s">
        <v>136</v>
      </c>
      <c r="F168" t="s">
        <v>166</v>
      </c>
      <c r="G168" t="b">
        <v>0</v>
      </c>
      <c r="H168" t="s">
        <v>131</v>
      </c>
      <c r="J168" t="s">
        <v>150</v>
      </c>
      <c r="K168" t="s">
        <v>105</v>
      </c>
      <c r="L168" t="s">
        <v>210</v>
      </c>
      <c r="M168" t="s">
        <v>107</v>
      </c>
      <c r="N168" t="s">
        <v>91</v>
      </c>
      <c r="O168" t="s">
        <v>92</v>
      </c>
      <c r="P168">
        <v>1.49</v>
      </c>
      <c r="Q168">
        <v>1.76</v>
      </c>
      <c r="T168">
        <v>0.13</v>
      </c>
      <c r="U168">
        <v>0.05</v>
      </c>
      <c r="X168" t="s">
        <v>109</v>
      </c>
      <c r="Y168">
        <v>4</v>
      </c>
      <c r="Z168">
        <v>4</v>
      </c>
      <c r="AA168" t="b">
        <v>0</v>
      </c>
      <c r="AD168">
        <v>7854</v>
      </c>
      <c r="AE168">
        <v>10</v>
      </c>
      <c r="AF168" t="s">
        <v>94</v>
      </c>
      <c r="AG168">
        <v>70</v>
      </c>
      <c r="AH168">
        <v>35</v>
      </c>
      <c r="AJ168">
        <v>1095</v>
      </c>
      <c r="AM168">
        <v>0.40151515199999999</v>
      </c>
      <c r="AN168">
        <v>22.292100000000001</v>
      </c>
      <c r="AO168">
        <v>1.41</v>
      </c>
      <c r="AP168">
        <v>5</v>
      </c>
      <c r="AQ168">
        <v>10</v>
      </c>
      <c r="AR168">
        <v>50</v>
      </c>
      <c r="AS168">
        <v>40</v>
      </c>
      <c r="AT168">
        <v>4.5</v>
      </c>
      <c r="AU168">
        <v>5.27</v>
      </c>
      <c r="AV168">
        <v>56.55</v>
      </c>
      <c r="AW168">
        <v>13.21666667</v>
      </c>
      <c r="AX168" t="s">
        <v>206</v>
      </c>
      <c r="AY168" t="s">
        <v>207</v>
      </c>
      <c r="AZ168" t="b">
        <v>1</v>
      </c>
      <c r="BA168">
        <v>506.25</v>
      </c>
      <c r="BB168">
        <v>1150</v>
      </c>
      <c r="BC168">
        <v>7.5</v>
      </c>
      <c r="BD168">
        <v>4</v>
      </c>
      <c r="BE168" t="s">
        <v>112</v>
      </c>
      <c r="BF168">
        <v>7</v>
      </c>
      <c r="BG168">
        <v>861</v>
      </c>
      <c r="BH168">
        <v>60</v>
      </c>
      <c r="BI168">
        <v>25</v>
      </c>
      <c r="BJ168">
        <v>10</v>
      </c>
      <c r="BK168">
        <v>7.5</v>
      </c>
      <c r="BL168">
        <v>1150</v>
      </c>
      <c r="BM168" t="s">
        <v>150</v>
      </c>
      <c r="BN168">
        <v>7</v>
      </c>
      <c r="BO168">
        <v>86.1</v>
      </c>
      <c r="BP168">
        <v>23</v>
      </c>
      <c r="BQ168">
        <v>6367</v>
      </c>
      <c r="BR168">
        <v>2.167902126</v>
      </c>
      <c r="BS168" t="s">
        <v>97</v>
      </c>
      <c r="BT168" t="s">
        <v>133</v>
      </c>
      <c r="BU168" t="s">
        <v>131</v>
      </c>
      <c r="CB168" t="s">
        <v>100</v>
      </c>
      <c r="CC168" t="s">
        <v>131</v>
      </c>
      <c r="CD168" t="s">
        <v>131</v>
      </c>
      <c r="CE168">
        <v>0.5</v>
      </c>
      <c r="CF168">
        <v>7</v>
      </c>
      <c r="CG168">
        <v>3.75</v>
      </c>
      <c r="CH168">
        <v>0.14737927300000001</v>
      </c>
      <c r="CI168">
        <v>1.9828912359999999</v>
      </c>
      <c r="CJ168">
        <v>1.0651352540000001</v>
      </c>
    </row>
    <row r="169" spans="1:88" x14ac:dyDescent="0.25">
      <c r="A169" t="s">
        <v>222</v>
      </c>
      <c r="B169" t="s">
        <v>223</v>
      </c>
      <c r="C169">
        <f>VLOOKUP(B169,lat_long!$A$2:$C$37,2,FALSE)</f>
        <v>56.55</v>
      </c>
      <c r="D169">
        <f>VLOOKUP(B169,lat_long!$A$2:$C$37,3,FALSE)</f>
        <v>13.21666667</v>
      </c>
      <c r="E169" t="s">
        <v>88</v>
      </c>
      <c r="G169" t="b">
        <v>0</v>
      </c>
      <c r="H169" t="s">
        <v>103</v>
      </c>
      <c r="J169" t="s">
        <v>104</v>
      </c>
      <c r="K169" t="s">
        <v>105</v>
      </c>
      <c r="L169" t="s">
        <v>106</v>
      </c>
      <c r="M169" t="s">
        <v>107</v>
      </c>
      <c r="N169" t="s">
        <v>91</v>
      </c>
      <c r="O169" t="s">
        <v>92</v>
      </c>
      <c r="P169">
        <v>1552.7950310000001</v>
      </c>
      <c r="Q169">
        <v>7608.6956520000003</v>
      </c>
      <c r="U169">
        <v>854.03726710000001</v>
      </c>
      <c r="X169" t="s">
        <v>109</v>
      </c>
      <c r="Y169">
        <v>4</v>
      </c>
      <c r="Z169">
        <v>4</v>
      </c>
      <c r="AA169" t="b">
        <v>1</v>
      </c>
      <c r="AB169" t="s">
        <v>202</v>
      </c>
      <c r="AD169">
        <v>7854</v>
      </c>
      <c r="AE169">
        <v>10</v>
      </c>
      <c r="AF169" t="s">
        <v>94</v>
      </c>
      <c r="AG169">
        <v>70</v>
      </c>
      <c r="AH169">
        <v>35</v>
      </c>
      <c r="AI169">
        <v>2190</v>
      </c>
      <c r="AM169">
        <v>0.40151515199999999</v>
      </c>
      <c r="AN169">
        <v>22.292100000000001</v>
      </c>
      <c r="AO169">
        <v>1.41</v>
      </c>
      <c r="AP169">
        <v>5</v>
      </c>
      <c r="AQ169">
        <v>10</v>
      </c>
      <c r="AR169">
        <v>50</v>
      </c>
      <c r="AS169">
        <v>40</v>
      </c>
      <c r="AT169">
        <v>4.5</v>
      </c>
      <c r="AU169">
        <v>5.27</v>
      </c>
      <c r="AV169">
        <v>56.55</v>
      </c>
      <c r="AW169">
        <v>13.21666667</v>
      </c>
      <c r="AX169" t="s">
        <v>206</v>
      </c>
      <c r="AY169" t="s">
        <v>207</v>
      </c>
      <c r="AZ169" t="b">
        <v>1</v>
      </c>
      <c r="BA169">
        <v>506.25</v>
      </c>
      <c r="BB169">
        <v>1150</v>
      </c>
      <c r="BC169">
        <v>7.5</v>
      </c>
      <c r="BD169">
        <v>4</v>
      </c>
      <c r="BE169" t="s">
        <v>112</v>
      </c>
      <c r="BF169">
        <v>7</v>
      </c>
      <c r="BG169">
        <v>861</v>
      </c>
      <c r="BH169">
        <v>60</v>
      </c>
      <c r="BI169">
        <v>25</v>
      </c>
      <c r="BJ169">
        <v>10</v>
      </c>
      <c r="BK169">
        <v>7.5</v>
      </c>
      <c r="BL169">
        <v>1150</v>
      </c>
      <c r="BM169" t="s">
        <v>104</v>
      </c>
      <c r="BN169">
        <v>7</v>
      </c>
      <c r="BO169">
        <v>86.1</v>
      </c>
      <c r="BP169">
        <v>23</v>
      </c>
      <c r="BQ169">
        <v>6367</v>
      </c>
      <c r="BR169">
        <v>2.167902126</v>
      </c>
      <c r="BS169" t="s">
        <v>97</v>
      </c>
      <c r="BT169" t="s">
        <v>113</v>
      </c>
      <c r="BV169" t="s">
        <v>114</v>
      </c>
      <c r="BW169" t="s">
        <v>103</v>
      </c>
      <c r="CB169" t="s">
        <v>100</v>
      </c>
      <c r="CC169" t="s">
        <v>103</v>
      </c>
      <c r="CD169" t="s">
        <v>103</v>
      </c>
      <c r="CE169">
        <v>0.3</v>
      </c>
      <c r="CF169">
        <v>1.5</v>
      </c>
      <c r="CG169">
        <v>0.9</v>
      </c>
      <c r="CH169">
        <v>0.2</v>
      </c>
      <c r="CI169">
        <v>4</v>
      </c>
      <c r="CJ169">
        <v>2.1</v>
      </c>
    </row>
    <row r="170" spans="1:88" x14ac:dyDescent="0.25">
      <c r="A170" t="s">
        <v>222</v>
      </c>
      <c r="B170" t="s">
        <v>223</v>
      </c>
      <c r="C170">
        <f>VLOOKUP(B170,lat_long!$A$2:$C$37,2,FALSE)</f>
        <v>56.55</v>
      </c>
      <c r="D170">
        <f>VLOOKUP(B170,lat_long!$A$2:$C$37,3,FALSE)</f>
        <v>13.21666667</v>
      </c>
      <c r="E170" t="s">
        <v>88</v>
      </c>
      <c r="G170" t="b">
        <v>0</v>
      </c>
      <c r="H170" t="s">
        <v>103</v>
      </c>
      <c r="J170" t="s">
        <v>104</v>
      </c>
      <c r="K170" t="s">
        <v>105</v>
      </c>
      <c r="L170" t="s">
        <v>106</v>
      </c>
      <c r="M170" t="s">
        <v>107</v>
      </c>
      <c r="N170" t="s">
        <v>91</v>
      </c>
      <c r="O170" t="s">
        <v>92</v>
      </c>
      <c r="P170">
        <v>2251.5527950000001</v>
      </c>
      <c r="Q170">
        <v>7453.4161489999997</v>
      </c>
      <c r="T170">
        <v>310.5590062</v>
      </c>
      <c r="U170">
        <v>543.47826090000001</v>
      </c>
      <c r="X170" t="s">
        <v>109</v>
      </c>
      <c r="Y170">
        <v>4</v>
      </c>
      <c r="Z170">
        <v>4</v>
      </c>
      <c r="AA170" t="b">
        <v>1</v>
      </c>
      <c r="AB170" t="s">
        <v>202</v>
      </c>
      <c r="AD170">
        <v>7854</v>
      </c>
      <c r="AE170">
        <v>10</v>
      </c>
      <c r="AF170" t="s">
        <v>94</v>
      </c>
      <c r="AG170">
        <v>70</v>
      </c>
      <c r="AH170">
        <v>35</v>
      </c>
      <c r="AI170">
        <v>2555</v>
      </c>
      <c r="AM170">
        <v>0.40151515199999999</v>
      </c>
      <c r="AN170">
        <v>22.292100000000001</v>
      </c>
      <c r="AO170">
        <v>1.41</v>
      </c>
      <c r="AP170">
        <v>5</v>
      </c>
      <c r="AQ170">
        <v>10</v>
      </c>
      <c r="AR170">
        <v>50</v>
      </c>
      <c r="AS170">
        <v>40</v>
      </c>
      <c r="AT170">
        <v>4.5</v>
      </c>
      <c r="AU170">
        <v>5.27</v>
      </c>
      <c r="AV170">
        <v>56.55</v>
      </c>
      <c r="AW170">
        <v>13.21666667</v>
      </c>
      <c r="AX170" t="s">
        <v>206</v>
      </c>
      <c r="AY170" t="s">
        <v>207</v>
      </c>
      <c r="AZ170" t="b">
        <v>1</v>
      </c>
      <c r="BA170">
        <v>506.25</v>
      </c>
      <c r="BB170">
        <v>1150</v>
      </c>
      <c r="BC170">
        <v>7.5</v>
      </c>
      <c r="BD170">
        <v>4</v>
      </c>
      <c r="BE170" t="s">
        <v>112</v>
      </c>
      <c r="BF170">
        <v>7</v>
      </c>
      <c r="BG170">
        <v>861</v>
      </c>
      <c r="BH170">
        <v>60</v>
      </c>
      <c r="BI170">
        <v>25</v>
      </c>
      <c r="BJ170">
        <v>10</v>
      </c>
      <c r="BK170">
        <v>7.5</v>
      </c>
      <c r="BL170">
        <v>1150</v>
      </c>
      <c r="BM170" t="s">
        <v>104</v>
      </c>
      <c r="BN170">
        <v>7</v>
      </c>
      <c r="BO170">
        <v>86.1</v>
      </c>
      <c r="BP170">
        <v>23</v>
      </c>
      <c r="BQ170">
        <v>6367</v>
      </c>
      <c r="BR170">
        <v>2.167902126</v>
      </c>
      <c r="BS170" t="s">
        <v>97</v>
      </c>
      <c r="BT170" t="s">
        <v>113</v>
      </c>
      <c r="BV170" t="s">
        <v>114</v>
      </c>
      <c r="BW170" t="s">
        <v>103</v>
      </c>
      <c r="CB170" t="s">
        <v>100</v>
      </c>
      <c r="CC170" t="s">
        <v>103</v>
      </c>
      <c r="CD170" t="s">
        <v>103</v>
      </c>
      <c r="CE170">
        <v>0.3</v>
      </c>
      <c r="CF170">
        <v>1.5</v>
      </c>
      <c r="CG170">
        <v>0.9</v>
      </c>
      <c r="CH170">
        <v>0.2</v>
      </c>
      <c r="CI170">
        <v>4</v>
      </c>
      <c r="CJ170">
        <v>2.1</v>
      </c>
    </row>
    <row r="171" spans="1:88" x14ac:dyDescent="0.25">
      <c r="A171" t="s">
        <v>222</v>
      </c>
      <c r="B171" t="s">
        <v>223</v>
      </c>
      <c r="C171">
        <f>VLOOKUP(B171,lat_long!$A$2:$C$37,2,FALSE)</f>
        <v>56.55</v>
      </c>
      <c r="D171">
        <f>VLOOKUP(B171,lat_long!$A$2:$C$37,3,FALSE)</f>
        <v>13.21666667</v>
      </c>
      <c r="E171" t="s">
        <v>88</v>
      </c>
      <c r="G171" t="b">
        <v>0</v>
      </c>
      <c r="H171" t="s">
        <v>103</v>
      </c>
      <c r="J171" t="s">
        <v>104</v>
      </c>
      <c r="K171" t="s">
        <v>105</v>
      </c>
      <c r="L171" t="s">
        <v>210</v>
      </c>
      <c r="M171" t="s">
        <v>107</v>
      </c>
      <c r="N171" t="s">
        <v>91</v>
      </c>
      <c r="O171" t="s">
        <v>92</v>
      </c>
      <c r="P171">
        <v>7763.9751550000001</v>
      </c>
      <c r="Q171">
        <v>18322.981370000001</v>
      </c>
      <c r="T171">
        <v>2018.63354</v>
      </c>
      <c r="U171">
        <v>1785.7142859999999</v>
      </c>
      <c r="X171" t="s">
        <v>109</v>
      </c>
      <c r="Y171">
        <v>4</v>
      </c>
      <c r="Z171">
        <v>4</v>
      </c>
      <c r="AA171" t="b">
        <v>1</v>
      </c>
      <c r="AB171" t="s">
        <v>202</v>
      </c>
      <c r="AD171">
        <v>7854</v>
      </c>
      <c r="AE171">
        <v>10</v>
      </c>
      <c r="AF171" t="s">
        <v>94</v>
      </c>
      <c r="AG171">
        <v>70</v>
      </c>
      <c r="AH171">
        <v>35</v>
      </c>
      <c r="AI171">
        <v>2920</v>
      </c>
      <c r="AM171">
        <v>0.40151515199999999</v>
      </c>
      <c r="AN171">
        <v>22.292100000000001</v>
      </c>
      <c r="AO171">
        <v>1.41</v>
      </c>
      <c r="AP171">
        <v>5</v>
      </c>
      <c r="AQ171">
        <v>10</v>
      </c>
      <c r="AR171">
        <v>50</v>
      </c>
      <c r="AS171">
        <v>40</v>
      </c>
      <c r="AT171">
        <v>4.5</v>
      </c>
      <c r="AU171">
        <v>5.27</v>
      </c>
      <c r="AV171">
        <v>56.55</v>
      </c>
      <c r="AW171">
        <v>13.21666667</v>
      </c>
      <c r="AX171" t="s">
        <v>206</v>
      </c>
      <c r="AY171" t="s">
        <v>207</v>
      </c>
      <c r="AZ171" t="b">
        <v>1</v>
      </c>
      <c r="BA171">
        <v>506.25</v>
      </c>
      <c r="BB171">
        <v>1150</v>
      </c>
      <c r="BC171">
        <v>7.5</v>
      </c>
      <c r="BD171">
        <v>4</v>
      </c>
      <c r="BE171" t="s">
        <v>112</v>
      </c>
      <c r="BF171">
        <v>7</v>
      </c>
      <c r="BG171">
        <v>861</v>
      </c>
      <c r="BH171">
        <v>60</v>
      </c>
      <c r="BI171">
        <v>25</v>
      </c>
      <c r="BJ171">
        <v>10</v>
      </c>
      <c r="BK171">
        <v>7.5</v>
      </c>
      <c r="BL171">
        <v>1150</v>
      </c>
      <c r="BM171" t="s">
        <v>104</v>
      </c>
      <c r="BN171">
        <v>7</v>
      </c>
      <c r="BO171">
        <v>86.1</v>
      </c>
      <c r="BP171">
        <v>23</v>
      </c>
      <c r="BQ171">
        <v>6367</v>
      </c>
      <c r="BR171">
        <v>2.167902126</v>
      </c>
      <c r="BS171" t="s">
        <v>97</v>
      </c>
      <c r="BT171" t="s">
        <v>113</v>
      </c>
      <c r="BV171" t="s">
        <v>114</v>
      </c>
      <c r="BW171" t="s">
        <v>103</v>
      </c>
      <c r="CB171" t="s">
        <v>100</v>
      </c>
      <c r="CC171" t="s">
        <v>103</v>
      </c>
      <c r="CD171" t="s">
        <v>103</v>
      </c>
      <c r="CE171">
        <v>0.3</v>
      </c>
      <c r="CF171">
        <v>1.5</v>
      </c>
      <c r="CG171">
        <v>0.9</v>
      </c>
      <c r="CH171">
        <v>0.2</v>
      </c>
      <c r="CI171">
        <v>4</v>
      </c>
      <c r="CJ171">
        <v>2.1</v>
      </c>
    </row>
    <row r="172" spans="1:88" x14ac:dyDescent="0.25">
      <c r="A172" t="s">
        <v>222</v>
      </c>
      <c r="B172" t="s">
        <v>223</v>
      </c>
      <c r="C172">
        <f>VLOOKUP(B172,lat_long!$A$2:$C$37,2,FALSE)</f>
        <v>56.55</v>
      </c>
      <c r="D172">
        <f>VLOOKUP(B172,lat_long!$A$2:$C$37,3,FALSE)</f>
        <v>13.21666667</v>
      </c>
      <c r="E172" t="s">
        <v>88</v>
      </c>
      <c r="G172" t="b">
        <v>0</v>
      </c>
      <c r="H172" t="s">
        <v>103</v>
      </c>
      <c r="J172" t="s">
        <v>104</v>
      </c>
      <c r="K172" t="s">
        <v>105</v>
      </c>
      <c r="L172" t="s">
        <v>210</v>
      </c>
      <c r="M172" t="s">
        <v>107</v>
      </c>
      <c r="N172" t="s">
        <v>91</v>
      </c>
      <c r="O172" t="s">
        <v>92</v>
      </c>
      <c r="P172">
        <v>7375.776398</v>
      </c>
      <c r="Q172">
        <v>11645.962729999999</v>
      </c>
      <c r="T172">
        <v>698.75776399999995</v>
      </c>
      <c r="U172">
        <v>698.75776399999995</v>
      </c>
      <c r="X172" t="s">
        <v>109</v>
      </c>
      <c r="Y172">
        <v>4</v>
      </c>
      <c r="Z172">
        <v>4</v>
      </c>
      <c r="AA172" t="b">
        <v>1</v>
      </c>
      <c r="AB172" t="s">
        <v>224</v>
      </c>
      <c r="AC172" s="1">
        <v>6.2E-2</v>
      </c>
      <c r="AD172">
        <v>7854</v>
      </c>
      <c r="AE172">
        <v>10</v>
      </c>
      <c r="AF172" t="s">
        <v>94</v>
      </c>
      <c r="AG172">
        <v>70</v>
      </c>
      <c r="AH172">
        <v>35</v>
      </c>
      <c r="AI172">
        <v>3285</v>
      </c>
      <c r="AM172">
        <v>0.40151515199999999</v>
      </c>
      <c r="AN172">
        <v>22.292100000000001</v>
      </c>
      <c r="AO172">
        <v>1.41</v>
      </c>
      <c r="AP172">
        <v>5</v>
      </c>
      <c r="AQ172">
        <v>10</v>
      </c>
      <c r="AR172">
        <v>50</v>
      </c>
      <c r="AS172">
        <v>40</v>
      </c>
      <c r="AT172">
        <v>4.5</v>
      </c>
      <c r="AU172">
        <v>5.27</v>
      </c>
      <c r="AV172">
        <v>56.55</v>
      </c>
      <c r="AW172">
        <v>13.21666667</v>
      </c>
      <c r="AX172" t="s">
        <v>206</v>
      </c>
      <c r="AY172" t="s">
        <v>207</v>
      </c>
      <c r="AZ172" t="b">
        <v>1</v>
      </c>
      <c r="BA172">
        <v>506.25</v>
      </c>
      <c r="BB172">
        <v>1150</v>
      </c>
      <c r="BC172">
        <v>7.5</v>
      </c>
      <c r="BD172">
        <v>4</v>
      </c>
      <c r="BE172" t="s">
        <v>112</v>
      </c>
      <c r="BF172">
        <v>7</v>
      </c>
      <c r="BG172">
        <v>861</v>
      </c>
      <c r="BH172">
        <v>60</v>
      </c>
      <c r="BI172">
        <v>25</v>
      </c>
      <c r="BJ172">
        <v>10</v>
      </c>
      <c r="BK172">
        <v>7.5</v>
      </c>
      <c r="BL172">
        <v>1150</v>
      </c>
      <c r="BM172" t="s">
        <v>104</v>
      </c>
      <c r="BN172">
        <v>7</v>
      </c>
      <c r="BO172">
        <v>86.1</v>
      </c>
      <c r="BP172">
        <v>23</v>
      </c>
      <c r="BQ172">
        <v>6367</v>
      </c>
      <c r="BR172">
        <v>2.167902126</v>
      </c>
      <c r="BS172" t="s">
        <v>97</v>
      </c>
      <c r="BT172" t="s">
        <v>113</v>
      </c>
      <c r="BV172" t="s">
        <v>114</v>
      </c>
      <c r="BW172" t="s">
        <v>103</v>
      </c>
      <c r="CB172" t="s">
        <v>100</v>
      </c>
      <c r="CC172" t="s">
        <v>103</v>
      </c>
      <c r="CD172" t="s">
        <v>103</v>
      </c>
      <c r="CE172">
        <v>0.3</v>
      </c>
      <c r="CF172">
        <v>1.5</v>
      </c>
      <c r="CG172">
        <v>0.9</v>
      </c>
      <c r="CH172">
        <v>0.2</v>
      </c>
      <c r="CI172">
        <v>4</v>
      </c>
      <c r="CJ172">
        <v>2.1</v>
      </c>
    </row>
    <row r="173" spans="1:88" x14ac:dyDescent="0.25">
      <c r="A173" t="s">
        <v>222</v>
      </c>
      <c r="B173" t="s">
        <v>223</v>
      </c>
      <c r="C173">
        <f>VLOOKUP(B173,lat_long!$A$2:$C$37,2,FALSE)</f>
        <v>56.55</v>
      </c>
      <c r="D173">
        <f>VLOOKUP(B173,lat_long!$A$2:$C$37,3,FALSE)</f>
        <v>13.21666667</v>
      </c>
      <c r="E173" t="s">
        <v>88</v>
      </c>
      <c r="G173" t="b">
        <v>0</v>
      </c>
      <c r="H173" t="s">
        <v>103</v>
      </c>
      <c r="J173" t="s">
        <v>104</v>
      </c>
      <c r="K173" t="s">
        <v>105</v>
      </c>
      <c r="L173" t="s">
        <v>106</v>
      </c>
      <c r="M173" t="s">
        <v>107</v>
      </c>
      <c r="N173" t="s">
        <v>91</v>
      </c>
      <c r="O173" t="s">
        <v>92</v>
      </c>
      <c r="P173">
        <v>1863.3540370000001</v>
      </c>
      <c r="Q173">
        <v>7453.4161489999997</v>
      </c>
      <c r="T173">
        <v>931.6770186</v>
      </c>
      <c r="U173">
        <v>543.47826090000001</v>
      </c>
      <c r="X173" t="s">
        <v>109</v>
      </c>
      <c r="Y173">
        <v>4</v>
      </c>
      <c r="Z173">
        <v>4</v>
      </c>
      <c r="AA173" t="b">
        <v>0</v>
      </c>
      <c r="AD173">
        <v>7854</v>
      </c>
      <c r="AE173">
        <v>10</v>
      </c>
      <c r="AF173" t="s">
        <v>94</v>
      </c>
      <c r="AG173">
        <v>70</v>
      </c>
      <c r="AH173">
        <v>35</v>
      </c>
      <c r="AJ173">
        <v>365</v>
      </c>
      <c r="AM173">
        <v>0.40151515199999999</v>
      </c>
      <c r="AN173">
        <v>22.292100000000001</v>
      </c>
      <c r="AO173">
        <v>1.41</v>
      </c>
      <c r="AP173">
        <v>5</v>
      </c>
      <c r="AQ173">
        <v>10</v>
      </c>
      <c r="AR173">
        <v>50</v>
      </c>
      <c r="AS173">
        <v>40</v>
      </c>
      <c r="AT173">
        <v>4.5</v>
      </c>
      <c r="AU173">
        <v>5.27</v>
      </c>
      <c r="AV173">
        <v>56.55</v>
      </c>
      <c r="AW173">
        <v>13.21666667</v>
      </c>
      <c r="AX173" t="s">
        <v>206</v>
      </c>
      <c r="AY173" t="s">
        <v>207</v>
      </c>
      <c r="AZ173" t="b">
        <v>1</v>
      </c>
      <c r="BA173">
        <v>506.25</v>
      </c>
      <c r="BB173">
        <v>1150</v>
      </c>
      <c r="BC173">
        <v>7.5</v>
      </c>
      <c r="BD173">
        <v>4</v>
      </c>
      <c r="BE173" t="s">
        <v>112</v>
      </c>
      <c r="BF173">
        <v>7</v>
      </c>
      <c r="BG173">
        <v>861</v>
      </c>
      <c r="BH173">
        <v>60</v>
      </c>
      <c r="BI173">
        <v>25</v>
      </c>
      <c r="BJ173">
        <v>10</v>
      </c>
      <c r="BK173">
        <v>7.5</v>
      </c>
      <c r="BL173">
        <v>1150</v>
      </c>
      <c r="BM173" t="s">
        <v>104</v>
      </c>
      <c r="BN173">
        <v>7</v>
      </c>
      <c r="BO173">
        <v>86.1</v>
      </c>
      <c r="BP173">
        <v>23</v>
      </c>
      <c r="BQ173">
        <v>6367</v>
      </c>
      <c r="BR173">
        <v>2.167902126</v>
      </c>
      <c r="BS173" t="s">
        <v>97</v>
      </c>
      <c r="BT173" t="s">
        <v>113</v>
      </c>
      <c r="BV173" t="s">
        <v>114</v>
      </c>
      <c r="BW173" t="s">
        <v>103</v>
      </c>
      <c r="CB173" t="s">
        <v>100</v>
      </c>
      <c r="CC173" t="s">
        <v>103</v>
      </c>
      <c r="CD173" t="s">
        <v>103</v>
      </c>
      <c r="CE173">
        <v>0.3</v>
      </c>
      <c r="CF173">
        <v>1.5</v>
      </c>
      <c r="CG173">
        <v>0.9</v>
      </c>
      <c r="CH173">
        <v>0.2</v>
      </c>
      <c r="CI173">
        <v>4</v>
      </c>
      <c r="CJ173">
        <v>2.1</v>
      </c>
    </row>
    <row r="174" spans="1:88" x14ac:dyDescent="0.25">
      <c r="A174" t="s">
        <v>222</v>
      </c>
      <c r="B174" t="s">
        <v>223</v>
      </c>
      <c r="C174">
        <f>VLOOKUP(B174,lat_long!$A$2:$C$37,2,FALSE)</f>
        <v>56.55</v>
      </c>
      <c r="D174">
        <f>VLOOKUP(B174,lat_long!$A$2:$C$37,3,FALSE)</f>
        <v>13.21666667</v>
      </c>
      <c r="E174" t="s">
        <v>88</v>
      </c>
      <c r="G174" t="b">
        <v>0</v>
      </c>
      <c r="H174" t="s">
        <v>103</v>
      </c>
      <c r="J174" t="s">
        <v>104</v>
      </c>
      <c r="K174" t="s">
        <v>105</v>
      </c>
      <c r="L174" t="s">
        <v>210</v>
      </c>
      <c r="M174" t="s">
        <v>107</v>
      </c>
      <c r="N174" t="s">
        <v>91</v>
      </c>
      <c r="O174" t="s">
        <v>92</v>
      </c>
      <c r="P174">
        <v>3416.1490680000002</v>
      </c>
      <c r="Q174">
        <v>18322.981370000001</v>
      </c>
      <c r="T174">
        <v>1708.0745340000001</v>
      </c>
      <c r="U174">
        <v>1785.7142859999999</v>
      </c>
      <c r="X174" t="s">
        <v>109</v>
      </c>
      <c r="Y174">
        <v>4</v>
      </c>
      <c r="Z174">
        <v>4</v>
      </c>
      <c r="AA174" t="b">
        <v>0</v>
      </c>
      <c r="AD174">
        <v>7854</v>
      </c>
      <c r="AE174">
        <v>10</v>
      </c>
      <c r="AF174" t="s">
        <v>94</v>
      </c>
      <c r="AG174">
        <v>70</v>
      </c>
      <c r="AH174">
        <v>35</v>
      </c>
      <c r="AJ174">
        <v>730</v>
      </c>
      <c r="AM174">
        <v>0.40151515199999999</v>
      </c>
      <c r="AN174">
        <v>22.292100000000001</v>
      </c>
      <c r="AO174">
        <v>1.41</v>
      </c>
      <c r="AP174">
        <v>5</v>
      </c>
      <c r="AQ174">
        <v>10</v>
      </c>
      <c r="AR174">
        <v>50</v>
      </c>
      <c r="AS174">
        <v>40</v>
      </c>
      <c r="AT174">
        <v>4.5</v>
      </c>
      <c r="AU174">
        <v>5.27</v>
      </c>
      <c r="AV174">
        <v>56.55</v>
      </c>
      <c r="AW174">
        <v>13.21666667</v>
      </c>
      <c r="AX174" t="s">
        <v>206</v>
      </c>
      <c r="AY174" t="s">
        <v>207</v>
      </c>
      <c r="AZ174" t="b">
        <v>1</v>
      </c>
      <c r="BA174">
        <v>506.25</v>
      </c>
      <c r="BB174">
        <v>1150</v>
      </c>
      <c r="BC174">
        <v>7.5</v>
      </c>
      <c r="BD174">
        <v>4</v>
      </c>
      <c r="BE174" t="s">
        <v>112</v>
      </c>
      <c r="BF174">
        <v>7</v>
      </c>
      <c r="BG174">
        <v>861</v>
      </c>
      <c r="BH174">
        <v>60</v>
      </c>
      <c r="BI174">
        <v>25</v>
      </c>
      <c r="BJ174">
        <v>10</v>
      </c>
      <c r="BK174">
        <v>7.5</v>
      </c>
      <c r="BL174">
        <v>1150</v>
      </c>
      <c r="BM174" t="s">
        <v>104</v>
      </c>
      <c r="BN174">
        <v>7</v>
      </c>
      <c r="BO174">
        <v>86.1</v>
      </c>
      <c r="BP174">
        <v>23</v>
      </c>
      <c r="BQ174">
        <v>6367</v>
      </c>
      <c r="BR174">
        <v>2.167902126</v>
      </c>
      <c r="BS174" t="s">
        <v>97</v>
      </c>
      <c r="BT174" t="s">
        <v>113</v>
      </c>
      <c r="BV174" t="s">
        <v>114</v>
      </c>
      <c r="BW174" t="s">
        <v>103</v>
      </c>
      <c r="CB174" t="s">
        <v>100</v>
      </c>
      <c r="CC174" t="s">
        <v>103</v>
      </c>
      <c r="CD174" t="s">
        <v>103</v>
      </c>
      <c r="CE174">
        <v>0.3</v>
      </c>
      <c r="CF174">
        <v>1.5</v>
      </c>
      <c r="CG174">
        <v>0.9</v>
      </c>
      <c r="CH174">
        <v>0.2</v>
      </c>
      <c r="CI174">
        <v>4</v>
      </c>
      <c r="CJ174">
        <v>2.1</v>
      </c>
    </row>
    <row r="175" spans="1:88" x14ac:dyDescent="0.25">
      <c r="A175" t="s">
        <v>222</v>
      </c>
      <c r="B175" t="s">
        <v>223</v>
      </c>
      <c r="C175">
        <f>VLOOKUP(B175,lat_long!$A$2:$C$37,2,FALSE)</f>
        <v>56.55</v>
      </c>
      <c r="D175">
        <f>VLOOKUP(B175,lat_long!$A$2:$C$37,3,FALSE)</f>
        <v>13.21666667</v>
      </c>
      <c r="E175" t="s">
        <v>88</v>
      </c>
      <c r="G175" t="b">
        <v>0</v>
      </c>
      <c r="H175" t="s">
        <v>103</v>
      </c>
      <c r="J175" t="s">
        <v>104</v>
      </c>
      <c r="K175" t="s">
        <v>105</v>
      </c>
      <c r="L175" t="s">
        <v>210</v>
      </c>
      <c r="M175" t="s">
        <v>107</v>
      </c>
      <c r="N175" t="s">
        <v>91</v>
      </c>
      <c r="O175" t="s">
        <v>92</v>
      </c>
      <c r="P175">
        <v>3105.5900620000002</v>
      </c>
      <c r="Q175">
        <v>11645.962729999999</v>
      </c>
      <c r="T175">
        <v>1552.7950310000001</v>
      </c>
      <c r="U175">
        <v>698.75776399999995</v>
      </c>
      <c r="X175" t="s">
        <v>109</v>
      </c>
      <c r="Y175">
        <v>4</v>
      </c>
      <c r="Z175">
        <v>4</v>
      </c>
      <c r="AA175" t="b">
        <v>0</v>
      </c>
      <c r="AD175">
        <v>7854</v>
      </c>
      <c r="AE175">
        <v>10</v>
      </c>
      <c r="AF175" t="s">
        <v>94</v>
      </c>
      <c r="AG175">
        <v>70</v>
      </c>
      <c r="AH175">
        <v>35</v>
      </c>
      <c r="AJ175">
        <v>1095</v>
      </c>
      <c r="AM175">
        <v>0.40151515199999999</v>
      </c>
      <c r="AN175">
        <v>22.292100000000001</v>
      </c>
      <c r="AO175">
        <v>1.41</v>
      </c>
      <c r="AP175">
        <v>5</v>
      </c>
      <c r="AQ175">
        <v>10</v>
      </c>
      <c r="AR175">
        <v>50</v>
      </c>
      <c r="AS175">
        <v>40</v>
      </c>
      <c r="AT175">
        <v>4.5</v>
      </c>
      <c r="AU175">
        <v>5.27</v>
      </c>
      <c r="AV175">
        <v>56.55</v>
      </c>
      <c r="AW175">
        <v>13.21666667</v>
      </c>
      <c r="AX175" t="s">
        <v>206</v>
      </c>
      <c r="AY175" t="s">
        <v>207</v>
      </c>
      <c r="AZ175" t="b">
        <v>1</v>
      </c>
      <c r="BA175">
        <v>506.25</v>
      </c>
      <c r="BB175">
        <v>1150</v>
      </c>
      <c r="BC175">
        <v>7.5</v>
      </c>
      <c r="BD175">
        <v>4</v>
      </c>
      <c r="BE175" t="s">
        <v>112</v>
      </c>
      <c r="BF175">
        <v>7</v>
      </c>
      <c r="BG175">
        <v>861</v>
      </c>
      <c r="BH175">
        <v>60</v>
      </c>
      <c r="BI175">
        <v>25</v>
      </c>
      <c r="BJ175">
        <v>10</v>
      </c>
      <c r="BK175">
        <v>7.5</v>
      </c>
      <c r="BL175">
        <v>1150</v>
      </c>
      <c r="BM175" t="s">
        <v>104</v>
      </c>
      <c r="BN175">
        <v>7</v>
      </c>
      <c r="BO175">
        <v>86.1</v>
      </c>
      <c r="BP175">
        <v>23</v>
      </c>
      <c r="BQ175">
        <v>6367</v>
      </c>
      <c r="BR175">
        <v>2.167902126</v>
      </c>
      <c r="BS175" t="s">
        <v>97</v>
      </c>
      <c r="BT175" t="s">
        <v>113</v>
      </c>
      <c r="BV175" t="s">
        <v>114</v>
      </c>
      <c r="BW175" t="s">
        <v>103</v>
      </c>
      <c r="CB175" t="s">
        <v>100</v>
      </c>
      <c r="CC175" t="s">
        <v>103</v>
      </c>
      <c r="CD175" t="s">
        <v>103</v>
      </c>
      <c r="CE175">
        <v>0.3</v>
      </c>
      <c r="CF175">
        <v>1.5</v>
      </c>
      <c r="CG175">
        <v>0.9</v>
      </c>
      <c r="CH175">
        <v>0.2</v>
      </c>
      <c r="CI175">
        <v>4</v>
      </c>
      <c r="CJ175">
        <v>2.1</v>
      </c>
    </row>
    <row r="176" spans="1:88" x14ac:dyDescent="0.25">
      <c r="A176" t="s">
        <v>222</v>
      </c>
      <c r="B176" t="s">
        <v>223</v>
      </c>
      <c r="C176">
        <f>VLOOKUP(B176,lat_long!$A$2:$C$37,2,FALSE)</f>
        <v>56.55</v>
      </c>
      <c r="D176">
        <f>VLOOKUP(B176,lat_long!$A$2:$C$37,3,FALSE)</f>
        <v>13.21666667</v>
      </c>
      <c r="E176" t="s">
        <v>136</v>
      </c>
      <c r="F176" t="s">
        <v>137</v>
      </c>
      <c r="G176" t="b">
        <v>0</v>
      </c>
      <c r="H176" t="s">
        <v>103</v>
      </c>
      <c r="J176" t="s">
        <v>104</v>
      </c>
      <c r="K176" t="s">
        <v>105</v>
      </c>
      <c r="L176" t="s">
        <v>106</v>
      </c>
      <c r="M176" t="s">
        <v>107</v>
      </c>
      <c r="N176" t="s">
        <v>91</v>
      </c>
      <c r="O176" t="s">
        <v>92</v>
      </c>
      <c r="P176">
        <v>7.763239875</v>
      </c>
      <c r="Q176">
        <v>10.685358259999999</v>
      </c>
      <c r="T176">
        <v>0.74143302200000005</v>
      </c>
      <c r="U176">
        <v>0.82866043599999994</v>
      </c>
      <c r="X176" t="s">
        <v>109</v>
      </c>
      <c r="Y176">
        <v>4</v>
      </c>
      <c r="Z176">
        <v>4</v>
      </c>
      <c r="AA176" t="b">
        <v>1</v>
      </c>
      <c r="AB176" t="s">
        <v>127</v>
      </c>
      <c r="AC176" s="1">
        <v>6.0000000000000001E-3</v>
      </c>
      <c r="AD176">
        <v>7854</v>
      </c>
      <c r="AE176">
        <v>10</v>
      </c>
      <c r="AF176" t="s">
        <v>94</v>
      </c>
      <c r="AG176">
        <v>70</v>
      </c>
      <c r="AH176">
        <v>35</v>
      </c>
      <c r="AI176">
        <v>2190</v>
      </c>
      <c r="AM176">
        <v>0.40151515199999999</v>
      </c>
      <c r="AN176">
        <v>22.292100000000001</v>
      </c>
      <c r="AO176">
        <v>1.41</v>
      </c>
      <c r="AP176">
        <v>5</v>
      </c>
      <c r="AQ176">
        <v>10</v>
      </c>
      <c r="AR176">
        <v>50</v>
      </c>
      <c r="AS176">
        <v>40</v>
      </c>
      <c r="AT176">
        <v>4.5</v>
      </c>
      <c r="AU176">
        <v>5.27</v>
      </c>
      <c r="AV176">
        <v>56.55</v>
      </c>
      <c r="AW176">
        <v>13.21666667</v>
      </c>
      <c r="AX176" t="s">
        <v>206</v>
      </c>
      <c r="AY176" t="s">
        <v>207</v>
      </c>
      <c r="AZ176" t="b">
        <v>1</v>
      </c>
      <c r="BA176">
        <v>506.25</v>
      </c>
      <c r="BB176">
        <v>1150</v>
      </c>
      <c r="BC176">
        <v>7.5</v>
      </c>
      <c r="BD176">
        <v>4</v>
      </c>
      <c r="BE176" t="s">
        <v>112</v>
      </c>
      <c r="BF176">
        <v>7</v>
      </c>
      <c r="BG176">
        <v>861</v>
      </c>
      <c r="BH176">
        <v>60</v>
      </c>
      <c r="BI176">
        <v>25</v>
      </c>
      <c r="BJ176">
        <v>10</v>
      </c>
      <c r="BK176">
        <v>7.5</v>
      </c>
      <c r="BL176">
        <v>1150</v>
      </c>
      <c r="BM176" t="s">
        <v>104</v>
      </c>
      <c r="BN176">
        <v>7</v>
      </c>
      <c r="BO176">
        <v>86.1</v>
      </c>
      <c r="BP176">
        <v>23</v>
      </c>
      <c r="BQ176">
        <v>6367</v>
      </c>
      <c r="BR176">
        <v>2.167902126</v>
      </c>
      <c r="BS176" t="s">
        <v>97</v>
      </c>
      <c r="BT176" t="s">
        <v>113</v>
      </c>
      <c r="BV176" t="s">
        <v>114</v>
      </c>
      <c r="BW176" t="s">
        <v>103</v>
      </c>
      <c r="CB176" t="s">
        <v>100</v>
      </c>
      <c r="CC176" t="s">
        <v>103</v>
      </c>
      <c r="CD176" t="s">
        <v>103</v>
      </c>
      <c r="CE176">
        <v>0.3</v>
      </c>
      <c r="CF176">
        <v>1.5</v>
      </c>
      <c r="CG176">
        <v>0.9</v>
      </c>
      <c r="CH176">
        <v>0.2</v>
      </c>
      <c r="CI176">
        <v>4</v>
      </c>
      <c r="CJ176">
        <v>2.1</v>
      </c>
    </row>
    <row r="177" spans="1:88" x14ac:dyDescent="0.25">
      <c r="A177" t="s">
        <v>222</v>
      </c>
      <c r="B177" t="s">
        <v>223</v>
      </c>
      <c r="C177">
        <f>VLOOKUP(B177,lat_long!$A$2:$C$37,2,FALSE)</f>
        <v>56.55</v>
      </c>
      <c r="D177">
        <f>VLOOKUP(B177,lat_long!$A$2:$C$37,3,FALSE)</f>
        <v>13.21666667</v>
      </c>
      <c r="E177" t="s">
        <v>136</v>
      </c>
      <c r="F177" t="s">
        <v>137</v>
      </c>
      <c r="G177" t="b">
        <v>0</v>
      </c>
      <c r="H177" t="s">
        <v>103</v>
      </c>
      <c r="J177" t="s">
        <v>104</v>
      </c>
      <c r="K177" t="s">
        <v>105</v>
      </c>
      <c r="L177" t="s">
        <v>106</v>
      </c>
      <c r="M177" t="s">
        <v>107</v>
      </c>
      <c r="N177" t="s">
        <v>91</v>
      </c>
      <c r="O177" t="s">
        <v>92</v>
      </c>
      <c r="P177">
        <v>7.0218068540000003</v>
      </c>
      <c r="Q177">
        <v>8.7227414329999995</v>
      </c>
      <c r="T177">
        <v>0.65420560699999997</v>
      </c>
      <c r="U177">
        <v>0.47975077900000002</v>
      </c>
      <c r="X177" t="s">
        <v>109</v>
      </c>
      <c r="Y177">
        <v>4</v>
      </c>
      <c r="Z177">
        <v>4</v>
      </c>
      <c r="AA177" t="b">
        <v>1</v>
      </c>
      <c r="AB177" t="s">
        <v>225</v>
      </c>
      <c r="AC177" s="1">
        <v>8.8999999999999996E-2</v>
      </c>
      <c r="AD177">
        <v>7854</v>
      </c>
      <c r="AE177">
        <v>10</v>
      </c>
      <c r="AF177" t="s">
        <v>94</v>
      </c>
      <c r="AG177">
        <v>70</v>
      </c>
      <c r="AH177">
        <v>35</v>
      </c>
      <c r="AI177">
        <v>2555</v>
      </c>
      <c r="AM177">
        <v>0.40151515199999999</v>
      </c>
      <c r="AN177">
        <v>22.292100000000001</v>
      </c>
      <c r="AO177">
        <v>1.41</v>
      </c>
      <c r="AP177">
        <v>5</v>
      </c>
      <c r="AQ177">
        <v>10</v>
      </c>
      <c r="AR177">
        <v>50</v>
      </c>
      <c r="AS177">
        <v>40</v>
      </c>
      <c r="AT177">
        <v>4.5</v>
      </c>
      <c r="AU177">
        <v>5.27</v>
      </c>
      <c r="AV177">
        <v>56.55</v>
      </c>
      <c r="AW177">
        <v>13.21666667</v>
      </c>
      <c r="AX177" t="s">
        <v>206</v>
      </c>
      <c r="AY177" t="s">
        <v>207</v>
      </c>
      <c r="AZ177" t="b">
        <v>1</v>
      </c>
      <c r="BA177">
        <v>506.25</v>
      </c>
      <c r="BB177">
        <v>1150</v>
      </c>
      <c r="BC177">
        <v>7.5</v>
      </c>
      <c r="BD177">
        <v>4</v>
      </c>
      <c r="BE177" t="s">
        <v>112</v>
      </c>
      <c r="BF177">
        <v>7</v>
      </c>
      <c r="BG177">
        <v>861</v>
      </c>
      <c r="BH177">
        <v>60</v>
      </c>
      <c r="BI177">
        <v>25</v>
      </c>
      <c r="BJ177">
        <v>10</v>
      </c>
      <c r="BK177">
        <v>7.5</v>
      </c>
      <c r="BL177">
        <v>1150</v>
      </c>
      <c r="BM177" t="s">
        <v>104</v>
      </c>
      <c r="BN177">
        <v>7</v>
      </c>
      <c r="BO177">
        <v>86.1</v>
      </c>
      <c r="BP177">
        <v>23</v>
      </c>
      <c r="BQ177">
        <v>6367</v>
      </c>
      <c r="BR177">
        <v>2.167902126</v>
      </c>
      <c r="BS177" t="s">
        <v>97</v>
      </c>
      <c r="BT177" t="s">
        <v>113</v>
      </c>
      <c r="BV177" t="s">
        <v>114</v>
      </c>
      <c r="BW177" t="s">
        <v>103</v>
      </c>
      <c r="CB177" t="s">
        <v>100</v>
      </c>
      <c r="CC177" t="s">
        <v>103</v>
      </c>
      <c r="CD177" t="s">
        <v>103</v>
      </c>
      <c r="CE177">
        <v>0.3</v>
      </c>
      <c r="CF177">
        <v>1.5</v>
      </c>
      <c r="CG177">
        <v>0.9</v>
      </c>
      <c r="CH177">
        <v>0.2</v>
      </c>
      <c r="CI177">
        <v>4</v>
      </c>
      <c r="CJ177">
        <v>2.1</v>
      </c>
    </row>
    <row r="178" spans="1:88" x14ac:dyDescent="0.25">
      <c r="A178" t="s">
        <v>222</v>
      </c>
      <c r="B178" t="s">
        <v>223</v>
      </c>
      <c r="C178">
        <f>VLOOKUP(B178,lat_long!$A$2:$C$37,2,FALSE)</f>
        <v>56.55</v>
      </c>
      <c r="D178">
        <f>VLOOKUP(B178,lat_long!$A$2:$C$37,3,FALSE)</f>
        <v>13.21666667</v>
      </c>
      <c r="E178" t="s">
        <v>136</v>
      </c>
      <c r="F178" t="s">
        <v>137</v>
      </c>
      <c r="G178" t="b">
        <v>0</v>
      </c>
      <c r="H178" t="s">
        <v>103</v>
      </c>
      <c r="J178" t="s">
        <v>104</v>
      </c>
      <c r="K178" t="s">
        <v>105</v>
      </c>
      <c r="L178" t="s">
        <v>210</v>
      </c>
      <c r="M178" t="s">
        <v>107</v>
      </c>
      <c r="N178" t="s">
        <v>91</v>
      </c>
      <c r="O178" t="s">
        <v>92</v>
      </c>
      <c r="P178">
        <v>6.4984423680000001</v>
      </c>
      <c r="Q178">
        <v>8.7227414329999995</v>
      </c>
      <c r="T178">
        <v>0.65420560699999997</v>
      </c>
      <c r="U178">
        <v>0.69781931500000005</v>
      </c>
      <c r="X178" t="s">
        <v>109</v>
      </c>
      <c r="Y178">
        <v>4</v>
      </c>
      <c r="Z178">
        <v>4</v>
      </c>
      <c r="AA178" t="b">
        <v>1</v>
      </c>
      <c r="AB178" t="s">
        <v>127</v>
      </c>
      <c r="AC178" s="1">
        <v>3.3000000000000002E-2</v>
      </c>
      <c r="AD178">
        <v>7854</v>
      </c>
      <c r="AE178">
        <v>10</v>
      </c>
      <c r="AF178" t="s">
        <v>94</v>
      </c>
      <c r="AG178">
        <v>70</v>
      </c>
      <c r="AH178">
        <v>35</v>
      </c>
      <c r="AI178">
        <v>2920</v>
      </c>
      <c r="AM178">
        <v>0.40151515199999999</v>
      </c>
      <c r="AN178">
        <v>22.292100000000001</v>
      </c>
      <c r="AO178">
        <v>1.41</v>
      </c>
      <c r="AP178">
        <v>5</v>
      </c>
      <c r="AQ178">
        <v>10</v>
      </c>
      <c r="AR178">
        <v>50</v>
      </c>
      <c r="AS178">
        <v>40</v>
      </c>
      <c r="AT178">
        <v>4.5</v>
      </c>
      <c r="AU178">
        <v>5.27</v>
      </c>
      <c r="AV178">
        <v>56.55</v>
      </c>
      <c r="AW178">
        <v>13.21666667</v>
      </c>
      <c r="AX178" t="s">
        <v>206</v>
      </c>
      <c r="AY178" t="s">
        <v>207</v>
      </c>
      <c r="AZ178" t="b">
        <v>1</v>
      </c>
      <c r="BA178">
        <v>506.25</v>
      </c>
      <c r="BB178">
        <v>1150</v>
      </c>
      <c r="BC178">
        <v>7.5</v>
      </c>
      <c r="BD178">
        <v>4</v>
      </c>
      <c r="BE178" t="s">
        <v>112</v>
      </c>
      <c r="BF178">
        <v>7</v>
      </c>
      <c r="BG178">
        <v>861</v>
      </c>
      <c r="BH178">
        <v>60</v>
      </c>
      <c r="BI178">
        <v>25</v>
      </c>
      <c r="BJ178">
        <v>10</v>
      </c>
      <c r="BK178">
        <v>7.5</v>
      </c>
      <c r="BL178">
        <v>1150</v>
      </c>
      <c r="BM178" t="s">
        <v>104</v>
      </c>
      <c r="BN178">
        <v>7</v>
      </c>
      <c r="BO178">
        <v>86.1</v>
      </c>
      <c r="BP178">
        <v>23</v>
      </c>
      <c r="BQ178">
        <v>6367</v>
      </c>
      <c r="BR178">
        <v>2.167902126</v>
      </c>
      <c r="BS178" t="s">
        <v>97</v>
      </c>
      <c r="BT178" t="s">
        <v>113</v>
      </c>
      <c r="BV178" t="s">
        <v>114</v>
      </c>
      <c r="BW178" t="s">
        <v>103</v>
      </c>
      <c r="CB178" t="s">
        <v>100</v>
      </c>
      <c r="CC178" t="s">
        <v>103</v>
      </c>
      <c r="CD178" t="s">
        <v>103</v>
      </c>
      <c r="CE178">
        <v>0.3</v>
      </c>
      <c r="CF178">
        <v>1.5</v>
      </c>
      <c r="CG178">
        <v>0.9</v>
      </c>
      <c r="CH178">
        <v>0.2</v>
      </c>
      <c r="CI178">
        <v>4</v>
      </c>
      <c r="CJ178">
        <v>2.1</v>
      </c>
    </row>
    <row r="179" spans="1:88" x14ac:dyDescent="0.25">
      <c r="A179" t="s">
        <v>222</v>
      </c>
      <c r="B179" t="s">
        <v>223</v>
      </c>
      <c r="C179">
        <f>VLOOKUP(B179,lat_long!$A$2:$C$37,2,FALSE)</f>
        <v>56.55</v>
      </c>
      <c r="D179">
        <f>VLOOKUP(B179,lat_long!$A$2:$C$37,3,FALSE)</f>
        <v>13.21666667</v>
      </c>
      <c r="E179" t="s">
        <v>136</v>
      </c>
      <c r="F179" t="s">
        <v>137</v>
      </c>
      <c r="G179" t="b">
        <v>0</v>
      </c>
      <c r="H179" t="s">
        <v>103</v>
      </c>
      <c r="J179" t="s">
        <v>104</v>
      </c>
      <c r="K179" t="s">
        <v>105</v>
      </c>
      <c r="L179" t="s">
        <v>210</v>
      </c>
      <c r="M179" t="s">
        <v>107</v>
      </c>
      <c r="N179" t="s">
        <v>91</v>
      </c>
      <c r="O179" t="s">
        <v>92</v>
      </c>
      <c r="P179">
        <v>6.5420560749999996</v>
      </c>
      <c r="Q179">
        <v>9.3333333330000006</v>
      </c>
      <c r="T179">
        <v>0.82866043599999994</v>
      </c>
      <c r="U179">
        <v>0.30529594999999998</v>
      </c>
      <c r="X179" t="s">
        <v>109</v>
      </c>
      <c r="Y179">
        <v>4</v>
      </c>
      <c r="Z179">
        <v>4</v>
      </c>
      <c r="AA179" t="b">
        <v>1</v>
      </c>
      <c r="AB179" t="s">
        <v>127</v>
      </c>
      <c r="AC179" s="1">
        <v>1.0999999999999999E-2</v>
      </c>
      <c r="AD179">
        <v>7854</v>
      </c>
      <c r="AE179">
        <v>10</v>
      </c>
      <c r="AF179" t="s">
        <v>94</v>
      </c>
      <c r="AG179">
        <v>70</v>
      </c>
      <c r="AH179">
        <v>35</v>
      </c>
      <c r="AI179">
        <v>3285</v>
      </c>
      <c r="AM179">
        <v>0.40151515199999999</v>
      </c>
      <c r="AN179">
        <v>22.292100000000001</v>
      </c>
      <c r="AO179">
        <v>1.41</v>
      </c>
      <c r="AP179">
        <v>5</v>
      </c>
      <c r="AQ179">
        <v>10</v>
      </c>
      <c r="AR179">
        <v>50</v>
      </c>
      <c r="AS179">
        <v>40</v>
      </c>
      <c r="AT179">
        <v>4.5</v>
      </c>
      <c r="AU179">
        <v>5.27</v>
      </c>
      <c r="AV179">
        <v>56.55</v>
      </c>
      <c r="AW179">
        <v>13.21666667</v>
      </c>
      <c r="AX179" t="s">
        <v>206</v>
      </c>
      <c r="AY179" t="s">
        <v>207</v>
      </c>
      <c r="AZ179" t="b">
        <v>1</v>
      </c>
      <c r="BA179">
        <v>506.25</v>
      </c>
      <c r="BB179">
        <v>1150</v>
      </c>
      <c r="BC179">
        <v>7.5</v>
      </c>
      <c r="BD179">
        <v>4</v>
      </c>
      <c r="BE179" t="s">
        <v>112</v>
      </c>
      <c r="BF179">
        <v>7</v>
      </c>
      <c r="BG179">
        <v>861</v>
      </c>
      <c r="BH179">
        <v>60</v>
      </c>
      <c r="BI179">
        <v>25</v>
      </c>
      <c r="BJ179">
        <v>10</v>
      </c>
      <c r="BK179">
        <v>7.5</v>
      </c>
      <c r="BL179">
        <v>1150</v>
      </c>
      <c r="BM179" t="s">
        <v>104</v>
      </c>
      <c r="BN179">
        <v>7</v>
      </c>
      <c r="BO179">
        <v>86.1</v>
      </c>
      <c r="BP179">
        <v>23</v>
      </c>
      <c r="BQ179">
        <v>6367</v>
      </c>
      <c r="BR179">
        <v>2.167902126</v>
      </c>
      <c r="BS179" t="s">
        <v>97</v>
      </c>
      <c r="BT179" t="s">
        <v>113</v>
      </c>
      <c r="BV179" t="s">
        <v>114</v>
      </c>
      <c r="BW179" t="s">
        <v>103</v>
      </c>
      <c r="CB179" t="s">
        <v>100</v>
      </c>
      <c r="CC179" t="s">
        <v>103</v>
      </c>
      <c r="CD179" t="s">
        <v>103</v>
      </c>
      <c r="CE179">
        <v>0.3</v>
      </c>
      <c r="CF179">
        <v>1.5</v>
      </c>
      <c r="CG179">
        <v>0.9</v>
      </c>
      <c r="CH179">
        <v>0.2</v>
      </c>
      <c r="CI179">
        <v>4</v>
      </c>
      <c r="CJ179">
        <v>2.1</v>
      </c>
    </row>
    <row r="180" spans="1:88" x14ac:dyDescent="0.25">
      <c r="A180" t="s">
        <v>222</v>
      </c>
      <c r="B180" t="s">
        <v>223</v>
      </c>
      <c r="C180">
        <f>VLOOKUP(B180,lat_long!$A$2:$C$37,2,FALSE)</f>
        <v>56.55</v>
      </c>
      <c r="D180">
        <f>VLOOKUP(B180,lat_long!$A$2:$C$37,3,FALSE)</f>
        <v>13.21666667</v>
      </c>
      <c r="E180" t="s">
        <v>136</v>
      </c>
      <c r="F180" t="s">
        <v>137</v>
      </c>
      <c r="G180" t="b">
        <v>0</v>
      </c>
      <c r="H180" t="s">
        <v>103</v>
      </c>
      <c r="J180" t="s">
        <v>104</v>
      </c>
      <c r="K180" t="s">
        <v>105</v>
      </c>
      <c r="L180" t="s">
        <v>106</v>
      </c>
      <c r="M180" t="s">
        <v>107</v>
      </c>
      <c r="N180" t="s">
        <v>91</v>
      </c>
      <c r="O180" t="s">
        <v>92</v>
      </c>
      <c r="P180">
        <v>9.5514018689999993</v>
      </c>
      <c r="Q180">
        <v>8.7227414329999995</v>
      </c>
      <c r="T180">
        <v>0.26168224299999998</v>
      </c>
      <c r="U180">
        <v>0.47975077900000002</v>
      </c>
      <c r="X180" t="s">
        <v>109</v>
      </c>
      <c r="Y180">
        <v>4</v>
      </c>
      <c r="Z180">
        <v>4</v>
      </c>
      <c r="AA180" t="b">
        <v>0</v>
      </c>
      <c r="AD180">
        <v>7854</v>
      </c>
      <c r="AE180">
        <v>10</v>
      </c>
      <c r="AF180" t="s">
        <v>94</v>
      </c>
      <c r="AG180">
        <v>70</v>
      </c>
      <c r="AH180">
        <v>35</v>
      </c>
      <c r="AJ180">
        <v>365</v>
      </c>
      <c r="AM180">
        <v>0.40151515199999999</v>
      </c>
      <c r="AN180">
        <v>22.292100000000001</v>
      </c>
      <c r="AO180">
        <v>1.41</v>
      </c>
      <c r="AP180">
        <v>5</v>
      </c>
      <c r="AQ180">
        <v>10</v>
      </c>
      <c r="AR180">
        <v>50</v>
      </c>
      <c r="AS180">
        <v>40</v>
      </c>
      <c r="AT180">
        <v>4.5</v>
      </c>
      <c r="AU180">
        <v>5.27</v>
      </c>
      <c r="AV180">
        <v>56.55</v>
      </c>
      <c r="AW180">
        <v>13.21666667</v>
      </c>
      <c r="AX180" t="s">
        <v>206</v>
      </c>
      <c r="AY180" t="s">
        <v>207</v>
      </c>
      <c r="AZ180" t="b">
        <v>1</v>
      </c>
      <c r="BA180">
        <v>506.25</v>
      </c>
      <c r="BB180">
        <v>1150</v>
      </c>
      <c r="BC180">
        <v>7.5</v>
      </c>
      <c r="BD180">
        <v>4</v>
      </c>
      <c r="BE180" t="s">
        <v>112</v>
      </c>
      <c r="BF180">
        <v>7</v>
      </c>
      <c r="BG180">
        <v>861</v>
      </c>
      <c r="BH180">
        <v>60</v>
      </c>
      <c r="BI180">
        <v>25</v>
      </c>
      <c r="BJ180">
        <v>10</v>
      </c>
      <c r="BK180">
        <v>7.5</v>
      </c>
      <c r="BL180">
        <v>1150</v>
      </c>
      <c r="BM180" t="s">
        <v>104</v>
      </c>
      <c r="BN180">
        <v>7</v>
      </c>
      <c r="BO180">
        <v>86.1</v>
      </c>
      <c r="BP180">
        <v>23</v>
      </c>
      <c r="BQ180">
        <v>6367</v>
      </c>
      <c r="BR180">
        <v>2.167902126</v>
      </c>
      <c r="BS180" t="s">
        <v>97</v>
      </c>
      <c r="BT180" t="s">
        <v>113</v>
      </c>
      <c r="BV180" t="s">
        <v>114</v>
      </c>
      <c r="BW180" t="s">
        <v>103</v>
      </c>
      <c r="CB180" t="s">
        <v>100</v>
      </c>
      <c r="CC180" t="s">
        <v>103</v>
      </c>
      <c r="CD180" t="s">
        <v>103</v>
      </c>
      <c r="CE180">
        <v>0.3</v>
      </c>
      <c r="CF180">
        <v>1.5</v>
      </c>
      <c r="CG180">
        <v>0.9</v>
      </c>
      <c r="CH180">
        <v>0.2</v>
      </c>
      <c r="CI180">
        <v>4</v>
      </c>
      <c r="CJ180">
        <v>2.1</v>
      </c>
    </row>
    <row r="181" spans="1:88" x14ac:dyDescent="0.25">
      <c r="A181" t="s">
        <v>222</v>
      </c>
      <c r="B181" t="s">
        <v>223</v>
      </c>
      <c r="C181">
        <f>VLOOKUP(B181,lat_long!$A$2:$C$37,2,FALSE)</f>
        <v>56.55</v>
      </c>
      <c r="D181">
        <f>VLOOKUP(B181,lat_long!$A$2:$C$37,3,FALSE)</f>
        <v>13.21666667</v>
      </c>
      <c r="E181" t="s">
        <v>136</v>
      </c>
      <c r="F181" t="s">
        <v>137</v>
      </c>
      <c r="G181" t="b">
        <v>0</v>
      </c>
      <c r="H181" t="s">
        <v>103</v>
      </c>
      <c r="J181" t="s">
        <v>104</v>
      </c>
      <c r="K181" t="s">
        <v>105</v>
      </c>
      <c r="L181" t="s">
        <v>210</v>
      </c>
      <c r="M181" t="s">
        <v>107</v>
      </c>
      <c r="N181" t="s">
        <v>91</v>
      </c>
      <c r="O181" t="s">
        <v>92</v>
      </c>
      <c r="P181">
        <v>8.7227414329999995</v>
      </c>
      <c r="Q181">
        <v>8.7227414329999995</v>
      </c>
      <c r="T181">
        <v>0.61059189999999997</v>
      </c>
      <c r="U181">
        <v>0.69781931500000005</v>
      </c>
      <c r="X181" t="s">
        <v>109</v>
      </c>
      <c r="Y181">
        <v>4</v>
      </c>
      <c r="Z181">
        <v>4</v>
      </c>
      <c r="AA181" t="b">
        <v>0</v>
      </c>
      <c r="AD181">
        <v>7854</v>
      </c>
      <c r="AE181">
        <v>10</v>
      </c>
      <c r="AF181" t="s">
        <v>94</v>
      </c>
      <c r="AG181">
        <v>70</v>
      </c>
      <c r="AH181">
        <v>35</v>
      </c>
      <c r="AJ181">
        <v>730</v>
      </c>
      <c r="AM181">
        <v>0.40151515199999999</v>
      </c>
      <c r="AN181">
        <v>22.292100000000001</v>
      </c>
      <c r="AO181">
        <v>1.41</v>
      </c>
      <c r="AP181">
        <v>5</v>
      </c>
      <c r="AQ181">
        <v>10</v>
      </c>
      <c r="AR181">
        <v>50</v>
      </c>
      <c r="AS181">
        <v>40</v>
      </c>
      <c r="AT181">
        <v>4.5</v>
      </c>
      <c r="AU181">
        <v>5.27</v>
      </c>
      <c r="AV181">
        <v>56.55</v>
      </c>
      <c r="AW181">
        <v>13.21666667</v>
      </c>
      <c r="AX181" t="s">
        <v>206</v>
      </c>
      <c r="AY181" t="s">
        <v>207</v>
      </c>
      <c r="AZ181" t="b">
        <v>1</v>
      </c>
      <c r="BA181">
        <v>506.25</v>
      </c>
      <c r="BB181">
        <v>1150</v>
      </c>
      <c r="BC181">
        <v>7.5</v>
      </c>
      <c r="BD181">
        <v>4</v>
      </c>
      <c r="BE181" t="s">
        <v>112</v>
      </c>
      <c r="BF181">
        <v>7</v>
      </c>
      <c r="BG181">
        <v>861</v>
      </c>
      <c r="BH181">
        <v>60</v>
      </c>
      <c r="BI181">
        <v>25</v>
      </c>
      <c r="BJ181">
        <v>10</v>
      </c>
      <c r="BK181">
        <v>7.5</v>
      </c>
      <c r="BL181">
        <v>1150</v>
      </c>
      <c r="BM181" t="s">
        <v>104</v>
      </c>
      <c r="BN181">
        <v>7</v>
      </c>
      <c r="BO181">
        <v>86.1</v>
      </c>
      <c r="BP181">
        <v>23</v>
      </c>
      <c r="BQ181">
        <v>6367</v>
      </c>
      <c r="BR181">
        <v>2.167902126</v>
      </c>
      <c r="BS181" t="s">
        <v>97</v>
      </c>
      <c r="BT181" t="s">
        <v>113</v>
      </c>
      <c r="BV181" t="s">
        <v>114</v>
      </c>
      <c r="BW181" t="s">
        <v>103</v>
      </c>
      <c r="CB181" t="s">
        <v>100</v>
      </c>
      <c r="CC181" t="s">
        <v>103</v>
      </c>
      <c r="CD181" t="s">
        <v>103</v>
      </c>
      <c r="CE181">
        <v>0.3</v>
      </c>
      <c r="CF181">
        <v>1.5</v>
      </c>
      <c r="CG181">
        <v>0.9</v>
      </c>
      <c r="CH181">
        <v>0.2</v>
      </c>
      <c r="CI181">
        <v>4</v>
      </c>
      <c r="CJ181">
        <v>2.1</v>
      </c>
    </row>
    <row r="182" spans="1:88" x14ac:dyDescent="0.25">
      <c r="A182" t="s">
        <v>222</v>
      </c>
      <c r="B182" t="s">
        <v>223</v>
      </c>
      <c r="C182">
        <f>VLOOKUP(B182,lat_long!$A$2:$C$37,2,FALSE)</f>
        <v>56.55</v>
      </c>
      <c r="D182">
        <f>VLOOKUP(B182,lat_long!$A$2:$C$37,3,FALSE)</f>
        <v>13.21666667</v>
      </c>
      <c r="E182" t="s">
        <v>136</v>
      </c>
      <c r="F182" t="s">
        <v>137</v>
      </c>
      <c r="G182" t="b">
        <v>0</v>
      </c>
      <c r="H182" t="s">
        <v>103</v>
      </c>
      <c r="J182" t="s">
        <v>104</v>
      </c>
      <c r="K182" t="s">
        <v>105</v>
      </c>
      <c r="L182" t="s">
        <v>210</v>
      </c>
      <c r="M182" t="s">
        <v>107</v>
      </c>
      <c r="N182" t="s">
        <v>91</v>
      </c>
      <c r="O182" t="s">
        <v>92</v>
      </c>
      <c r="P182">
        <v>8.4610591900000003</v>
      </c>
      <c r="Q182">
        <v>9.3333333330000006</v>
      </c>
      <c r="T182">
        <v>1.1775700929999999</v>
      </c>
      <c r="U182">
        <v>0.30529594999999998</v>
      </c>
      <c r="X182" t="s">
        <v>109</v>
      </c>
      <c r="Y182">
        <v>4</v>
      </c>
      <c r="Z182">
        <v>4</v>
      </c>
      <c r="AA182" t="b">
        <v>0</v>
      </c>
      <c r="AD182">
        <v>7854</v>
      </c>
      <c r="AE182">
        <v>10</v>
      </c>
      <c r="AF182" t="s">
        <v>94</v>
      </c>
      <c r="AG182">
        <v>70</v>
      </c>
      <c r="AH182">
        <v>35</v>
      </c>
      <c r="AJ182">
        <v>1095</v>
      </c>
      <c r="AM182">
        <v>0.40151515199999999</v>
      </c>
      <c r="AN182">
        <v>22.292100000000001</v>
      </c>
      <c r="AO182">
        <v>1.41</v>
      </c>
      <c r="AP182">
        <v>5</v>
      </c>
      <c r="AQ182">
        <v>10</v>
      </c>
      <c r="AR182">
        <v>50</v>
      </c>
      <c r="AS182">
        <v>40</v>
      </c>
      <c r="AT182">
        <v>4.5</v>
      </c>
      <c r="AU182">
        <v>5.27</v>
      </c>
      <c r="AV182">
        <v>56.55</v>
      </c>
      <c r="AW182">
        <v>13.21666667</v>
      </c>
      <c r="AX182" t="s">
        <v>206</v>
      </c>
      <c r="AY182" t="s">
        <v>207</v>
      </c>
      <c r="AZ182" t="b">
        <v>1</v>
      </c>
      <c r="BA182">
        <v>506.25</v>
      </c>
      <c r="BB182">
        <v>1150</v>
      </c>
      <c r="BC182">
        <v>7.5</v>
      </c>
      <c r="BD182">
        <v>4</v>
      </c>
      <c r="BE182" t="s">
        <v>112</v>
      </c>
      <c r="BF182">
        <v>7</v>
      </c>
      <c r="BG182">
        <v>861</v>
      </c>
      <c r="BH182">
        <v>60</v>
      </c>
      <c r="BI182">
        <v>25</v>
      </c>
      <c r="BJ182">
        <v>10</v>
      </c>
      <c r="BK182">
        <v>7.5</v>
      </c>
      <c r="BL182">
        <v>1150</v>
      </c>
      <c r="BM182" t="s">
        <v>104</v>
      </c>
      <c r="BN182">
        <v>7</v>
      </c>
      <c r="BO182">
        <v>86.1</v>
      </c>
      <c r="BP182">
        <v>23</v>
      </c>
      <c r="BQ182">
        <v>6367</v>
      </c>
      <c r="BR182">
        <v>2.167902126</v>
      </c>
      <c r="BS182" t="s">
        <v>97</v>
      </c>
      <c r="BT182" t="s">
        <v>113</v>
      </c>
      <c r="BV182" t="s">
        <v>114</v>
      </c>
      <c r="BW182" t="s">
        <v>103</v>
      </c>
      <c r="CB182" t="s">
        <v>100</v>
      </c>
      <c r="CC182" t="s">
        <v>103</v>
      </c>
      <c r="CD182" t="s">
        <v>103</v>
      </c>
      <c r="CE182">
        <v>0.3</v>
      </c>
      <c r="CF182">
        <v>1.5</v>
      </c>
      <c r="CG182">
        <v>0.9</v>
      </c>
      <c r="CH182">
        <v>0.2</v>
      </c>
      <c r="CI182">
        <v>4</v>
      </c>
      <c r="CJ182">
        <v>2.1</v>
      </c>
    </row>
    <row r="183" spans="1:88" x14ac:dyDescent="0.25">
      <c r="A183" t="s">
        <v>222</v>
      </c>
      <c r="B183" t="s">
        <v>223</v>
      </c>
      <c r="C183">
        <f>VLOOKUP(B183,lat_long!$A$2:$C$37,2,FALSE)</f>
        <v>56.55</v>
      </c>
      <c r="D183">
        <f>VLOOKUP(B183,lat_long!$A$2:$C$37,3,FALSE)</f>
        <v>13.21666667</v>
      </c>
      <c r="E183" t="s">
        <v>136</v>
      </c>
      <c r="F183" t="s">
        <v>166</v>
      </c>
      <c r="G183" t="b">
        <v>0</v>
      </c>
      <c r="H183" t="s">
        <v>103</v>
      </c>
      <c r="J183" t="s">
        <v>104</v>
      </c>
      <c r="K183" t="s">
        <v>105</v>
      </c>
      <c r="L183" t="s">
        <v>106</v>
      </c>
      <c r="M183" t="s">
        <v>107</v>
      </c>
      <c r="N183" t="s">
        <v>91</v>
      </c>
      <c r="O183" t="s">
        <v>92</v>
      </c>
      <c r="P183">
        <v>1.6</v>
      </c>
      <c r="Q183">
        <v>1.51</v>
      </c>
      <c r="T183">
        <v>0.08</v>
      </c>
      <c r="U183">
        <v>0.02</v>
      </c>
      <c r="X183" t="s">
        <v>109</v>
      </c>
      <c r="Y183">
        <v>4</v>
      </c>
      <c r="Z183">
        <v>4</v>
      </c>
      <c r="AA183" t="b">
        <v>0</v>
      </c>
      <c r="AD183">
        <v>7854</v>
      </c>
      <c r="AE183">
        <v>10</v>
      </c>
      <c r="AF183" t="s">
        <v>94</v>
      </c>
      <c r="AG183">
        <v>70</v>
      </c>
      <c r="AH183">
        <v>35</v>
      </c>
      <c r="AI183">
        <v>2555</v>
      </c>
      <c r="AM183">
        <v>0.40151515199999999</v>
      </c>
      <c r="AN183">
        <v>22.292100000000001</v>
      </c>
      <c r="AO183">
        <v>1.41</v>
      </c>
      <c r="AP183">
        <v>5</v>
      </c>
      <c r="AQ183">
        <v>10</v>
      </c>
      <c r="AR183">
        <v>50</v>
      </c>
      <c r="AS183">
        <v>40</v>
      </c>
      <c r="AT183">
        <v>4.5</v>
      </c>
      <c r="AU183">
        <v>5.27</v>
      </c>
      <c r="AV183">
        <v>56.55</v>
      </c>
      <c r="AW183">
        <v>13.21666667</v>
      </c>
      <c r="AX183" t="s">
        <v>206</v>
      </c>
      <c r="AY183" t="s">
        <v>207</v>
      </c>
      <c r="AZ183" t="b">
        <v>1</v>
      </c>
      <c r="BA183">
        <v>506.25</v>
      </c>
      <c r="BB183">
        <v>1150</v>
      </c>
      <c r="BC183">
        <v>7.5</v>
      </c>
      <c r="BD183">
        <v>4</v>
      </c>
      <c r="BE183" t="s">
        <v>112</v>
      </c>
      <c r="BF183">
        <v>7</v>
      </c>
      <c r="BG183">
        <v>861</v>
      </c>
      <c r="BH183">
        <v>60</v>
      </c>
      <c r="BI183">
        <v>25</v>
      </c>
      <c r="BJ183">
        <v>10</v>
      </c>
      <c r="BK183">
        <v>7.5</v>
      </c>
      <c r="BL183">
        <v>1150</v>
      </c>
      <c r="BM183" t="s">
        <v>104</v>
      </c>
      <c r="BN183">
        <v>7</v>
      </c>
      <c r="BO183">
        <v>86.1</v>
      </c>
      <c r="BP183">
        <v>23</v>
      </c>
      <c r="BQ183">
        <v>6367</v>
      </c>
      <c r="BR183">
        <v>2.167902126</v>
      </c>
      <c r="BS183" t="s">
        <v>97</v>
      </c>
      <c r="BT183" t="s">
        <v>113</v>
      </c>
      <c r="BV183" t="s">
        <v>114</v>
      </c>
      <c r="BW183" t="s">
        <v>103</v>
      </c>
      <c r="CB183" t="s">
        <v>100</v>
      </c>
      <c r="CC183" t="s">
        <v>103</v>
      </c>
      <c r="CD183" t="s">
        <v>103</v>
      </c>
      <c r="CE183">
        <v>0.3</v>
      </c>
      <c r="CF183">
        <v>1.5</v>
      </c>
      <c r="CG183">
        <v>0.9</v>
      </c>
      <c r="CH183">
        <v>0.2</v>
      </c>
      <c r="CI183">
        <v>4</v>
      </c>
      <c r="CJ183">
        <v>2.1</v>
      </c>
    </row>
    <row r="184" spans="1:88" x14ac:dyDescent="0.25">
      <c r="A184" t="s">
        <v>222</v>
      </c>
      <c r="B184" t="s">
        <v>223</v>
      </c>
      <c r="C184">
        <f>VLOOKUP(B184,lat_long!$A$2:$C$37,2,FALSE)</f>
        <v>56.55</v>
      </c>
      <c r="D184">
        <f>VLOOKUP(B184,lat_long!$A$2:$C$37,3,FALSE)</f>
        <v>13.21666667</v>
      </c>
      <c r="E184" t="s">
        <v>136</v>
      </c>
      <c r="F184" t="s">
        <v>166</v>
      </c>
      <c r="G184" t="b">
        <v>0</v>
      </c>
      <c r="H184" t="s">
        <v>103</v>
      </c>
      <c r="J184" t="s">
        <v>104</v>
      </c>
      <c r="K184" t="s">
        <v>105</v>
      </c>
      <c r="L184" t="s">
        <v>210</v>
      </c>
      <c r="M184" t="s">
        <v>107</v>
      </c>
      <c r="N184" t="s">
        <v>91</v>
      </c>
      <c r="O184" t="s">
        <v>92</v>
      </c>
      <c r="P184">
        <v>1.1399999999999999</v>
      </c>
      <c r="Q184">
        <v>1.33</v>
      </c>
      <c r="T184">
        <v>0.1</v>
      </c>
      <c r="U184">
        <v>0.1</v>
      </c>
      <c r="X184" t="s">
        <v>109</v>
      </c>
      <c r="Y184">
        <v>4</v>
      </c>
      <c r="Z184">
        <v>4</v>
      </c>
      <c r="AA184" t="b">
        <v>0</v>
      </c>
      <c r="AD184">
        <v>7854</v>
      </c>
      <c r="AE184">
        <v>10</v>
      </c>
      <c r="AF184" t="s">
        <v>94</v>
      </c>
      <c r="AG184">
        <v>70</v>
      </c>
      <c r="AH184">
        <v>35</v>
      </c>
      <c r="AI184">
        <v>2920</v>
      </c>
      <c r="AM184">
        <v>0.40151515199999999</v>
      </c>
      <c r="AN184">
        <v>22.292100000000001</v>
      </c>
      <c r="AO184">
        <v>1.41</v>
      </c>
      <c r="AP184">
        <v>5</v>
      </c>
      <c r="AQ184">
        <v>10</v>
      </c>
      <c r="AR184">
        <v>50</v>
      </c>
      <c r="AS184">
        <v>40</v>
      </c>
      <c r="AT184">
        <v>4.5</v>
      </c>
      <c r="AU184">
        <v>5.27</v>
      </c>
      <c r="AV184">
        <v>56.55</v>
      </c>
      <c r="AW184">
        <v>13.21666667</v>
      </c>
      <c r="AX184" t="s">
        <v>206</v>
      </c>
      <c r="AY184" t="s">
        <v>207</v>
      </c>
      <c r="AZ184" t="b">
        <v>1</v>
      </c>
      <c r="BA184">
        <v>506.25</v>
      </c>
      <c r="BB184">
        <v>1150</v>
      </c>
      <c r="BC184">
        <v>7.5</v>
      </c>
      <c r="BD184">
        <v>4</v>
      </c>
      <c r="BE184" t="s">
        <v>112</v>
      </c>
      <c r="BF184">
        <v>7</v>
      </c>
      <c r="BG184">
        <v>861</v>
      </c>
      <c r="BH184">
        <v>60</v>
      </c>
      <c r="BI184">
        <v>25</v>
      </c>
      <c r="BJ184">
        <v>10</v>
      </c>
      <c r="BK184">
        <v>7.5</v>
      </c>
      <c r="BL184">
        <v>1150</v>
      </c>
      <c r="BM184" t="s">
        <v>104</v>
      </c>
      <c r="BN184">
        <v>7</v>
      </c>
      <c r="BO184">
        <v>86.1</v>
      </c>
      <c r="BP184">
        <v>23</v>
      </c>
      <c r="BQ184">
        <v>6367</v>
      </c>
      <c r="BR184">
        <v>2.167902126</v>
      </c>
      <c r="BS184" t="s">
        <v>97</v>
      </c>
      <c r="BT184" t="s">
        <v>113</v>
      </c>
      <c r="BV184" t="s">
        <v>114</v>
      </c>
      <c r="BW184" t="s">
        <v>103</v>
      </c>
      <c r="CB184" t="s">
        <v>100</v>
      </c>
      <c r="CC184" t="s">
        <v>103</v>
      </c>
      <c r="CD184" t="s">
        <v>103</v>
      </c>
      <c r="CE184">
        <v>0.3</v>
      </c>
      <c r="CF184">
        <v>1.5</v>
      </c>
      <c r="CG184">
        <v>0.9</v>
      </c>
      <c r="CH184">
        <v>0.2</v>
      </c>
      <c r="CI184">
        <v>4</v>
      </c>
      <c r="CJ184">
        <v>2.1</v>
      </c>
    </row>
    <row r="185" spans="1:88" x14ac:dyDescent="0.25">
      <c r="A185" t="s">
        <v>222</v>
      </c>
      <c r="B185" t="s">
        <v>223</v>
      </c>
      <c r="C185">
        <f>VLOOKUP(B185,lat_long!$A$2:$C$37,2,FALSE)</f>
        <v>56.55</v>
      </c>
      <c r="D185">
        <f>VLOOKUP(B185,lat_long!$A$2:$C$37,3,FALSE)</f>
        <v>13.21666667</v>
      </c>
      <c r="E185" t="s">
        <v>136</v>
      </c>
      <c r="F185" t="s">
        <v>166</v>
      </c>
      <c r="G185" t="b">
        <v>0</v>
      </c>
      <c r="H185" t="s">
        <v>103</v>
      </c>
      <c r="J185" t="s">
        <v>104</v>
      </c>
      <c r="K185" t="s">
        <v>105</v>
      </c>
      <c r="L185" t="s">
        <v>210</v>
      </c>
      <c r="M185" t="s">
        <v>107</v>
      </c>
      <c r="N185" t="s">
        <v>91</v>
      </c>
      <c r="O185" t="s">
        <v>92</v>
      </c>
      <c r="P185">
        <v>1.01</v>
      </c>
      <c r="Q185">
        <v>1.55</v>
      </c>
      <c r="T185">
        <v>0.18</v>
      </c>
      <c r="U185">
        <v>0.04</v>
      </c>
      <c r="X185" t="s">
        <v>109</v>
      </c>
      <c r="Y185">
        <v>4</v>
      </c>
      <c r="Z185">
        <v>4</v>
      </c>
      <c r="AA185" t="b">
        <v>1</v>
      </c>
      <c r="AB185" t="s">
        <v>127</v>
      </c>
      <c r="AC185" s="1">
        <v>1E-3</v>
      </c>
      <c r="AD185">
        <v>7854</v>
      </c>
      <c r="AE185">
        <v>10</v>
      </c>
      <c r="AF185" t="s">
        <v>94</v>
      </c>
      <c r="AG185">
        <v>70</v>
      </c>
      <c r="AH185">
        <v>35</v>
      </c>
      <c r="AI185">
        <v>3285</v>
      </c>
      <c r="AM185">
        <v>0.40151515199999999</v>
      </c>
      <c r="AN185">
        <v>22.292100000000001</v>
      </c>
      <c r="AO185">
        <v>1.41</v>
      </c>
      <c r="AP185">
        <v>5</v>
      </c>
      <c r="AQ185">
        <v>10</v>
      </c>
      <c r="AR185">
        <v>50</v>
      </c>
      <c r="AS185">
        <v>40</v>
      </c>
      <c r="AT185">
        <v>4.5</v>
      </c>
      <c r="AU185">
        <v>5.27</v>
      </c>
      <c r="AV185">
        <v>56.55</v>
      </c>
      <c r="AW185">
        <v>13.21666667</v>
      </c>
      <c r="AX185" t="s">
        <v>206</v>
      </c>
      <c r="AY185" t="s">
        <v>207</v>
      </c>
      <c r="AZ185" t="b">
        <v>1</v>
      </c>
      <c r="BA185">
        <v>506.25</v>
      </c>
      <c r="BB185">
        <v>1150</v>
      </c>
      <c r="BC185">
        <v>7.5</v>
      </c>
      <c r="BD185">
        <v>4</v>
      </c>
      <c r="BE185" t="s">
        <v>112</v>
      </c>
      <c r="BF185">
        <v>7</v>
      </c>
      <c r="BG185">
        <v>861</v>
      </c>
      <c r="BH185">
        <v>60</v>
      </c>
      <c r="BI185">
        <v>25</v>
      </c>
      <c r="BJ185">
        <v>10</v>
      </c>
      <c r="BK185">
        <v>7.5</v>
      </c>
      <c r="BL185">
        <v>1150</v>
      </c>
      <c r="BM185" t="s">
        <v>104</v>
      </c>
      <c r="BN185">
        <v>7</v>
      </c>
      <c r="BO185">
        <v>86.1</v>
      </c>
      <c r="BP185">
        <v>23</v>
      </c>
      <c r="BQ185">
        <v>6367</v>
      </c>
      <c r="BR185">
        <v>2.167902126</v>
      </c>
      <c r="BS185" t="s">
        <v>97</v>
      </c>
      <c r="BT185" t="s">
        <v>113</v>
      </c>
      <c r="BV185" t="s">
        <v>114</v>
      </c>
      <c r="BW185" t="s">
        <v>103</v>
      </c>
      <c r="CB185" t="s">
        <v>100</v>
      </c>
      <c r="CC185" t="s">
        <v>103</v>
      </c>
      <c r="CD185" t="s">
        <v>103</v>
      </c>
      <c r="CE185">
        <v>0.3</v>
      </c>
      <c r="CF185">
        <v>1.5</v>
      </c>
      <c r="CG185">
        <v>0.9</v>
      </c>
      <c r="CH185">
        <v>0.2</v>
      </c>
      <c r="CI185">
        <v>4</v>
      </c>
      <c r="CJ185">
        <v>2.1</v>
      </c>
    </row>
    <row r="186" spans="1:88" x14ac:dyDescent="0.25">
      <c r="A186" t="s">
        <v>222</v>
      </c>
      <c r="B186" t="s">
        <v>223</v>
      </c>
      <c r="C186">
        <f>VLOOKUP(B186,lat_long!$A$2:$C$37,2,FALSE)</f>
        <v>56.55</v>
      </c>
      <c r="D186">
        <f>VLOOKUP(B186,lat_long!$A$2:$C$37,3,FALSE)</f>
        <v>13.21666667</v>
      </c>
      <c r="E186" t="s">
        <v>136</v>
      </c>
      <c r="F186" t="s">
        <v>166</v>
      </c>
      <c r="G186" t="b">
        <v>0</v>
      </c>
      <c r="H186" t="s">
        <v>103</v>
      </c>
      <c r="J186" t="s">
        <v>104</v>
      </c>
      <c r="K186" t="s">
        <v>105</v>
      </c>
      <c r="L186" t="s">
        <v>106</v>
      </c>
      <c r="M186" t="s">
        <v>107</v>
      </c>
      <c r="N186" t="s">
        <v>91</v>
      </c>
      <c r="O186" t="s">
        <v>92</v>
      </c>
      <c r="P186">
        <v>1.54</v>
      </c>
      <c r="Q186">
        <v>1.51</v>
      </c>
      <c r="T186">
        <v>0.15</v>
      </c>
      <c r="U186">
        <v>0.02</v>
      </c>
      <c r="X186" t="s">
        <v>109</v>
      </c>
      <c r="Y186">
        <v>4</v>
      </c>
      <c r="Z186">
        <v>4</v>
      </c>
      <c r="AA186" t="b">
        <v>0</v>
      </c>
      <c r="AD186">
        <v>7854</v>
      </c>
      <c r="AE186">
        <v>10</v>
      </c>
      <c r="AF186" t="s">
        <v>94</v>
      </c>
      <c r="AG186">
        <v>70</v>
      </c>
      <c r="AH186">
        <v>35</v>
      </c>
      <c r="AJ186">
        <v>365</v>
      </c>
      <c r="AM186">
        <v>0.40151515199999999</v>
      </c>
      <c r="AN186">
        <v>22.292100000000001</v>
      </c>
      <c r="AO186">
        <v>1.41</v>
      </c>
      <c r="AP186">
        <v>5</v>
      </c>
      <c r="AQ186">
        <v>10</v>
      </c>
      <c r="AR186">
        <v>50</v>
      </c>
      <c r="AS186">
        <v>40</v>
      </c>
      <c r="AT186">
        <v>4.5</v>
      </c>
      <c r="AU186">
        <v>5.27</v>
      </c>
      <c r="AV186">
        <v>56.55</v>
      </c>
      <c r="AW186">
        <v>13.21666667</v>
      </c>
      <c r="AX186" t="s">
        <v>206</v>
      </c>
      <c r="AY186" t="s">
        <v>207</v>
      </c>
      <c r="AZ186" t="b">
        <v>1</v>
      </c>
      <c r="BA186">
        <v>506.25</v>
      </c>
      <c r="BB186">
        <v>1150</v>
      </c>
      <c r="BC186">
        <v>7.5</v>
      </c>
      <c r="BD186">
        <v>4</v>
      </c>
      <c r="BE186" t="s">
        <v>112</v>
      </c>
      <c r="BF186">
        <v>7</v>
      </c>
      <c r="BG186">
        <v>861</v>
      </c>
      <c r="BH186">
        <v>60</v>
      </c>
      <c r="BI186">
        <v>25</v>
      </c>
      <c r="BJ186">
        <v>10</v>
      </c>
      <c r="BK186">
        <v>7.5</v>
      </c>
      <c r="BL186">
        <v>1150</v>
      </c>
      <c r="BM186" t="s">
        <v>104</v>
      </c>
      <c r="BN186">
        <v>7</v>
      </c>
      <c r="BO186">
        <v>86.1</v>
      </c>
      <c r="BP186">
        <v>23</v>
      </c>
      <c r="BQ186">
        <v>6367</v>
      </c>
      <c r="BR186">
        <v>2.167902126</v>
      </c>
      <c r="BS186" t="s">
        <v>97</v>
      </c>
      <c r="BT186" t="s">
        <v>113</v>
      </c>
      <c r="BV186" t="s">
        <v>114</v>
      </c>
      <c r="BW186" t="s">
        <v>103</v>
      </c>
      <c r="CB186" t="s">
        <v>100</v>
      </c>
      <c r="CC186" t="s">
        <v>103</v>
      </c>
      <c r="CD186" t="s">
        <v>103</v>
      </c>
      <c r="CE186">
        <v>0.3</v>
      </c>
      <c r="CF186">
        <v>1.5</v>
      </c>
      <c r="CG186">
        <v>0.9</v>
      </c>
      <c r="CH186">
        <v>0.2</v>
      </c>
      <c r="CI186">
        <v>4</v>
      </c>
      <c r="CJ186">
        <v>2.1</v>
      </c>
    </row>
    <row r="187" spans="1:88" x14ac:dyDescent="0.25">
      <c r="A187" t="s">
        <v>222</v>
      </c>
      <c r="B187" t="s">
        <v>223</v>
      </c>
      <c r="C187">
        <f>VLOOKUP(B187,lat_long!$A$2:$C$37,2,FALSE)</f>
        <v>56.55</v>
      </c>
      <c r="D187">
        <f>VLOOKUP(B187,lat_long!$A$2:$C$37,3,FALSE)</f>
        <v>13.21666667</v>
      </c>
      <c r="E187" t="s">
        <v>136</v>
      </c>
      <c r="F187" t="s">
        <v>166</v>
      </c>
      <c r="G187" t="b">
        <v>0</v>
      </c>
      <c r="H187" t="s">
        <v>103</v>
      </c>
      <c r="J187" t="s">
        <v>104</v>
      </c>
      <c r="K187" t="s">
        <v>105</v>
      </c>
      <c r="L187" t="s">
        <v>210</v>
      </c>
      <c r="M187" t="s">
        <v>107</v>
      </c>
      <c r="N187" t="s">
        <v>91</v>
      </c>
      <c r="O187" t="s">
        <v>92</v>
      </c>
      <c r="P187">
        <v>1.39</v>
      </c>
      <c r="Q187">
        <v>1.33</v>
      </c>
      <c r="T187">
        <v>0.03</v>
      </c>
      <c r="U187">
        <v>0.1</v>
      </c>
      <c r="X187" t="s">
        <v>109</v>
      </c>
      <c r="Y187">
        <v>4</v>
      </c>
      <c r="Z187">
        <v>4</v>
      </c>
      <c r="AA187" t="b">
        <v>0</v>
      </c>
      <c r="AD187">
        <v>7854</v>
      </c>
      <c r="AE187">
        <v>10</v>
      </c>
      <c r="AF187" t="s">
        <v>94</v>
      </c>
      <c r="AG187">
        <v>70</v>
      </c>
      <c r="AH187">
        <v>35</v>
      </c>
      <c r="AJ187">
        <v>730</v>
      </c>
      <c r="AM187">
        <v>0.40151515199999999</v>
      </c>
      <c r="AN187">
        <v>22.292100000000001</v>
      </c>
      <c r="AO187">
        <v>1.41</v>
      </c>
      <c r="AP187">
        <v>5</v>
      </c>
      <c r="AQ187">
        <v>10</v>
      </c>
      <c r="AR187">
        <v>50</v>
      </c>
      <c r="AS187">
        <v>40</v>
      </c>
      <c r="AT187">
        <v>4.5</v>
      </c>
      <c r="AU187">
        <v>5.27</v>
      </c>
      <c r="AV187">
        <v>56.55</v>
      </c>
      <c r="AW187">
        <v>13.21666667</v>
      </c>
      <c r="AX187" t="s">
        <v>206</v>
      </c>
      <c r="AY187" t="s">
        <v>207</v>
      </c>
      <c r="AZ187" t="b">
        <v>1</v>
      </c>
      <c r="BA187">
        <v>506.25</v>
      </c>
      <c r="BB187">
        <v>1150</v>
      </c>
      <c r="BC187">
        <v>7.5</v>
      </c>
      <c r="BD187">
        <v>4</v>
      </c>
      <c r="BE187" t="s">
        <v>112</v>
      </c>
      <c r="BF187">
        <v>7</v>
      </c>
      <c r="BG187">
        <v>861</v>
      </c>
      <c r="BH187">
        <v>60</v>
      </c>
      <c r="BI187">
        <v>25</v>
      </c>
      <c r="BJ187">
        <v>10</v>
      </c>
      <c r="BK187">
        <v>7.5</v>
      </c>
      <c r="BL187">
        <v>1150</v>
      </c>
      <c r="BM187" t="s">
        <v>104</v>
      </c>
      <c r="BN187">
        <v>7</v>
      </c>
      <c r="BO187">
        <v>86.1</v>
      </c>
      <c r="BP187">
        <v>23</v>
      </c>
      <c r="BQ187">
        <v>6367</v>
      </c>
      <c r="BR187">
        <v>2.167902126</v>
      </c>
      <c r="BS187" t="s">
        <v>97</v>
      </c>
      <c r="BT187" t="s">
        <v>113</v>
      </c>
      <c r="BV187" t="s">
        <v>114</v>
      </c>
      <c r="BW187" t="s">
        <v>103</v>
      </c>
      <c r="CB187" t="s">
        <v>100</v>
      </c>
      <c r="CC187" t="s">
        <v>103</v>
      </c>
      <c r="CD187" t="s">
        <v>103</v>
      </c>
      <c r="CE187">
        <v>0.3</v>
      </c>
      <c r="CF187">
        <v>1.5</v>
      </c>
      <c r="CG187">
        <v>0.9</v>
      </c>
      <c r="CH187">
        <v>0.2</v>
      </c>
      <c r="CI187">
        <v>4</v>
      </c>
      <c r="CJ187">
        <v>2.1</v>
      </c>
    </row>
    <row r="188" spans="1:88" x14ac:dyDescent="0.25">
      <c r="A188" t="s">
        <v>222</v>
      </c>
      <c r="B188" t="s">
        <v>223</v>
      </c>
      <c r="C188">
        <f>VLOOKUP(B188,lat_long!$A$2:$C$37,2,FALSE)</f>
        <v>56.55</v>
      </c>
      <c r="D188">
        <f>VLOOKUP(B188,lat_long!$A$2:$C$37,3,FALSE)</f>
        <v>13.21666667</v>
      </c>
      <c r="E188" t="s">
        <v>136</v>
      </c>
      <c r="F188" t="s">
        <v>166</v>
      </c>
      <c r="G188" t="b">
        <v>0</v>
      </c>
      <c r="H188" t="s">
        <v>103</v>
      </c>
      <c r="J188" t="s">
        <v>104</v>
      </c>
      <c r="K188" t="s">
        <v>105</v>
      </c>
      <c r="L188" t="s">
        <v>210</v>
      </c>
      <c r="M188" t="s">
        <v>107</v>
      </c>
      <c r="N188" t="s">
        <v>91</v>
      </c>
      <c r="O188" t="s">
        <v>92</v>
      </c>
      <c r="P188">
        <v>1.42</v>
      </c>
      <c r="Q188">
        <v>1.55</v>
      </c>
      <c r="T188">
        <v>0.09</v>
      </c>
      <c r="U188">
        <v>0.04</v>
      </c>
      <c r="X188" t="s">
        <v>109</v>
      </c>
      <c r="Y188">
        <v>4</v>
      </c>
      <c r="Z188">
        <v>4</v>
      </c>
      <c r="AA188" t="b">
        <v>0</v>
      </c>
      <c r="AD188">
        <v>7854</v>
      </c>
      <c r="AE188">
        <v>10</v>
      </c>
      <c r="AF188" t="s">
        <v>94</v>
      </c>
      <c r="AG188">
        <v>70</v>
      </c>
      <c r="AH188">
        <v>35</v>
      </c>
      <c r="AJ188">
        <v>1095</v>
      </c>
      <c r="AM188">
        <v>0.40151515199999999</v>
      </c>
      <c r="AN188">
        <v>22.292100000000001</v>
      </c>
      <c r="AO188">
        <v>1.41</v>
      </c>
      <c r="AP188">
        <v>5</v>
      </c>
      <c r="AQ188">
        <v>10</v>
      </c>
      <c r="AR188">
        <v>50</v>
      </c>
      <c r="AS188">
        <v>40</v>
      </c>
      <c r="AT188">
        <v>4.5</v>
      </c>
      <c r="AU188">
        <v>5.27</v>
      </c>
      <c r="AV188">
        <v>56.55</v>
      </c>
      <c r="AW188">
        <v>13.21666667</v>
      </c>
      <c r="AX188" t="s">
        <v>206</v>
      </c>
      <c r="AY188" t="s">
        <v>207</v>
      </c>
      <c r="AZ188" t="b">
        <v>1</v>
      </c>
      <c r="BA188">
        <v>506.25</v>
      </c>
      <c r="BB188">
        <v>1150</v>
      </c>
      <c r="BC188">
        <v>7.5</v>
      </c>
      <c r="BD188">
        <v>4</v>
      </c>
      <c r="BE188" t="s">
        <v>112</v>
      </c>
      <c r="BF188">
        <v>7</v>
      </c>
      <c r="BG188">
        <v>861</v>
      </c>
      <c r="BH188">
        <v>60</v>
      </c>
      <c r="BI188">
        <v>25</v>
      </c>
      <c r="BJ188">
        <v>10</v>
      </c>
      <c r="BK188">
        <v>7.5</v>
      </c>
      <c r="BL188">
        <v>1150</v>
      </c>
      <c r="BM188" t="s">
        <v>104</v>
      </c>
      <c r="BN188">
        <v>7</v>
      </c>
      <c r="BO188">
        <v>86.1</v>
      </c>
      <c r="BP188">
        <v>23</v>
      </c>
      <c r="BQ188">
        <v>6367</v>
      </c>
      <c r="BR188">
        <v>2.167902126</v>
      </c>
      <c r="BS188" t="s">
        <v>97</v>
      </c>
      <c r="BT188" t="s">
        <v>113</v>
      </c>
      <c r="BV188" t="s">
        <v>114</v>
      </c>
      <c r="BW188" t="s">
        <v>103</v>
      </c>
      <c r="CB188" t="s">
        <v>100</v>
      </c>
      <c r="CC188" t="s">
        <v>103</v>
      </c>
      <c r="CD188" t="s">
        <v>103</v>
      </c>
      <c r="CE188">
        <v>0.3</v>
      </c>
      <c r="CF188">
        <v>1.5</v>
      </c>
      <c r="CG188">
        <v>0.9</v>
      </c>
      <c r="CH188">
        <v>0.2</v>
      </c>
      <c r="CI188">
        <v>4</v>
      </c>
      <c r="CJ188">
        <v>2.1</v>
      </c>
    </row>
    <row r="189" spans="1:88" x14ac:dyDescent="0.25">
      <c r="A189" t="s">
        <v>222</v>
      </c>
      <c r="B189" t="s">
        <v>223</v>
      </c>
      <c r="C189">
        <f>VLOOKUP(B189,lat_long!$A$2:$C$37,2,FALSE)</f>
        <v>56.55</v>
      </c>
      <c r="D189">
        <f>VLOOKUP(B189,lat_long!$A$2:$C$37,3,FALSE)</f>
        <v>13.21666667</v>
      </c>
      <c r="E189" t="s">
        <v>88</v>
      </c>
      <c r="G189" t="b">
        <v>0</v>
      </c>
      <c r="H189" t="s">
        <v>118</v>
      </c>
      <c r="K189" t="s">
        <v>105</v>
      </c>
      <c r="L189" t="s">
        <v>106</v>
      </c>
      <c r="M189" t="s">
        <v>107</v>
      </c>
      <c r="N189" t="s">
        <v>91</v>
      </c>
      <c r="O189" t="s">
        <v>92</v>
      </c>
      <c r="P189">
        <v>15759.312320000001</v>
      </c>
      <c r="Q189">
        <v>119627.50719999999</v>
      </c>
      <c r="T189">
        <v>5014.3266480000002</v>
      </c>
      <c r="U189">
        <v>28653.295129999999</v>
      </c>
      <c r="X189" t="s">
        <v>109</v>
      </c>
      <c r="Y189">
        <v>4</v>
      </c>
      <c r="Z189">
        <v>4</v>
      </c>
      <c r="AA189" t="b">
        <v>1</v>
      </c>
      <c r="AB189" t="s">
        <v>202</v>
      </c>
      <c r="AD189">
        <v>7854</v>
      </c>
      <c r="AE189">
        <v>10</v>
      </c>
      <c r="AF189" t="s">
        <v>94</v>
      </c>
      <c r="AG189">
        <v>70</v>
      </c>
      <c r="AH189">
        <v>35</v>
      </c>
      <c r="AI189">
        <v>2190</v>
      </c>
      <c r="AM189">
        <v>0.40151515199999999</v>
      </c>
      <c r="AN189">
        <v>22.292100000000001</v>
      </c>
      <c r="AO189">
        <v>1.41</v>
      </c>
      <c r="AP189">
        <v>5</v>
      </c>
      <c r="AQ189">
        <v>10</v>
      </c>
      <c r="AR189">
        <v>50</v>
      </c>
      <c r="AS189">
        <v>40</v>
      </c>
      <c r="AT189">
        <v>4.5</v>
      </c>
      <c r="AU189">
        <v>5.27</v>
      </c>
      <c r="AV189">
        <v>56.55</v>
      </c>
      <c r="AW189">
        <v>13.21666667</v>
      </c>
      <c r="AX189" t="s">
        <v>206</v>
      </c>
      <c r="AY189" t="s">
        <v>207</v>
      </c>
      <c r="AZ189" t="b">
        <v>1</v>
      </c>
      <c r="BA189">
        <v>506.25</v>
      </c>
      <c r="BB189">
        <v>1150</v>
      </c>
      <c r="BC189">
        <v>7.5</v>
      </c>
      <c r="BD189">
        <v>4</v>
      </c>
      <c r="BE189" t="s">
        <v>112</v>
      </c>
      <c r="BF189">
        <v>7</v>
      </c>
      <c r="BG189">
        <v>861</v>
      </c>
      <c r="BH189">
        <v>60</v>
      </c>
      <c r="BI189">
        <v>25</v>
      </c>
      <c r="BJ189">
        <v>10</v>
      </c>
      <c r="BK189">
        <v>7.5</v>
      </c>
      <c r="BL189">
        <v>1150</v>
      </c>
      <c r="BN189">
        <v>7</v>
      </c>
      <c r="BO189">
        <v>86.1</v>
      </c>
      <c r="BP189">
        <v>23</v>
      </c>
      <c r="BQ189">
        <v>6367</v>
      </c>
      <c r="BR189">
        <v>2.167902126</v>
      </c>
      <c r="BS189" t="s">
        <v>97</v>
      </c>
      <c r="BT189" t="s">
        <v>113</v>
      </c>
      <c r="BU189" t="s">
        <v>119</v>
      </c>
      <c r="BV189" t="s">
        <v>120</v>
      </c>
      <c r="BW189" t="s">
        <v>118</v>
      </c>
      <c r="CB189" t="s">
        <v>100</v>
      </c>
      <c r="CC189" t="s">
        <v>118</v>
      </c>
      <c r="CD189" t="s">
        <v>119</v>
      </c>
      <c r="CE189">
        <v>0.2</v>
      </c>
      <c r="CF189">
        <v>1.8</v>
      </c>
      <c r="CG189">
        <v>1</v>
      </c>
      <c r="CH189">
        <v>9.7692065999999994E-2</v>
      </c>
      <c r="CI189">
        <v>2.1339668270000001</v>
      </c>
      <c r="CJ189">
        <v>1.115829446</v>
      </c>
    </row>
    <row r="190" spans="1:88" x14ac:dyDescent="0.25">
      <c r="A190" t="s">
        <v>222</v>
      </c>
      <c r="B190" t="s">
        <v>223</v>
      </c>
      <c r="C190">
        <f>VLOOKUP(B190,lat_long!$A$2:$C$37,2,FALSE)</f>
        <v>56.55</v>
      </c>
      <c r="D190">
        <f>VLOOKUP(B190,lat_long!$A$2:$C$37,3,FALSE)</f>
        <v>13.21666667</v>
      </c>
      <c r="E190" t="s">
        <v>88</v>
      </c>
      <c r="G190" t="b">
        <v>0</v>
      </c>
      <c r="H190" t="s">
        <v>118</v>
      </c>
      <c r="K190" t="s">
        <v>105</v>
      </c>
      <c r="L190" t="s">
        <v>106</v>
      </c>
      <c r="M190" t="s">
        <v>107</v>
      </c>
      <c r="N190" t="s">
        <v>91</v>
      </c>
      <c r="O190" t="s">
        <v>92</v>
      </c>
      <c r="P190">
        <v>37249.283669999997</v>
      </c>
      <c r="Q190">
        <v>131805.15760000001</v>
      </c>
      <c r="T190">
        <v>15042.979939999999</v>
      </c>
      <c r="U190">
        <v>13610.315189999999</v>
      </c>
      <c r="X190" t="s">
        <v>109</v>
      </c>
      <c r="Y190">
        <v>4</v>
      </c>
      <c r="Z190">
        <v>4</v>
      </c>
      <c r="AA190" t="b">
        <v>1</v>
      </c>
      <c r="AB190" t="s">
        <v>202</v>
      </c>
      <c r="AD190">
        <v>7854</v>
      </c>
      <c r="AE190">
        <v>10</v>
      </c>
      <c r="AF190" t="s">
        <v>94</v>
      </c>
      <c r="AG190">
        <v>70</v>
      </c>
      <c r="AH190">
        <v>35</v>
      </c>
      <c r="AI190">
        <v>2555</v>
      </c>
      <c r="AM190">
        <v>0.40151515199999999</v>
      </c>
      <c r="AN190">
        <v>22.292100000000001</v>
      </c>
      <c r="AO190">
        <v>1.41</v>
      </c>
      <c r="AP190">
        <v>5</v>
      </c>
      <c r="AQ190">
        <v>10</v>
      </c>
      <c r="AR190">
        <v>50</v>
      </c>
      <c r="AS190">
        <v>40</v>
      </c>
      <c r="AT190">
        <v>4.5</v>
      </c>
      <c r="AU190">
        <v>5.27</v>
      </c>
      <c r="AV190">
        <v>56.55</v>
      </c>
      <c r="AW190">
        <v>13.21666667</v>
      </c>
      <c r="AX190" t="s">
        <v>206</v>
      </c>
      <c r="AY190" t="s">
        <v>207</v>
      </c>
      <c r="AZ190" t="b">
        <v>1</v>
      </c>
      <c r="BA190">
        <v>506.25</v>
      </c>
      <c r="BB190">
        <v>1150</v>
      </c>
      <c r="BC190">
        <v>7.5</v>
      </c>
      <c r="BD190">
        <v>4</v>
      </c>
      <c r="BE190" t="s">
        <v>112</v>
      </c>
      <c r="BF190">
        <v>7</v>
      </c>
      <c r="BG190">
        <v>861</v>
      </c>
      <c r="BH190">
        <v>60</v>
      </c>
      <c r="BI190">
        <v>25</v>
      </c>
      <c r="BJ190">
        <v>10</v>
      </c>
      <c r="BK190">
        <v>7.5</v>
      </c>
      <c r="BL190">
        <v>1150</v>
      </c>
      <c r="BN190">
        <v>7</v>
      </c>
      <c r="BO190">
        <v>86.1</v>
      </c>
      <c r="BP190">
        <v>23</v>
      </c>
      <c r="BQ190">
        <v>6367</v>
      </c>
      <c r="BR190">
        <v>2.167902126</v>
      </c>
      <c r="BS190" t="s">
        <v>97</v>
      </c>
      <c r="BT190" t="s">
        <v>113</v>
      </c>
      <c r="BU190" t="s">
        <v>119</v>
      </c>
      <c r="BV190" t="s">
        <v>120</v>
      </c>
      <c r="BW190" t="s">
        <v>118</v>
      </c>
      <c r="CB190" t="s">
        <v>100</v>
      </c>
      <c r="CC190" t="s">
        <v>118</v>
      </c>
      <c r="CD190" t="s">
        <v>119</v>
      </c>
      <c r="CE190">
        <v>0.2</v>
      </c>
      <c r="CF190">
        <v>1.8</v>
      </c>
      <c r="CG190">
        <v>1</v>
      </c>
      <c r="CH190">
        <v>9.7692065999999994E-2</v>
      </c>
      <c r="CI190">
        <v>2.1339668270000001</v>
      </c>
      <c r="CJ190">
        <v>1.115829446</v>
      </c>
    </row>
    <row r="191" spans="1:88" x14ac:dyDescent="0.25">
      <c r="A191" t="s">
        <v>222</v>
      </c>
      <c r="B191" t="s">
        <v>223</v>
      </c>
      <c r="C191">
        <f>VLOOKUP(B191,lat_long!$A$2:$C$37,2,FALSE)</f>
        <v>56.55</v>
      </c>
      <c r="D191">
        <f>VLOOKUP(B191,lat_long!$A$2:$C$37,3,FALSE)</f>
        <v>13.21666667</v>
      </c>
      <c r="E191" t="s">
        <v>88</v>
      </c>
      <c r="G191" t="b">
        <v>0</v>
      </c>
      <c r="H191" t="s">
        <v>118</v>
      </c>
      <c r="K191" t="s">
        <v>105</v>
      </c>
      <c r="L191" t="s">
        <v>210</v>
      </c>
      <c r="M191" t="s">
        <v>107</v>
      </c>
      <c r="N191" t="s">
        <v>91</v>
      </c>
      <c r="O191" t="s">
        <v>92</v>
      </c>
      <c r="P191">
        <v>131805.15760000001</v>
      </c>
      <c r="Q191">
        <v>179799.42689999999</v>
      </c>
      <c r="T191">
        <v>19340.97421</v>
      </c>
      <c r="U191">
        <v>16475.644700000001</v>
      </c>
      <c r="X191" t="s">
        <v>109</v>
      </c>
      <c r="Y191">
        <v>4</v>
      </c>
      <c r="Z191">
        <v>4</v>
      </c>
      <c r="AA191" t="b">
        <v>0</v>
      </c>
      <c r="AD191">
        <v>7854</v>
      </c>
      <c r="AE191">
        <v>10</v>
      </c>
      <c r="AF191" t="s">
        <v>94</v>
      </c>
      <c r="AG191">
        <v>70</v>
      </c>
      <c r="AH191">
        <v>35</v>
      </c>
      <c r="AI191">
        <v>2920</v>
      </c>
      <c r="AM191">
        <v>0.40151515199999999</v>
      </c>
      <c r="AN191">
        <v>22.292100000000001</v>
      </c>
      <c r="AO191">
        <v>1.41</v>
      </c>
      <c r="AP191">
        <v>5</v>
      </c>
      <c r="AQ191">
        <v>10</v>
      </c>
      <c r="AR191">
        <v>50</v>
      </c>
      <c r="AS191">
        <v>40</v>
      </c>
      <c r="AT191">
        <v>4.5</v>
      </c>
      <c r="AU191">
        <v>5.27</v>
      </c>
      <c r="AV191">
        <v>56.55</v>
      </c>
      <c r="AW191">
        <v>13.21666667</v>
      </c>
      <c r="AX191" t="s">
        <v>206</v>
      </c>
      <c r="AY191" t="s">
        <v>207</v>
      </c>
      <c r="AZ191" t="b">
        <v>1</v>
      </c>
      <c r="BA191">
        <v>506.25</v>
      </c>
      <c r="BB191">
        <v>1150</v>
      </c>
      <c r="BC191">
        <v>7.5</v>
      </c>
      <c r="BD191">
        <v>4</v>
      </c>
      <c r="BE191" t="s">
        <v>112</v>
      </c>
      <c r="BF191">
        <v>7</v>
      </c>
      <c r="BG191">
        <v>861</v>
      </c>
      <c r="BH191">
        <v>60</v>
      </c>
      <c r="BI191">
        <v>25</v>
      </c>
      <c r="BJ191">
        <v>10</v>
      </c>
      <c r="BK191">
        <v>7.5</v>
      </c>
      <c r="BL191">
        <v>1150</v>
      </c>
      <c r="BN191">
        <v>7</v>
      </c>
      <c r="BO191">
        <v>86.1</v>
      </c>
      <c r="BP191">
        <v>23</v>
      </c>
      <c r="BQ191">
        <v>6367</v>
      </c>
      <c r="BR191">
        <v>2.167902126</v>
      </c>
      <c r="BS191" t="s">
        <v>97</v>
      </c>
      <c r="BT191" t="s">
        <v>113</v>
      </c>
      <c r="BU191" t="s">
        <v>119</v>
      </c>
      <c r="BV191" t="s">
        <v>120</v>
      </c>
      <c r="BW191" t="s">
        <v>118</v>
      </c>
      <c r="CB191" t="s">
        <v>100</v>
      </c>
      <c r="CC191" t="s">
        <v>118</v>
      </c>
      <c r="CD191" t="s">
        <v>119</v>
      </c>
      <c r="CE191">
        <v>0.2</v>
      </c>
      <c r="CF191">
        <v>1.8</v>
      </c>
      <c r="CG191">
        <v>1</v>
      </c>
      <c r="CH191">
        <v>9.7692065999999994E-2</v>
      </c>
      <c r="CI191">
        <v>2.1339668270000001</v>
      </c>
      <c r="CJ191">
        <v>1.115829446</v>
      </c>
    </row>
    <row r="192" spans="1:88" x14ac:dyDescent="0.25">
      <c r="A192" t="s">
        <v>222</v>
      </c>
      <c r="B192" t="s">
        <v>223</v>
      </c>
      <c r="C192">
        <f>VLOOKUP(B192,lat_long!$A$2:$C$37,2,FALSE)</f>
        <v>56.55</v>
      </c>
      <c r="D192">
        <f>VLOOKUP(B192,lat_long!$A$2:$C$37,3,FALSE)</f>
        <v>13.21666667</v>
      </c>
      <c r="E192" t="s">
        <v>88</v>
      </c>
      <c r="G192" t="b">
        <v>0</v>
      </c>
      <c r="H192" t="s">
        <v>118</v>
      </c>
      <c r="K192" t="s">
        <v>105</v>
      </c>
      <c r="L192" t="s">
        <v>210</v>
      </c>
      <c r="M192" t="s">
        <v>107</v>
      </c>
      <c r="N192" t="s">
        <v>91</v>
      </c>
      <c r="O192" t="s">
        <v>92</v>
      </c>
      <c r="P192">
        <v>138968.48139999999</v>
      </c>
      <c r="Q192">
        <v>120343.8395</v>
      </c>
      <c r="T192">
        <v>58022.922639999997</v>
      </c>
      <c r="U192">
        <v>13610.315189999999</v>
      </c>
      <c r="X192" t="s">
        <v>109</v>
      </c>
      <c r="Y192">
        <v>4</v>
      </c>
      <c r="Z192">
        <v>4</v>
      </c>
      <c r="AA192" t="b">
        <v>0</v>
      </c>
      <c r="AD192">
        <v>7854</v>
      </c>
      <c r="AE192">
        <v>10</v>
      </c>
      <c r="AF192" t="s">
        <v>94</v>
      </c>
      <c r="AG192">
        <v>70</v>
      </c>
      <c r="AH192">
        <v>35</v>
      </c>
      <c r="AI192">
        <v>3285</v>
      </c>
      <c r="AM192">
        <v>0.40151515199999999</v>
      </c>
      <c r="AN192">
        <v>22.292100000000001</v>
      </c>
      <c r="AO192">
        <v>1.41</v>
      </c>
      <c r="AP192">
        <v>5</v>
      </c>
      <c r="AQ192">
        <v>10</v>
      </c>
      <c r="AR192">
        <v>50</v>
      </c>
      <c r="AS192">
        <v>40</v>
      </c>
      <c r="AT192">
        <v>4.5</v>
      </c>
      <c r="AU192">
        <v>5.27</v>
      </c>
      <c r="AV192">
        <v>56.55</v>
      </c>
      <c r="AW192">
        <v>13.21666667</v>
      </c>
      <c r="AX192" t="s">
        <v>206</v>
      </c>
      <c r="AY192" t="s">
        <v>207</v>
      </c>
      <c r="AZ192" t="b">
        <v>1</v>
      </c>
      <c r="BA192">
        <v>506.25</v>
      </c>
      <c r="BB192">
        <v>1150</v>
      </c>
      <c r="BC192">
        <v>7.5</v>
      </c>
      <c r="BD192">
        <v>4</v>
      </c>
      <c r="BE192" t="s">
        <v>112</v>
      </c>
      <c r="BF192">
        <v>7</v>
      </c>
      <c r="BG192">
        <v>861</v>
      </c>
      <c r="BH192">
        <v>60</v>
      </c>
      <c r="BI192">
        <v>25</v>
      </c>
      <c r="BJ192">
        <v>10</v>
      </c>
      <c r="BK192">
        <v>7.5</v>
      </c>
      <c r="BL192">
        <v>1150</v>
      </c>
      <c r="BN192">
        <v>7</v>
      </c>
      <c r="BO192">
        <v>86.1</v>
      </c>
      <c r="BP192">
        <v>23</v>
      </c>
      <c r="BQ192">
        <v>6367</v>
      </c>
      <c r="BR192">
        <v>2.167902126</v>
      </c>
      <c r="BS192" t="s">
        <v>97</v>
      </c>
      <c r="BT192" t="s">
        <v>113</v>
      </c>
      <c r="BU192" t="s">
        <v>119</v>
      </c>
      <c r="BV192" t="s">
        <v>120</v>
      </c>
      <c r="BW192" t="s">
        <v>118</v>
      </c>
      <c r="CB192" t="s">
        <v>100</v>
      </c>
      <c r="CC192" t="s">
        <v>118</v>
      </c>
      <c r="CD192" t="s">
        <v>119</v>
      </c>
      <c r="CE192">
        <v>0.2</v>
      </c>
      <c r="CF192">
        <v>1.8</v>
      </c>
      <c r="CG192">
        <v>1</v>
      </c>
      <c r="CH192">
        <v>9.7692065999999994E-2</v>
      </c>
      <c r="CI192">
        <v>2.1339668270000001</v>
      </c>
      <c r="CJ192">
        <v>1.115829446</v>
      </c>
    </row>
    <row r="193" spans="1:88" x14ac:dyDescent="0.25">
      <c r="A193" t="s">
        <v>222</v>
      </c>
      <c r="B193" t="s">
        <v>223</v>
      </c>
      <c r="C193">
        <f>VLOOKUP(B193,lat_long!$A$2:$C$37,2,FALSE)</f>
        <v>56.55</v>
      </c>
      <c r="D193">
        <f>VLOOKUP(B193,lat_long!$A$2:$C$37,3,FALSE)</f>
        <v>13.21666667</v>
      </c>
      <c r="E193" t="s">
        <v>88</v>
      </c>
      <c r="G193" t="b">
        <v>0</v>
      </c>
      <c r="H193" t="s">
        <v>118</v>
      </c>
      <c r="K193" t="s">
        <v>105</v>
      </c>
      <c r="L193" t="s">
        <v>106</v>
      </c>
      <c r="M193" t="s">
        <v>107</v>
      </c>
      <c r="N193" t="s">
        <v>91</v>
      </c>
      <c r="O193" t="s">
        <v>92</v>
      </c>
      <c r="P193">
        <v>69484.240690000006</v>
      </c>
      <c r="Q193">
        <v>131805.15760000001</v>
      </c>
      <c r="T193">
        <v>8595.9885389999999</v>
      </c>
      <c r="U193">
        <v>13610.315189999999</v>
      </c>
      <c r="X193" t="s">
        <v>109</v>
      </c>
      <c r="Y193">
        <v>4</v>
      </c>
      <c r="Z193">
        <v>4</v>
      </c>
      <c r="AA193" t="b">
        <v>1</v>
      </c>
      <c r="AB193" t="s">
        <v>225</v>
      </c>
      <c r="AC193" s="1">
        <v>5.2999999999999999E-2</v>
      </c>
      <c r="AD193">
        <v>7854</v>
      </c>
      <c r="AE193">
        <v>10</v>
      </c>
      <c r="AF193" t="s">
        <v>94</v>
      </c>
      <c r="AG193">
        <v>70</v>
      </c>
      <c r="AH193">
        <v>35</v>
      </c>
      <c r="AJ193">
        <v>365</v>
      </c>
      <c r="AM193">
        <v>0.40151515199999999</v>
      </c>
      <c r="AN193">
        <v>22.292100000000001</v>
      </c>
      <c r="AO193">
        <v>1.41</v>
      </c>
      <c r="AP193">
        <v>5</v>
      </c>
      <c r="AQ193">
        <v>10</v>
      </c>
      <c r="AR193">
        <v>50</v>
      </c>
      <c r="AS193">
        <v>40</v>
      </c>
      <c r="AT193">
        <v>4.5</v>
      </c>
      <c r="AU193">
        <v>5.27</v>
      </c>
      <c r="AV193">
        <v>56.55</v>
      </c>
      <c r="AW193">
        <v>13.21666667</v>
      </c>
      <c r="AX193" t="s">
        <v>206</v>
      </c>
      <c r="AY193" t="s">
        <v>207</v>
      </c>
      <c r="AZ193" t="b">
        <v>1</v>
      </c>
      <c r="BA193">
        <v>506.25</v>
      </c>
      <c r="BB193">
        <v>1150</v>
      </c>
      <c r="BC193">
        <v>7.5</v>
      </c>
      <c r="BD193">
        <v>4</v>
      </c>
      <c r="BE193" t="s">
        <v>112</v>
      </c>
      <c r="BF193">
        <v>7</v>
      </c>
      <c r="BG193">
        <v>861</v>
      </c>
      <c r="BH193">
        <v>60</v>
      </c>
      <c r="BI193">
        <v>25</v>
      </c>
      <c r="BJ193">
        <v>10</v>
      </c>
      <c r="BK193">
        <v>7.5</v>
      </c>
      <c r="BL193">
        <v>1150</v>
      </c>
      <c r="BN193">
        <v>7</v>
      </c>
      <c r="BO193">
        <v>86.1</v>
      </c>
      <c r="BP193">
        <v>23</v>
      </c>
      <c r="BQ193">
        <v>6367</v>
      </c>
      <c r="BR193">
        <v>2.167902126</v>
      </c>
      <c r="BS193" t="s">
        <v>97</v>
      </c>
      <c r="BT193" t="s">
        <v>113</v>
      </c>
      <c r="BU193" t="s">
        <v>119</v>
      </c>
      <c r="BV193" t="s">
        <v>120</v>
      </c>
      <c r="BW193" t="s">
        <v>118</v>
      </c>
      <c r="CB193" t="s">
        <v>100</v>
      </c>
      <c r="CC193" t="s">
        <v>118</v>
      </c>
      <c r="CD193" t="s">
        <v>119</v>
      </c>
      <c r="CE193">
        <v>0.2</v>
      </c>
      <c r="CF193">
        <v>1.8</v>
      </c>
      <c r="CG193">
        <v>1</v>
      </c>
      <c r="CH193">
        <v>9.7692065999999994E-2</v>
      </c>
      <c r="CI193">
        <v>2.1339668270000001</v>
      </c>
      <c r="CJ193">
        <v>1.115829446</v>
      </c>
    </row>
    <row r="194" spans="1:88" x14ac:dyDescent="0.25">
      <c r="A194" t="s">
        <v>222</v>
      </c>
      <c r="B194" t="s">
        <v>223</v>
      </c>
      <c r="C194">
        <f>VLOOKUP(B194,lat_long!$A$2:$C$37,2,FALSE)</f>
        <v>56.55</v>
      </c>
      <c r="D194">
        <f>VLOOKUP(B194,lat_long!$A$2:$C$37,3,FALSE)</f>
        <v>13.21666667</v>
      </c>
      <c r="E194" t="s">
        <v>88</v>
      </c>
      <c r="G194" t="b">
        <v>0</v>
      </c>
      <c r="H194" t="s">
        <v>118</v>
      </c>
      <c r="K194" t="s">
        <v>105</v>
      </c>
      <c r="L194" t="s">
        <v>210</v>
      </c>
      <c r="M194" t="s">
        <v>107</v>
      </c>
      <c r="N194" t="s">
        <v>91</v>
      </c>
      <c r="O194" t="s">
        <v>92</v>
      </c>
      <c r="P194">
        <v>128223.4957</v>
      </c>
      <c r="Q194">
        <v>179799.42689999999</v>
      </c>
      <c r="T194">
        <v>17191.977080000001</v>
      </c>
      <c r="U194">
        <v>16475.644700000001</v>
      </c>
      <c r="X194" t="s">
        <v>109</v>
      </c>
      <c r="Y194">
        <v>4</v>
      </c>
      <c r="Z194">
        <v>4</v>
      </c>
      <c r="AA194" t="b">
        <v>0</v>
      </c>
      <c r="AD194">
        <v>7854</v>
      </c>
      <c r="AE194">
        <v>10</v>
      </c>
      <c r="AF194" t="s">
        <v>94</v>
      </c>
      <c r="AG194">
        <v>70</v>
      </c>
      <c r="AH194">
        <v>35</v>
      </c>
      <c r="AJ194">
        <v>730</v>
      </c>
      <c r="AM194">
        <v>0.40151515199999999</v>
      </c>
      <c r="AN194">
        <v>22.292100000000001</v>
      </c>
      <c r="AO194">
        <v>1.41</v>
      </c>
      <c r="AP194">
        <v>5</v>
      </c>
      <c r="AQ194">
        <v>10</v>
      </c>
      <c r="AR194">
        <v>50</v>
      </c>
      <c r="AS194">
        <v>40</v>
      </c>
      <c r="AT194">
        <v>4.5</v>
      </c>
      <c r="AU194">
        <v>5.27</v>
      </c>
      <c r="AV194">
        <v>56.55</v>
      </c>
      <c r="AW194">
        <v>13.21666667</v>
      </c>
      <c r="AX194" t="s">
        <v>206</v>
      </c>
      <c r="AY194" t="s">
        <v>207</v>
      </c>
      <c r="AZ194" t="b">
        <v>1</v>
      </c>
      <c r="BA194">
        <v>506.25</v>
      </c>
      <c r="BB194">
        <v>1150</v>
      </c>
      <c r="BC194">
        <v>7.5</v>
      </c>
      <c r="BD194">
        <v>4</v>
      </c>
      <c r="BE194" t="s">
        <v>112</v>
      </c>
      <c r="BF194">
        <v>7</v>
      </c>
      <c r="BG194">
        <v>861</v>
      </c>
      <c r="BH194">
        <v>60</v>
      </c>
      <c r="BI194">
        <v>25</v>
      </c>
      <c r="BJ194">
        <v>10</v>
      </c>
      <c r="BK194">
        <v>7.5</v>
      </c>
      <c r="BL194">
        <v>1150</v>
      </c>
      <c r="BN194">
        <v>7</v>
      </c>
      <c r="BO194">
        <v>86.1</v>
      </c>
      <c r="BP194">
        <v>23</v>
      </c>
      <c r="BQ194">
        <v>6367</v>
      </c>
      <c r="BR194">
        <v>2.167902126</v>
      </c>
      <c r="BS194" t="s">
        <v>97</v>
      </c>
      <c r="BT194" t="s">
        <v>113</v>
      </c>
      <c r="BU194" t="s">
        <v>119</v>
      </c>
      <c r="BV194" t="s">
        <v>120</v>
      </c>
      <c r="BW194" t="s">
        <v>118</v>
      </c>
      <c r="CB194" t="s">
        <v>100</v>
      </c>
      <c r="CC194" t="s">
        <v>118</v>
      </c>
      <c r="CD194" t="s">
        <v>119</v>
      </c>
      <c r="CE194">
        <v>0.2</v>
      </c>
      <c r="CF194">
        <v>1.8</v>
      </c>
      <c r="CG194">
        <v>1</v>
      </c>
      <c r="CH194">
        <v>9.7692065999999994E-2</v>
      </c>
      <c r="CI194">
        <v>2.1339668270000001</v>
      </c>
      <c r="CJ194">
        <v>1.115829446</v>
      </c>
    </row>
    <row r="195" spans="1:88" x14ac:dyDescent="0.25">
      <c r="A195" t="s">
        <v>222</v>
      </c>
      <c r="B195" t="s">
        <v>223</v>
      </c>
      <c r="C195">
        <f>VLOOKUP(B195,lat_long!$A$2:$C$37,2,FALSE)</f>
        <v>56.55</v>
      </c>
      <c r="D195">
        <f>VLOOKUP(B195,lat_long!$A$2:$C$37,3,FALSE)</f>
        <v>13.21666667</v>
      </c>
      <c r="E195" t="s">
        <v>88</v>
      </c>
      <c r="G195" t="b">
        <v>0</v>
      </c>
      <c r="H195" t="s">
        <v>118</v>
      </c>
      <c r="K195" t="s">
        <v>105</v>
      </c>
      <c r="L195" t="s">
        <v>210</v>
      </c>
      <c r="M195" t="s">
        <v>107</v>
      </c>
      <c r="N195" t="s">
        <v>91</v>
      </c>
      <c r="O195" t="s">
        <v>92</v>
      </c>
      <c r="P195">
        <v>136103.1519</v>
      </c>
      <c r="Q195">
        <v>120343.8395</v>
      </c>
      <c r="T195">
        <v>32951.289400000001</v>
      </c>
      <c r="U195">
        <v>13610.315189999999</v>
      </c>
      <c r="X195" t="s">
        <v>109</v>
      </c>
      <c r="Y195">
        <v>4</v>
      </c>
      <c r="Z195">
        <v>4</v>
      </c>
      <c r="AA195" t="b">
        <v>0</v>
      </c>
      <c r="AD195">
        <v>7854</v>
      </c>
      <c r="AE195">
        <v>10</v>
      </c>
      <c r="AF195" t="s">
        <v>94</v>
      </c>
      <c r="AG195">
        <v>70</v>
      </c>
      <c r="AH195">
        <v>35</v>
      </c>
      <c r="AJ195">
        <v>1095</v>
      </c>
      <c r="AM195">
        <v>0.40151515199999999</v>
      </c>
      <c r="AN195">
        <v>22.292100000000001</v>
      </c>
      <c r="AO195">
        <v>1.41</v>
      </c>
      <c r="AP195">
        <v>5</v>
      </c>
      <c r="AQ195">
        <v>10</v>
      </c>
      <c r="AR195">
        <v>50</v>
      </c>
      <c r="AS195">
        <v>40</v>
      </c>
      <c r="AT195">
        <v>4.5</v>
      </c>
      <c r="AU195">
        <v>5.27</v>
      </c>
      <c r="AV195">
        <v>56.55</v>
      </c>
      <c r="AW195">
        <v>13.21666667</v>
      </c>
      <c r="AX195" t="s">
        <v>206</v>
      </c>
      <c r="AY195" t="s">
        <v>207</v>
      </c>
      <c r="AZ195" t="b">
        <v>1</v>
      </c>
      <c r="BA195">
        <v>506.25</v>
      </c>
      <c r="BB195">
        <v>1150</v>
      </c>
      <c r="BC195">
        <v>7.5</v>
      </c>
      <c r="BD195">
        <v>4</v>
      </c>
      <c r="BE195" t="s">
        <v>112</v>
      </c>
      <c r="BF195">
        <v>7</v>
      </c>
      <c r="BG195">
        <v>861</v>
      </c>
      <c r="BH195">
        <v>60</v>
      </c>
      <c r="BI195">
        <v>25</v>
      </c>
      <c r="BJ195">
        <v>10</v>
      </c>
      <c r="BK195">
        <v>7.5</v>
      </c>
      <c r="BL195">
        <v>1150</v>
      </c>
      <c r="BN195">
        <v>7</v>
      </c>
      <c r="BO195">
        <v>86.1</v>
      </c>
      <c r="BP195">
        <v>23</v>
      </c>
      <c r="BQ195">
        <v>6367</v>
      </c>
      <c r="BR195">
        <v>2.167902126</v>
      </c>
      <c r="BS195" t="s">
        <v>97</v>
      </c>
      <c r="BT195" t="s">
        <v>113</v>
      </c>
      <c r="BU195" t="s">
        <v>119</v>
      </c>
      <c r="BV195" t="s">
        <v>120</v>
      </c>
      <c r="BW195" t="s">
        <v>118</v>
      </c>
      <c r="CB195" t="s">
        <v>100</v>
      </c>
      <c r="CC195" t="s">
        <v>118</v>
      </c>
      <c r="CD195" t="s">
        <v>119</v>
      </c>
      <c r="CE195">
        <v>0.2</v>
      </c>
      <c r="CF195">
        <v>1.8</v>
      </c>
      <c r="CG195">
        <v>1</v>
      </c>
      <c r="CH195">
        <v>9.7692065999999994E-2</v>
      </c>
      <c r="CI195">
        <v>2.1339668270000001</v>
      </c>
      <c r="CJ195">
        <v>1.115829446</v>
      </c>
    </row>
    <row r="196" spans="1:88" x14ac:dyDescent="0.25">
      <c r="A196" t="s">
        <v>222</v>
      </c>
      <c r="B196" t="s">
        <v>223</v>
      </c>
      <c r="C196">
        <f>VLOOKUP(B196,lat_long!$A$2:$C$37,2,FALSE)</f>
        <v>56.55</v>
      </c>
      <c r="D196">
        <f>VLOOKUP(B196,lat_long!$A$2:$C$37,3,FALSE)</f>
        <v>13.21666667</v>
      </c>
      <c r="E196" t="s">
        <v>136</v>
      </c>
      <c r="F196" t="s">
        <v>137</v>
      </c>
      <c r="G196" t="b">
        <v>0</v>
      </c>
      <c r="H196" t="s">
        <v>118</v>
      </c>
      <c r="K196" t="s">
        <v>105</v>
      </c>
      <c r="L196" t="s">
        <v>106</v>
      </c>
      <c r="M196" t="s">
        <v>107</v>
      </c>
      <c r="N196" t="s">
        <v>91</v>
      </c>
      <c r="O196" t="s">
        <v>92</v>
      </c>
      <c r="P196">
        <v>18</v>
      </c>
      <c r="Q196">
        <v>26.164383600000001</v>
      </c>
      <c r="T196">
        <v>1.2602739730000001</v>
      </c>
      <c r="U196">
        <v>2.0273972599999999</v>
      </c>
      <c r="X196" t="s">
        <v>109</v>
      </c>
      <c r="Y196">
        <v>4</v>
      </c>
      <c r="Z196">
        <v>4</v>
      </c>
      <c r="AA196" t="b">
        <v>1</v>
      </c>
      <c r="AB196" t="s">
        <v>202</v>
      </c>
      <c r="AD196">
        <v>7854</v>
      </c>
      <c r="AE196">
        <v>10</v>
      </c>
      <c r="AF196" t="s">
        <v>94</v>
      </c>
      <c r="AG196">
        <v>70</v>
      </c>
      <c r="AH196">
        <v>35</v>
      </c>
      <c r="AI196">
        <v>2190</v>
      </c>
      <c r="AM196">
        <v>0.40151515199999999</v>
      </c>
      <c r="AN196">
        <v>22.292100000000001</v>
      </c>
      <c r="AO196">
        <v>1.41</v>
      </c>
      <c r="AP196">
        <v>5</v>
      </c>
      <c r="AQ196">
        <v>10</v>
      </c>
      <c r="AR196">
        <v>50</v>
      </c>
      <c r="AS196">
        <v>40</v>
      </c>
      <c r="AT196">
        <v>4.5</v>
      </c>
      <c r="AU196">
        <v>5.27</v>
      </c>
      <c r="AV196">
        <v>56.55</v>
      </c>
      <c r="AW196">
        <v>13.21666667</v>
      </c>
      <c r="AX196" t="s">
        <v>206</v>
      </c>
      <c r="AY196" t="s">
        <v>207</v>
      </c>
      <c r="AZ196" t="b">
        <v>1</v>
      </c>
      <c r="BA196">
        <v>506.25</v>
      </c>
      <c r="BB196">
        <v>1150</v>
      </c>
      <c r="BC196">
        <v>7.5</v>
      </c>
      <c r="BD196">
        <v>4</v>
      </c>
      <c r="BE196" t="s">
        <v>112</v>
      </c>
      <c r="BF196">
        <v>7</v>
      </c>
      <c r="BG196">
        <v>861</v>
      </c>
      <c r="BH196">
        <v>60</v>
      </c>
      <c r="BI196">
        <v>25</v>
      </c>
      <c r="BJ196">
        <v>10</v>
      </c>
      <c r="BK196">
        <v>7.5</v>
      </c>
      <c r="BL196">
        <v>1150</v>
      </c>
      <c r="BN196">
        <v>7</v>
      </c>
      <c r="BO196">
        <v>86.1</v>
      </c>
      <c r="BP196">
        <v>23</v>
      </c>
      <c r="BQ196">
        <v>6367</v>
      </c>
      <c r="BR196">
        <v>2.167902126</v>
      </c>
      <c r="BS196" t="s">
        <v>97</v>
      </c>
      <c r="BT196" t="s">
        <v>113</v>
      </c>
      <c r="BU196" t="s">
        <v>119</v>
      </c>
      <c r="BV196" t="s">
        <v>120</v>
      </c>
      <c r="BW196" t="s">
        <v>118</v>
      </c>
      <c r="CB196" t="s">
        <v>100</v>
      </c>
      <c r="CC196" t="s">
        <v>118</v>
      </c>
      <c r="CD196" t="s">
        <v>119</v>
      </c>
      <c r="CE196">
        <v>0.2</v>
      </c>
      <c r="CF196">
        <v>1.8</v>
      </c>
      <c r="CG196">
        <v>1</v>
      </c>
      <c r="CH196">
        <v>9.7692065999999994E-2</v>
      </c>
      <c r="CI196">
        <v>2.1339668270000001</v>
      </c>
      <c r="CJ196">
        <v>1.115829446</v>
      </c>
    </row>
    <row r="197" spans="1:88" x14ac:dyDescent="0.25">
      <c r="A197" t="s">
        <v>222</v>
      </c>
      <c r="B197" t="s">
        <v>223</v>
      </c>
      <c r="C197">
        <f>VLOOKUP(B197,lat_long!$A$2:$C$37,2,FALSE)</f>
        <v>56.55</v>
      </c>
      <c r="D197">
        <f>VLOOKUP(B197,lat_long!$A$2:$C$37,3,FALSE)</f>
        <v>13.21666667</v>
      </c>
      <c r="E197" t="s">
        <v>136</v>
      </c>
      <c r="F197" t="s">
        <v>137</v>
      </c>
      <c r="G197" t="b">
        <v>0</v>
      </c>
      <c r="H197" t="s">
        <v>118</v>
      </c>
      <c r="K197" t="s">
        <v>105</v>
      </c>
      <c r="L197" t="s">
        <v>106</v>
      </c>
      <c r="M197" t="s">
        <v>107</v>
      </c>
      <c r="N197" t="s">
        <v>91</v>
      </c>
      <c r="O197" t="s">
        <v>92</v>
      </c>
      <c r="P197">
        <v>19.315068490000002</v>
      </c>
      <c r="Q197">
        <v>25.452054799999999</v>
      </c>
      <c r="T197">
        <v>1.2602739730000001</v>
      </c>
      <c r="U197">
        <v>0.65753424699999996</v>
      </c>
      <c r="X197" t="s">
        <v>109</v>
      </c>
      <c r="Y197">
        <v>4</v>
      </c>
      <c r="Z197">
        <v>4</v>
      </c>
      <c r="AA197" t="b">
        <v>1</v>
      </c>
      <c r="AB197" t="s">
        <v>127</v>
      </c>
      <c r="AC197" s="1">
        <v>5.0000000000000001E-3</v>
      </c>
      <c r="AD197">
        <v>7854</v>
      </c>
      <c r="AE197">
        <v>10</v>
      </c>
      <c r="AF197" t="s">
        <v>94</v>
      </c>
      <c r="AG197">
        <v>70</v>
      </c>
      <c r="AH197">
        <v>35</v>
      </c>
      <c r="AI197">
        <v>2555</v>
      </c>
      <c r="AM197">
        <v>0.40151515199999999</v>
      </c>
      <c r="AN197">
        <v>22.292100000000001</v>
      </c>
      <c r="AO197">
        <v>1.41</v>
      </c>
      <c r="AP197">
        <v>5</v>
      </c>
      <c r="AQ197">
        <v>10</v>
      </c>
      <c r="AR197">
        <v>50</v>
      </c>
      <c r="AS197">
        <v>40</v>
      </c>
      <c r="AT197">
        <v>4.5</v>
      </c>
      <c r="AU197">
        <v>5.27</v>
      </c>
      <c r="AV197">
        <v>56.55</v>
      </c>
      <c r="AW197">
        <v>13.21666667</v>
      </c>
      <c r="AX197" t="s">
        <v>206</v>
      </c>
      <c r="AY197" t="s">
        <v>207</v>
      </c>
      <c r="AZ197" t="b">
        <v>1</v>
      </c>
      <c r="BA197">
        <v>506.25</v>
      </c>
      <c r="BB197">
        <v>1150</v>
      </c>
      <c r="BC197">
        <v>7.5</v>
      </c>
      <c r="BD197">
        <v>4</v>
      </c>
      <c r="BE197" t="s">
        <v>112</v>
      </c>
      <c r="BF197">
        <v>7</v>
      </c>
      <c r="BG197">
        <v>861</v>
      </c>
      <c r="BH197">
        <v>60</v>
      </c>
      <c r="BI197">
        <v>25</v>
      </c>
      <c r="BJ197">
        <v>10</v>
      </c>
      <c r="BK197">
        <v>7.5</v>
      </c>
      <c r="BL197">
        <v>1150</v>
      </c>
      <c r="BN197">
        <v>7</v>
      </c>
      <c r="BO197">
        <v>86.1</v>
      </c>
      <c r="BP197">
        <v>23</v>
      </c>
      <c r="BQ197">
        <v>6367</v>
      </c>
      <c r="BR197">
        <v>2.167902126</v>
      </c>
      <c r="BS197" t="s">
        <v>97</v>
      </c>
      <c r="BT197" t="s">
        <v>113</v>
      </c>
      <c r="BU197" t="s">
        <v>119</v>
      </c>
      <c r="BV197" t="s">
        <v>120</v>
      </c>
      <c r="BW197" t="s">
        <v>118</v>
      </c>
      <c r="CB197" t="s">
        <v>100</v>
      </c>
      <c r="CC197" t="s">
        <v>118</v>
      </c>
      <c r="CD197" t="s">
        <v>119</v>
      </c>
      <c r="CE197">
        <v>0.2</v>
      </c>
      <c r="CF197">
        <v>1.8</v>
      </c>
      <c r="CG197">
        <v>1</v>
      </c>
      <c r="CH197">
        <v>9.7692065999999994E-2</v>
      </c>
      <c r="CI197">
        <v>2.1339668270000001</v>
      </c>
      <c r="CJ197">
        <v>1.115829446</v>
      </c>
    </row>
    <row r="198" spans="1:88" x14ac:dyDescent="0.25">
      <c r="A198" t="s">
        <v>222</v>
      </c>
      <c r="B198" t="s">
        <v>223</v>
      </c>
      <c r="C198">
        <f>VLOOKUP(B198,lat_long!$A$2:$C$37,2,FALSE)</f>
        <v>56.55</v>
      </c>
      <c r="D198">
        <f>VLOOKUP(B198,lat_long!$A$2:$C$37,3,FALSE)</f>
        <v>13.21666667</v>
      </c>
      <c r="E198" t="s">
        <v>136</v>
      </c>
      <c r="F198" t="s">
        <v>137</v>
      </c>
      <c r="G198" t="b">
        <v>0</v>
      </c>
      <c r="H198" t="s">
        <v>118</v>
      </c>
      <c r="K198" t="s">
        <v>105</v>
      </c>
      <c r="L198" t="s">
        <v>210</v>
      </c>
      <c r="M198" t="s">
        <v>107</v>
      </c>
      <c r="N198" t="s">
        <v>91</v>
      </c>
      <c r="O198" t="s">
        <v>92</v>
      </c>
      <c r="P198">
        <v>19.479452049999999</v>
      </c>
      <c r="Q198">
        <v>25.7260274</v>
      </c>
      <c r="T198">
        <v>1.2602739730000001</v>
      </c>
      <c r="U198">
        <v>1.8630136989999999</v>
      </c>
      <c r="X198" t="s">
        <v>109</v>
      </c>
      <c r="Y198">
        <v>4</v>
      </c>
      <c r="Z198">
        <v>4</v>
      </c>
      <c r="AA198" t="b">
        <v>1</v>
      </c>
      <c r="AB198" t="s">
        <v>127</v>
      </c>
      <c r="AC198" s="1">
        <v>5.0000000000000001E-3</v>
      </c>
      <c r="AD198">
        <v>7854</v>
      </c>
      <c r="AE198">
        <v>10</v>
      </c>
      <c r="AF198" t="s">
        <v>94</v>
      </c>
      <c r="AG198">
        <v>70</v>
      </c>
      <c r="AH198">
        <v>35</v>
      </c>
      <c r="AI198">
        <v>2920</v>
      </c>
      <c r="AM198">
        <v>0.40151515199999999</v>
      </c>
      <c r="AN198">
        <v>22.292100000000001</v>
      </c>
      <c r="AO198">
        <v>1.41</v>
      </c>
      <c r="AP198">
        <v>5</v>
      </c>
      <c r="AQ198">
        <v>10</v>
      </c>
      <c r="AR198">
        <v>50</v>
      </c>
      <c r="AS198">
        <v>40</v>
      </c>
      <c r="AT198">
        <v>4.5</v>
      </c>
      <c r="AU198">
        <v>5.27</v>
      </c>
      <c r="AV198">
        <v>56.55</v>
      </c>
      <c r="AW198">
        <v>13.21666667</v>
      </c>
      <c r="AX198" t="s">
        <v>206</v>
      </c>
      <c r="AY198" t="s">
        <v>207</v>
      </c>
      <c r="AZ198" t="b">
        <v>1</v>
      </c>
      <c r="BA198">
        <v>506.25</v>
      </c>
      <c r="BB198">
        <v>1150</v>
      </c>
      <c r="BC198">
        <v>7.5</v>
      </c>
      <c r="BD198">
        <v>4</v>
      </c>
      <c r="BE198" t="s">
        <v>112</v>
      </c>
      <c r="BF198">
        <v>7</v>
      </c>
      <c r="BG198">
        <v>861</v>
      </c>
      <c r="BH198">
        <v>60</v>
      </c>
      <c r="BI198">
        <v>25</v>
      </c>
      <c r="BJ198">
        <v>10</v>
      </c>
      <c r="BK198">
        <v>7.5</v>
      </c>
      <c r="BL198">
        <v>1150</v>
      </c>
      <c r="BN198">
        <v>7</v>
      </c>
      <c r="BO198">
        <v>86.1</v>
      </c>
      <c r="BP198">
        <v>23</v>
      </c>
      <c r="BQ198">
        <v>6367</v>
      </c>
      <c r="BR198">
        <v>2.167902126</v>
      </c>
      <c r="BS198" t="s">
        <v>97</v>
      </c>
      <c r="BT198" t="s">
        <v>113</v>
      </c>
      <c r="BU198" t="s">
        <v>119</v>
      </c>
      <c r="BV198" t="s">
        <v>120</v>
      </c>
      <c r="BW198" t="s">
        <v>118</v>
      </c>
      <c r="CB198" t="s">
        <v>100</v>
      </c>
      <c r="CC198" t="s">
        <v>118</v>
      </c>
      <c r="CD198" t="s">
        <v>119</v>
      </c>
      <c r="CE198">
        <v>0.2</v>
      </c>
      <c r="CF198">
        <v>1.8</v>
      </c>
      <c r="CG198">
        <v>1</v>
      </c>
      <c r="CH198">
        <v>9.7692065999999994E-2</v>
      </c>
      <c r="CI198">
        <v>2.1339668270000001</v>
      </c>
      <c r="CJ198">
        <v>1.115829446</v>
      </c>
    </row>
    <row r="199" spans="1:88" x14ac:dyDescent="0.25">
      <c r="A199" t="s">
        <v>222</v>
      </c>
      <c r="B199" t="s">
        <v>223</v>
      </c>
      <c r="C199">
        <f>VLOOKUP(B199,lat_long!$A$2:$C$37,2,FALSE)</f>
        <v>56.55</v>
      </c>
      <c r="D199">
        <f>VLOOKUP(B199,lat_long!$A$2:$C$37,3,FALSE)</f>
        <v>13.21666667</v>
      </c>
      <c r="E199" t="s">
        <v>136</v>
      </c>
      <c r="F199" t="s">
        <v>137</v>
      </c>
      <c r="G199" t="b">
        <v>0</v>
      </c>
      <c r="H199" t="s">
        <v>118</v>
      </c>
      <c r="K199" t="s">
        <v>105</v>
      </c>
      <c r="L199" t="s">
        <v>210</v>
      </c>
      <c r="M199" t="s">
        <v>107</v>
      </c>
      <c r="N199" t="s">
        <v>91</v>
      </c>
      <c r="O199" t="s">
        <v>92</v>
      </c>
      <c r="P199">
        <v>19.205479449999999</v>
      </c>
      <c r="Q199">
        <v>24.1917808</v>
      </c>
      <c r="T199">
        <v>2.0821917810000001</v>
      </c>
      <c r="U199">
        <v>1.6438356160000001</v>
      </c>
      <c r="X199" t="s">
        <v>109</v>
      </c>
      <c r="Y199">
        <v>4</v>
      </c>
      <c r="Z199">
        <v>4</v>
      </c>
      <c r="AA199" t="b">
        <v>1</v>
      </c>
      <c r="AB199" t="s">
        <v>127</v>
      </c>
      <c r="AC199">
        <v>0.02</v>
      </c>
      <c r="AD199">
        <v>7854</v>
      </c>
      <c r="AE199">
        <v>10</v>
      </c>
      <c r="AF199" t="s">
        <v>94</v>
      </c>
      <c r="AG199">
        <v>70</v>
      </c>
      <c r="AH199">
        <v>35</v>
      </c>
      <c r="AI199">
        <v>3285</v>
      </c>
      <c r="AM199">
        <v>0.40151515199999999</v>
      </c>
      <c r="AN199">
        <v>22.292100000000001</v>
      </c>
      <c r="AO199">
        <v>1.41</v>
      </c>
      <c r="AP199">
        <v>5</v>
      </c>
      <c r="AQ199">
        <v>10</v>
      </c>
      <c r="AR199">
        <v>50</v>
      </c>
      <c r="AS199">
        <v>40</v>
      </c>
      <c r="AT199">
        <v>4.5</v>
      </c>
      <c r="AU199">
        <v>5.27</v>
      </c>
      <c r="AV199">
        <v>56.55</v>
      </c>
      <c r="AW199">
        <v>13.21666667</v>
      </c>
      <c r="AX199" t="s">
        <v>206</v>
      </c>
      <c r="AY199" t="s">
        <v>207</v>
      </c>
      <c r="AZ199" t="b">
        <v>1</v>
      </c>
      <c r="BA199">
        <v>506.25</v>
      </c>
      <c r="BB199">
        <v>1150</v>
      </c>
      <c r="BC199">
        <v>7.5</v>
      </c>
      <c r="BD199">
        <v>4</v>
      </c>
      <c r="BE199" t="s">
        <v>112</v>
      </c>
      <c r="BF199">
        <v>7</v>
      </c>
      <c r="BG199">
        <v>861</v>
      </c>
      <c r="BH199">
        <v>60</v>
      </c>
      <c r="BI199">
        <v>25</v>
      </c>
      <c r="BJ199">
        <v>10</v>
      </c>
      <c r="BK199">
        <v>7.5</v>
      </c>
      <c r="BL199">
        <v>1150</v>
      </c>
      <c r="BN199">
        <v>7</v>
      </c>
      <c r="BO199">
        <v>86.1</v>
      </c>
      <c r="BP199">
        <v>23</v>
      </c>
      <c r="BQ199">
        <v>6367</v>
      </c>
      <c r="BR199">
        <v>2.167902126</v>
      </c>
      <c r="BS199" t="s">
        <v>97</v>
      </c>
      <c r="BT199" t="s">
        <v>113</v>
      </c>
      <c r="BU199" t="s">
        <v>119</v>
      </c>
      <c r="BV199" t="s">
        <v>120</v>
      </c>
      <c r="BW199" t="s">
        <v>118</v>
      </c>
      <c r="CB199" t="s">
        <v>100</v>
      </c>
      <c r="CC199" t="s">
        <v>118</v>
      </c>
      <c r="CD199" t="s">
        <v>119</v>
      </c>
      <c r="CE199">
        <v>0.2</v>
      </c>
      <c r="CF199">
        <v>1.8</v>
      </c>
      <c r="CG199">
        <v>1</v>
      </c>
      <c r="CH199">
        <v>9.7692065999999994E-2</v>
      </c>
      <c r="CI199">
        <v>2.1339668270000001</v>
      </c>
      <c r="CJ199">
        <v>1.115829446</v>
      </c>
    </row>
    <row r="200" spans="1:88" x14ac:dyDescent="0.25">
      <c r="A200" t="s">
        <v>222</v>
      </c>
      <c r="B200" t="s">
        <v>223</v>
      </c>
      <c r="C200">
        <f>VLOOKUP(B200,lat_long!$A$2:$C$37,2,FALSE)</f>
        <v>56.55</v>
      </c>
      <c r="D200">
        <f>VLOOKUP(B200,lat_long!$A$2:$C$37,3,FALSE)</f>
        <v>13.21666667</v>
      </c>
      <c r="E200" t="s">
        <v>136</v>
      </c>
      <c r="F200" t="s">
        <v>137</v>
      </c>
      <c r="G200" t="b">
        <v>0</v>
      </c>
      <c r="H200" t="s">
        <v>118</v>
      </c>
      <c r="K200" t="s">
        <v>105</v>
      </c>
      <c r="L200" t="s">
        <v>106</v>
      </c>
      <c r="M200" t="s">
        <v>107</v>
      </c>
      <c r="N200" t="s">
        <v>91</v>
      </c>
      <c r="O200" t="s">
        <v>92</v>
      </c>
      <c r="P200">
        <v>20.684931509999998</v>
      </c>
      <c r="Q200">
        <v>25.452054799999999</v>
      </c>
      <c r="T200">
        <v>0.82191780800000003</v>
      </c>
      <c r="U200">
        <v>0.65753424699999996</v>
      </c>
      <c r="X200" t="s">
        <v>109</v>
      </c>
      <c r="Y200">
        <v>4</v>
      </c>
      <c r="Z200">
        <v>4</v>
      </c>
      <c r="AA200" t="b">
        <v>1</v>
      </c>
      <c r="AB200" t="s">
        <v>127</v>
      </c>
      <c r="AC200" s="1">
        <v>2.7E-2</v>
      </c>
      <c r="AD200">
        <v>7854</v>
      </c>
      <c r="AE200">
        <v>10</v>
      </c>
      <c r="AF200" t="s">
        <v>94</v>
      </c>
      <c r="AG200">
        <v>70</v>
      </c>
      <c r="AH200">
        <v>35</v>
      </c>
      <c r="AJ200">
        <v>365</v>
      </c>
      <c r="AM200">
        <v>0.40151515199999999</v>
      </c>
      <c r="AN200">
        <v>22.292100000000001</v>
      </c>
      <c r="AO200">
        <v>1.41</v>
      </c>
      <c r="AP200">
        <v>5</v>
      </c>
      <c r="AQ200">
        <v>10</v>
      </c>
      <c r="AR200">
        <v>50</v>
      </c>
      <c r="AS200">
        <v>40</v>
      </c>
      <c r="AT200">
        <v>4.5</v>
      </c>
      <c r="AU200">
        <v>5.27</v>
      </c>
      <c r="AV200">
        <v>56.55</v>
      </c>
      <c r="AW200">
        <v>13.21666667</v>
      </c>
      <c r="AX200" t="s">
        <v>206</v>
      </c>
      <c r="AY200" t="s">
        <v>207</v>
      </c>
      <c r="AZ200" t="b">
        <v>1</v>
      </c>
      <c r="BA200">
        <v>506.25</v>
      </c>
      <c r="BB200">
        <v>1150</v>
      </c>
      <c r="BC200">
        <v>7.5</v>
      </c>
      <c r="BD200">
        <v>4</v>
      </c>
      <c r="BE200" t="s">
        <v>112</v>
      </c>
      <c r="BF200">
        <v>7</v>
      </c>
      <c r="BG200">
        <v>861</v>
      </c>
      <c r="BH200">
        <v>60</v>
      </c>
      <c r="BI200">
        <v>25</v>
      </c>
      <c r="BJ200">
        <v>10</v>
      </c>
      <c r="BK200">
        <v>7.5</v>
      </c>
      <c r="BL200">
        <v>1150</v>
      </c>
      <c r="BN200">
        <v>7</v>
      </c>
      <c r="BO200">
        <v>86.1</v>
      </c>
      <c r="BP200">
        <v>23</v>
      </c>
      <c r="BQ200">
        <v>6367</v>
      </c>
      <c r="BR200">
        <v>2.167902126</v>
      </c>
      <c r="BS200" t="s">
        <v>97</v>
      </c>
      <c r="BT200" t="s">
        <v>113</v>
      </c>
      <c r="BU200" t="s">
        <v>119</v>
      </c>
      <c r="BV200" t="s">
        <v>120</v>
      </c>
      <c r="BW200" t="s">
        <v>118</v>
      </c>
      <c r="CB200" t="s">
        <v>100</v>
      </c>
      <c r="CC200" t="s">
        <v>118</v>
      </c>
      <c r="CD200" t="s">
        <v>119</v>
      </c>
      <c r="CE200">
        <v>0.2</v>
      </c>
      <c r="CF200">
        <v>1.8</v>
      </c>
      <c r="CG200">
        <v>1</v>
      </c>
      <c r="CH200">
        <v>9.7692065999999994E-2</v>
      </c>
      <c r="CI200">
        <v>2.1339668270000001</v>
      </c>
      <c r="CJ200">
        <v>1.115829446</v>
      </c>
    </row>
    <row r="201" spans="1:88" x14ac:dyDescent="0.25">
      <c r="A201" t="s">
        <v>222</v>
      </c>
      <c r="B201" t="s">
        <v>223</v>
      </c>
      <c r="C201">
        <f>VLOOKUP(B201,lat_long!$A$2:$C$37,2,FALSE)</f>
        <v>56.55</v>
      </c>
      <c r="D201">
        <f>VLOOKUP(B201,lat_long!$A$2:$C$37,3,FALSE)</f>
        <v>13.21666667</v>
      </c>
      <c r="E201" t="s">
        <v>136</v>
      </c>
      <c r="F201" t="s">
        <v>137</v>
      </c>
      <c r="G201" t="b">
        <v>0</v>
      </c>
      <c r="H201" t="s">
        <v>118</v>
      </c>
      <c r="K201" t="s">
        <v>105</v>
      </c>
      <c r="L201" t="s">
        <v>210</v>
      </c>
      <c r="M201" t="s">
        <v>107</v>
      </c>
      <c r="N201" t="s">
        <v>91</v>
      </c>
      <c r="O201" t="s">
        <v>92</v>
      </c>
      <c r="P201">
        <v>22.438356160000001</v>
      </c>
      <c r="Q201">
        <v>25.7260274</v>
      </c>
      <c r="T201">
        <v>2.6301369860000001</v>
      </c>
      <c r="U201">
        <v>1.8630136989999999</v>
      </c>
      <c r="X201" t="s">
        <v>109</v>
      </c>
      <c r="Y201">
        <v>4</v>
      </c>
      <c r="Z201">
        <v>4</v>
      </c>
      <c r="AA201" t="b">
        <v>0</v>
      </c>
      <c r="AD201">
        <v>7854</v>
      </c>
      <c r="AE201">
        <v>10</v>
      </c>
      <c r="AF201" t="s">
        <v>94</v>
      </c>
      <c r="AG201">
        <v>70</v>
      </c>
      <c r="AH201">
        <v>35</v>
      </c>
      <c r="AJ201">
        <v>730</v>
      </c>
      <c r="AM201">
        <v>0.40151515199999999</v>
      </c>
      <c r="AN201">
        <v>22.292100000000001</v>
      </c>
      <c r="AO201">
        <v>1.41</v>
      </c>
      <c r="AP201">
        <v>5</v>
      </c>
      <c r="AQ201">
        <v>10</v>
      </c>
      <c r="AR201">
        <v>50</v>
      </c>
      <c r="AS201">
        <v>40</v>
      </c>
      <c r="AT201">
        <v>4.5</v>
      </c>
      <c r="AU201">
        <v>5.27</v>
      </c>
      <c r="AV201">
        <v>56.55</v>
      </c>
      <c r="AW201">
        <v>13.21666667</v>
      </c>
      <c r="AX201" t="s">
        <v>206</v>
      </c>
      <c r="AY201" t="s">
        <v>207</v>
      </c>
      <c r="AZ201" t="b">
        <v>1</v>
      </c>
      <c r="BA201">
        <v>506.25</v>
      </c>
      <c r="BB201">
        <v>1150</v>
      </c>
      <c r="BC201">
        <v>7.5</v>
      </c>
      <c r="BD201">
        <v>4</v>
      </c>
      <c r="BE201" t="s">
        <v>112</v>
      </c>
      <c r="BF201">
        <v>7</v>
      </c>
      <c r="BG201">
        <v>861</v>
      </c>
      <c r="BH201">
        <v>60</v>
      </c>
      <c r="BI201">
        <v>25</v>
      </c>
      <c r="BJ201">
        <v>10</v>
      </c>
      <c r="BK201">
        <v>7.5</v>
      </c>
      <c r="BL201">
        <v>1150</v>
      </c>
      <c r="BN201">
        <v>7</v>
      </c>
      <c r="BO201">
        <v>86.1</v>
      </c>
      <c r="BP201">
        <v>23</v>
      </c>
      <c r="BQ201">
        <v>6367</v>
      </c>
      <c r="BR201">
        <v>2.167902126</v>
      </c>
      <c r="BS201" t="s">
        <v>97</v>
      </c>
      <c r="BT201" t="s">
        <v>113</v>
      </c>
      <c r="BU201" t="s">
        <v>119</v>
      </c>
      <c r="BV201" t="s">
        <v>120</v>
      </c>
      <c r="BW201" t="s">
        <v>118</v>
      </c>
      <c r="CB201" t="s">
        <v>100</v>
      </c>
      <c r="CC201" t="s">
        <v>118</v>
      </c>
      <c r="CD201" t="s">
        <v>119</v>
      </c>
      <c r="CE201">
        <v>0.2</v>
      </c>
      <c r="CF201">
        <v>1.8</v>
      </c>
      <c r="CG201">
        <v>1</v>
      </c>
      <c r="CH201">
        <v>9.7692065999999994E-2</v>
      </c>
      <c r="CI201">
        <v>2.1339668270000001</v>
      </c>
      <c r="CJ201">
        <v>1.115829446</v>
      </c>
    </row>
    <row r="202" spans="1:88" x14ac:dyDescent="0.25">
      <c r="A202" t="s">
        <v>222</v>
      </c>
      <c r="B202" t="s">
        <v>223</v>
      </c>
      <c r="C202">
        <f>VLOOKUP(B202,lat_long!$A$2:$C$37,2,FALSE)</f>
        <v>56.55</v>
      </c>
      <c r="D202">
        <f>VLOOKUP(B202,lat_long!$A$2:$C$37,3,FALSE)</f>
        <v>13.21666667</v>
      </c>
      <c r="E202" t="s">
        <v>136</v>
      </c>
      <c r="F202" t="s">
        <v>137</v>
      </c>
      <c r="G202" t="b">
        <v>0</v>
      </c>
      <c r="H202" t="s">
        <v>118</v>
      </c>
      <c r="K202" t="s">
        <v>105</v>
      </c>
      <c r="L202" t="s">
        <v>210</v>
      </c>
      <c r="M202" t="s">
        <v>107</v>
      </c>
      <c r="N202" t="s">
        <v>91</v>
      </c>
      <c r="O202" t="s">
        <v>92</v>
      </c>
      <c r="P202">
        <v>22.164383560000001</v>
      </c>
      <c r="Q202">
        <v>24.1917808</v>
      </c>
      <c r="U202">
        <v>1.6438356160000001</v>
      </c>
      <c r="X202" t="s">
        <v>109</v>
      </c>
      <c r="Y202">
        <v>4</v>
      </c>
      <c r="Z202">
        <v>4</v>
      </c>
      <c r="AA202" t="b">
        <v>0</v>
      </c>
      <c r="AD202">
        <v>7854</v>
      </c>
      <c r="AE202">
        <v>10</v>
      </c>
      <c r="AF202" t="s">
        <v>94</v>
      </c>
      <c r="AG202">
        <v>70</v>
      </c>
      <c r="AH202">
        <v>35</v>
      </c>
      <c r="AJ202">
        <v>1095</v>
      </c>
      <c r="AM202">
        <v>0.40151515199999999</v>
      </c>
      <c r="AN202">
        <v>22.292100000000001</v>
      </c>
      <c r="AO202">
        <v>1.41</v>
      </c>
      <c r="AP202">
        <v>5</v>
      </c>
      <c r="AQ202">
        <v>10</v>
      </c>
      <c r="AR202">
        <v>50</v>
      </c>
      <c r="AS202">
        <v>40</v>
      </c>
      <c r="AT202">
        <v>4.5</v>
      </c>
      <c r="AU202">
        <v>5.27</v>
      </c>
      <c r="AV202">
        <v>56.55</v>
      </c>
      <c r="AW202">
        <v>13.21666667</v>
      </c>
      <c r="AX202" t="s">
        <v>206</v>
      </c>
      <c r="AY202" t="s">
        <v>207</v>
      </c>
      <c r="AZ202" t="b">
        <v>1</v>
      </c>
      <c r="BA202">
        <v>506.25</v>
      </c>
      <c r="BB202">
        <v>1150</v>
      </c>
      <c r="BC202">
        <v>7.5</v>
      </c>
      <c r="BD202">
        <v>4</v>
      </c>
      <c r="BE202" t="s">
        <v>112</v>
      </c>
      <c r="BF202">
        <v>7</v>
      </c>
      <c r="BG202">
        <v>861</v>
      </c>
      <c r="BH202">
        <v>60</v>
      </c>
      <c r="BI202">
        <v>25</v>
      </c>
      <c r="BJ202">
        <v>10</v>
      </c>
      <c r="BK202">
        <v>7.5</v>
      </c>
      <c r="BL202">
        <v>1150</v>
      </c>
      <c r="BN202">
        <v>7</v>
      </c>
      <c r="BO202">
        <v>86.1</v>
      </c>
      <c r="BP202">
        <v>23</v>
      </c>
      <c r="BQ202">
        <v>6367</v>
      </c>
      <c r="BR202">
        <v>2.167902126</v>
      </c>
      <c r="BS202" t="s">
        <v>97</v>
      </c>
      <c r="BT202" t="s">
        <v>113</v>
      </c>
      <c r="BU202" t="s">
        <v>119</v>
      </c>
      <c r="BV202" t="s">
        <v>120</v>
      </c>
      <c r="BW202" t="s">
        <v>118</v>
      </c>
      <c r="CB202" t="s">
        <v>100</v>
      </c>
      <c r="CC202" t="s">
        <v>118</v>
      </c>
      <c r="CD202" t="s">
        <v>119</v>
      </c>
      <c r="CE202">
        <v>0.2</v>
      </c>
      <c r="CF202">
        <v>1.8</v>
      </c>
      <c r="CG202">
        <v>1</v>
      </c>
      <c r="CH202">
        <v>9.7692065999999994E-2</v>
      </c>
      <c r="CI202">
        <v>2.1339668270000001</v>
      </c>
      <c r="CJ202">
        <v>1.115829446</v>
      </c>
    </row>
    <row r="203" spans="1:88" x14ac:dyDescent="0.25">
      <c r="A203" t="s">
        <v>222</v>
      </c>
      <c r="B203" t="s">
        <v>223</v>
      </c>
      <c r="C203">
        <f>VLOOKUP(B203,lat_long!$A$2:$C$37,2,FALSE)</f>
        <v>56.55</v>
      </c>
      <c r="D203">
        <f>VLOOKUP(B203,lat_long!$A$2:$C$37,3,FALSE)</f>
        <v>13.21666667</v>
      </c>
      <c r="E203" t="s">
        <v>136</v>
      </c>
      <c r="F203" t="s">
        <v>166</v>
      </c>
      <c r="G203" t="b">
        <v>0</v>
      </c>
      <c r="H203" t="s">
        <v>118</v>
      </c>
      <c r="K203" t="s">
        <v>105</v>
      </c>
      <c r="L203" t="s">
        <v>106</v>
      </c>
      <c r="M203" t="s">
        <v>107</v>
      </c>
      <c r="N203" t="s">
        <v>91</v>
      </c>
      <c r="O203" t="s">
        <v>92</v>
      </c>
      <c r="P203">
        <v>1.31</v>
      </c>
      <c r="Q203">
        <v>1.96</v>
      </c>
      <c r="T203">
        <v>0.1</v>
      </c>
      <c r="U203" s="1">
        <v>7.0000000000000007E-2</v>
      </c>
      <c r="X203" t="s">
        <v>109</v>
      </c>
      <c r="Y203">
        <v>4</v>
      </c>
      <c r="Z203">
        <v>4</v>
      </c>
      <c r="AA203" t="b">
        <v>1</v>
      </c>
      <c r="AB203" t="s">
        <v>127</v>
      </c>
      <c r="AC203" s="1">
        <v>5.0000000000000001E-3</v>
      </c>
      <c r="AD203">
        <v>7854</v>
      </c>
      <c r="AE203">
        <v>10</v>
      </c>
      <c r="AF203" t="s">
        <v>94</v>
      </c>
      <c r="AG203">
        <v>70</v>
      </c>
      <c r="AH203">
        <v>35</v>
      </c>
      <c r="AI203">
        <v>2555</v>
      </c>
      <c r="AM203">
        <v>0.40151515199999999</v>
      </c>
      <c r="AN203">
        <v>22.292100000000001</v>
      </c>
      <c r="AO203">
        <v>1.41</v>
      </c>
      <c r="AP203">
        <v>5</v>
      </c>
      <c r="AQ203">
        <v>10</v>
      </c>
      <c r="AR203">
        <v>50</v>
      </c>
      <c r="AS203">
        <v>40</v>
      </c>
      <c r="AT203">
        <v>4.5</v>
      </c>
      <c r="AU203">
        <v>5.27</v>
      </c>
      <c r="AV203">
        <v>56.55</v>
      </c>
      <c r="AW203">
        <v>13.21666667</v>
      </c>
      <c r="AX203" t="s">
        <v>206</v>
      </c>
      <c r="AY203" t="s">
        <v>207</v>
      </c>
      <c r="AZ203" t="b">
        <v>1</v>
      </c>
      <c r="BA203">
        <v>506.25</v>
      </c>
      <c r="BB203">
        <v>1150</v>
      </c>
      <c r="BC203">
        <v>7.5</v>
      </c>
      <c r="BD203">
        <v>4</v>
      </c>
      <c r="BE203" t="s">
        <v>112</v>
      </c>
      <c r="BF203">
        <v>7</v>
      </c>
      <c r="BG203">
        <v>861</v>
      </c>
      <c r="BH203">
        <v>60</v>
      </c>
      <c r="BI203">
        <v>25</v>
      </c>
      <c r="BJ203">
        <v>10</v>
      </c>
      <c r="BK203">
        <v>7.5</v>
      </c>
      <c r="BL203">
        <v>1150</v>
      </c>
      <c r="BN203">
        <v>7</v>
      </c>
      <c r="BO203">
        <v>86.1</v>
      </c>
      <c r="BP203">
        <v>23</v>
      </c>
      <c r="BQ203">
        <v>6367</v>
      </c>
      <c r="BR203">
        <v>2.167902126</v>
      </c>
      <c r="BS203" t="s">
        <v>97</v>
      </c>
      <c r="BT203" t="s">
        <v>113</v>
      </c>
      <c r="BU203" t="s">
        <v>119</v>
      </c>
      <c r="BV203" t="s">
        <v>120</v>
      </c>
      <c r="BW203" t="s">
        <v>118</v>
      </c>
      <c r="CB203" t="s">
        <v>100</v>
      </c>
      <c r="CC203" t="s">
        <v>118</v>
      </c>
      <c r="CD203" t="s">
        <v>119</v>
      </c>
      <c r="CE203">
        <v>0.2</v>
      </c>
      <c r="CF203">
        <v>1.8</v>
      </c>
      <c r="CG203">
        <v>1</v>
      </c>
      <c r="CH203">
        <v>9.7692065999999994E-2</v>
      </c>
      <c r="CI203">
        <v>2.1339668270000001</v>
      </c>
      <c r="CJ203">
        <v>1.115829446</v>
      </c>
    </row>
    <row r="204" spans="1:88" x14ac:dyDescent="0.25">
      <c r="A204" t="s">
        <v>222</v>
      </c>
      <c r="B204" t="s">
        <v>223</v>
      </c>
      <c r="C204">
        <f>VLOOKUP(B204,lat_long!$A$2:$C$37,2,FALSE)</f>
        <v>56.55</v>
      </c>
      <c r="D204">
        <f>VLOOKUP(B204,lat_long!$A$2:$C$37,3,FALSE)</f>
        <v>13.21666667</v>
      </c>
      <c r="E204" t="s">
        <v>136</v>
      </c>
      <c r="F204" t="s">
        <v>166</v>
      </c>
      <c r="G204" t="b">
        <v>0</v>
      </c>
      <c r="H204" t="s">
        <v>118</v>
      </c>
      <c r="K204" t="s">
        <v>105</v>
      </c>
      <c r="L204" t="s">
        <v>210</v>
      </c>
      <c r="M204" t="s">
        <v>107</v>
      </c>
      <c r="N204" t="s">
        <v>91</v>
      </c>
      <c r="O204" t="s">
        <v>92</v>
      </c>
      <c r="P204">
        <v>1.0900000000000001</v>
      </c>
      <c r="Q204">
        <v>1.88</v>
      </c>
      <c r="T204">
        <v>0.15</v>
      </c>
      <c r="U204">
        <v>0.06</v>
      </c>
      <c r="X204" t="s">
        <v>109</v>
      </c>
      <c r="Y204">
        <v>4</v>
      </c>
      <c r="Z204">
        <v>4</v>
      </c>
      <c r="AA204" t="b">
        <v>1</v>
      </c>
      <c r="AB204" t="s">
        <v>127</v>
      </c>
      <c r="AC204" s="1">
        <v>1E-3</v>
      </c>
      <c r="AD204">
        <v>7854</v>
      </c>
      <c r="AE204">
        <v>10</v>
      </c>
      <c r="AF204" t="s">
        <v>94</v>
      </c>
      <c r="AG204">
        <v>70</v>
      </c>
      <c r="AH204">
        <v>35</v>
      </c>
      <c r="AI204">
        <v>2920</v>
      </c>
      <c r="AM204">
        <v>0.40151515199999999</v>
      </c>
      <c r="AN204">
        <v>22.292100000000001</v>
      </c>
      <c r="AO204">
        <v>1.41</v>
      </c>
      <c r="AP204">
        <v>5</v>
      </c>
      <c r="AQ204">
        <v>10</v>
      </c>
      <c r="AR204">
        <v>50</v>
      </c>
      <c r="AS204">
        <v>40</v>
      </c>
      <c r="AT204">
        <v>4.5</v>
      </c>
      <c r="AU204">
        <v>5.27</v>
      </c>
      <c r="AV204">
        <v>56.55</v>
      </c>
      <c r="AW204">
        <v>13.21666667</v>
      </c>
      <c r="AX204" t="s">
        <v>206</v>
      </c>
      <c r="AY204" t="s">
        <v>207</v>
      </c>
      <c r="AZ204" t="b">
        <v>1</v>
      </c>
      <c r="BA204">
        <v>506.25</v>
      </c>
      <c r="BB204">
        <v>1150</v>
      </c>
      <c r="BC204">
        <v>7.5</v>
      </c>
      <c r="BD204">
        <v>4</v>
      </c>
      <c r="BE204" t="s">
        <v>112</v>
      </c>
      <c r="BF204">
        <v>7</v>
      </c>
      <c r="BG204">
        <v>861</v>
      </c>
      <c r="BH204">
        <v>60</v>
      </c>
      <c r="BI204">
        <v>25</v>
      </c>
      <c r="BJ204">
        <v>10</v>
      </c>
      <c r="BK204">
        <v>7.5</v>
      </c>
      <c r="BL204">
        <v>1150</v>
      </c>
      <c r="BN204">
        <v>7</v>
      </c>
      <c r="BO204">
        <v>86.1</v>
      </c>
      <c r="BP204">
        <v>23</v>
      </c>
      <c r="BQ204">
        <v>6367</v>
      </c>
      <c r="BR204">
        <v>2.167902126</v>
      </c>
      <c r="BS204" t="s">
        <v>97</v>
      </c>
      <c r="BT204" t="s">
        <v>113</v>
      </c>
      <c r="BU204" t="s">
        <v>119</v>
      </c>
      <c r="BV204" t="s">
        <v>120</v>
      </c>
      <c r="BW204" t="s">
        <v>118</v>
      </c>
      <c r="CB204" t="s">
        <v>100</v>
      </c>
      <c r="CC204" t="s">
        <v>118</v>
      </c>
      <c r="CD204" t="s">
        <v>119</v>
      </c>
      <c r="CE204">
        <v>0.2</v>
      </c>
      <c r="CF204">
        <v>1.8</v>
      </c>
      <c r="CG204">
        <v>1</v>
      </c>
      <c r="CH204">
        <v>9.7692065999999994E-2</v>
      </c>
      <c r="CI204">
        <v>2.1339668270000001</v>
      </c>
      <c r="CJ204">
        <v>1.115829446</v>
      </c>
    </row>
    <row r="205" spans="1:88" x14ac:dyDescent="0.25">
      <c r="A205" t="s">
        <v>222</v>
      </c>
      <c r="B205" t="s">
        <v>223</v>
      </c>
      <c r="C205">
        <f>VLOOKUP(B205,lat_long!$A$2:$C$37,2,FALSE)</f>
        <v>56.55</v>
      </c>
      <c r="D205">
        <f>VLOOKUP(B205,lat_long!$A$2:$C$37,3,FALSE)</f>
        <v>13.21666667</v>
      </c>
      <c r="E205" t="s">
        <v>136</v>
      </c>
      <c r="F205" t="s">
        <v>166</v>
      </c>
      <c r="G205" t="b">
        <v>0</v>
      </c>
      <c r="H205" t="s">
        <v>118</v>
      </c>
      <c r="K205" t="s">
        <v>105</v>
      </c>
      <c r="L205" t="s">
        <v>210</v>
      </c>
      <c r="M205" t="s">
        <v>107</v>
      </c>
      <c r="N205" t="s">
        <v>91</v>
      </c>
      <c r="O205" t="s">
        <v>92</v>
      </c>
      <c r="P205">
        <v>1.25</v>
      </c>
      <c r="Q205">
        <v>1.94</v>
      </c>
      <c r="T205">
        <v>0.22</v>
      </c>
      <c r="U205">
        <v>0.06</v>
      </c>
      <c r="X205" t="s">
        <v>109</v>
      </c>
      <c r="Y205">
        <v>4</v>
      </c>
      <c r="Z205">
        <v>4</v>
      </c>
      <c r="AA205" t="b">
        <v>1</v>
      </c>
      <c r="AB205" t="s">
        <v>127</v>
      </c>
      <c r="AC205" s="1">
        <v>3.0000000000000001E-3</v>
      </c>
      <c r="AD205">
        <v>7854</v>
      </c>
      <c r="AE205">
        <v>10</v>
      </c>
      <c r="AF205" t="s">
        <v>94</v>
      </c>
      <c r="AG205">
        <v>70</v>
      </c>
      <c r="AH205">
        <v>35</v>
      </c>
      <c r="AI205">
        <v>3285</v>
      </c>
      <c r="AM205">
        <v>0.40151515199999999</v>
      </c>
      <c r="AN205">
        <v>22.292100000000001</v>
      </c>
      <c r="AO205">
        <v>1.41</v>
      </c>
      <c r="AP205">
        <v>5</v>
      </c>
      <c r="AQ205">
        <v>10</v>
      </c>
      <c r="AR205">
        <v>50</v>
      </c>
      <c r="AS205">
        <v>40</v>
      </c>
      <c r="AT205">
        <v>4.5</v>
      </c>
      <c r="AU205">
        <v>5.27</v>
      </c>
      <c r="AV205">
        <v>56.55</v>
      </c>
      <c r="AW205">
        <v>13.21666667</v>
      </c>
      <c r="AX205" t="s">
        <v>206</v>
      </c>
      <c r="AY205" t="s">
        <v>207</v>
      </c>
      <c r="AZ205" t="b">
        <v>1</v>
      </c>
      <c r="BA205">
        <v>506.25</v>
      </c>
      <c r="BB205">
        <v>1150</v>
      </c>
      <c r="BC205">
        <v>7.5</v>
      </c>
      <c r="BD205">
        <v>4</v>
      </c>
      <c r="BE205" t="s">
        <v>112</v>
      </c>
      <c r="BF205">
        <v>7</v>
      </c>
      <c r="BG205">
        <v>861</v>
      </c>
      <c r="BH205">
        <v>60</v>
      </c>
      <c r="BI205">
        <v>25</v>
      </c>
      <c r="BJ205">
        <v>10</v>
      </c>
      <c r="BK205">
        <v>7.5</v>
      </c>
      <c r="BL205">
        <v>1150</v>
      </c>
      <c r="BN205">
        <v>7</v>
      </c>
      <c r="BO205">
        <v>86.1</v>
      </c>
      <c r="BP205">
        <v>23</v>
      </c>
      <c r="BQ205">
        <v>6367</v>
      </c>
      <c r="BR205">
        <v>2.167902126</v>
      </c>
      <c r="BS205" t="s">
        <v>97</v>
      </c>
      <c r="BT205" t="s">
        <v>113</v>
      </c>
      <c r="BU205" t="s">
        <v>119</v>
      </c>
      <c r="BV205" t="s">
        <v>120</v>
      </c>
      <c r="BW205" t="s">
        <v>118</v>
      </c>
      <c r="CB205" t="s">
        <v>100</v>
      </c>
      <c r="CC205" t="s">
        <v>118</v>
      </c>
      <c r="CD205" t="s">
        <v>119</v>
      </c>
      <c r="CE205">
        <v>0.2</v>
      </c>
      <c r="CF205">
        <v>1.8</v>
      </c>
      <c r="CG205">
        <v>1</v>
      </c>
      <c r="CH205">
        <v>9.7692065999999994E-2</v>
      </c>
      <c r="CI205">
        <v>2.1339668270000001</v>
      </c>
      <c r="CJ205">
        <v>1.115829446</v>
      </c>
    </row>
    <row r="206" spans="1:88" x14ac:dyDescent="0.25">
      <c r="A206" t="s">
        <v>222</v>
      </c>
      <c r="B206" t="s">
        <v>223</v>
      </c>
      <c r="C206">
        <f>VLOOKUP(B206,lat_long!$A$2:$C$37,2,FALSE)</f>
        <v>56.55</v>
      </c>
      <c r="D206">
        <f>VLOOKUP(B206,lat_long!$A$2:$C$37,3,FALSE)</f>
        <v>13.21666667</v>
      </c>
      <c r="E206" t="s">
        <v>136</v>
      </c>
      <c r="F206" t="s">
        <v>166</v>
      </c>
      <c r="G206" t="b">
        <v>0</v>
      </c>
      <c r="H206" t="s">
        <v>118</v>
      </c>
      <c r="K206" t="s">
        <v>105</v>
      </c>
      <c r="L206" t="s">
        <v>106</v>
      </c>
      <c r="M206" t="s">
        <v>107</v>
      </c>
      <c r="N206" t="s">
        <v>91</v>
      </c>
      <c r="O206" t="s">
        <v>92</v>
      </c>
      <c r="P206">
        <v>1.41</v>
      </c>
      <c r="Q206">
        <v>1.96</v>
      </c>
      <c r="T206">
        <v>0.17</v>
      </c>
      <c r="U206" s="1">
        <v>7.0000000000000007E-2</v>
      </c>
      <c r="X206" t="s">
        <v>109</v>
      </c>
      <c r="Y206">
        <v>4</v>
      </c>
      <c r="Z206">
        <v>4</v>
      </c>
      <c r="AA206" t="b">
        <v>1</v>
      </c>
      <c r="AB206" t="s">
        <v>127</v>
      </c>
      <c r="AC206" s="1">
        <v>5.0000000000000001E-3</v>
      </c>
      <c r="AD206">
        <v>7854</v>
      </c>
      <c r="AE206">
        <v>10</v>
      </c>
      <c r="AF206" t="s">
        <v>94</v>
      </c>
      <c r="AG206">
        <v>70</v>
      </c>
      <c r="AH206">
        <v>35</v>
      </c>
      <c r="AJ206">
        <v>365</v>
      </c>
      <c r="AM206">
        <v>0.40151515199999999</v>
      </c>
      <c r="AN206">
        <v>22.292100000000001</v>
      </c>
      <c r="AO206">
        <v>1.41</v>
      </c>
      <c r="AP206">
        <v>5</v>
      </c>
      <c r="AQ206">
        <v>10</v>
      </c>
      <c r="AR206">
        <v>50</v>
      </c>
      <c r="AS206">
        <v>40</v>
      </c>
      <c r="AT206">
        <v>4.5</v>
      </c>
      <c r="AU206">
        <v>5.27</v>
      </c>
      <c r="AV206">
        <v>56.55</v>
      </c>
      <c r="AW206">
        <v>13.21666667</v>
      </c>
      <c r="AX206" t="s">
        <v>206</v>
      </c>
      <c r="AY206" t="s">
        <v>207</v>
      </c>
      <c r="AZ206" t="b">
        <v>1</v>
      </c>
      <c r="BA206">
        <v>506.25</v>
      </c>
      <c r="BB206">
        <v>1150</v>
      </c>
      <c r="BC206">
        <v>7.5</v>
      </c>
      <c r="BD206">
        <v>4</v>
      </c>
      <c r="BE206" t="s">
        <v>112</v>
      </c>
      <c r="BF206">
        <v>7</v>
      </c>
      <c r="BG206">
        <v>861</v>
      </c>
      <c r="BH206">
        <v>60</v>
      </c>
      <c r="BI206">
        <v>25</v>
      </c>
      <c r="BJ206">
        <v>10</v>
      </c>
      <c r="BK206">
        <v>7.5</v>
      </c>
      <c r="BL206">
        <v>1150</v>
      </c>
      <c r="BN206">
        <v>7</v>
      </c>
      <c r="BO206">
        <v>86.1</v>
      </c>
      <c r="BP206">
        <v>23</v>
      </c>
      <c r="BQ206">
        <v>6367</v>
      </c>
      <c r="BR206">
        <v>2.167902126</v>
      </c>
      <c r="BS206" t="s">
        <v>97</v>
      </c>
      <c r="BT206" t="s">
        <v>113</v>
      </c>
      <c r="BU206" t="s">
        <v>119</v>
      </c>
      <c r="BV206" t="s">
        <v>120</v>
      </c>
      <c r="BW206" t="s">
        <v>118</v>
      </c>
      <c r="CB206" t="s">
        <v>100</v>
      </c>
      <c r="CC206" t="s">
        <v>118</v>
      </c>
      <c r="CD206" t="s">
        <v>119</v>
      </c>
      <c r="CE206">
        <v>0.2</v>
      </c>
      <c r="CF206">
        <v>1.8</v>
      </c>
      <c r="CG206">
        <v>1</v>
      </c>
      <c r="CH206">
        <v>9.7692065999999994E-2</v>
      </c>
      <c r="CI206">
        <v>2.1339668270000001</v>
      </c>
      <c r="CJ206">
        <v>1.115829446</v>
      </c>
    </row>
    <row r="207" spans="1:88" x14ac:dyDescent="0.25">
      <c r="A207" t="s">
        <v>222</v>
      </c>
      <c r="B207" t="s">
        <v>223</v>
      </c>
      <c r="C207">
        <f>VLOOKUP(B207,lat_long!$A$2:$C$37,2,FALSE)</f>
        <v>56.55</v>
      </c>
      <c r="D207">
        <f>VLOOKUP(B207,lat_long!$A$2:$C$37,3,FALSE)</f>
        <v>13.21666667</v>
      </c>
      <c r="E207" t="s">
        <v>136</v>
      </c>
      <c r="F207" t="s">
        <v>166</v>
      </c>
      <c r="G207" t="b">
        <v>0</v>
      </c>
      <c r="H207" t="s">
        <v>118</v>
      </c>
      <c r="K207" t="s">
        <v>105</v>
      </c>
      <c r="L207" t="s">
        <v>210</v>
      </c>
      <c r="M207" t="s">
        <v>107</v>
      </c>
      <c r="N207" t="s">
        <v>91</v>
      </c>
      <c r="O207" t="s">
        <v>92</v>
      </c>
      <c r="P207">
        <v>1.52</v>
      </c>
      <c r="Q207">
        <v>1.88</v>
      </c>
      <c r="T207">
        <v>0.17</v>
      </c>
      <c r="U207">
        <v>0.06</v>
      </c>
      <c r="X207" t="s">
        <v>109</v>
      </c>
      <c r="Y207">
        <v>4</v>
      </c>
      <c r="Z207">
        <v>4</v>
      </c>
      <c r="AA207" t="b">
        <v>1</v>
      </c>
      <c r="AB207" t="s">
        <v>225</v>
      </c>
      <c r="AC207" s="1">
        <v>9.1999999999999998E-2</v>
      </c>
      <c r="AD207">
        <v>7854</v>
      </c>
      <c r="AE207">
        <v>10</v>
      </c>
      <c r="AF207" t="s">
        <v>94</v>
      </c>
      <c r="AG207">
        <v>70</v>
      </c>
      <c r="AH207">
        <v>35</v>
      </c>
      <c r="AJ207">
        <v>730</v>
      </c>
      <c r="AM207">
        <v>0.40151515199999999</v>
      </c>
      <c r="AN207">
        <v>22.292100000000001</v>
      </c>
      <c r="AO207">
        <v>1.41</v>
      </c>
      <c r="AP207">
        <v>5</v>
      </c>
      <c r="AQ207">
        <v>10</v>
      </c>
      <c r="AR207">
        <v>50</v>
      </c>
      <c r="AS207">
        <v>40</v>
      </c>
      <c r="AT207">
        <v>4.5</v>
      </c>
      <c r="AU207">
        <v>5.27</v>
      </c>
      <c r="AV207">
        <v>56.55</v>
      </c>
      <c r="AW207">
        <v>13.21666667</v>
      </c>
      <c r="AX207" t="s">
        <v>206</v>
      </c>
      <c r="AY207" t="s">
        <v>207</v>
      </c>
      <c r="AZ207" t="b">
        <v>1</v>
      </c>
      <c r="BA207">
        <v>506.25</v>
      </c>
      <c r="BB207">
        <v>1150</v>
      </c>
      <c r="BC207">
        <v>7.5</v>
      </c>
      <c r="BD207">
        <v>4</v>
      </c>
      <c r="BE207" t="s">
        <v>112</v>
      </c>
      <c r="BF207">
        <v>7</v>
      </c>
      <c r="BG207">
        <v>861</v>
      </c>
      <c r="BH207">
        <v>60</v>
      </c>
      <c r="BI207">
        <v>25</v>
      </c>
      <c r="BJ207">
        <v>10</v>
      </c>
      <c r="BK207">
        <v>7.5</v>
      </c>
      <c r="BL207">
        <v>1150</v>
      </c>
      <c r="BN207">
        <v>7</v>
      </c>
      <c r="BO207">
        <v>86.1</v>
      </c>
      <c r="BP207">
        <v>23</v>
      </c>
      <c r="BQ207">
        <v>6367</v>
      </c>
      <c r="BR207">
        <v>2.167902126</v>
      </c>
      <c r="BS207" t="s">
        <v>97</v>
      </c>
      <c r="BT207" t="s">
        <v>113</v>
      </c>
      <c r="BU207" t="s">
        <v>119</v>
      </c>
      <c r="BV207" t="s">
        <v>120</v>
      </c>
      <c r="BW207" t="s">
        <v>118</v>
      </c>
      <c r="CB207" t="s">
        <v>100</v>
      </c>
      <c r="CC207" t="s">
        <v>118</v>
      </c>
      <c r="CD207" t="s">
        <v>119</v>
      </c>
      <c r="CE207">
        <v>0.2</v>
      </c>
      <c r="CF207">
        <v>1.8</v>
      </c>
      <c r="CG207">
        <v>1</v>
      </c>
      <c r="CH207">
        <v>9.7692065999999994E-2</v>
      </c>
      <c r="CI207">
        <v>2.1339668270000001</v>
      </c>
      <c r="CJ207">
        <v>1.115829446</v>
      </c>
    </row>
    <row r="208" spans="1:88" x14ac:dyDescent="0.25">
      <c r="A208" t="s">
        <v>222</v>
      </c>
      <c r="B208" t="s">
        <v>223</v>
      </c>
      <c r="C208">
        <f>VLOOKUP(B208,lat_long!$A$2:$C$37,2,FALSE)</f>
        <v>56.55</v>
      </c>
      <c r="D208">
        <f>VLOOKUP(B208,lat_long!$A$2:$C$37,3,FALSE)</f>
        <v>13.21666667</v>
      </c>
      <c r="E208" t="s">
        <v>136</v>
      </c>
      <c r="F208" t="s">
        <v>166</v>
      </c>
      <c r="G208" t="b">
        <v>0</v>
      </c>
      <c r="H208" t="s">
        <v>118</v>
      </c>
      <c r="K208" t="s">
        <v>105</v>
      </c>
      <c r="L208" t="s">
        <v>210</v>
      </c>
      <c r="M208" t="s">
        <v>107</v>
      </c>
      <c r="N208" t="s">
        <v>91</v>
      </c>
      <c r="O208" t="s">
        <v>92</v>
      </c>
      <c r="P208">
        <v>1.51</v>
      </c>
      <c r="Q208">
        <v>1.94</v>
      </c>
      <c r="T208">
        <v>0.17</v>
      </c>
      <c r="U208">
        <v>0.06</v>
      </c>
      <c r="X208" t="s">
        <v>109</v>
      </c>
      <c r="Y208">
        <v>4</v>
      </c>
      <c r="Z208">
        <v>4</v>
      </c>
      <c r="AA208" t="b">
        <v>1</v>
      </c>
      <c r="AB208" t="s">
        <v>127</v>
      </c>
      <c r="AC208" s="1">
        <v>4.9000000000000002E-2</v>
      </c>
      <c r="AD208">
        <v>7854</v>
      </c>
      <c r="AE208">
        <v>10</v>
      </c>
      <c r="AF208" t="s">
        <v>94</v>
      </c>
      <c r="AG208">
        <v>70</v>
      </c>
      <c r="AH208">
        <v>35</v>
      </c>
      <c r="AJ208">
        <v>1095</v>
      </c>
      <c r="AM208">
        <v>0.40151515199999999</v>
      </c>
      <c r="AN208">
        <v>22.292100000000001</v>
      </c>
      <c r="AO208">
        <v>1.41</v>
      </c>
      <c r="AP208">
        <v>5</v>
      </c>
      <c r="AQ208">
        <v>10</v>
      </c>
      <c r="AR208">
        <v>50</v>
      </c>
      <c r="AS208">
        <v>40</v>
      </c>
      <c r="AT208">
        <v>4.5</v>
      </c>
      <c r="AU208">
        <v>5.27</v>
      </c>
      <c r="AV208">
        <v>56.55</v>
      </c>
      <c r="AW208">
        <v>13.21666667</v>
      </c>
      <c r="AX208" t="s">
        <v>206</v>
      </c>
      <c r="AY208" t="s">
        <v>207</v>
      </c>
      <c r="AZ208" t="b">
        <v>1</v>
      </c>
      <c r="BA208">
        <v>506.25</v>
      </c>
      <c r="BB208">
        <v>1150</v>
      </c>
      <c r="BC208">
        <v>7.5</v>
      </c>
      <c r="BD208">
        <v>4</v>
      </c>
      <c r="BE208" t="s">
        <v>112</v>
      </c>
      <c r="BF208">
        <v>7</v>
      </c>
      <c r="BG208">
        <v>861</v>
      </c>
      <c r="BH208">
        <v>60</v>
      </c>
      <c r="BI208">
        <v>25</v>
      </c>
      <c r="BJ208">
        <v>10</v>
      </c>
      <c r="BK208">
        <v>7.5</v>
      </c>
      <c r="BL208">
        <v>1150</v>
      </c>
      <c r="BN208">
        <v>7</v>
      </c>
      <c r="BO208">
        <v>86.1</v>
      </c>
      <c r="BP208">
        <v>23</v>
      </c>
      <c r="BQ208">
        <v>6367</v>
      </c>
      <c r="BR208">
        <v>2.167902126</v>
      </c>
      <c r="BS208" t="s">
        <v>97</v>
      </c>
      <c r="BT208" t="s">
        <v>113</v>
      </c>
      <c r="BU208" t="s">
        <v>119</v>
      </c>
      <c r="BV208" t="s">
        <v>120</v>
      </c>
      <c r="BW208" t="s">
        <v>118</v>
      </c>
      <c r="CB208" t="s">
        <v>100</v>
      </c>
      <c r="CC208" t="s">
        <v>118</v>
      </c>
      <c r="CD208" t="s">
        <v>119</v>
      </c>
      <c r="CE208">
        <v>0.2</v>
      </c>
      <c r="CF208">
        <v>1.8</v>
      </c>
      <c r="CG208">
        <v>1</v>
      </c>
      <c r="CH208">
        <v>9.7692065999999994E-2</v>
      </c>
      <c r="CI208">
        <v>2.1339668270000001</v>
      </c>
      <c r="CJ208">
        <v>1.115829446</v>
      </c>
    </row>
    <row r="209" spans="1:88" x14ac:dyDescent="0.25">
      <c r="A209" t="s">
        <v>226</v>
      </c>
      <c r="B209" t="s">
        <v>227</v>
      </c>
      <c r="C209">
        <f>VLOOKUP(B209,lat_long!$A$2:$C$37,2,FALSE)</f>
        <v>31.766666669999999</v>
      </c>
      <c r="D209">
        <f>VLOOKUP(B209,lat_long!$A$2:$C$37,3,FALSE)</f>
        <v>114.0166667</v>
      </c>
      <c r="E209" t="s">
        <v>88</v>
      </c>
      <c r="G209" t="b">
        <v>0</v>
      </c>
      <c r="H209" t="s">
        <v>115</v>
      </c>
      <c r="I209" t="s">
        <v>228</v>
      </c>
      <c r="K209" t="s">
        <v>116</v>
      </c>
      <c r="L209" t="s">
        <v>176</v>
      </c>
      <c r="M209" t="s">
        <v>170</v>
      </c>
      <c r="N209" t="s">
        <v>108</v>
      </c>
      <c r="O209" t="s">
        <v>92</v>
      </c>
      <c r="P209">
        <v>231.42857140000001</v>
      </c>
      <c r="Q209">
        <v>257.14285710000001</v>
      </c>
      <c r="T209">
        <v>38.571428570000002</v>
      </c>
      <c r="U209">
        <v>30</v>
      </c>
      <c r="X209" t="s">
        <v>109</v>
      </c>
      <c r="Y209">
        <v>4</v>
      </c>
      <c r="Z209">
        <v>4</v>
      </c>
      <c r="AA209" t="b">
        <v>0</v>
      </c>
      <c r="AB209" t="s">
        <v>110</v>
      </c>
      <c r="AD209">
        <v>50.3</v>
      </c>
      <c r="AE209">
        <v>10</v>
      </c>
      <c r="AF209" t="s">
        <v>94</v>
      </c>
      <c r="AG209">
        <v>130</v>
      </c>
      <c r="AH209">
        <v>130</v>
      </c>
      <c r="AI209">
        <v>1095</v>
      </c>
      <c r="AK209">
        <v>1.88</v>
      </c>
      <c r="AL209">
        <v>101.76</v>
      </c>
      <c r="AM209">
        <v>0.28000000000000003</v>
      </c>
      <c r="AN209">
        <v>5.5461</v>
      </c>
      <c r="AO209">
        <v>1.33</v>
      </c>
      <c r="AP209">
        <v>1</v>
      </c>
      <c r="AQ209">
        <v>21</v>
      </c>
      <c r="AR209">
        <v>42</v>
      </c>
      <c r="AS209">
        <v>37</v>
      </c>
      <c r="AT209">
        <v>5.0999999999999996</v>
      </c>
      <c r="AU209">
        <v>1.39</v>
      </c>
      <c r="AV209">
        <v>31.766666669999999</v>
      </c>
      <c r="AW209">
        <v>114.0166667</v>
      </c>
      <c r="AX209" t="s">
        <v>111</v>
      </c>
      <c r="AY209" t="s">
        <v>96</v>
      </c>
      <c r="AZ209" t="b">
        <v>0</v>
      </c>
      <c r="BA209">
        <v>907</v>
      </c>
      <c r="BB209">
        <v>1119</v>
      </c>
      <c r="BC209">
        <v>15.2</v>
      </c>
      <c r="BD209">
        <v>4.1900000000000004</v>
      </c>
      <c r="BE209" t="s">
        <v>112</v>
      </c>
      <c r="BF209">
        <v>15</v>
      </c>
      <c r="BG209">
        <v>1147</v>
      </c>
      <c r="BH209">
        <v>60</v>
      </c>
      <c r="BI209">
        <v>25</v>
      </c>
      <c r="BJ209">
        <v>10</v>
      </c>
      <c r="BK209">
        <v>15.2</v>
      </c>
      <c r="BL209">
        <v>1119</v>
      </c>
      <c r="BM209" t="s">
        <v>228</v>
      </c>
      <c r="BN209">
        <v>15</v>
      </c>
      <c r="BO209">
        <v>114.7</v>
      </c>
      <c r="BP209">
        <v>57</v>
      </c>
      <c r="BQ209">
        <v>8792</v>
      </c>
      <c r="BR209">
        <v>0.58528645700000004</v>
      </c>
      <c r="BS209" t="s">
        <v>115</v>
      </c>
      <c r="CB209" t="s">
        <v>117</v>
      </c>
      <c r="CC209" t="s">
        <v>115</v>
      </c>
      <c r="CD209" t="s">
        <v>115</v>
      </c>
      <c r="CE209">
        <v>0.1</v>
      </c>
      <c r="CF209">
        <v>5</v>
      </c>
      <c r="CG209">
        <v>2.5499999999999998</v>
      </c>
      <c r="CH209">
        <v>3.285474E-3</v>
      </c>
      <c r="CI209">
        <v>0.12356724400000001</v>
      </c>
      <c r="CJ209">
        <v>6.3426359000000002E-2</v>
      </c>
    </row>
    <row r="210" spans="1:88" x14ac:dyDescent="0.25">
      <c r="A210" t="s">
        <v>226</v>
      </c>
      <c r="B210" t="s">
        <v>227</v>
      </c>
      <c r="C210">
        <f>VLOOKUP(B210,lat_long!$A$2:$C$37,2,FALSE)</f>
        <v>31.766666669999999</v>
      </c>
      <c r="D210">
        <f>VLOOKUP(B210,lat_long!$A$2:$C$37,3,FALSE)</f>
        <v>114.0166667</v>
      </c>
      <c r="E210" t="s">
        <v>88</v>
      </c>
      <c r="G210" t="b">
        <v>0</v>
      </c>
      <c r="H210" t="s">
        <v>115</v>
      </c>
      <c r="I210" t="s">
        <v>150</v>
      </c>
      <c r="K210" t="s">
        <v>116</v>
      </c>
      <c r="L210" t="s">
        <v>201</v>
      </c>
      <c r="M210" t="s">
        <v>170</v>
      </c>
      <c r="N210" t="s">
        <v>108</v>
      </c>
      <c r="O210" t="s">
        <v>92</v>
      </c>
      <c r="P210">
        <v>70.55084746</v>
      </c>
      <c r="Q210">
        <v>104.8728814</v>
      </c>
      <c r="T210">
        <v>13.347457629999999</v>
      </c>
      <c r="U210">
        <v>28.60169492</v>
      </c>
      <c r="X210" t="s">
        <v>109</v>
      </c>
      <c r="Y210">
        <v>4</v>
      </c>
      <c r="Z210">
        <v>4</v>
      </c>
      <c r="AA210" t="b">
        <v>0</v>
      </c>
      <c r="AB210" t="s">
        <v>110</v>
      </c>
      <c r="AD210">
        <v>50.3</v>
      </c>
      <c r="AE210">
        <v>10</v>
      </c>
      <c r="AF210" t="s">
        <v>94</v>
      </c>
      <c r="AG210">
        <v>130</v>
      </c>
      <c r="AH210">
        <v>130</v>
      </c>
      <c r="AI210">
        <v>1095</v>
      </c>
      <c r="AK210">
        <v>1.88</v>
      </c>
      <c r="AL210">
        <v>101.76</v>
      </c>
      <c r="AM210">
        <v>0.28000000000000003</v>
      </c>
      <c r="AN210">
        <v>5.5461</v>
      </c>
      <c r="AO210">
        <v>1.33</v>
      </c>
      <c r="AP210">
        <v>1</v>
      </c>
      <c r="AQ210">
        <v>21</v>
      </c>
      <c r="AR210">
        <v>42</v>
      </c>
      <c r="AS210">
        <v>37</v>
      </c>
      <c r="AT210">
        <v>5.0999999999999996</v>
      </c>
      <c r="AU210">
        <v>1.39</v>
      </c>
      <c r="AV210">
        <v>31.766666669999999</v>
      </c>
      <c r="AW210">
        <v>114.0166667</v>
      </c>
      <c r="AX210" t="s">
        <v>111</v>
      </c>
      <c r="AY210" t="s">
        <v>96</v>
      </c>
      <c r="AZ210" t="b">
        <v>0</v>
      </c>
      <c r="BA210">
        <v>907</v>
      </c>
      <c r="BB210">
        <v>1119</v>
      </c>
      <c r="BC210">
        <v>15.2</v>
      </c>
      <c r="BD210">
        <v>4.1900000000000004</v>
      </c>
      <c r="BE210" t="s">
        <v>112</v>
      </c>
      <c r="BF210">
        <v>15</v>
      </c>
      <c r="BG210">
        <v>1147</v>
      </c>
      <c r="BH210">
        <v>60</v>
      </c>
      <c r="BI210">
        <v>25</v>
      </c>
      <c r="BJ210">
        <v>10</v>
      </c>
      <c r="BK210">
        <v>15.2</v>
      </c>
      <c r="BL210">
        <v>1119</v>
      </c>
      <c r="BM210" t="s">
        <v>150</v>
      </c>
      <c r="BN210">
        <v>15</v>
      </c>
      <c r="BO210">
        <v>114.7</v>
      </c>
      <c r="BP210">
        <v>57</v>
      </c>
      <c r="BQ210">
        <v>8792</v>
      </c>
      <c r="BR210">
        <v>0.58528645700000004</v>
      </c>
      <c r="BS210" t="s">
        <v>115</v>
      </c>
      <c r="CB210" t="s">
        <v>117</v>
      </c>
      <c r="CC210" t="s">
        <v>115</v>
      </c>
      <c r="CD210" t="s">
        <v>115</v>
      </c>
      <c r="CE210">
        <v>0.1</v>
      </c>
      <c r="CF210">
        <v>5</v>
      </c>
      <c r="CG210">
        <v>2.5499999999999998</v>
      </c>
      <c r="CH210">
        <v>3.285474E-3</v>
      </c>
      <c r="CI210">
        <v>0.12356724400000001</v>
      </c>
      <c r="CJ210">
        <v>6.3426359000000002E-2</v>
      </c>
    </row>
    <row r="211" spans="1:88" x14ac:dyDescent="0.25">
      <c r="A211" t="s">
        <v>226</v>
      </c>
      <c r="B211" t="s">
        <v>227</v>
      </c>
      <c r="C211">
        <f>VLOOKUP(B211,lat_long!$A$2:$C$37,2,FALSE)</f>
        <v>31.766666669999999</v>
      </c>
      <c r="D211">
        <f>VLOOKUP(B211,lat_long!$A$2:$C$37,3,FALSE)</f>
        <v>114.0166667</v>
      </c>
      <c r="E211" t="s">
        <v>88</v>
      </c>
      <c r="G211" t="b">
        <v>0</v>
      </c>
      <c r="H211" t="s">
        <v>115</v>
      </c>
      <c r="I211" t="s">
        <v>213</v>
      </c>
      <c r="K211" t="s">
        <v>116</v>
      </c>
      <c r="L211" t="s">
        <v>106</v>
      </c>
      <c r="M211" t="s">
        <v>107</v>
      </c>
      <c r="N211" t="s">
        <v>108</v>
      </c>
      <c r="O211" t="s">
        <v>92</v>
      </c>
      <c r="P211">
        <v>36.479999999999997</v>
      </c>
      <c r="Q211">
        <v>35.04</v>
      </c>
      <c r="T211">
        <v>7.2</v>
      </c>
      <c r="U211">
        <v>7.68</v>
      </c>
      <c r="X211" t="s">
        <v>109</v>
      </c>
      <c r="Y211">
        <v>4</v>
      </c>
      <c r="Z211">
        <v>4</v>
      </c>
      <c r="AA211" t="b">
        <v>0</v>
      </c>
      <c r="AB211" t="s">
        <v>110</v>
      </c>
      <c r="AD211">
        <v>50.3</v>
      </c>
      <c r="AE211">
        <v>10</v>
      </c>
      <c r="AF211" t="s">
        <v>94</v>
      </c>
      <c r="AG211">
        <v>130</v>
      </c>
      <c r="AH211">
        <v>130</v>
      </c>
      <c r="AI211">
        <v>1095</v>
      </c>
      <c r="AK211">
        <v>1.88</v>
      </c>
      <c r="AL211">
        <v>101.76</v>
      </c>
      <c r="AM211">
        <v>0.28000000000000003</v>
      </c>
      <c r="AN211">
        <v>5.5461</v>
      </c>
      <c r="AO211">
        <v>1.33</v>
      </c>
      <c r="AP211">
        <v>1</v>
      </c>
      <c r="AQ211">
        <v>21</v>
      </c>
      <c r="AR211">
        <v>42</v>
      </c>
      <c r="AS211">
        <v>37</v>
      </c>
      <c r="AT211">
        <v>5.0999999999999996</v>
      </c>
      <c r="AU211">
        <v>1.39</v>
      </c>
      <c r="AV211">
        <v>31.766666669999999</v>
      </c>
      <c r="AW211">
        <v>114.0166667</v>
      </c>
      <c r="AX211" t="s">
        <v>111</v>
      </c>
      <c r="AY211" t="s">
        <v>96</v>
      </c>
      <c r="AZ211" t="b">
        <v>0</v>
      </c>
      <c r="BA211">
        <v>907</v>
      </c>
      <c r="BB211">
        <v>1119</v>
      </c>
      <c r="BC211">
        <v>15.2</v>
      </c>
      <c r="BD211">
        <v>4.1900000000000004</v>
      </c>
      <c r="BE211" t="s">
        <v>112</v>
      </c>
      <c r="BF211">
        <v>15</v>
      </c>
      <c r="BG211">
        <v>1147</v>
      </c>
      <c r="BH211">
        <v>60</v>
      </c>
      <c r="BI211">
        <v>25</v>
      </c>
      <c r="BJ211">
        <v>10</v>
      </c>
      <c r="BK211">
        <v>15.2</v>
      </c>
      <c r="BL211">
        <v>1119</v>
      </c>
      <c r="BM211" t="s">
        <v>213</v>
      </c>
      <c r="BN211">
        <v>15</v>
      </c>
      <c r="BO211">
        <v>114.7</v>
      </c>
      <c r="BP211">
        <v>57</v>
      </c>
      <c r="BQ211">
        <v>8792</v>
      </c>
      <c r="BR211">
        <v>0.58528645700000004</v>
      </c>
      <c r="BS211" t="s">
        <v>115</v>
      </c>
      <c r="CB211" t="s">
        <v>117</v>
      </c>
      <c r="CC211" t="s">
        <v>115</v>
      </c>
      <c r="CD211" t="s">
        <v>115</v>
      </c>
      <c r="CE211">
        <v>0.1</v>
      </c>
      <c r="CF211">
        <v>5</v>
      </c>
      <c r="CG211">
        <v>2.5499999999999998</v>
      </c>
      <c r="CH211">
        <v>3.285474E-3</v>
      </c>
      <c r="CI211">
        <v>0.12356724400000001</v>
      </c>
      <c r="CJ211">
        <v>6.3426359000000002E-2</v>
      </c>
    </row>
    <row r="212" spans="1:88" x14ac:dyDescent="0.25">
      <c r="A212" t="s">
        <v>226</v>
      </c>
      <c r="B212" t="s">
        <v>227</v>
      </c>
      <c r="C212">
        <f>VLOOKUP(B212,lat_long!$A$2:$C$37,2,FALSE)</f>
        <v>31.766666669999999</v>
      </c>
      <c r="D212">
        <f>VLOOKUP(B212,lat_long!$A$2:$C$37,3,FALSE)</f>
        <v>114.0166667</v>
      </c>
      <c r="E212" t="s">
        <v>88</v>
      </c>
      <c r="G212" t="b">
        <v>0</v>
      </c>
      <c r="H212" t="s">
        <v>115</v>
      </c>
      <c r="I212" t="s">
        <v>104</v>
      </c>
      <c r="K212" t="s">
        <v>116</v>
      </c>
      <c r="L212" t="s">
        <v>176</v>
      </c>
      <c r="M212" t="s">
        <v>170</v>
      </c>
      <c r="N212" t="s">
        <v>108</v>
      </c>
      <c r="O212" t="s">
        <v>92</v>
      </c>
      <c r="P212">
        <v>6.8644067800000004</v>
      </c>
      <c r="Q212">
        <v>16.016949149999999</v>
      </c>
      <c r="T212">
        <v>1.271186441</v>
      </c>
      <c r="U212">
        <v>6.8644067800000004</v>
      </c>
      <c r="X212" t="s">
        <v>109</v>
      </c>
      <c r="Y212">
        <v>4</v>
      </c>
      <c r="Z212">
        <v>4</v>
      </c>
      <c r="AA212" t="b">
        <v>0</v>
      </c>
      <c r="AB212" t="s">
        <v>110</v>
      </c>
      <c r="AD212">
        <v>50.3</v>
      </c>
      <c r="AE212">
        <v>10</v>
      </c>
      <c r="AF212" t="s">
        <v>94</v>
      </c>
      <c r="AG212">
        <v>130</v>
      </c>
      <c r="AH212">
        <v>130</v>
      </c>
      <c r="AI212">
        <v>1095</v>
      </c>
      <c r="AK212">
        <v>1.88</v>
      </c>
      <c r="AL212">
        <v>101.76</v>
      </c>
      <c r="AM212">
        <v>0.28000000000000003</v>
      </c>
      <c r="AN212">
        <v>5.5461</v>
      </c>
      <c r="AO212">
        <v>1.33</v>
      </c>
      <c r="AP212">
        <v>1</v>
      </c>
      <c r="AQ212">
        <v>21</v>
      </c>
      <c r="AR212">
        <v>42</v>
      </c>
      <c r="AS212">
        <v>37</v>
      </c>
      <c r="AT212">
        <v>5.0999999999999996</v>
      </c>
      <c r="AU212">
        <v>1.39</v>
      </c>
      <c r="AV212">
        <v>31.766666669999999</v>
      </c>
      <c r="AW212">
        <v>114.0166667</v>
      </c>
      <c r="AX212" t="s">
        <v>111</v>
      </c>
      <c r="AY212" t="s">
        <v>96</v>
      </c>
      <c r="AZ212" t="b">
        <v>0</v>
      </c>
      <c r="BA212">
        <v>907</v>
      </c>
      <c r="BB212">
        <v>1119</v>
      </c>
      <c r="BC212">
        <v>15.2</v>
      </c>
      <c r="BD212">
        <v>4.1900000000000004</v>
      </c>
      <c r="BE212" t="s">
        <v>112</v>
      </c>
      <c r="BF212">
        <v>15</v>
      </c>
      <c r="BG212">
        <v>1147</v>
      </c>
      <c r="BH212">
        <v>60</v>
      </c>
      <c r="BI212">
        <v>25</v>
      </c>
      <c r="BJ212">
        <v>10</v>
      </c>
      <c r="BK212">
        <v>15.2</v>
      </c>
      <c r="BL212">
        <v>1119</v>
      </c>
      <c r="BM212" t="s">
        <v>104</v>
      </c>
      <c r="BN212">
        <v>15</v>
      </c>
      <c r="BO212">
        <v>114.7</v>
      </c>
      <c r="BP212">
        <v>57</v>
      </c>
      <c r="BQ212">
        <v>8792</v>
      </c>
      <c r="BR212">
        <v>0.58528645700000004</v>
      </c>
      <c r="BS212" t="s">
        <v>115</v>
      </c>
      <c r="CB212" t="s">
        <v>117</v>
      </c>
      <c r="CC212" t="s">
        <v>115</v>
      </c>
      <c r="CD212" t="s">
        <v>115</v>
      </c>
      <c r="CE212">
        <v>0.1</v>
      </c>
      <c r="CF212">
        <v>5</v>
      </c>
      <c r="CG212">
        <v>2.5499999999999998</v>
      </c>
      <c r="CH212">
        <v>3.285474E-3</v>
      </c>
      <c r="CI212">
        <v>0.12356724400000001</v>
      </c>
      <c r="CJ212">
        <v>6.3426359000000002E-2</v>
      </c>
    </row>
    <row r="213" spans="1:88" x14ac:dyDescent="0.25">
      <c r="A213" t="s">
        <v>226</v>
      </c>
      <c r="B213" t="s">
        <v>227</v>
      </c>
      <c r="C213">
        <f>VLOOKUP(B213,lat_long!$A$2:$C$37,2,FALSE)</f>
        <v>31.766666669999999</v>
      </c>
      <c r="D213">
        <f>VLOOKUP(B213,lat_long!$A$2:$C$37,3,FALSE)</f>
        <v>114.0166667</v>
      </c>
      <c r="E213" t="s">
        <v>88</v>
      </c>
      <c r="G213" t="b">
        <v>0</v>
      </c>
      <c r="H213" t="s">
        <v>115</v>
      </c>
      <c r="I213" t="s">
        <v>184</v>
      </c>
      <c r="K213" t="s">
        <v>116</v>
      </c>
      <c r="L213" t="s">
        <v>106</v>
      </c>
      <c r="M213" t="s">
        <v>107</v>
      </c>
      <c r="N213" t="s">
        <v>108</v>
      </c>
      <c r="O213" t="s">
        <v>92</v>
      </c>
      <c r="P213">
        <v>367.92452830000002</v>
      </c>
      <c r="Q213">
        <v>362.2641509</v>
      </c>
      <c r="T213">
        <v>107.54716980000001</v>
      </c>
      <c r="U213">
        <v>84.90566038</v>
      </c>
      <c r="X213" t="s">
        <v>109</v>
      </c>
      <c r="Y213">
        <v>4</v>
      </c>
      <c r="Z213">
        <v>4</v>
      </c>
      <c r="AA213" t="b">
        <v>0</v>
      </c>
      <c r="AB213" t="s">
        <v>110</v>
      </c>
      <c r="AD213">
        <v>50.3</v>
      </c>
      <c r="AE213">
        <v>10</v>
      </c>
      <c r="AF213" t="s">
        <v>94</v>
      </c>
      <c r="AG213">
        <v>130</v>
      </c>
      <c r="AH213">
        <v>130</v>
      </c>
      <c r="AI213">
        <v>1095</v>
      </c>
      <c r="AK213">
        <v>1.88</v>
      </c>
      <c r="AL213">
        <v>101.76</v>
      </c>
      <c r="AM213">
        <v>0.28000000000000003</v>
      </c>
      <c r="AN213">
        <v>5.5461</v>
      </c>
      <c r="AO213">
        <v>1.33</v>
      </c>
      <c r="AP213">
        <v>1</v>
      </c>
      <c r="AQ213">
        <v>21</v>
      </c>
      <c r="AR213">
        <v>42</v>
      </c>
      <c r="AS213">
        <v>37</v>
      </c>
      <c r="AT213">
        <v>5.0999999999999996</v>
      </c>
      <c r="AU213">
        <v>1.39</v>
      </c>
      <c r="AV213">
        <v>31.766666669999999</v>
      </c>
      <c r="AW213">
        <v>114.0166667</v>
      </c>
      <c r="AX213" t="s">
        <v>111</v>
      </c>
      <c r="AY213" t="s">
        <v>96</v>
      </c>
      <c r="AZ213" t="b">
        <v>0</v>
      </c>
      <c r="BA213">
        <v>907</v>
      </c>
      <c r="BB213">
        <v>1119</v>
      </c>
      <c r="BC213">
        <v>15.2</v>
      </c>
      <c r="BD213">
        <v>4.1900000000000004</v>
      </c>
      <c r="BE213" t="s">
        <v>112</v>
      </c>
      <c r="BF213">
        <v>15</v>
      </c>
      <c r="BG213">
        <v>1147</v>
      </c>
      <c r="BH213">
        <v>60</v>
      </c>
      <c r="BI213">
        <v>25</v>
      </c>
      <c r="BJ213">
        <v>10</v>
      </c>
      <c r="BK213">
        <v>15.2</v>
      </c>
      <c r="BL213">
        <v>1119</v>
      </c>
      <c r="BM213" t="s">
        <v>184</v>
      </c>
      <c r="BN213">
        <v>15</v>
      </c>
      <c r="BO213">
        <v>114.7</v>
      </c>
      <c r="BP213">
        <v>57</v>
      </c>
      <c r="BQ213">
        <v>8792</v>
      </c>
      <c r="BR213">
        <v>0.58528645700000004</v>
      </c>
      <c r="BS213" t="s">
        <v>115</v>
      </c>
      <c r="CB213" t="s">
        <v>117</v>
      </c>
      <c r="CC213" t="s">
        <v>115</v>
      </c>
      <c r="CD213" t="s">
        <v>115</v>
      </c>
      <c r="CE213">
        <v>0.1</v>
      </c>
      <c r="CF213">
        <v>5</v>
      </c>
      <c r="CG213">
        <v>2.5499999999999998</v>
      </c>
      <c r="CH213">
        <v>3.285474E-3</v>
      </c>
      <c r="CI213">
        <v>0.12356724400000001</v>
      </c>
      <c r="CJ213">
        <v>6.3426359000000002E-2</v>
      </c>
    </row>
    <row r="214" spans="1:88" x14ac:dyDescent="0.25">
      <c r="A214" t="s">
        <v>226</v>
      </c>
      <c r="B214" t="s">
        <v>227</v>
      </c>
      <c r="C214">
        <f>VLOOKUP(B214,lat_long!$A$2:$C$37,2,FALSE)</f>
        <v>31.766666669999999</v>
      </c>
      <c r="D214">
        <f>VLOOKUP(B214,lat_long!$A$2:$C$37,3,FALSE)</f>
        <v>114.0166667</v>
      </c>
      <c r="E214" t="s">
        <v>88</v>
      </c>
      <c r="G214" t="b">
        <v>0</v>
      </c>
      <c r="H214" t="s">
        <v>115</v>
      </c>
      <c r="K214" t="s">
        <v>116</v>
      </c>
      <c r="L214" t="s">
        <v>176</v>
      </c>
      <c r="M214" t="s">
        <v>170</v>
      </c>
      <c r="N214" t="s">
        <v>108</v>
      </c>
      <c r="O214" t="s">
        <v>92</v>
      </c>
      <c r="P214">
        <v>216.86747</v>
      </c>
      <c r="Q214">
        <v>614.45783129999995</v>
      </c>
      <c r="T214">
        <v>60.240963860000001</v>
      </c>
      <c r="U214">
        <v>144.57831329999999</v>
      </c>
      <c r="X214" t="s">
        <v>109</v>
      </c>
      <c r="Y214">
        <v>4</v>
      </c>
      <c r="Z214">
        <v>4</v>
      </c>
      <c r="AD214">
        <v>50.3</v>
      </c>
      <c r="AE214">
        <v>10</v>
      </c>
      <c r="AF214" t="s">
        <v>94</v>
      </c>
      <c r="AG214">
        <v>130</v>
      </c>
      <c r="AH214">
        <v>130</v>
      </c>
      <c r="AI214">
        <v>90</v>
      </c>
      <c r="AK214">
        <v>1.88</v>
      </c>
      <c r="AL214">
        <v>101.76</v>
      </c>
      <c r="AM214">
        <v>0.28000000000000003</v>
      </c>
      <c r="AN214">
        <v>5.5461</v>
      </c>
      <c r="AO214">
        <v>1.33</v>
      </c>
      <c r="AP214">
        <v>1</v>
      </c>
      <c r="AQ214">
        <v>21</v>
      </c>
      <c r="AR214">
        <v>42</v>
      </c>
      <c r="AS214">
        <v>37</v>
      </c>
      <c r="AT214">
        <v>5.0999999999999996</v>
      </c>
      <c r="AU214">
        <v>1.39</v>
      </c>
      <c r="AV214">
        <v>31.766666669999999</v>
      </c>
      <c r="AW214">
        <v>114.0166667</v>
      </c>
      <c r="AX214" t="s">
        <v>111</v>
      </c>
      <c r="AY214" t="s">
        <v>96</v>
      </c>
      <c r="AZ214" t="b">
        <v>0</v>
      </c>
      <c r="BA214">
        <v>907</v>
      </c>
      <c r="BB214">
        <v>1119</v>
      </c>
      <c r="BC214">
        <v>15.2</v>
      </c>
      <c r="BD214">
        <v>4.1900000000000004</v>
      </c>
      <c r="BE214" t="s">
        <v>112</v>
      </c>
      <c r="BF214">
        <v>15</v>
      </c>
      <c r="BG214">
        <v>1147</v>
      </c>
      <c r="BH214">
        <v>60</v>
      </c>
      <c r="BI214">
        <v>25</v>
      </c>
      <c r="BJ214">
        <v>10</v>
      </c>
      <c r="BK214">
        <v>15.2</v>
      </c>
      <c r="BL214">
        <v>1119</v>
      </c>
      <c r="BN214">
        <v>15</v>
      </c>
      <c r="BO214">
        <v>114.7</v>
      </c>
      <c r="BP214">
        <v>57</v>
      </c>
      <c r="BQ214">
        <v>8792</v>
      </c>
      <c r="BR214">
        <v>0.58528645700000004</v>
      </c>
      <c r="BS214" t="s">
        <v>115</v>
      </c>
      <c r="CB214" t="s">
        <v>117</v>
      </c>
      <c r="CC214" t="s">
        <v>115</v>
      </c>
      <c r="CD214" t="s">
        <v>115</v>
      </c>
      <c r="CE214">
        <v>0.1</v>
      </c>
      <c r="CF214">
        <v>5</v>
      </c>
      <c r="CG214">
        <v>2.5499999999999998</v>
      </c>
      <c r="CH214">
        <v>3.285474E-3</v>
      </c>
      <c r="CI214">
        <v>0.12356724400000001</v>
      </c>
      <c r="CJ214">
        <v>6.3426359000000002E-2</v>
      </c>
    </row>
    <row r="215" spans="1:88" x14ac:dyDescent="0.25">
      <c r="A215" t="s">
        <v>226</v>
      </c>
      <c r="B215" t="s">
        <v>227</v>
      </c>
      <c r="C215">
        <f>VLOOKUP(B215,lat_long!$A$2:$C$37,2,FALSE)</f>
        <v>31.766666669999999</v>
      </c>
      <c r="D215">
        <f>VLOOKUP(B215,lat_long!$A$2:$C$37,3,FALSE)</f>
        <v>114.0166667</v>
      </c>
      <c r="E215" t="s">
        <v>88</v>
      </c>
      <c r="G215" t="b">
        <v>0</v>
      </c>
      <c r="H215" t="s">
        <v>115</v>
      </c>
      <c r="K215" t="s">
        <v>116</v>
      </c>
      <c r="L215" t="s">
        <v>106</v>
      </c>
      <c r="M215" t="s">
        <v>107</v>
      </c>
      <c r="N215" t="s">
        <v>108</v>
      </c>
      <c r="O215" t="s">
        <v>92</v>
      </c>
      <c r="P215">
        <v>662.65060200000005</v>
      </c>
      <c r="Q215">
        <v>710.84337349999998</v>
      </c>
      <c r="T215">
        <v>216.8674699</v>
      </c>
      <c r="U215">
        <v>168.67469879999999</v>
      </c>
      <c r="X215" t="s">
        <v>109</v>
      </c>
      <c r="Y215">
        <v>4</v>
      </c>
      <c r="Z215">
        <v>4</v>
      </c>
      <c r="AD215">
        <v>50.3</v>
      </c>
      <c r="AE215">
        <v>10</v>
      </c>
      <c r="AF215" t="s">
        <v>94</v>
      </c>
      <c r="AG215">
        <v>130</v>
      </c>
      <c r="AH215">
        <v>130</v>
      </c>
      <c r="AI215">
        <v>110</v>
      </c>
      <c r="AK215">
        <v>1.88</v>
      </c>
      <c r="AL215">
        <v>101.76</v>
      </c>
      <c r="AM215">
        <v>0.28000000000000003</v>
      </c>
      <c r="AN215">
        <v>5.5461</v>
      </c>
      <c r="AO215">
        <v>1.33</v>
      </c>
      <c r="AP215">
        <v>1</v>
      </c>
      <c r="AQ215">
        <v>21</v>
      </c>
      <c r="AR215">
        <v>42</v>
      </c>
      <c r="AS215">
        <v>37</v>
      </c>
      <c r="AT215">
        <v>5.0999999999999996</v>
      </c>
      <c r="AU215">
        <v>1.39</v>
      </c>
      <c r="AV215">
        <v>31.766666669999999</v>
      </c>
      <c r="AW215">
        <v>114.0166667</v>
      </c>
      <c r="AX215" t="s">
        <v>111</v>
      </c>
      <c r="AY215" t="s">
        <v>96</v>
      </c>
      <c r="AZ215" t="b">
        <v>0</v>
      </c>
      <c r="BA215">
        <v>907</v>
      </c>
      <c r="BB215">
        <v>1119</v>
      </c>
      <c r="BC215">
        <v>15.2</v>
      </c>
      <c r="BD215">
        <v>4.1900000000000004</v>
      </c>
      <c r="BE215" t="s">
        <v>112</v>
      </c>
      <c r="BF215">
        <v>15</v>
      </c>
      <c r="BG215">
        <v>1147</v>
      </c>
      <c r="BH215">
        <v>60</v>
      </c>
      <c r="BI215">
        <v>25</v>
      </c>
      <c r="BJ215">
        <v>10</v>
      </c>
      <c r="BK215">
        <v>15.2</v>
      </c>
      <c r="BL215">
        <v>1119</v>
      </c>
      <c r="BN215">
        <v>15</v>
      </c>
      <c r="BO215">
        <v>114.7</v>
      </c>
      <c r="BP215">
        <v>57</v>
      </c>
      <c r="BQ215">
        <v>8792</v>
      </c>
      <c r="BR215">
        <v>0.58528645700000004</v>
      </c>
      <c r="BS215" t="s">
        <v>115</v>
      </c>
      <c r="CB215" t="s">
        <v>117</v>
      </c>
      <c r="CC215" t="s">
        <v>115</v>
      </c>
      <c r="CD215" t="s">
        <v>115</v>
      </c>
      <c r="CE215">
        <v>0.1</v>
      </c>
      <c r="CF215">
        <v>5</v>
      </c>
      <c r="CG215">
        <v>2.5499999999999998</v>
      </c>
      <c r="CH215">
        <v>3.285474E-3</v>
      </c>
      <c r="CI215">
        <v>0.12356724400000001</v>
      </c>
      <c r="CJ215">
        <v>6.3426359000000002E-2</v>
      </c>
    </row>
    <row r="216" spans="1:88" x14ac:dyDescent="0.25">
      <c r="A216" t="s">
        <v>226</v>
      </c>
      <c r="B216" t="s">
        <v>227</v>
      </c>
      <c r="C216">
        <f>VLOOKUP(B216,lat_long!$A$2:$C$37,2,FALSE)</f>
        <v>31.766666669999999</v>
      </c>
      <c r="D216">
        <f>VLOOKUP(B216,lat_long!$A$2:$C$37,3,FALSE)</f>
        <v>114.0166667</v>
      </c>
      <c r="E216" t="s">
        <v>88</v>
      </c>
      <c r="G216" t="b">
        <v>0</v>
      </c>
      <c r="H216" t="s">
        <v>115</v>
      </c>
      <c r="K216" t="s">
        <v>116</v>
      </c>
      <c r="L216" t="s">
        <v>176</v>
      </c>
      <c r="M216" t="s">
        <v>170</v>
      </c>
      <c r="N216" t="s">
        <v>108</v>
      </c>
      <c r="O216" t="s">
        <v>92</v>
      </c>
      <c r="P216">
        <v>337.34939800000001</v>
      </c>
      <c r="Q216">
        <v>542.1686747</v>
      </c>
      <c r="T216">
        <v>84.337349399999994</v>
      </c>
      <c r="U216">
        <v>120.4819277</v>
      </c>
      <c r="X216" t="s">
        <v>109</v>
      </c>
      <c r="Y216">
        <v>4</v>
      </c>
      <c r="Z216">
        <v>4</v>
      </c>
      <c r="AD216">
        <v>50.3</v>
      </c>
      <c r="AE216">
        <v>10</v>
      </c>
      <c r="AF216" t="s">
        <v>94</v>
      </c>
      <c r="AG216">
        <v>130</v>
      </c>
      <c r="AH216">
        <v>130</v>
      </c>
      <c r="AI216">
        <v>130</v>
      </c>
      <c r="AK216">
        <v>1.88</v>
      </c>
      <c r="AL216">
        <v>101.76</v>
      </c>
      <c r="AM216">
        <v>0.28000000000000003</v>
      </c>
      <c r="AN216">
        <v>5.5461</v>
      </c>
      <c r="AO216">
        <v>1.33</v>
      </c>
      <c r="AP216">
        <v>1</v>
      </c>
      <c r="AQ216">
        <v>21</v>
      </c>
      <c r="AR216">
        <v>42</v>
      </c>
      <c r="AS216">
        <v>37</v>
      </c>
      <c r="AT216">
        <v>5.0999999999999996</v>
      </c>
      <c r="AU216">
        <v>1.39</v>
      </c>
      <c r="AV216">
        <v>31.766666669999999</v>
      </c>
      <c r="AW216">
        <v>114.0166667</v>
      </c>
      <c r="AX216" t="s">
        <v>111</v>
      </c>
      <c r="AY216" t="s">
        <v>96</v>
      </c>
      <c r="AZ216" t="b">
        <v>0</v>
      </c>
      <c r="BA216">
        <v>907</v>
      </c>
      <c r="BB216">
        <v>1119</v>
      </c>
      <c r="BC216">
        <v>15.2</v>
      </c>
      <c r="BD216">
        <v>4.1900000000000004</v>
      </c>
      <c r="BE216" t="s">
        <v>112</v>
      </c>
      <c r="BF216">
        <v>15</v>
      </c>
      <c r="BG216">
        <v>1147</v>
      </c>
      <c r="BH216">
        <v>60</v>
      </c>
      <c r="BI216">
        <v>25</v>
      </c>
      <c r="BJ216">
        <v>10</v>
      </c>
      <c r="BK216">
        <v>15.2</v>
      </c>
      <c r="BL216">
        <v>1119</v>
      </c>
      <c r="BN216">
        <v>15</v>
      </c>
      <c r="BO216">
        <v>114.7</v>
      </c>
      <c r="BP216">
        <v>57</v>
      </c>
      <c r="BQ216">
        <v>8792</v>
      </c>
      <c r="BR216">
        <v>0.58528645700000004</v>
      </c>
      <c r="BS216" t="s">
        <v>115</v>
      </c>
      <c r="CB216" t="s">
        <v>117</v>
      </c>
      <c r="CC216" t="s">
        <v>115</v>
      </c>
      <c r="CD216" t="s">
        <v>115</v>
      </c>
      <c r="CE216">
        <v>0.1</v>
      </c>
      <c r="CF216">
        <v>5</v>
      </c>
      <c r="CG216">
        <v>2.5499999999999998</v>
      </c>
      <c r="CH216">
        <v>3.285474E-3</v>
      </c>
      <c r="CI216">
        <v>0.12356724400000001</v>
      </c>
      <c r="CJ216">
        <v>6.3426359000000002E-2</v>
      </c>
    </row>
    <row r="217" spans="1:88" x14ac:dyDescent="0.25">
      <c r="A217" t="s">
        <v>226</v>
      </c>
      <c r="B217" t="s">
        <v>227</v>
      </c>
      <c r="C217">
        <f>VLOOKUP(B217,lat_long!$A$2:$C$37,2,FALSE)</f>
        <v>31.766666669999999</v>
      </c>
      <c r="D217">
        <f>VLOOKUP(B217,lat_long!$A$2:$C$37,3,FALSE)</f>
        <v>114.0166667</v>
      </c>
      <c r="E217" t="s">
        <v>88</v>
      </c>
      <c r="G217" t="b">
        <v>0</v>
      </c>
      <c r="H217" t="s">
        <v>115</v>
      </c>
      <c r="K217" t="s">
        <v>116</v>
      </c>
      <c r="L217" t="s">
        <v>176</v>
      </c>
      <c r="M217" t="s">
        <v>170</v>
      </c>
      <c r="N217" t="s">
        <v>108</v>
      </c>
      <c r="O217" t="s">
        <v>92</v>
      </c>
      <c r="P217">
        <v>2084.3373499999998</v>
      </c>
      <c r="Q217">
        <v>1349.39759</v>
      </c>
      <c r="T217">
        <v>734.93975899999998</v>
      </c>
      <c r="U217">
        <v>385.54216869999999</v>
      </c>
      <c r="X217" t="s">
        <v>109</v>
      </c>
      <c r="Y217">
        <v>4</v>
      </c>
      <c r="Z217">
        <v>4</v>
      </c>
      <c r="AD217">
        <v>50.3</v>
      </c>
      <c r="AE217">
        <v>10</v>
      </c>
      <c r="AF217" t="s">
        <v>94</v>
      </c>
      <c r="AG217">
        <v>130</v>
      </c>
      <c r="AH217">
        <v>130</v>
      </c>
      <c r="AI217">
        <v>370</v>
      </c>
      <c r="AK217">
        <v>1.88</v>
      </c>
      <c r="AL217">
        <v>101.76</v>
      </c>
      <c r="AM217">
        <v>0.28000000000000003</v>
      </c>
      <c r="AN217">
        <v>5.5461</v>
      </c>
      <c r="AO217">
        <v>1.33</v>
      </c>
      <c r="AP217">
        <v>1</v>
      </c>
      <c r="AQ217">
        <v>21</v>
      </c>
      <c r="AR217">
        <v>42</v>
      </c>
      <c r="AS217">
        <v>37</v>
      </c>
      <c r="AT217">
        <v>5.0999999999999996</v>
      </c>
      <c r="AU217">
        <v>1.39</v>
      </c>
      <c r="AV217">
        <v>31.766666669999999</v>
      </c>
      <c r="AW217">
        <v>114.0166667</v>
      </c>
      <c r="AX217" t="s">
        <v>111</v>
      </c>
      <c r="AY217" t="s">
        <v>96</v>
      </c>
      <c r="AZ217" t="b">
        <v>0</v>
      </c>
      <c r="BA217">
        <v>907</v>
      </c>
      <c r="BB217">
        <v>1119</v>
      </c>
      <c r="BC217">
        <v>15.2</v>
      </c>
      <c r="BD217">
        <v>4.1900000000000004</v>
      </c>
      <c r="BE217" t="s">
        <v>112</v>
      </c>
      <c r="BF217">
        <v>15</v>
      </c>
      <c r="BG217">
        <v>1147</v>
      </c>
      <c r="BH217">
        <v>60</v>
      </c>
      <c r="BI217">
        <v>25</v>
      </c>
      <c r="BJ217">
        <v>10</v>
      </c>
      <c r="BK217">
        <v>15.2</v>
      </c>
      <c r="BL217">
        <v>1119</v>
      </c>
      <c r="BN217">
        <v>15</v>
      </c>
      <c r="BO217">
        <v>114.7</v>
      </c>
      <c r="BP217">
        <v>57</v>
      </c>
      <c r="BQ217">
        <v>8792</v>
      </c>
      <c r="BR217">
        <v>0.58528645700000004</v>
      </c>
      <c r="BS217" t="s">
        <v>115</v>
      </c>
      <c r="CB217" t="s">
        <v>117</v>
      </c>
      <c r="CC217" t="s">
        <v>115</v>
      </c>
      <c r="CD217" t="s">
        <v>115</v>
      </c>
      <c r="CE217">
        <v>0.1</v>
      </c>
      <c r="CF217">
        <v>5</v>
      </c>
      <c r="CG217">
        <v>2.5499999999999998</v>
      </c>
      <c r="CH217">
        <v>3.285474E-3</v>
      </c>
      <c r="CI217">
        <v>0.12356724400000001</v>
      </c>
      <c r="CJ217">
        <v>6.3426359000000002E-2</v>
      </c>
    </row>
    <row r="218" spans="1:88" x14ac:dyDescent="0.25">
      <c r="A218" t="s">
        <v>226</v>
      </c>
      <c r="B218" t="s">
        <v>227</v>
      </c>
      <c r="C218">
        <f>VLOOKUP(B218,lat_long!$A$2:$C$37,2,FALSE)</f>
        <v>31.766666669999999</v>
      </c>
      <c r="D218">
        <f>VLOOKUP(B218,lat_long!$A$2:$C$37,3,FALSE)</f>
        <v>114.0166667</v>
      </c>
      <c r="E218" t="s">
        <v>88</v>
      </c>
      <c r="G218" t="b">
        <v>0</v>
      </c>
      <c r="H218" t="s">
        <v>115</v>
      </c>
      <c r="K218" t="s">
        <v>116</v>
      </c>
      <c r="L218" t="s">
        <v>201</v>
      </c>
      <c r="M218" t="s">
        <v>170</v>
      </c>
      <c r="N218" t="s">
        <v>108</v>
      </c>
      <c r="O218" t="s">
        <v>92</v>
      </c>
      <c r="P218">
        <v>373.49397599999998</v>
      </c>
      <c r="Q218">
        <v>277.10843369999998</v>
      </c>
      <c r="X218" t="s">
        <v>109</v>
      </c>
      <c r="Y218">
        <v>4</v>
      </c>
      <c r="Z218">
        <v>4</v>
      </c>
      <c r="AD218">
        <v>50.3</v>
      </c>
      <c r="AE218">
        <v>10</v>
      </c>
      <c r="AF218" t="s">
        <v>94</v>
      </c>
      <c r="AG218">
        <v>130</v>
      </c>
      <c r="AH218">
        <v>130</v>
      </c>
      <c r="AI218">
        <v>492</v>
      </c>
      <c r="AK218">
        <v>1.88</v>
      </c>
      <c r="AL218">
        <v>101.76</v>
      </c>
      <c r="AM218">
        <v>0.28000000000000003</v>
      </c>
      <c r="AN218">
        <v>5.5461</v>
      </c>
      <c r="AO218">
        <v>1.33</v>
      </c>
      <c r="AP218">
        <v>1</v>
      </c>
      <c r="AQ218">
        <v>21</v>
      </c>
      <c r="AR218">
        <v>42</v>
      </c>
      <c r="AS218">
        <v>37</v>
      </c>
      <c r="AT218">
        <v>5.0999999999999996</v>
      </c>
      <c r="AU218">
        <v>1.39</v>
      </c>
      <c r="AV218">
        <v>31.766666669999999</v>
      </c>
      <c r="AW218">
        <v>114.0166667</v>
      </c>
      <c r="AX218" t="s">
        <v>111</v>
      </c>
      <c r="AY218" t="s">
        <v>96</v>
      </c>
      <c r="AZ218" t="b">
        <v>0</v>
      </c>
      <c r="BA218">
        <v>907</v>
      </c>
      <c r="BB218">
        <v>1119</v>
      </c>
      <c r="BC218">
        <v>15.2</v>
      </c>
      <c r="BD218">
        <v>4.1900000000000004</v>
      </c>
      <c r="BE218" t="s">
        <v>112</v>
      </c>
      <c r="BF218">
        <v>15</v>
      </c>
      <c r="BG218">
        <v>1147</v>
      </c>
      <c r="BH218">
        <v>60</v>
      </c>
      <c r="BI218">
        <v>25</v>
      </c>
      <c r="BJ218">
        <v>10</v>
      </c>
      <c r="BK218">
        <v>15.2</v>
      </c>
      <c r="BL218">
        <v>1119</v>
      </c>
      <c r="BN218">
        <v>15</v>
      </c>
      <c r="BO218">
        <v>114.7</v>
      </c>
      <c r="BP218">
        <v>57</v>
      </c>
      <c r="BQ218">
        <v>8792</v>
      </c>
      <c r="BR218">
        <v>0.58528645700000004</v>
      </c>
      <c r="BS218" t="s">
        <v>115</v>
      </c>
      <c r="CB218" t="s">
        <v>117</v>
      </c>
      <c r="CC218" t="s">
        <v>115</v>
      </c>
      <c r="CD218" t="s">
        <v>115</v>
      </c>
      <c r="CE218">
        <v>0.1</v>
      </c>
      <c r="CF218">
        <v>5</v>
      </c>
      <c r="CG218">
        <v>2.5499999999999998</v>
      </c>
      <c r="CH218">
        <v>3.285474E-3</v>
      </c>
      <c r="CI218">
        <v>0.12356724400000001</v>
      </c>
      <c r="CJ218">
        <v>6.3426359000000002E-2</v>
      </c>
    </row>
    <row r="219" spans="1:88" x14ac:dyDescent="0.25">
      <c r="A219" t="s">
        <v>226</v>
      </c>
      <c r="B219" t="s">
        <v>227</v>
      </c>
      <c r="C219">
        <f>VLOOKUP(B219,lat_long!$A$2:$C$37,2,FALSE)</f>
        <v>31.766666669999999</v>
      </c>
      <c r="D219">
        <f>VLOOKUP(B219,lat_long!$A$2:$C$37,3,FALSE)</f>
        <v>114.0166667</v>
      </c>
      <c r="E219" t="s">
        <v>88</v>
      </c>
      <c r="G219" t="b">
        <v>0</v>
      </c>
      <c r="H219" t="s">
        <v>115</v>
      </c>
      <c r="K219" t="s">
        <v>116</v>
      </c>
      <c r="L219" t="s">
        <v>106</v>
      </c>
      <c r="M219" t="s">
        <v>107</v>
      </c>
      <c r="N219" t="s">
        <v>108</v>
      </c>
      <c r="O219" t="s">
        <v>92</v>
      </c>
      <c r="P219">
        <v>578.31325300000003</v>
      </c>
      <c r="Q219">
        <v>554.21686750000003</v>
      </c>
      <c r="X219" t="s">
        <v>109</v>
      </c>
      <c r="Y219">
        <v>4</v>
      </c>
      <c r="Z219">
        <v>4</v>
      </c>
      <c r="AD219">
        <v>50.3</v>
      </c>
      <c r="AE219">
        <v>10</v>
      </c>
      <c r="AF219" t="s">
        <v>94</v>
      </c>
      <c r="AG219">
        <v>130</v>
      </c>
      <c r="AH219">
        <v>130</v>
      </c>
      <c r="AI219">
        <v>730</v>
      </c>
      <c r="AK219">
        <v>1.88</v>
      </c>
      <c r="AL219">
        <v>101.76</v>
      </c>
      <c r="AM219">
        <v>0.28000000000000003</v>
      </c>
      <c r="AN219">
        <v>5.5461</v>
      </c>
      <c r="AO219">
        <v>1.33</v>
      </c>
      <c r="AP219">
        <v>1</v>
      </c>
      <c r="AQ219">
        <v>21</v>
      </c>
      <c r="AR219">
        <v>42</v>
      </c>
      <c r="AS219">
        <v>37</v>
      </c>
      <c r="AT219">
        <v>5.0999999999999996</v>
      </c>
      <c r="AU219">
        <v>1.39</v>
      </c>
      <c r="AV219">
        <v>31.766666669999999</v>
      </c>
      <c r="AW219">
        <v>114.0166667</v>
      </c>
      <c r="AX219" t="s">
        <v>111</v>
      </c>
      <c r="AY219" t="s">
        <v>96</v>
      </c>
      <c r="AZ219" t="b">
        <v>0</v>
      </c>
      <c r="BA219">
        <v>907</v>
      </c>
      <c r="BB219">
        <v>1119</v>
      </c>
      <c r="BC219">
        <v>15.2</v>
      </c>
      <c r="BD219">
        <v>4.1900000000000004</v>
      </c>
      <c r="BE219" t="s">
        <v>112</v>
      </c>
      <c r="BF219">
        <v>15</v>
      </c>
      <c r="BG219">
        <v>1147</v>
      </c>
      <c r="BH219">
        <v>60</v>
      </c>
      <c r="BI219">
        <v>25</v>
      </c>
      <c r="BJ219">
        <v>10</v>
      </c>
      <c r="BK219">
        <v>15.2</v>
      </c>
      <c r="BL219">
        <v>1119</v>
      </c>
      <c r="BN219">
        <v>15</v>
      </c>
      <c r="BO219">
        <v>114.7</v>
      </c>
      <c r="BP219">
        <v>57</v>
      </c>
      <c r="BQ219">
        <v>8792</v>
      </c>
      <c r="BR219">
        <v>0.58528645700000004</v>
      </c>
      <c r="BS219" t="s">
        <v>115</v>
      </c>
      <c r="CB219" t="s">
        <v>117</v>
      </c>
      <c r="CC219" t="s">
        <v>115</v>
      </c>
      <c r="CD219" t="s">
        <v>115</v>
      </c>
      <c r="CE219">
        <v>0.1</v>
      </c>
      <c r="CF219">
        <v>5</v>
      </c>
      <c r="CG219">
        <v>2.5499999999999998</v>
      </c>
      <c r="CH219">
        <v>3.285474E-3</v>
      </c>
      <c r="CI219">
        <v>0.12356724400000001</v>
      </c>
      <c r="CJ219">
        <v>6.3426359000000002E-2</v>
      </c>
    </row>
    <row r="220" spans="1:88" x14ac:dyDescent="0.25">
      <c r="A220" t="s">
        <v>226</v>
      </c>
      <c r="B220" t="s">
        <v>227</v>
      </c>
      <c r="C220">
        <f>VLOOKUP(B220,lat_long!$A$2:$C$37,2,FALSE)</f>
        <v>31.766666669999999</v>
      </c>
      <c r="D220">
        <f>VLOOKUP(B220,lat_long!$A$2:$C$37,3,FALSE)</f>
        <v>114.0166667</v>
      </c>
      <c r="E220" t="s">
        <v>88</v>
      </c>
      <c r="G220" t="b">
        <v>0</v>
      </c>
      <c r="H220" t="s">
        <v>115</v>
      </c>
      <c r="K220" t="s">
        <v>116</v>
      </c>
      <c r="L220" t="s">
        <v>176</v>
      </c>
      <c r="M220" t="s">
        <v>170</v>
      </c>
      <c r="N220" t="s">
        <v>108</v>
      </c>
      <c r="O220" t="s">
        <v>92</v>
      </c>
      <c r="P220">
        <v>578.31325300000003</v>
      </c>
      <c r="Q220">
        <v>506.02409640000002</v>
      </c>
      <c r="U220">
        <v>216.8674699</v>
      </c>
      <c r="X220" t="s">
        <v>109</v>
      </c>
      <c r="Y220">
        <v>4</v>
      </c>
      <c r="Z220">
        <v>4</v>
      </c>
      <c r="AD220">
        <v>50.3</v>
      </c>
      <c r="AE220">
        <v>10</v>
      </c>
      <c r="AF220" t="s">
        <v>94</v>
      </c>
      <c r="AG220">
        <v>130</v>
      </c>
      <c r="AH220">
        <v>130</v>
      </c>
      <c r="AI220">
        <v>850</v>
      </c>
      <c r="AK220">
        <v>1.88</v>
      </c>
      <c r="AL220">
        <v>101.76</v>
      </c>
      <c r="AM220">
        <v>0.28000000000000003</v>
      </c>
      <c r="AN220">
        <v>5.5461</v>
      </c>
      <c r="AO220">
        <v>1.33</v>
      </c>
      <c r="AP220">
        <v>1</v>
      </c>
      <c r="AQ220">
        <v>21</v>
      </c>
      <c r="AR220">
        <v>42</v>
      </c>
      <c r="AS220">
        <v>37</v>
      </c>
      <c r="AT220">
        <v>5.0999999999999996</v>
      </c>
      <c r="AU220">
        <v>1.39</v>
      </c>
      <c r="AV220">
        <v>31.766666669999999</v>
      </c>
      <c r="AW220">
        <v>114.0166667</v>
      </c>
      <c r="AX220" t="s">
        <v>111</v>
      </c>
      <c r="AY220" t="s">
        <v>96</v>
      </c>
      <c r="AZ220" t="b">
        <v>0</v>
      </c>
      <c r="BA220">
        <v>907</v>
      </c>
      <c r="BB220">
        <v>1119</v>
      </c>
      <c r="BC220">
        <v>15.2</v>
      </c>
      <c r="BD220">
        <v>4.1900000000000004</v>
      </c>
      <c r="BE220" t="s">
        <v>112</v>
      </c>
      <c r="BF220">
        <v>15</v>
      </c>
      <c r="BG220">
        <v>1147</v>
      </c>
      <c r="BH220">
        <v>60</v>
      </c>
      <c r="BI220">
        <v>25</v>
      </c>
      <c r="BJ220">
        <v>10</v>
      </c>
      <c r="BK220">
        <v>15.2</v>
      </c>
      <c r="BL220">
        <v>1119</v>
      </c>
      <c r="BN220">
        <v>15</v>
      </c>
      <c r="BO220">
        <v>114.7</v>
      </c>
      <c r="BP220">
        <v>57</v>
      </c>
      <c r="BQ220">
        <v>8792</v>
      </c>
      <c r="BR220">
        <v>0.58528645700000004</v>
      </c>
      <c r="BS220" t="s">
        <v>115</v>
      </c>
      <c r="CB220" t="s">
        <v>117</v>
      </c>
      <c r="CC220" t="s">
        <v>115</v>
      </c>
      <c r="CD220" t="s">
        <v>115</v>
      </c>
      <c r="CE220">
        <v>0.1</v>
      </c>
      <c r="CF220">
        <v>5</v>
      </c>
      <c r="CG220">
        <v>2.5499999999999998</v>
      </c>
      <c r="CH220">
        <v>3.285474E-3</v>
      </c>
      <c r="CI220">
        <v>0.12356724400000001</v>
      </c>
      <c r="CJ220">
        <v>6.3426359000000002E-2</v>
      </c>
    </row>
    <row r="221" spans="1:88" x14ac:dyDescent="0.25">
      <c r="A221" t="s">
        <v>226</v>
      </c>
      <c r="B221" t="s">
        <v>227</v>
      </c>
      <c r="C221">
        <f>VLOOKUP(B221,lat_long!$A$2:$C$37,2,FALSE)</f>
        <v>31.766666669999999</v>
      </c>
      <c r="D221">
        <f>VLOOKUP(B221,lat_long!$A$2:$C$37,3,FALSE)</f>
        <v>114.0166667</v>
      </c>
      <c r="E221" t="s">
        <v>88</v>
      </c>
      <c r="G221" t="b">
        <v>0</v>
      </c>
      <c r="H221" t="s">
        <v>115</v>
      </c>
      <c r="K221" t="s">
        <v>116</v>
      </c>
      <c r="L221" t="s">
        <v>106</v>
      </c>
      <c r="M221" t="s">
        <v>107</v>
      </c>
      <c r="N221" t="s">
        <v>108</v>
      </c>
      <c r="O221" t="s">
        <v>92</v>
      </c>
      <c r="P221">
        <v>927.71084299999995</v>
      </c>
      <c r="Q221">
        <v>1638.5542170000001</v>
      </c>
      <c r="T221">
        <v>313.25301200000001</v>
      </c>
      <c r="U221">
        <v>433.73493980000001</v>
      </c>
      <c r="X221" t="s">
        <v>109</v>
      </c>
      <c r="Y221">
        <v>4</v>
      </c>
      <c r="Z221">
        <v>4</v>
      </c>
      <c r="AA221" t="b">
        <v>0</v>
      </c>
      <c r="AB221" t="s">
        <v>110</v>
      </c>
      <c r="AD221">
        <v>50.3</v>
      </c>
      <c r="AE221">
        <v>10</v>
      </c>
      <c r="AF221" t="s">
        <v>94</v>
      </c>
      <c r="AG221">
        <v>130</v>
      </c>
      <c r="AH221">
        <v>130</v>
      </c>
      <c r="AI221">
        <v>1095</v>
      </c>
      <c r="AK221">
        <v>1.88</v>
      </c>
      <c r="AL221">
        <v>101.76</v>
      </c>
      <c r="AM221">
        <v>0.28000000000000003</v>
      </c>
      <c r="AN221">
        <v>5.5461</v>
      </c>
      <c r="AO221">
        <v>1.33</v>
      </c>
      <c r="AP221">
        <v>1</v>
      </c>
      <c r="AQ221">
        <v>21</v>
      </c>
      <c r="AR221">
        <v>42</v>
      </c>
      <c r="AS221">
        <v>37</v>
      </c>
      <c r="AT221">
        <v>5.0999999999999996</v>
      </c>
      <c r="AU221">
        <v>1.39</v>
      </c>
      <c r="AV221">
        <v>31.766666669999999</v>
      </c>
      <c r="AW221">
        <v>114.0166667</v>
      </c>
      <c r="AX221" t="s">
        <v>111</v>
      </c>
      <c r="AY221" t="s">
        <v>96</v>
      </c>
      <c r="AZ221" t="b">
        <v>0</v>
      </c>
      <c r="BA221">
        <v>907</v>
      </c>
      <c r="BB221">
        <v>1119</v>
      </c>
      <c r="BC221">
        <v>15.2</v>
      </c>
      <c r="BD221">
        <v>4.1900000000000004</v>
      </c>
      <c r="BE221" t="s">
        <v>112</v>
      </c>
      <c r="BF221">
        <v>15</v>
      </c>
      <c r="BG221">
        <v>1147</v>
      </c>
      <c r="BH221">
        <v>60</v>
      </c>
      <c r="BI221">
        <v>25</v>
      </c>
      <c r="BJ221">
        <v>10</v>
      </c>
      <c r="BK221">
        <v>15.2</v>
      </c>
      <c r="BL221">
        <v>1119</v>
      </c>
      <c r="BN221">
        <v>15</v>
      </c>
      <c r="BO221">
        <v>114.7</v>
      </c>
      <c r="BP221">
        <v>57</v>
      </c>
      <c r="BQ221">
        <v>8792</v>
      </c>
      <c r="BR221">
        <v>0.58528645700000004</v>
      </c>
      <c r="BS221" t="s">
        <v>115</v>
      </c>
      <c r="CB221" t="s">
        <v>117</v>
      </c>
      <c r="CC221" t="s">
        <v>115</v>
      </c>
      <c r="CD221" t="s">
        <v>115</v>
      </c>
      <c r="CE221">
        <v>0.1</v>
      </c>
      <c r="CF221">
        <v>5</v>
      </c>
      <c r="CG221">
        <v>2.5499999999999998</v>
      </c>
      <c r="CH221">
        <v>3.285474E-3</v>
      </c>
      <c r="CI221">
        <v>0.12356724400000001</v>
      </c>
      <c r="CJ221">
        <v>6.3426359000000002E-2</v>
      </c>
    </row>
    <row r="222" spans="1:88" x14ac:dyDescent="0.25">
      <c r="A222" t="s">
        <v>226</v>
      </c>
      <c r="B222" t="s">
        <v>227</v>
      </c>
      <c r="C222">
        <f>VLOOKUP(B222,lat_long!$A$2:$C$37,2,FALSE)</f>
        <v>31.766666669999999</v>
      </c>
      <c r="D222">
        <f>VLOOKUP(B222,lat_long!$A$2:$C$37,3,FALSE)</f>
        <v>114.0166667</v>
      </c>
      <c r="E222" t="s">
        <v>88</v>
      </c>
      <c r="G222" t="b">
        <v>0</v>
      </c>
      <c r="H222" t="s">
        <v>115</v>
      </c>
      <c r="K222" t="s">
        <v>116</v>
      </c>
      <c r="L222" t="s">
        <v>176</v>
      </c>
      <c r="M222" t="s">
        <v>170</v>
      </c>
      <c r="N222" t="s">
        <v>108</v>
      </c>
      <c r="O222" t="s">
        <v>92</v>
      </c>
      <c r="P222">
        <v>713.97189560000004</v>
      </c>
      <c r="Q222">
        <v>659.05098050000004</v>
      </c>
      <c r="T222">
        <v>126.21359219999999</v>
      </c>
      <c r="U222">
        <v>116.5048544</v>
      </c>
      <c r="X222" t="s">
        <v>109</v>
      </c>
      <c r="Y222">
        <v>4</v>
      </c>
      <c r="Z222">
        <v>4</v>
      </c>
      <c r="AA222" t="b">
        <v>0</v>
      </c>
      <c r="AB222" t="s">
        <v>110</v>
      </c>
      <c r="AD222">
        <v>50.3</v>
      </c>
      <c r="AE222">
        <v>10</v>
      </c>
      <c r="AF222" t="s">
        <v>94</v>
      </c>
      <c r="AG222">
        <v>130</v>
      </c>
      <c r="AH222">
        <v>130</v>
      </c>
      <c r="AI222">
        <v>1095</v>
      </c>
      <c r="AK222">
        <v>1.88</v>
      </c>
      <c r="AL222">
        <v>101.76</v>
      </c>
      <c r="AM222">
        <v>0.28000000000000003</v>
      </c>
      <c r="AN222">
        <v>5.5461</v>
      </c>
      <c r="AO222">
        <v>1.33</v>
      </c>
      <c r="AP222">
        <v>1</v>
      </c>
      <c r="AQ222">
        <v>21</v>
      </c>
      <c r="AR222">
        <v>42</v>
      </c>
      <c r="AS222">
        <v>37</v>
      </c>
      <c r="AT222">
        <v>5.0999999999999996</v>
      </c>
      <c r="AU222">
        <v>1.39</v>
      </c>
      <c r="AV222">
        <v>31.766666669999999</v>
      </c>
      <c r="AW222">
        <v>114.0166667</v>
      </c>
      <c r="AX222" t="s">
        <v>111</v>
      </c>
      <c r="AY222" t="s">
        <v>96</v>
      </c>
      <c r="AZ222" t="b">
        <v>0</v>
      </c>
      <c r="BA222">
        <v>907</v>
      </c>
      <c r="BB222">
        <v>1119</v>
      </c>
      <c r="BC222">
        <v>15.2</v>
      </c>
      <c r="BD222">
        <v>4.1900000000000004</v>
      </c>
      <c r="BE222" t="s">
        <v>112</v>
      </c>
      <c r="BF222">
        <v>15</v>
      </c>
      <c r="BG222">
        <v>1147</v>
      </c>
      <c r="BH222">
        <v>60</v>
      </c>
      <c r="BI222">
        <v>25</v>
      </c>
      <c r="BJ222">
        <v>10</v>
      </c>
      <c r="BK222">
        <v>15.2</v>
      </c>
      <c r="BL222">
        <v>1119</v>
      </c>
      <c r="BN222">
        <v>15</v>
      </c>
      <c r="BO222">
        <v>114.7</v>
      </c>
      <c r="BP222">
        <v>57</v>
      </c>
      <c r="BQ222">
        <v>8792</v>
      </c>
      <c r="BR222">
        <v>0.58528645700000004</v>
      </c>
      <c r="BS222" t="s">
        <v>115</v>
      </c>
      <c r="CB222" t="s">
        <v>117</v>
      </c>
      <c r="CC222" t="s">
        <v>115</v>
      </c>
      <c r="CD222" t="s">
        <v>115</v>
      </c>
      <c r="CE222">
        <v>0.1</v>
      </c>
      <c r="CF222">
        <v>5</v>
      </c>
      <c r="CG222">
        <v>2.5499999999999998</v>
      </c>
      <c r="CH222">
        <v>3.285474E-3</v>
      </c>
      <c r="CI222">
        <v>0.12356724400000001</v>
      </c>
      <c r="CJ222">
        <v>6.3426359000000002E-2</v>
      </c>
    </row>
    <row r="223" spans="1:88" x14ac:dyDescent="0.25">
      <c r="A223" t="s">
        <v>229</v>
      </c>
      <c r="B223" t="s">
        <v>230</v>
      </c>
      <c r="C223">
        <f>VLOOKUP(B223,lat_long!$A$2:$C$37,2,FALSE)</f>
        <v>41.35</v>
      </c>
      <c r="D223">
        <f>VLOOKUP(B223,lat_long!$A$2:$C$37,3,FALSE)</f>
        <v>1.0333333330000001</v>
      </c>
      <c r="E223" t="s">
        <v>88</v>
      </c>
      <c r="G223" t="b">
        <v>0</v>
      </c>
      <c r="H223" t="s">
        <v>231</v>
      </c>
      <c r="I223" t="s">
        <v>104</v>
      </c>
      <c r="K223" t="s">
        <v>232</v>
      </c>
      <c r="N223" t="s">
        <v>91</v>
      </c>
      <c r="O223" t="s">
        <v>92</v>
      </c>
      <c r="P223">
        <v>2.245024876</v>
      </c>
      <c r="Q223">
        <v>2.4937810950000001</v>
      </c>
      <c r="T223">
        <v>0.67235157700000003</v>
      </c>
      <c r="U223">
        <v>0.56318706200000002</v>
      </c>
      <c r="X223" t="s">
        <v>109</v>
      </c>
      <c r="Y223">
        <v>12</v>
      </c>
      <c r="Z223">
        <v>12</v>
      </c>
      <c r="AA223" t="b">
        <v>1</v>
      </c>
      <c r="AB223" t="s">
        <v>127</v>
      </c>
      <c r="AE223" t="s">
        <v>161</v>
      </c>
      <c r="AF223" t="s">
        <v>94</v>
      </c>
      <c r="AG223">
        <v>30</v>
      </c>
      <c r="AH223">
        <v>30</v>
      </c>
      <c r="AI223">
        <v>6204</v>
      </c>
      <c r="AN223">
        <v>3.5573999999999999</v>
      </c>
      <c r="AO223">
        <v>1.21</v>
      </c>
      <c r="AP223">
        <v>5</v>
      </c>
      <c r="AQ223">
        <v>19</v>
      </c>
      <c r="AR223">
        <v>47</v>
      </c>
      <c r="AS223">
        <v>34</v>
      </c>
      <c r="AT223">
        <v>6.4</v>
      </c>
      <c r="AU223">
        <v>0.98</v>
      </c>
      <c r="AV223">
        <v>41.35</v>
      </c>
      <c r="AW223">
        <v>1.0333333330000001</v>
      </c>
      <c r="AX223" t="s">
        <v>111</v>
      </c>
      <c r="AY223" t="s">
        <v>96</v>
      </c>
      <c r="AZ223" t="b">
        <v>0</v>
      </c>
      <c r="BA223">
        <v>150</v>
      </c>
      <c r="BB223">
        <v>610</v>
      </c>
      <c r="BC223">
        <v>12.1</v>
      </c>
      <c r="BE223" t="s">
        <v>233</v>
      </c>
      <c r="BF223">
        <v>12.100000380000001</v>
      </c>
      <c r="BG223">
        <v>676</v>
      </c>
      <c r="BH223">
        <v>37.5</v>
      </c>
      <c r="BI223">
        <v>39</v>
      </c>
      <c r="BJ223">
        <v>17</v>
      </c>
      <c r="BK223">
        <v>12.1</v>
      </c>
      <c r="BL223">
        <v>610</v>
      </c>
      <c r="BM223" t="s">
        <v>104</v>
      </c>
      <c r="BN223">
        <v>12.100000380000001</v>
      </c>
      <c r="BO223">
        <v>67.599999999999994</v>
      </c>
      <c r="BP223">
        <v>24</v>
      </c>
      <c r="BQ223">
        <v>5776</v>
      </c>
      <c r="BR223">
        <v>0.445498008</v>
      </c>
      <c r="BS223" t="s">
        <v>161</v>
      </c>
      <c r="BT223" t="s">
        <v>161</v>
      </c>
      <c r="BU223" t="s">
        <v>161</v>
      </c>
      <c r="BV223" t="s">
        <v>161</v>
      </c>
      <c r="BW223" t="s">
        <v>161</v>
      </c>
      <c r="BX223" t="s">
        <v>161</v>
      </c>
      <c r="BY223" t="s">
        <v>161</v>
      </c>
      <c r="BZ223" t="s">
        <v>161</v>
      </c>
      <c r="CA223" t="s">
        <v>161</v>
      </c>
      <c r="CB223" t="s">
        <v>161</v>
      </c>
      <c r="CC223" t="s">
        <v>161</v>
      </c>
      <c r="CD223" t="s">
        <v>161</v>
      </c>
      <c r="CE223">
        <v>3</v>
      </c>
      <c r="CF223">
        <v>175</v>
      </c>
      <c r="CG223">
        <v>89</v>
      </c>
      <c r="CH223" t="s">
        <v>161</v>
      </c>
      <c r="CI223" t="s">
        <v>161</v>
      </c>
      <c r="CJ223" t="s">
        <v>161</v>
      </c>
    </row>
    <row r="224" spans="1:88" x14ac:dyDescent="0.25">
      <c r="A224" t="s">
        <v>229</v>
      </c>
      <c r="B224" t="s">
        <v>230</v>
      </c>
      <c r="C224">
        <f>VLOOKUP(B224,lat_long!$A$2:$C$37,2,FALSE)</f>
        <v>41.35</v>
      </c>
      <c r="D224">
        <f>VLOOKUP(B224,lat_long!$A$2:$C$37,3,FALSE)</f>
        <v>1.0333333330000001</v>
      </c>
      <c r="E224" t="s">
        <v>88</v>
      </c>
      <c r="G224" t="b">
        <v>0</v>
      </c>
      <c r="H224" t="s">
        <v>131</v>
      </c>
      <c r="I224" t="s">
        <v>132</v>
      </c>
      <c r="K224" t="s">
        <v>232</v>
      </c>
      <c r="N224" t="s">
        <v>91</v>
      </c>
      <c r="O224" t="s">
        <v>92</v>
      </c>
      <c r="P224">
        <v>4.0714285710000002</v>
      </c>
      <c r="Q224">
        <v>3.8392857139999998</v>
      </c>
      <c r="T224">
        <v>1.353679788</v>
      </c>
      <c r="U224">
        <v>1.3826099780000001</v>
      </c>
      <c r="X224" t="s">
        <v>109</v>
      </c>
      <c r="Y224">
        <v>12</v>
      </c>
      <c r="Z224">
        <v>12</v>
      </c>
      <c r="AA224" t="b">
        <v>1</v>
      </c>
      <c r="AB224" t="s">
        <v>127</v>
      </c>
      <c r="AE224" t="s">
        <v>161</v>
      </c>
      <c r="AF224" t="s">
        <v>94</v>
      </c>
      <c r="AG224">
        <v>30</v>
      </c>
      <c r="AH224">
        <v>30</v>
      </c>
      <c r="AI224">
        <v>6204</v>
      </c>
      <c r="AN224">
        <v>3.5573999999999999</v>
      </c>
      <c r="AO224">
        <v>1.21</v>
      </c>
      <c r="AP224">
        <v>5</v>
      </c>
      <c r="AQ224">
        <v>19</v>
      </c>
      <c r="AR224">
        <v>47</v>
      </c>
      <c r="AS224">
        <v>34</v>
      </c>
      <c r="AT224">
        <v>6.4</v>
      </c>
      <c r="AU224">
        <v>0.98</v>
      </c>
      <c r="AV224">
        <v>41.35</v>
      </c>
      <c r="AW224">
        <v>1.0333333330000001</v>
      </c>
      <c r="AX224" t="s">
        <v>111</v>
      </c>
      <c r="AY224" t="s">
        <v>96</v>
      </c>
      <c r="AZ224" t="b">
        <v>0</v>
      </c>
      <c r="BA224">
        <v>150</v>
      </c>
      <c r="BB224">
        <v>610</v>
      </c>
      <c r="BC224">
        <v>12.1</v>
      </c>
      <c r="BE224" t="s">
        <v>233</v>
      </c>
      <c r="BF224">
        <v>12.100000380000001</v>
      </c>
      <c r="BG224">
        <v>676</v>
      </c>
      <c r="BH224">
        <v>37.5</v>
      </c>
      <c r="BI224">
        <v>39</v>
      </c>
      <c r="BJ224">
        <v>17</v>
      </c>
      <c r="BK224">
        <v>12.1</v>
      </c>
      <c r="BL224">
        <v>610</v>
      </c>
      <c r="BM224" t="s">
        <v>132</v>
      </c>
      <c r="BN224">
        <v>12.100000380000001</v>
      </c>
      <c r="BO224">
        <v>67.599999999999994</v>
      </c>
      <c r="BP224">
        <v>24</v>
      </c>
      <c r="BQ224">
        <v>5776</v>
      </c>
      <c r="BR224">
        <v>0.445498008</v>
      </c>
      <c r="BS224" t="s">
        <v>97</v>
      </c>
      <c r="BT224" t="s">
        <v>133</v>
      </c>
      <c r="BU224" t="s">
        <v>131</v>
      </c>
      <c r="CB224" t="s">
        <v>100</v>
      </c>
      <c r="CC224" t="s">
        <v>131</v>
      </c>
      <c r="CD224" t="s">
        <v>131</v>
      </c>
      <c r="CE224">
        <v>0.5</v>
      </c>
      <c r="CF224">
        <v>7</v>
      </c>
      <c r="CG224">
        <v>3.75</v>
      </c>
      <c r="CH224">
        <v>0.14737927300000001</v>
      </c>
      <c r="CI224">
        <v>1.9828912359999999</v>
      </c>
      <c r="CJ224">
        <v>1.0651352540000001</v>
      </c>
    </row>
    <row r="225" spans="1:88" x14ac:dyDescent="0.25">
      <c r="A225" t="s">
        <v>229</v>
      </c>
      <c r="B225" t="s">
        <v>230</v>
      </c>
      <c r="C225">
        <f>VLOOKUP(B225,lat_long!$A$2:$C$37,2,FALSE)</f>
        <v>41.35</v>
      </c>
      <c r="D225">
        <f>VLOOKUP(B225,lat_long!$A$2:$C$37,3,FALSE)</f>
        <v>1.0333333330000001</v>
      </c>
      <c r="E225" t="s">
        <v>88</v>
      </c>
      <c r="G225" t="b">
        <v>0</v>
      </c>
      <c r="H225" t="s">
        <v>103</v>
      </c>
      <c r="I225" t="s">
        <v>104</v>
      </c>
      <c r="K225" t="s">
        <v>232</v>
      </c>
      <c r="N225" t="s">
        <v>91</v>
      </c>
      <c r="O225" t="s">
        <v>92</v>
      </c>
      <c r="P225">
        <v>2.578125</v>
      </c>
      <c r="Q225">
        <v>6.7542613640000004</v>
      </c>
      <c r="T225">
        <v>0.83807699000000002</v>
      </c>
      <c r="U225">
        <v>2.1290489930000001</v>
      </c>
      <c r="X225" t="s">
        <v>109</v>
      </c>
      <c r="Y225">
        <v>12</v>
      </c>
      <c r="Z225">
        <v>12</v>
      </c>
      <c r="AA225" t="b">
        <v>1</v>
      </c>
      <c r="AB225" t="s">
        <v>202</v>
      </c>
      <c r="AE225" t="s">
        <v>161</v>
      </c>
      <c r="AF225" t="s">
        <v>94</v>
      </c>
      <c r="AG225">
        <v>30</v>
      </c>
      <c r="AH225">
        <v>30</v>
      </c>
      <c r="AI225">
        <v>6204</v>
      </c>
      <c r="AN225">
        <v>3.5573999999999999</v>
      </c>
      <c r="AO225">
        <v>1.21</v>
      </c>
      <c r="AP225">
        <v>5</v>
      </c>
      <c r="AQ225">
        <v>19</v>
      </c>
      <c r="AR225">
        <v>47</v>
      </c>
      <c r="AS225">
        <v>34</v>
      </c>
      <c r="AT225">
        <v>6.4</v>
      </c>
      <c r="AU225">
        <v>0.98</v>
      </c>
      <c r="AV225">
        <v>41.35</v>
      </c>
      <c r="AW225">
        <v>1.0333333330000001</v>
      </c>
      <c r="AX225" t="s">
        <v>111</v>
      </c>
      <c r="AY225" t="s">
        <v>96</v>
      </c>
      <c r="AZ225" t="b">
        <v>0</v>
      </c>
      <c r="BA225">
        <v>150</v>
      </c>
      <c r="BB225">
        <v>610</v>
      </c>
      <c r="BC225">
        <v>12.1</v>
      </c>
      <c r="BE225" t="s">
        <v>233</v>
      </c>
      <c r="BF225">
        <v>12.100000380000001</v>
      </c>
      <c r="BG225">
        <v>676</v>
      </c>
      <c r="BH225">
        <v>37.5</v>
      </c>
      <c r="BI225">
        <v>39</v>
      </c>
      <c r="BJ225">
        <v>17</v>
      </c>
      <c r="BK225">
        <v>12.1</v>
      </c>
      <c r="BL225">
        <v>610</v>
      </c>
      <c r="BM225" t="s">
        <v>104</v>
      </c>
      <c r="BN225">
        <v>12.100000380000001</v>
      </c>
      <c r="BO225">
        <v>67.599999999999994</v>
      </c>
      <c r="BP225">
        <v>24</v>
      </c>
      <c r="BQ225">
        <v>5776</v>
      </c>
      <c r="BR225">
        <v>0.445498008</v>
      </c>
      <c r="BS225" t="s">
        <v>97</v>
      </c>
      <c r="BT225" t="s">
        <v>113</v>
      </c>
      <c r="BV225" t="s">
        <v>114</v>
      </c>
      <c r="BW225" t="s">
        <v>103</v>
      </c>
      <c r="CB225" t="s">
        <v>100</v>
      </c>
      <c r="CC225" t="s">
        <v>103</v>
      </c>
      <c r="CD225" t="s">
        <v>103</v>
      </c>
      <c r="CE225">
        <v>0.3</v>
      </c>
      <c r="CF225">
        <v>1.5</v>
      </c>
      <c r="CG225">
        <v>0.9</v>
      </c>
      <c r="CH225">
        <v>0.2</v>
      </c>
      <c r="CI225">
        <v>4</v>
      </c>
      <c r="CJ225">
        <v>2.1</v>
      </c>
    </row>
    <row r="226" spans="1:88" x14ac:dyDescent="0.25">
      <c r="A226" t="s">
        <v>229</v>
      </c>
      <c r="B226" t="s">
        <v>230</v>
      </c>
      <c r="C226">
        <f>VLOOKUP(B226,lat_long!$A$2:$C$37,2,FALSE)</f>
        <v>41.35</v>
      </c>
      <c r="D226">
        <f>VLOOKUP(B226,lat_long!$A$2:$C$37,3,FALSE)</f>
        <v>1.0333333330000001</v>
      </c>
      <c r="E226" t="s">
        <v>88</v>
      </c>
      <c r="G226" t="b">
        <v>0</v>
      </c>
      <c r="H226" t="s">
        <v>118</v>
      </c>
      <c r="I226" t="s">
        <v>132</v>
      </c>
      <c r="K226" t="s">
        <v>232</v>
      </c>
      <c r="N226" t="s">
        <v>91</v>
      </c>
      <c r="O226" t="s">
        <v>92</v>
      </c>
      <c r="P226">
        <v>17.881944440000002</v>
      </c>
      <c r="Q226">
        <v>27.083333329999999</v>
      </c>
      <c r="T226">
        <v>5.3979223039999997</v>
      </c>
      <c r="U226">
        <v>8.513689501</v>
      </c>
      <c r="X226" t="s">
        <v>109</v>
      </c>
      <c r="Y226">
        <v>12</v>
      </c>
      <c r="Z226">
        <v>12</v>
      </c>
      <c r="AA226" t="b">
        <v>1</v>
      </c>
      <c r="AB226" t="s">
        <v>202</v>
      </c>
      <c r="AE226" t="s">
        <v>161</v>
      </c>
      <c r="AF226" t="s">
        <v>94</v>
      </c>
      <c r="AG226">
        <v>30</v>
      </c>
      <c r="AH226">
        <v>30</v>
      </c>
      <c r="AI226">
        <v>6204</v>
      </c>
      <c r="AN226">
        <v>3.5573999999999999</v>
      </c>
      <c r="AO226">
        <v>1.21</v>
      </c>
      <c r="AP226">
        <v>5</v>
      </c>
      <c r="AQ226">
        <v>19</v>
      </c>
      <c r="AR226">
        <v>47</v>
      </c>
      <c r="AS226">
        <v>34</v>
      </c>
      <c r="AT226">
        <v>6.4</v>
      </c>
      <c r="AU226">
        <v>0.98</v>
      </c>
      <c r="AV226">
        <v>41.35</v>
      </c>
      <c r="AW226">
        <v>1.0333333330000001</v>
      </c>
      <c r="AX226" t="s">
        <v>111</v>
      </c>
      <c r="AY226" t="s">
        <v>96</v>
      </c>
      <c r="AZ226" t="b">
        <v>0</v>
      </c>
      <c r="BA226">
        <v>150</v>
      </c>
      <c r="BB226">
        <v>610</v>
      </c>
      <c r="BC226">
        <v>12.1</v>
      </c>
      <c r="BE226" t="s">
        <v>233</v>
      </c>
      <c r="BF226">
        <v>12.100000380000001</v>
      </c>
      <c r="BG226">
        <v>676</v>
      </c>
      <c r="BH226">
        <v>37.5</v>
      </c>
      <c r="BI226">
        <v>39</v>
      </c>
      <c r="BJ226">
        <v>17</v>
      </c>
      <c r="BK226">
        <v>12.1</v>
      </c>
      <c r="BL226">
        <v>610</v>
      </c>
      <c r="BM226" t="s">
        <v>132</v>
      </c>
      <c r="BN226">
        <v>12.100000380000001</v>
      </c>
      <c r="BO226">
        <v>67.599999999999994</v>
      </c>
      <c r="BP226">
        <v>24</v>
      </c>
      <c r="BQ226">
        <v>5776</v>
      </c>
      <c r="BR226">
        <v>0.445498008</v>
      </c>
      <c r="BS226" t="s">
        <v>97</v>
      </c>
      <c r="BT226" t="s">
        <v>113</v>
      </c>
      <c r="BU226" t="s">
        <v>119</v>
      </c>
      <c r="BV226" t="s">
        <v>120</v>
      </c>
      <c r="BW226" t="s">
        <v>118</v>
      </c>
      <c r="CB226" t="s">
        <v>100</v>
      </c>
      <c r="CC226" t="s">
        <v>118</v>
      </c>
      <c r="CD226" t="s">
        <v>119</v>
      </c>
      <c r="CE226">
        <v>0.2</v>
      </c>
      <c r="CF226">
        <v>1.8</v>
      </c>
      <c r="CG226">
        <v>1</v>
      </c>
      <c r="CH226">
        <v>9.7692065999999994E-2</v>
      </c>
      <c r="CI226">
        <v>2.1339668270000001</v>
      </c>
      <c r="CJ226">
        <v>1.115829446</v>
      </c>
    </row>
    <row r="227" spans="1:88" x14ac:dyDescent="0.25">
      <c r="A227" t="s">
        <v>234</v>
      </c>
      <c r="B227" t="s">
        <v>235</v>
      </c>
      <c r="C227">
        <f>VLOOKUP(B227,lat_long!$A$2:$C$37,2,FALSE)</f>
        <v>50.584263180000001</v>
      </c>
      <c r="D227">
        <f>VLOOKUP(B227,lat_long!$A$2:$C$37,3,FALSE)</f>
        <v>8.6775886129999993</v>
      </c>
      <c r="E227" t="s">
        <v>88</v>
      </c>
      <c r="G227" t="b">
        <v>0</v>
      </c>
      <c r="H227" t="s">
        <v>131</v>
      </c>
      <c r="J227" t="s">
        <v>150</v>
      </c>
      <c r="K227" t="s">
        <v>205</v>
      </c>
      <c r="L227" t="s">
        <v>106</v>
      </c>
      <c r="M227" t="s">
        <v>107</v>
      </c>
      <c r="N227" t="s">
        <v>91</v>
      </c>
      <c r="O227" t="s">
        <v>92</v>
      </c>
      <c r="P227">
        <v>0.88</v>
      </c>
      <c r="Q227">
        <v>3.27</v>
      </c>
      <c r="Y227">
        <v>4</v>
      </c>
      <c r="Z227">
        <v>4</v>
      </c>
      <c r="AA227" t="b">
        <v>1</v>
      </c>
      <c r="AB227" t="s">
        <v>127</v>
      </c>
      <c r="AE227">
        <v>0</v>
      </c>
      <c r="AF227" t="s">
        <v>125</v>
      </c>
      <c r="AG227">
        <v>100</v>
      </c>
      <c r="AH227">
        <v>75</v>
      </c>
      <c r="AI227">
        <v>365</v>
      </c>
      <c r="AM227">
        <v>337.9</v>
      </c>
      <c r="AN227">
        <v>2.7494999999999998</v>
      </c>
      <c r="AO227">
        <v>1.41</v>
      </c>
      <c r="AP227">
        <v>5</v>
      </c>
      <c r="AQ227">
        <v>21</v>
      </c>
      <c r="AR227">
        <v>36</v>
      </c>
      <c r="AS227">
        <v>43</v>
      </c>
      <c r="AT227">
        <v>8</v>
      </c>
      <c r="AU227">
        <v>0.65</v>
      </c>
      <c r="AV227">
        <v>50.584263180000001</v>
      </c>
      <c r="AW227">
        <v>8.6775886129999993</v>
      </c>
      <c r="AX227" t="s">
        <v>111</v>
      </c>
      <c r="AY227" t="s">
        <v>207</v>
      </c>
      <c r="AZ227" t="b">
        <v>0</v>
      </c>
      <c r="BF227">
        <v>9.1999998089999995</v>
      </c>
      <c r="BG227">
        <v>693</v>
      </c>
      <c r="BK227">
        <v>9.1999998089999995</v>
      </c>
      <c r="BL227">
        <v>693</v>
      </c>
      <c r="BM227" t="s">
        <v>150</v>
      </c>
      <c r="BN227">
        <v>9.1999998089999995</v>
      </c>
      <c r="BO227">
        <v>69.3</v>
      </c>
      <c r="BP227">
        <v>13</v>
      </c>
      <c r="BQ227">
        <v>6417</v>
      </c>
      <c r="BR227">
        <v>0.64298635500000001</v>
      </c>
      <c r="BS227" t="s">
        <v>97</v>
      </c>
      <c r="BT227" t="s">
        <v>133</v>
      </c>
      <c r="BU227" t="s">
        <v>131</v>
      </c>
      <c r="CB227" t="s">
        <v>100</v>
      </c>
      <c r="CC227" t="s">
        <v>131</v>
      </c>
      <c r="CD227" t="s">
        <v>131</v>
      </c>
      <c r="CE227">
        <v>0.5</v>
      </c>
      <c r="CF227">
        <v>7</v>
      </c>
      <c r="CG227">
        <v>3.75</v>
      </c>
      <c r="CH227">
        <v>0.14737927300000001</v>
      </c>
      <c r="CI227">
        <v>1.9828912359999999</v>
      </c>
      <c r="CJ227">
        <v>1.0651352540000001</v>
      </c>
    </row>
    <row r="228" spans="1:88" x14ac:dyDescent="0.25">
      <c r="A228" t="s">
        <v>236</v>
      </c>
      <c r="B228" t="s">
        <v>237</v>
      </c>
      <c r="C228">
        <f>VLOOKUP(B228,lat_long!$A$2:$C$37,2,FALSE)</f>
        <v>51.766666669999999</v>
      </c>
      <c r="D228">
        <f>VLOOKUP(B228,lat_long!$A$2:$C$37,3,FALSE)</f>
        <v>-1.3333333329999999</v>
      </c>
      <c r="E228" t="s">
        <v>88</v>
      </c>
      <c r="G228" t="b">
        <v>0</v>
      </c>
      <c r="H228" t="s">
        <v>238</v>
      </c>
      <c r="K228" t="s">
        <v>163</v>
      </c>
      <c r="N228" t="s">
        <v>108</v>
      </c>
      <c r="O228" t="s">
        <v>92</v>
      </c>
      <c r="P228">
        <v>0.970326409</v>
      </c>
      <c r="Q228">
        <v>0.86350148400000004</v>
      </c>
      <c r="R228">
        <v>1.6379821960000001</v>
      </c>
      <c r="S228">
        <v>1.486646884</v>
      </c>
      <c r="T228">
        <v>0.37388724000000001</v>
      </c>
      <c r="U228">
        <v>0.18694362</v>
      </c>
      <c r="V228">
        <v>0.20474777399999999</v>
      </c>
      <c r="W228">
        <v>0.24925816000000001</v>
      </c>
      <c r="X228" t="s">
        <v>109</v>
      </c>
      <c r="Y228">
        <v>5</v>
      </c>
      <c r="Z228">
        <v>5</v>
      </c>
      <c r="AE228">
        <v>0</v>
      </c>
      <c r="AF228" t="s">
        <v>125</v>
      </c>
      <c r="AG228">
        <v>221</v>
      </c>
      <c r="AH228">
        <v>130.25</v>
      </c>
      <c r="AI228">
        <v>120</v>
      </c>
      <c r="AM228">
        <v>6.05</v>
      </c>
      <c r="AN228">
        <v>4.6875</v>
      </c>
      <c r="AO228">
        <v>1.25</v>
      </c>
      <c r="AP228">
        <v>4</v>
      </c>
      <c r="AQ228">
        <v>51</v>
      </c>
      <c r="AR228">
        <v>17</v>
      </c>
      <c r="AS228">
        <v>32</v>
      </c>
      <c r="AT228">
        <v>5.8</v>
      </c>
      <c r="AU228">
        <v>1.25</v>
      </c>
      <c r="AV228">
        <v>51.766666669999999</v>
      </c>
      <c r="AW228">
        <v>-1.3333333329999999</v>
      </c>
      <c r="AX228" t="s">
        <v>111</v>
      </c>
      <c r="AY228" t="s">
        <v>96</v>
      </c>
      <c r="AZ228" t="b">
        <v>0</v>
      </c>
      <c r="BA228">
        <v>9</v>
      </c>
      <c r="BB228">
        <v>730</v>
      </c>
      <c r="BC228">
        <v>10.1</v>
      </c>
      <c r="BF228">
        <v>9.6999998089999995</v>
      </c>
      <c r="BG228">
        <v>627</v>
      </c>
      <c r="BK228">
        <v>10.1</v>
      </c>
      <c r="BL228">
        <v>730</v>
      </c>
      <c r="BN228">
        <v>9.6999998089999995</v>
      </c>
      <c r="BO228">
        <v>62.7</v>
      </c>
      <c r="BP228">
        <v>14</v>
      </c>
      <c r="BQ228">
        <v>4649</v>
      </c>
      <c r="BR228">
        <v>1.190987429</v>
      </c>
      <c r="BS228" t="s">
        <v>97</v>
      </c>
      <c r="BT228" t="s">
        <v>238</v>
      </c>
      <c r="CB228" t="s">
        <v>146</v>
      </c>
      <c r="CC228" t="s">
        <v>238</v>
      </c>
      <c r="CD228" t="s">
        <v>238</v>
      </c>
      <c r="CE228">
        <v>2</v>
      </c>
      <c r="CF228">
        <v>300</v>
      </c>
      <c r="CG228">
        <v>151</v>
      </c>
      <c r="CH228">
        <v>1.1020180989999999</v>
      </c>
      <c r="CI228">
        <v>36.315682789999997</v>
      </c>
      <c r="CJ228">
        <v>18.70885045</v>
      </c>
    </row>
    <row r="229" spans="1:88" x14ac:dyDescent="0.25">
      <c r="A229" t="s">
        <v>236</v>
      </c>
      <c r="B229" t="s">
        <v>237</v>
      </c>
      <c r="C229">
        <f>VLOOKUP(B229,lat_long!$A$2:$C$37,2,FALSE)</f>
        <v>51.766666669999999</v>
      </c>
      <c r="D229">
        <f>VLOOKUP(B229,lat_long!$A$2:$C$37,3,FALSE)</f>
        <v>-1.3333333329999999</v>
      </c>
      <c r="E229" t="s">
        <v>136</v>
      </c>
      <c r="F229" t="s">
        <v>221</v>
      </c>
      <c r="G229" t="b">
        <v>0</v>
      </c>
      <c r="H229" t="s">
        <v>238</v>
      </c>
      <c r="K229" t="s">
        <v>163</v>
      </c>
      <c r="N229" t="s">
        <v>108</v>
      </c>
      <c r="O229" t="s">
        <v>92</v>
      </c>
      <c r="P229">
        <v>1.0058823530000001</v>
      </c>
      <c r="Q229">
        <v>0.81176470599999995</v>
      </c>
      <c r="R229">
        <v>1.817647059</v>
      </c>
      <c r="S229">
        <v>1.905882353</v>
      </c>
      <c r="T229">
        <v>0.41470588200000003</v>
      </c>
      <c r="U229">
        <v>0.194117647</v>
      </c>
      <c r="V229">
        <v>0.23823529399999999</v>
      </c>
      <c r="W229">
        <v>0.24705882400000001</v>
      </c>
      <c r="X229" t="s">
        <v>109</v>
      </c>
      <c r="Y229">
        <v>5</v>
      </c>
      <c r="Z229">
        <v>5</v>
      </c>
      <c r="AE229">
        <v>0</v>
      </c>
      <c r="AF229" t="s">
        <v>125</v>
      </c>
      <c r="AG229">
        <v>221</v>
      </c>
      <c r="AH229">
        <v>130.25</v>
      </c>
      <c r="AI229">
        <v>120</v>
      </c>
      <c r="AM229">
        <v>6.05</v>
      </c>
      <c r="AN229">
        <v>4.6875</v>
      </c>
      <c r="AO229">
        <v>1.25</v>
      </c>
      <c r="AP229">
        <v>4</v>
      </c>
      <c r="AQ229">
        <v>51</v>
      </c>
      <c r="AR229">
        <v>17</v>
      </c>
      <c r="AS229">
        <v>32</v>
      </c>
      <c r="AT229">
        <v>5.8</v>
      </c>
      <c r="AU229">
        <v>1.25</v>
      </c>
      <c r="AV229">
        <v>51.766666669999999</v>
      </c>
      <c r="AW229">
        <v>-1.3333333329999999</v>
      </c>
      <c r="AX229" t="s">
        <v>111</v>
      </c>
      <c r="AY229" t="s">
        <v>96</v>
      </c>
      <c r="AZ229" t="b">
        <v>0</v>
      </c>
      <c r="BA229">
        <v>9</v>
      </c>
      <c r="BB229">
        <v>730</v>
      </c>
      <c r="BC229">
        <v>10.1</v>
      </c>
      <c r="BF229">
        <v>9.6999998089999995</v>
      </c>
      <c r="BG229">
        <v>627</v>
      </c>
      <c r="BK229">
        <v>10.1</v>
      </c>
      <c r="BL229">
        <v>730</v>
      </c>
      <c r="BN229">
        <v>9.6999998089999995</v>
      </c>
      <c r="BO229">
        <v>62.7</v>
      </c>
      <c r="BP229">
        <v>14</v>
      </c>
      <c r="BQ229">
        <v>4649</v>
      </c>
      <c r="BR229">
        <v>1.190987429</v>
      </c>
      <c r="BS229" t="s">
        <v>97</v>
      </c>
      <c r="BT229" t="s">
        <v>238</v>
      </c>
      <c r="CB229" t="s">
        <v>146</v>
      </c>
      <c r="CC229" t="s">
        <v>238</v>
      </c>
      <c r="CD229" t="s">
        <v>238</v>
      </c>
      <c r="CE229">
        <v>2</v>
      </c>
      <c r="CF229">
        <v>300</v>
      </c>
      <c r="CG229">
        <v>151</v>
      </c>
      <c r="CH229">
        <v>1.1020180989999999</v>
      </c>
      <c r="CI229">
        <v>36.315682789999997</v>
      </c>
      <c r="CJ229">
        <v>18.70885045</v>
      </c>
    </row>
    <row r="230" spans="1:88" x14ac:dyDescent="0.25">
      <c r="A230" t="s">
        <v>236</v>
      </c>
      <c r="B230" t="s">
        <v>237</v>
      </c>
      <c r="C230">
        <f>VLOOKUP(B230,lat_long!$A$2:$C$37,2,FALSE)</f>
        <v>51.766666669999999</v>
      </c>
      <c r="D230">
        <f>VLOOKUP(B230,lat_long!$A$2:$C$37,3,FALSE)</f>
        <v>-1.3333333329999999</v>
      </c>
      <c r="E230" t="s">
        <v>88</v>
      </c>
      <c r="G230" t="b">
        <v>0</v>
      </c>
      <c r="H230" t="s">
        <v>238</v>
      </c>
      <c r="K230" t="s">
        <v>163</v>
      </c>
      <c r="N230" t="s">
        <v>108</v>
      </c>
      <c r="O230" t="s">
        <v>92</v>
      </c>
      <c r="P230">
        <v>1.379821958</v>
      </c>
      <c r="Q230">
        <v>1.2373887240000001</v>
      </c>
      <c r="R230">
        <v>1.789317507</v>
      </c>
      <c r="S230">
        <v>1.753709199</v>
      </c>
      <c r="T230">
        <v>0.240356083</v>
      </c>
      <c r="U230">
        <v>0.364985163</v>
      </c>
      <c r="V230" s="1">
        <v>9.7900000000000001E-2</v>
      </c>
      <c r="W230">
        <v>0.151335312</v>
      </c>
      <c r="X230" t="s">
        <v>109</v>
      </c>
      <c r="Y230">
        <v>5</v>
      </c>
      <c r="Z230">
        <v>5</v>
      </c>
      <c r="AE230">
        <v>0</v>
      </c>
      <c r="AF230" t="s">
        <v>125</v>
      </c>
      <c r="AG230">
        <v>221</v>
      </c>
      <c r="AH230">
        <v>130.25</v>
      </c>
      <c r="AI230">
        <v>120</v>
      </c>
      <c r="AM230">
        <v>6.05</v>
      </c>
      <c r="AN230">
        <v>4.6875</v>
      </c>
      <c r="AO230">
        <v>1.25</v>
      </c>
      <c r="AP230">
        <v>4</v>
      </c>
      <c r="AQ230">
        <v>51</v>
      </c>
      <c r="AR230">
        <v>17</v>
      </c>
      <c r="AS230">
        <v>32</v>
      </c>
      <c r="AT230">
        <v>5.8</v>
      </c>
      <c r="AU230">
        <v>1.25</v>
      </c>
      <c r="AV230">
        <v>51.766666669999999</v>
      </c>
      <c r="AW230">
        <v>-1.3333333329999999</v>
      </c>
      <c r="AX230" t="s">
        <v>111</v>
      </c>
      <c r="AY230" t="s">
        <v>96</v>
      </c>
      <c r="AZ230" t="b">
        <v>0</v>
      </c>
      <c r="BA230">
        <v>9</v>
      </c>
      <c r="BB230">
        <v>730</v>
      </c>
      <c r="BC230">
        <v>10.1</v>
      </c>
      <c r="BF230">
        <v>9.6999998089999995</v>
      </c>
      <c r="BG230">
        <v>627</v>
      </c>
      <c r="BK230">
        <v>10.1</v>
      </c>
      <c r="BL230">
        <v>730</v>
      </c>
      <c r="BN230">
        <v>9.6999998089999995</v>
      </c>
      <c r="BO230">
        <v>62.7</v>
      </c>
      <c r="BP230">
        <v>14</v>
      </c>
      <c r="BQ230">
        <v>4649</v>
      </c>
      <c r="BR230">
        <v>1.190987429</v>
      </c>
      <c r="BS230" t="s">
        <v>97</v>
      </c>
      <c r="BT230" t="s">
        <v>238</v>
      </c>
      <c r="CB230" t="s">
        <v>146</v>
      </c>
      <c r="CC230" t="s">
        <v>238</v>
      </c>
      <c r="CD230" t="s">
        <v>238</v>
      </c>
      <c r="CE230">
        <v>2</v>
      </c>
      <c r="CF230">
        <v>300</v>
      </c>
      <c r="CG230">
        <v>151</v>
      </c>
      <c r="CH230">
        <v>1.1020180989999999</v>
      </c>
      <c r="CI230">
        <v>36.315682789999997</v>
      </c>
      <c r="CJ230">
        <v>18.70885045</v>
      </c>
    </row>
    <row r="231" spans="1:88" x14ac:dyDescent="0.25">
      <c r="A231" t="s">
        <v>236</v>
      </c>
      <c r="B231" t="s">
        <v>237</v>
      </c>
      <c r="C231">
        <f>VLOOKUP(B231,lat_long!$A$2:$C$37,2,FALSE)</f>
        <v>51.766666669999999</v>
      </c>
      <c r="D231">
        <f>VLOOKUP(B231,lat_long!$A$2:$C$37,3,FALSE)</f>
        <v>-1.3333333329999999</v>
      </c>
      <c r="E231" t="s">
        <v>136</v>
      </c>
      <c r="F231" t="s">
        <v>221</v>
      </c>
      <c r="G231" t="b">
        <v>0</v>
      </c>
      <c r="H231" t="s">
        <v>238</v>
      </c>
      <c r="K231" t="s">
        <v>163</v>
      </c>
      <c r="N231" t="s">
        <v>108</v>
      </c>
      <c r="O231" t="s">
        <v>92</v>
      </c>
      <c r="P231">
        <v>1.7205882349999999</v>
      </c>
      <c r="Q231">
        <v>1.2176470589999999</v>
      </c>
      <c r="R231">
        <v>2.8058823529999999</v>
      </c>
      <c r="S231">
        <v>2.1176470589999998</v>
      </c>
      <c r="T231">
        <v>0.114705882</v>
      </c>
      <c r="U231">
        <v>0.31764705900000001</v>
      </c>
      <c r="V231">
        <v>0.114705882</v>
      </c>
      <c r="W231">
        <v>0.28235294100000002</v>
      </c>
      <c r="X231" t="s">
        <v>109</v>
      </c>
      <c r="Y231">
        <v>5</v>
      </c>
      <c r="Z231">
        <v>5</v>
      </c>
      <c r="AE231">
        <v>0</v>
      </c>
      <c r="AF231" t="s">
        <v>125</v>
      </c>
      <c r="AG231">
        <v>221</v>
      </c>
      <c r="AH231">
        <v>130.25</v>
      </c>
      <c r="AI231">
        <v>120</v>
      </c>
      <c r="AM231">
        <v>6.05</v>
      </c>
      <c r="AN231">
        <v>4.6875</v>
      </c>
      <c r="AO231">
        <v>1.25</v>
      </c>
      <c r="AP231">
        <v>4</v>
      </c>
      <c r="AQ231">
        <v>51</v>
      </c>
      <c r="AR231">
        <v>17</v>
      </c>
      <c r="AS231">
        <v>32</v>
      </c>
      <c r="AT231">
        <v>5.8</v>
      </c>
      <c r="AU231">
        <v>1.25</v>
      </c>
      <c r="AV231">
        <v>51.766666669999999</v>
      </c>
      <c r="AW231">
        <v>-1.3333333329999999</v>
      </c>
      <c r="AX231" t="s">
        <v>111</v>
      </c>
      <c r="AY231" t="s">
        <v>96</v>
      </c>
      <c r="AZ231" t="b">
        <v>0</v>
      </c>
      <c r="BA231">
        <v>9</v>
      </c>
      <c r="BB231">
        <v>730</v>
      </c>
      <c r="BC231">
        <v>10.1</v>
      </c>
      <c r="BF231">
        <v>9.6999998089999995</v>
      </c>
      <c r="BG231">
        <v>627</v>
      </c>
      <c r="BK231">
        <v>10.1</v>
      </c>
      <c r="BL231">
        <v>730</v>
      </c>
      <c r="BN231">
        <v>9.6999998089999995</v>
      </c>
      <c r="BO231">
        <v>62.7</v>
      </c>
      <c r="BP231">
        <v>14</v>
      </c>
      <c r="BQ231">
        <v>4649</v>
      </c>
      <c r="BR231">
        <v>1.190987429</v>
      </c>
      <c r="BS231" t="s">
        <v>97</v>
      </c>
      <c r="BT231" t="s">
        <v>238</v>
      </c>
      <c r="CB231" t="s">
        <v>146</v>
      </c>
      <c r="CC231" t="s">
        <v>238</v>
      </c>
      <c r="CD231" t="s">
        <v>238</v>
      </c>
      <c r="CE231">
        <v>2</v>
      </c>
      <c r="CF231">
        <v>300</v>
      </c>
      <c r="CG231">
        <v>151</v>
      </c>
      <c r="CH231">
        <v>1.1020180989999999</v>
      </c>
      <c r="CI231">
        <v>36.315682789999997</v>
      </c>
      <c r="CJ231">
        <v>18.70885045</v>
      </c>
    </row>
    <row r="232" spans="1:88" x14ac:dyDescent="0.25">
      <c r="A232" t="s">
        <v>236</v>
      </c>
      <c r="B232" t="s">
        <v>237</v>
      </c>
      <c r="C232">
        <f>VLOOKUP(B232,lat_long!$A$2:$C$37,2,FALSE)</f>
        <v>51.766666669999999</v>
      </c>
      <c r="D232">
        <f>VLOOKUP(B232,lat_long!$A$2:$C$37,3,FALSE)</f>
        <v>-1.3333333329999999</v>
      </c>
      <c r="E232" t="s">
        <v>88</v>
      </c>
      <c r="G232" t="b">
        <v>0</v>
      </c>
      <c r="H232" t="s">
        <v>239</v>
      </c>
      <c r="K232" t="s">
        <v>163</v>
      </c>
      <c r="N232" t="s">
        <v>108</v>
      </c>
      <c r="O232" t="s">
        <v>92</v>
      </c>
      <c r="P232">
        <v>1.169491525</v>
      </c>
      <c r="Q232">
        <v>1.0254237289999999</v>
      </c>
      <c r="R232">
        <v>2.3305084749999998</v>
      </c>
      <c r="S232">
        <v>2.2711864409999998</v>
      </c>
      <c r="T232">
        <v>0.25423728800000001</v>
      </c>
      <c r="U232">
        <v>0.355932203</v>
      </c>
      <c r="V232">
        <v>0.47457627099999999</v>
      </c>
      <c r="W232" s="1">
        <v>9.3200000000000005E-2</v>
      </c>
      <c r="X232" t="s">
        <v>109</v>
      </c>
      <c r="Y232">
        <v>5</v>
      </c>
      <c r="Z232">
        <v>5</v>
      </c>
      <c r="AE232">
        <v>0</v>
      </c>
      <c r="AF232" t="s">
        <v>125</v>
      </c>
      <c r="AG232">
        <v>221</v>
      </c>
      <c r="AH232">
        <v>130.25</v>
      </c>
      <c r="AI232">
        <v>120</v>
      </c>
      <c r="AM232">
        <v>6.05</v>
      </c>
      <c r="AN232">
        <v>4.6875</v>
      </c>
      <c r="AO232">
        <v>1.25</v>
      </c>
      <c r="AP232">
        <v>4</v>
      </c>
      <c r="AQ232">
        <v>51</v>
      </c>
      <c r="AR232">
        <v>17</v>
      </c>
      <c r="AS232">
        <v>32</v>
      </c>
      <c r="AT232">
        <v>5.8</v>
      </c>
      <c r="AU232">
        <v>1.25</v>
      </c>
      <c r="AV232">
        <v>51.766666669999999</v>
      </c>
      <c r="AW232">
        <v>-1.3333333329999999</v>
      </c>
      <c r="AX232" t="s">
        <v>111</v>
      </c>
      <c r="AY232" t="s">
        <v>96</v>
      </c>
      <c r="AZ232" t="b">
        <v>0</v>
      </c>
      <c r="BA232">
        <v>9</v>
      </c>
      <c r="BB232">
        <v>730</v>
      </c>
      <c r="BC232">
        <v>10.1</v>
      </c>
      <c r="BF232">
        <v>9.6999998089999995</v>
      </c>
      <c r="BG232">
        <v>627</v>
      </c>
      <c r="BK232">
        <v>10.1</v>
      </c>
      <c r="BL232">
        <v>730</v>
      </c>
      <c r="BN232">
        <v>9.6999998089999995</v>
      </c>
      <c r="BO232">
        <v>62.7</v>
      </c>
      <c r="BP232">
        <v>14</v>
      </c>
      <c r="BQ232">
        <v>4649</v>
      </c>
      <c r="BR232">
        <v>1.190987429</v>
      </c>
      <c r="BS232" t="s">
        <v>97</v>
      </c>
      <c r="BT232" t="s">
        <v>181</v>
      </c>
      <c r="BV232" t="s">
        <v>240</v>
      </c>
      <c r="BW232" t="s">
        <v>180</v>
      </c>
      <c r="BX232" t="s">
        <v>239</v>
      </c>
      <c r="CB232" t="s">
        <v>146</v>
      </c>
      <c r="CC232" t="s">
        <v>180</v>
      </c>
      <c r="CD232" t="s">
        <v>182</v>
      </c>
      <c r="CE232">
        <v>5</v>
      </c>
      <c r="CF232">
        <v>30</v>
      </c>
      <c r="CG232">
        <v>17.5</v>
      </c>
      <c r="CH232">
        <v>2.041993717</v>
      </c>
      <c r="CI232">
        <v>14.61078187</v>
      </c>
      <c r="CJ232">
        <v>8.3263877920000002</v>
      </c>
    </row>
    <row r="233" spans="1:88" x14ac:dyDescent="0.25">
      <c r="A233" t="s">
        <v>236</v>
      </c>
      <c r="B233" t="s">
        <v>237</v>
      </c>
      <c r="C233">
        <f>VLOOKUP(B233,lat_long!$A$2:$C$37,2,FALSE)</f>
        <v>51.766666669999999</v>
      </c>
      <c r="D233">
        <f>VLOOKUP(B233,lat_long!$A$2:$C$37,3,FALSE)</f>
        <v>-1.3333333329999999</v>
      </c>
      <c r="E233" t="s">
        <v>136</v>
      </c>
      <c r="F233" t="s">
        <v>221</v>
      </c>
      <c r="G233" t="b">
        <v>0</v>
      </c>
      <c r="H233" t="s">
        <v>239</v>
      </c>
      <c r="K233" t="s">
        <v>163</v>
      </c>
      <c r="N233" t="s">
        <v>108</v>
      </c>
      <c r="O233" t="s">
        <v>92</v>
      </c>
      <c r="P233">
        <v>1.2032967029999999</v>
      </c>
      <c r="Q233">
        <v>0.90659340700000002</v>
      </c>
      <c r="R233">
        <v>1.9120879120000001</v>
      </c>
      <c r="S233">
        <v>1.697802198</v>
      </c>
      <c r="T233">
        <v>0.24725274699999999</v>
      </c>
      <c r="U233">
        <v>0.28021977999999997</v>
      </c>
      <c r="V233">
        <v>0.39560439600000002</v>
      </c>
      <c r="W233">
        <v>0.18956044</v>
      </c>
      <c r="X233" t="s">
        <v>109</v>
      </c>
      <c r="Y233">
        <v>5</v>
      </c>
      <c r="Z233">
        <v>5</v>
      </c>
      <c r="AE233">
        <v>0</v>
      </c>
      <c r="AF233" t="s">
        <v>125</v>
      </c>
      <c r="AG233">
        <v>221</v>
      </c>
      <c r="AH233">
        <v>130.25</v>
      </c>
      <c r="AI233">
        <v>120</v>
      </c>
      <c r="AM233">
        <v>6.05</v>
      </c>
      <c r="AN233">
        <v>4.6875</v>
      </c>
      <c r="AO233">
        <v>1.25</v>
      </c>
      <c r="AP233">
        <v>4</v>
      </c>
      <c r="AQ233">
        <v>51</v>
      </c>
      <c r="AR233">
        <v>17</v>
      </c>
      <c r="AS233">
        <v>32</v>
      </c>
      <c r="AT233">
        <v>5.8</v>
      </c>
      <c r="AU233">
        <v>1.25</v>
      </c>
      <c r="AV233">
        <v>51.766666669999999</v>
      </c>
      <c r="AW233">
        <v>-1.3333333329999999</v>
      </c>
      <c r="AX233" t="s">
        <v>111</v>
      </c>
      <c r="AY233" t="s">
        <v>96</v>
      </c>
      <c r="AZ233" t="b">
        <v>0</v>
      </c>
      <c r="BA233">
        <v>9</v>
      </c>
      <c r="BB233">
        <v>730</v>
      </c>
      <c r="BC233">
        <v>10.1</v>
      </c>
      <c r="BF233">
        <v>9.6999998089999995</v>
      </c>
      <c r="BG233">
        <v>627</v>
      </c>
      <c r="BK233">
        <v>10.1</v>
      </c>
      <c r="BL233">
        <v>730</v>
      </c>
      <c r="BN233">
        <v>9.6999998089999995</v>
      </c>
      <c r="BO233">
        <v>62.7</v>
      </c>
      <c r="BP233">
        <v>14</v>
      </c>
      <c r="BQ233">
        <v>4649</v>
      </c>
      <c r="BR233">
        <v>1.190987429</v>
      </c>
      <c r="BS233" t="s">
        <v>97</v>
      </c>
      <c r="BT233" t="s">
        <v>181</v>
      </c>
      <c r="BV233" t="s">
        <v>240</v>
      </c>
      <c r="BW233" t="s">
        <v>180</v>
      </c>
      <c r="BX233" t="s">
        <v>239</v>
      </c>
      <c r="CB233" t="s">
        <v>146</v>
      </c>
      <c r="CC233" t="s">
        <v>180</v>
      </c>
      <c r="CD233" t="s">
        <v>182</v>
      </c>
      <c r="CE233">
        <v>5</v>
      </c>
      <c r="CF233">
        <v>30</v>
      </c>
      <c r="CG233">
        <v>17.5</v>
      </c>
      <c r="CH233">
        <v>2.041993717</v>
      </c>
      <c r="CI233">
        <v>14.61078187</v>
      </c>
      <c r="CJ233">
        <v>8.3263877920000002</v>
      </c>
    </row>
    <row r="234" spans="1:88" x14ac:dyDescent="0.25">
      <c r="A234" t="s">
        <v>236</v>
      </c>
      <c r="B234" t="s">
        <v>237</v>
      </c>
      <c r="C234">
        <f>VLOOKUP(B234,lat_long!$A$2:$C$37,2,FALSE)</f>
        <v>51.766666669999999</v>
      </c>
      <c r="D234">
        <f>VLOOKUP(B234,lat_long!$A$2:$C$37,3,FALSE)</f>
        <v>-1.3333333329999999</v>
      </c>
      <c r="E234" t="s">
        <v>88</v>
      </c>
      <c r="G234" t="b">
        <v>0</v>
      </c>
      <c r="H234" t="s">
        <v>239</v>
      </c>
      <c r="K234" t="s">
        <v>163</v>
      </c>
      <c r="N234" t="s">
        <v>108</v>
      </c>
      <c r="O234" t="s">
        <v>92</v>
      </c>
      <c r="P234">
        <v>1.2457627120000001</v>
      </c>
      <c r="Q234">
        <v>0.80508474600000002</v>
      </c>
      <c r="R234">
        <v>1.796610169</v>
      </c>
      <c r="S234">
        <v>1.0932203389999999</v>
      </c>
      <c r="T234" s="1">
        <v>9.3200000000000005E-2</v>
      </c>
      <c r="U234">
        <v>0.24576271199999999</v>
      </c>
      <c r="V234">
        <v>0.186440678</v>
      </c>
      <c r="W234">
        <v>0.20338983099999999</v>
      </c>
      <c r="X234" t="s">
        <v>109</v>
      </c>
      <c r="Y234">
        <v>5</v>
      </c>
      <c r="Z234">
        <v>5</v>
      </c>
      <c r="AE234">
        <v>0</v>
      </c>
      <c r="AF234" t="s">
        <v>125</v>
      </c>
      <c r="AG234">
        <v>221</v>
      </c>
      <c r="AH234">
        <v>130.25</v>
      </c>
      <c r="AI234">
        <v>120</v>
      </c>
      <c r="AM234">
        <v>6.05</v>
      </c>
      <c r="AN234">
        <v>4.6875</v>
      </c>
      <c r="AO234">
        <v>1.25</v>
      </c>
      <c r="AP234">
        <v>4</v>
      </c>
      <c r="AQ234">
        <v>51</v>
      </c>
      <c r="AR234">
        <v>17</v>
      </c>
      <c r="AS234">
        <v>32</v>
      </c>
      <c r="AT234">
        <v>5.8</v>
      </c>
      <c r="AU234">
        <v>1.25</v>
      </c>
      <c r="AV234">
        <v>51.766666669999999</v>
      </c>
      <c r="AW234">
        <v>-1.3333333329999999</v>
      </c>
      <c r="AX234" t="s">
        <v>111</v>
      </c>
      <c r="AY234" t="s">
        <v>96</v>
      </c>
      <c r="AZ234" t="b">
        <v>0</v>
      </c>
      <c r="BA234">
        <v>9</v>
      </c>
      <c r="BB234">
        <v>730</v>
      </c>
      <c r="BC234">
        <v>10.1</v>
      </c>
      <c r="BF234">
        <v>9.6999998089999995</v>
      </c>
      <c r="BG234">
        <v>627</v>
      </c>
      <c r="BK234">
        <v>10.1</v>
      </c>
      <c r="BL234">
        <v>730</v>
      </c>
      <c r="BN234">
        <v>9.6999998089999995</v>
      </c>
      <c r="BO234">
        <v>62.7</v>
      </c>
      <c r="BP234">
        <v>14</v>
      </c>
      <c r="BQ234">
        <v>4649</v>
      </c>
      <c r="BR234">
        <v>1.190987429</v>
      </c>
      <c r="BS234" t="s">
        <v>97</v>
      </c>
      <c r="BT234" t="s">
        <v>181</v>
      </c>
      <c r="BV234" t="s">
        <v>240</v>
      </c>
      <c r="BW234" t="s">
        <v>180</v>
      </c>
      <c r="BX234" t="s">
        <v>239</v>
      </c>
      <c r="CB234" t="s">
        <v>146</v>
      </c>
      <c r="CC234" t="s">
        <v>180</v>
      </c>
      <c r="CD234" t="s">
        <v>182</v>
      </c>
      <c r="CE234">
        <v>5</v>
      </c>
      <c r="CF234">
        <v>30</v>
      </c>
      <c r="CG234">
        <v>17.5</v>
      </c>
      <c r="CH234">
        <v>2.041993717</v>
      </c>
      <c r="CI234">
        <v>14.61078187</v>
      </c>
      <c r="CJ234">
        <v>8.3263877920000002</v>
      </c>
    </row>
    <row r="235" spans="1:88" x14ac:dyDescent="0.25">
      <c r="A235" t="s">
        <v>236</v>
      </c>
      <c r="B235" t="s">
        <v>237</v>
      </c>
      <c r="C235">
        <f>VLOOKUP(B235,lat_long!$A$2:$C$37,2,FALSE)</f>
        <v>51.766666669999999</v>
      </c>
      <c r="D235">
        <f>VLOOKUP(B235,lat_long!$A$2:$C$37,3,FALSE)</f>
        <v>-1.3333333329999999</v>
      </c>
      <c r="E235" t="s">
        <v>136</v>
      </c>
      <c r="F235" t="s">
        <v>221</v>
      </c>
      <c r="G235" t="b">
        <v>0</v>
      </c>
      <c r="H235" t="s">
        <v>239</v>
      </c>
      <c r="K235" t="s">
        <v>163</v>
      </c>
      <c r="N235" t="s">
        <v>108</v>
      </c>
      <c r="O235" t="s">
        <v>92</v>
      </c>
      <c r="P235">
        <v>1.3928571430000001</v>
      </c>
      <c r="Q235">
        <v>0.79120879099999997</v>
      </c>
      <c r="R235">
        <v>2.0027472529999999</v>
      </c>
      <c r="S235">
        <v>1.293956044</v>
      </c>
      <c r="T235">
        <v>0.10714285699999999</v>
      </c>
      <c r="U235">
        <v>0.19780219800000001</v>
      </c>
      <c r="V235">
        <v>0.222527473</v>
      </c>
      <c r="W235">
        <v>0.18956044</v>
      </c>
      <c r="X235" t="s">
        <v>109</v>
      </c>
      <c r="Y235">
        <v>5</v>
      </c>
      <c r="Z235">
        <v>5</v>
      </c>
      <c r="AE235">
        <v>0</v>
      </c>
      <c r="AF235" t="s">
        <v>125</v>
      </c>
      <c r="AG235">
        <v>221</v>
      </c>
      <c r="AH235">
        <v>130.25</v>
      </c>
      <c r="AI235">
        <v>120</v>
      </c>
      <c r="AM235">
        <v>6.05</v>
      </c>
      <c r="AN235">
        <v>4.6875</v>
      </c>
      <c r="AO235">
        <v>1.25</v>
      </c>
      <c r="AP235">
        <v>4</v>
      </c>
      <c r="AQ235">
        <v>51</v>
      </c>
      <c r="AR235">
        <v>17</v>
      </c>
      <c r="AS235">
        <v>32</v>
      </c>
      <c r="AT235">
        <v>5.8</v>
      </c>
      <c r="AU235">
        <v>1.25</v>
      </c>
      <c r="AV235">
        <v>51.766666669999999</v>
      </c>
      <c r="AW235">
        <v>-1.3333333329999999</v>
      </c>
      <c r="AX235" t="s">
        <v>111</v>
      </c>
      <c r="AY235" t="s">
        <v>96</v>
      </c>
      <c r="AZ235" t="b">
        <v>0</v>
      </c>
      <c r="BA235">
        <v>9</v>
      </c>
      <c r="BB235">
        <v>730</v>
      </c>
      <c r="BC235">
        <v>10.1</v>
      </c>
      <c r="BF235">
        <v>9.6999998089999995</v>
      </c>
      <c r="BG235">
        <v>627</v>
      </c>
      <c r="BK235">
        <v>10.1</v>
      </c>
      <c r="BL235">
        <v>730</v>
      </c>
      <c r="BN235">
        <v>9.6999998089999995</v>
      </c>
      <c r="BO235">
        <v>62.7</v>
      </c>
      <c r="BP235">
        <v>14</v>
      </c>
      <c r="BQ235">
        <v>4649</v>
      </c>
      <c r="BR235">
        <v>1.190987429</v>
      </c>
      <c r="BS235" t="s">
        <v>97</v>
      </c>
      <c r="BT235" t="s">
        <v>181</v>
      </c>
      <c r="BV235" t="s">
        <v>240</v>
      </c>
      <c r="BW235" t="s">
        <v>180</v>
      </c>
      <c r="BX235" t="s">
        <v>239</v>
      </c>
      <c r="CB235" t="s">
        <v>146</v>
      </c>
      <c r="CC235" t="s">
        <v>180</v>
      </c>
      <c r="CD235" t="s">
        <v>182</v>
      </c>
      <c r="CE235">
        <v>5</v>
      </c>
      <c r="CF235">
        <v>30</v>
      </c>
      <c r="CG235">
        <v>17.5</v>
      </c>
      <c r="CH235">
        <v>2.041993717</v>
      </c>
      <c r="CI235">
        <v>14.61078187</v>
      </c>
      <c r="CJ235">
        <v>8.3263877920000002</v>
      </c>
    </row>
    <row r="236" spans="1:88" x14ac:dyDescent="0.25">
      <c r="A236" t="s">
        <v>241</v>
      </c>
      <c r="B236" t="s">
        <v>242</v>
      </c>
      <c r="C236">
        <f>VLOOKUP(B236,lat_long!$A$2:$C$37,2,FALSE)</f>
        <v>43.965277780000001</v>
      </c>
      <c r="D236">
        <f>VLOOKUP(B236,lat_long!$A$2:$C$37,3,FALSE)</f>
        <v>5.7116666670000003</v>
      </c>
      <c r="E236" t="s">
        <v>88</v>
      </c>
      <c r="G236" t="b">
        <v>0</v>
      </c>
      <c r="H236" t="s">
        <v>243</v>
      </c>
      <c r="J236" t="s">
        <v>150</v>
      </c>
      <c r="K236" t="s">
        <v>105</v>
      </c>
      <c r="N236" t="s">
        <v>91</v>
      </c>
      <c r="O236" t="s">
        <v>92</v>
      </c>
      <c r="P236">
        <v>27.916666670000001</v>
      </c>
      <c r="Q236">
        <v>46.791666669999998</v>
      </c>
      <c r="Y236">
        <v>24</v>
      </c>
      <c r="Z236">
        <v>24</v>
      </c>
      <c r="AE236">
        <v>0</v>
      </c>
      <c r="AF236" t="s">
        <v>125</v>
      </c>
      <c r="AG236">
        <v>34.25</v>
      </c>
      <c r="AH236">
        <v>34.25</v>
      </c>
      <c r="AI236">
        <v>730</v>
      </c>
      <c r="AN236">
        <v>7.9236000000000004</v>
      </c>
      <c r="AO236">
        <v>1.24</v>
      </c>
      <c r="AP236">
        <v>6</v>
      </c>
      <c r="AQ236">
        <v>19</v>
      </c>
      <c r="AR236">
        <v>37</v>
      </c>
      <c r="AS236">
        <v>44</v>
      </c>
      <c r="AT236">
        <v>7.5</v>
      </c>
      <c r="AU236">
        <v>2.13</v>
      </c>
      <c r="AV236">
        <v>43.965277780000001</v>
      </c>
      <c r="AW236">
        <v>5.7116666670000003</v>
      </c>
      <c r="AX236" t="s">
        <v>111</v>
      </c>
      <c r="AY236" t="s">
        <v>96</v>
      </c>
      <c r="AZ236" t="b">
        <v>0</v>
      </c>
      <c r="BA236">
        <v>300</v>
      </c>
      <c r="BB236">
        <v>839.5</v>
      </c>
      <c r="BC236">
        <v>12.3</v>
      </c>
      <c r="BD236">
        <v>7</v>
      </c>
      <c r="BE236" t="s">
        <v>40</v>
      </c>
      <c r="BF236">
        <v>10.5</v>
      </c>
      <c r="BG236">
        <v>791</v>
      </c>
      <c r="BH236">
        <v>22.5</v>
      </c>
      <c r="BI236">
        <v>20</v>
      </c>
      <c r="BJ236">
        <v>70</v>
      </c>
      <c r="BK236">
        <v>12.3</v>
      </c>
      <c r="BL236">
        <v>839.5</v>
      </c>
      <c r="BM236" t="s">
        <v>150</v>
      </c>
      <c r="BN236">
        <v>10.5</v>
      </c>
      <c r="BO236">
        <v>79.099999999999994</v>
      </c>
      <c r="BP236">
        <v>19</v>
      </c>
      <c r="BQ236">
        <v>5917</v>
      </c>
      <c r="BR236">
        <v>0.73310698500000004</v>
      </c>
      <c r="BS236" t="s">
        <v>97</v>
      </c>
      <c r="BT236" t="s">
        <v>133</v>
      </c>
      <c r="BU236" t="s">
        <v>131</v>
      </c>
      <c r="BW236" t="s">
        <v>243</v>
      </c>
      <c r="CB236" t="s">
        <v>100</v>
      </c>
      <c r="CC236" t="s">
        <v>131</v>
      </c>
      <c r="CD236" t="s">
        <v>131</v>
      </c>
      <c r="CE236">
        <v>0.5</v>
      </c>
      <c r="CF236">
        <v>7</v>
      </c>
      <c r="CG236">
        <v>3.75</v>
      </c>
      <c r="CH236">
        <v>0.14737927300000001</v>
      </c>
      <c r="CI236">
        <v>1.9828912359999999</v>
      </c>
      <c r="CJ236">
        <v>1.0651352540000001</v>
      </c>
    </row>
    <row r="237" spans="1:88" x14ac:dyDescent="0.25">
      <c r="A237" t="s">
        <v>241</v>
      </c>
      <c r="B237" t="s">
        <v>242</v>
      </c>
      <c r="C237">
        <f>VLOOKUP(B237,lat_long!$A$2:$C$37,2,FALSE)</f>
        <v>43.965277780000001</v>
      </c>
      <c r="D237">
        <f>VLOOKUP(B237,lat_long!$A$2:$C$37,3,FALSE)</f>
        <v>5.7116666670000003</v>
      </c>
      <c r="E237" t="s">
        <v>88</v>
      </c>
      <c r="G237" t="b">
        <v>0</v>
      </c>
      <c r="H237" t="s">
        <v>243</v>
      </c>
      <c r="J237" t="s">
        <v>150</v>
      </c>
      <c r="K237" t="s">
        <v>105</v>
      </c>
      <c r="N237" t="s">
        <v>91</v>
      </c>
      <c r="O237" t="s">
        <v>92</v>
      </c>
      <c r="P237">
        <v>35.541666669999998</v>
      </c>
      <c r="Q237">
        <v>78</v>
      </c>
      <c r="Y237">
        <v>24</v>
      </c>
      <c r="Z237">
        <v>24</v>
      </c>
      <c r="AE237">
        <v>0</v>
      </c>
      <c r="AF237" t="s">
        <v>125</v>
      </c>
      <c r="AG237">
        <v>34.25</v>
      </c>
      <c r="AH237">
        <v>34.25</v>
      </c>
      <c r="AI237">
        <v>730</v>
      </c>
      <c r="AN237">
        <v>7.9236000000000004</v>
      </c>
      <c r="AO237">
        <v>1.24</v>
      </c>
      <c r="AP237">
        <v>6</v>
      </c>
      <c r="AQ237">
        <v>19</v>
      </c>
      <c r="AR237">
        <v>37</v>
      </c>
      <c r="AS237">
        <v>44</v>
      </c>
      <c r="AT237">
        <v>7.5</v>
      </c>
      <c r="AU237">
        <v>2.13</v>
      </c>
      <c r="AV237">
        <v>43.965277780000001</v>
      </c>
      <c r="AW237">
        <v>5.7116666670000003</v>
      </c>
      <c r="AX237" t="s">
        <v>111</v>
      </c>
      <c r="AY237" t="s">
        <v>96</v>
      </c>
      <c r="AZ237" t="b">
        <v>0</v>
      </c>
      <c r="BA237">
        <v>300</v>
      </c>
      <c r="BB237">
        <v>839.5</v>
      </c>
      <c r="BC237">
        <v>12.3</v>
      </c>
      <c r="BD237">
        <v>7</v>
      </c>
      <c r="BE237" t="s">
        <v>40</v>
      </c>
      <c r="BF237">
        <v>10.5</v>
      </c>
      <c r="BG237">
        <v>791</v>
      </c>
      <c r="BH237">
        <v>22.5</v>
      </c>
      <c r="BI237">
        <v>20</v>
      </c>
      <c r="BJ237">
        <v>70</v>
      </c>
      <c r="BK237">
        <v>12.3</v>
      </c>
      <c r="BL237">
        <v>839.5</v>
      </c>
      <c r="BM237" t="s">
        <v>150</v>
      </c>
      <c r="BN237">
        <v>10.5</v>
      </c>
      <c r="BO237">
        <v>79.099999999999994</v>
      </c>
      <c r="BP237">
        <v>19</v>
      </c>
      <c r="BQ237">
        <v>5917</v>
      </c>
      <c r="BR237">
        <v>0.73310698500000004</v>
      </c>
      <c r="BS237" t="s">
        <v>97</v>
      </c>
      <c r="BT237" t="s">
        <v>133</v>
      </c>
      <c r="BU237" t="s">
        <v>131</v>
      </c>
      <c r="BW237" t="s">
        <v>243</v>
      </c>
      <c r="CB237" t="s">
        <v>100</v>
      </c>
      <c r="CC237" t="s">
        <v>131</v>
      </c>
      <c r="CD237" t="s">
        <v>131</v>
      </c>
      <c r="CE237">
        <v>0.5</v>
      </c>
      <c r="CF237">
        <v>7</v>
      </c>
      <c r="CG237">
        <v>3.75</v>
      </c>
      <c r="CH237">
        <v>0.14737927300000001</v>
      </c>
      <c r="CI237">
        <v>1.9828912359999999</v>
      </c>
      <c r="CJ237">
        <v>1.0651352540000001</v>
      </c>
    </row>
    <row r="238" spans="1:88" x14ac:dyDescent="0.25">
      <c r="A238" t="s">
        <v>241</v>
      </c>
      <c r="B238" t="s">
        <v>242</v>
      </c>
      <c r="C238">
        <f>VLOOKUP(B238,lat_long!$A$2:$C$37,2,FALSE)</f>
        <v>43.965277780000001</v>
      </c>
      <c r="D238">
        <f>VLOOKUP(B238,lat_long!$A$2:$C$37,3,FALSE)</f>
        <v>5.7116666670000003</v>
      </c>
      <c r="E238" t="s">
        <v>88</v>
      </c>
      <c r="G238" t="b">
        <v>0</v>
      </c>
      <c r="H238" t="s">
        <v>243</v>
      </c>
      <c r="J238" t="s">
        <v>150</v>
      </c>
      <c r="K238" t="s">
        <v>105</v>
      </c>
      <c r="N238" t="s">
        <v>91</v>
      </c>
      <c r="O238" t="s">
        <v>92</v>
      </c>
      <c r="P238">
        <v>29.375</v>
      </c>
      <c r="Q238">
        <v>67.916666669999998</v>
      </c>
      <c r="Y238">
        <v>24</v>
      </c>
      <c r="Z238">
        <v>24</v>
      </c>
      <c r="AE238">
        <v>0</v>
      </c>
      <c r="AF238" t="s">
        <v>125</v>
      </c>
      <c r="AG238">
        <v>34.25</v>
      </c>
      <c r="AH238">
        <v>34.25</v>
      </c>
      <c r="AI238">
        <v>730</v>
      </c>
      <c r="AN238">
        <v>7.9236000000000004</v>
      </c>
      <c r="AO238">
        <v>1.24</v>
      </c>
      <c r="AP238">
        <v>6</v>
      </c>
      <c r="AQ238">
        <v>19</v>
      </c>
      <c r="AR238">
        <v>37</v>
      </c>
      <c r="AS238">
        <v>44</v>
      </c>
      <c r="AT238">
        <v>7.5</v>
      </c>
      <c r="AU238">
        <v>2.13</v>
      </c>
      <c r="AV238">
        <v>43.965277780000001</v>
      </c>
      <c r="AW238">
        <v>5.7116666670000003</v>
      </c>
      <c r="AX238" t="s">
        <v>111</v>
      </c>
      <c r="AY238" t="s">
        <v>96</v>
      </c>
      <c r="AZ238" t="b">
        <v>0</v>
      </c>
      <c r="BA238">
        <v>300</v>
      </c>
      <c r="BB238">
        <v>839.5</v>
      </c>
      <c r="BC238">
        <v>12.3</v>
      </c>
      <c r="BD238">
        <v>7</v>
      </c>
      <c r="BE238" t="s">
        <v>40</v>
      </c>
      <c r="BF238">
        <v>10.5</v>
      </c>
      <c r="BG238">
        <v>791</v>
      </c>
      <c r="BH238">
        <v>22.5</v>
      </c>
      <c r="BI238">
        <v>20</v>
      </c>
      <c r="BJ238">
        <v>70</v>
      </c>
      <c r="BK238">
        <v>12.3</v>
      </c>
      <c r="BL238">
        <v>839.5</v>
      </c>
      <c r="BM238" t="s">
        <v>150</v>
      </c>
      <c r="BN238">
        <v>10.5</v>
      </c>
      <c r="BO238">
        <v>79.099999999999994</v>
      </c>
      <c r="BP238">
        <v>19</v>
      </c>
      <c r="BQ238">
        <v>5917</v>
      </c>
      <c r="BR238">
        <v>0.73310698500000004</v>
      </c>
      <c r="BS238" t="s">
        <v>97</v>
      </c>
      <c r="BT238" t="s">
        <v>133</v>
      </c>
      <c r="BU238" t="s">
        <v>131</v>
      </c>
      <c r="BW238" t="s">
        <v>243</v>
      </c>
      <c r="CB238" t="s">
        <v>100</v>
      </c>
      <c r="CC238" t="s">
        <v>131</v>
      </c>
      <c r="CD238" t="s">
        <v>131</v>
      </c>
      <c r="CE238">
        <v>0.5</v>
      </c>
      <c r="CF238">
        <v>7</v>
      </c>
      <c r="CG238">
        <v>3.75</v>
      </c>
      <c r="CH238">
        <v>0.14737927300000001</v>
      </c>
      <c r="CI238">
        <v>1.9828912359999999</v>
      </c>
      <c r="CJ238">
        <v>1.0651352540000001</v>
      </c>
    </row>
    <row r="239" spans="1:88" x14ac:dyDescent="0.25">
      <c r="A239" t="s">
        <v>241</v>
      </c>
      <c r="B239" t="s">
        <v>242</v>
      </c>
      <c r="C239">
        <f>VLOOKUP(B239,lat_long!$A$2:$C$37,2,FALSE)</f>
        <v>43.965277780000001</v>
      </c>
      <c r="D239">
        <f>VLOOKUP(B239,lat_long!$A$2:$C$37,3,FALSE)</f>
        <v>5.7116666670000003</v>
      </c>
      <c r="E239" t="s">
        <v>88</v>
      </c>
      <c r="G239" t="b">
        <v>0</v>
      </c>
      <c r="H239" t="s">
        <v>103</v>
      </c>
      <c r="J239" t="s">
        <v>104</v>
      </c>
      <c r="K239" t="s">
        <v>105</v>
      </c>
      <c r="N239" t="s">
        <v>91</v>
      </c>
      <c r="O239" t="s">
        <v>92</v>
      </c>
      <c r="P239">
        <v>32.5</v>
      </c>
      <c r="Q239">
        <v>46.5</v>
      </c>
      <c r="Y239">
        <v>24</v>
      </c>
      <c r="Z239">
        <v>24</v>
      </c>
      <c r="AE239">
        <v>0</v>
      </c>
      <c r="AF239" t="s">
        <v>125</v>
      </c>
      <c r="AG239">
        <v>34.25</v>
      </c>
      <c r="AH239">
        <v>34.25</v>
      </c>
      <c r="AI239">
        <v>730</v>
      </c>
      <c r="AN239">
        <v>7.9236000000000004</v>
      </c>
      <c r="AO239">
        <v>1.24</v>
      </c>
      <c r="AP239">
        <v>6</v>
      </c>
      <c r="AQ239">
        <v>19</v>
      </c>
      <c r="AR239">
        <v>37</v>
      </c>
      <c r="AS239">
        <v>44</v>
      </c>
      <c r="AT239">
        <v>7.5</v>
      </c>
      <c r="AU239">
        <v>2.13</v>
      </c>
      <c r="AV239">
        <v>43.965277780000001</v>
      </c>
      <c r="AW239">
        <v>5.7116666670000003</v>
      </c>
      <c r="AX239" t="s">
        <v>111</v>
      </c>
      <c r="AY239" t="s">
        <v>96</v>
      </c>
      <c r="AZ239" t="b">
        <v>0</v>
      </c>
      <c r="BA239">
        <v>300</v>
      </c>
      <c r="BB239">
        <v>839.5</v>
      </c>
      <c r="BC239">
        <v>12.3</v>
      </c>
      <c r="BD239">
        <v>7</v>
      </c>
      <c r="BE239" t="s">
        <v>40</v>
      </c>
      <c r="BF239">
        <v>10.5</v>
      </c>
      <c r="BG239">
        <v>791</v>
      </c>
      <c r="BH239">
        <v>22.5</v>
      </c>
      <c r="BI239">
        <v>20</v>
      </c>
      <c r="BJ239">
        <v>70</v>
      </c>
      <c r="BK239">
        <v>12.3</v>
      </c>
      <c r="BL239">
        <v>839.5</v>
      </c>
      <c r="BM239" t="s">
        <v>104</v>
      </c>
      <c r="BN239">
        <v>10.5</v>
      </c>
      <c r="BO239">
        <v>79.099999999999994</v>
      </c>
      <c r="BP239">
        <v>19</v>
      </c>
      <c r="BQ239">
        <v>5917</v>
      </c>
      <c r="BR239">
        <v>0.73310698500000004</v>
      </c>
      <c r="BS239" t="s">
        <v>97</v>
      </c>
      <c r="BT239" t="s">
        <v>113</v>
      </c>
      <c r="BV239" t="s">
        <v>114</v>
      </c>
      <c r="BW239" t="s">
        <v>103</v>
      </c>
      <c r="CB239" t="s">
        <v>100</v>
      </c>
      <c r="CC239" t="s">
        <v>103</v>
      </c>
      <c r="CD239" t="s">
        <v>103</v>
      </c>
      <c r="CE239">
        <v>0.3</v>
      </c>
      <c r="CF239">
        <v>1.5</v>
      </c>
      <c r="CG239">
        <v>0.9</v>
      </c>
      <c r="CH239">
        <v>0.2</v>
      </c>
      <c r="CI239">
        <v>4</v>
      </c>
      <c r="CJ239">
        <v>2.1</v>
      </c>
    </row>
    <row r="240" spans="1:88" x14ac:dyDescent="0.25">
      <c r="A240" t="s">
        <v>241</v>
      </c>
      <c r="B240" t="s">
        <v>242</v>
      </c>
      <c r="C240">
        <f>VLOOKUP(B240,lat_long!$A$2:$C$37,2,FALSE)</f>
        <v>43.965277780000001</v>
      </c>
      <c r="D240">
        <f>VLOOKUP(B240,lat_long!$A$2:$C$37,3,FALSE)</f>
        <v>5.7116666670000003</v>
      </c>
      <c r="E240" t="s">
        <v>88</v>
      </c>
      <c r="G240" t="b">
        <v>0</v>
      </c>
      <c r="H240" t="s">
        <v>103</v>
      </c>
      <c r="J240" t="s">
        <v>104</v>
      </c>
      <c r="K240" t="s">
        <v>105</v>
      </c>
      <c r="N240" t="s">
        <v>91</v>
      </c>
      <c r="O240" t="s">
        <v>92</v>
      </c>
      <c r="P240">
        <v>40.799999999999997</v>
      </c>
      <c r="Q240">
        <v>61.7</v>
      </c>
      <c r="Y240">
        <v>24</v>
      </c>
      <c r="Z240">
        <v>24</v>
      </c>
      <c r="AE240">
        <v>0</v>
      </c>
      <c r="AF240" t="s">
        <v>125</v>
      </c>
      <c r="AG240">
        <v>34.25</v>
      </c>
      <c r="AH240">
        <v>34.25</v>
      </c>
      <c r="AI240">
        <v>730</v>
      </c>
      <c r="AN240">
        <v>7.9236000000000004</v>
      </c>
      <c r="AO240">
        <v>1.24</v>
      </c>
      <c r="AP240">
        <v>6</v>
      </c>
      <c r="AQ240">
        <v>19</v>
      </c>
      <c r="AR240">
        <v>37</v>
      </c>
      <c r="AS240">
        <v>44</v>
      </c>
      <c r="AT240">
        <v>7.5</v>
      </c>
      <c r="AU240">
        <v>2.13</v>
      </c>
      <c r="AV240">
        <v>43.965277780000001</v>
      </c>
      <c r="AW240">
        <v>5.7116666670000003</v>
      </c>
      <c r="AX240" t="s">
        <v>111</v>
      </c>
      <c r="AY240" t="s">
        <v>96</v>
      </c>
      <c r="AZ240" t="b">
        <v>0</v>
      </c>
      <c r="BA240">
        <v>300</v>
      </c>
      <c r="BB240">
        <v>839.5</v>
      </c>
      <c r="BC240">
        <v>12.3</v>
      </c>
      <c r="BD240">
        <v>7</v>
      </c>
      <c r="BE240" t="s">
        <v>40</v>
      </c>
      <c r="BF240">
        <v>10.5</v>
      </c>
      <c r="BG240">
        <v>791</v>
      </c>
      <c r="BH240">
        <v>22.5</v>
      </c>
      <c r="BI240">
        <v>20</v>
      </c>
      <c r="BJ240">
        <v>70</v>
      </c>
      <c r="BK240">
        <v>12.3</v>
      </c>
      <c r="BL240">
        <v>839.5</v>
      </c>
      <c r="BM240" t="s">
        <v>104</v>
      </c>
      <c r="BN240">
        <v>10.5</v>
      </c>
      <c r="BO240">
        <v>79.099999999999994</v>
      </c>
      <c r="BP240">
        <v>19</v>
      </c>
      <c r="BQ240">
        <v>5917</v>
      </c>
      <c r="BR240">
        <v>0.73310698500000004</v>
      </c>
      <c r="BS240" t="s">
        <v>97</v>
      </c>
      <c r="BT240" t="s">
        <v>113</v>
      </c>
      <c r="BV240" t="s">
        <v>114</v>
      </c>
      <c r="BW240" t="s">
        <v>103</v>
      </c>
      <c r="CB240" t="s">
        <v>100</v>
      </c>
      <c r="CC240" t="s">
        <v>103</v>
      </c>
      <c r="CD240" t="s">
        <v>103</v>
      </c>
      <c r="CE240">
        <v>0.3</v>
      </c>
      <c r="CF240">
        <v>1.5</v>
      </c>
      <c r="CG240">
        <v>0.9</v>
      </c>
      <c r="CH240">
        <v>0.2</v>
      </c>
      <c r="CI240">
        <v>4</v>
      </c>
      <c r="CJ240">
        <v>2.1</v>
      </c>
    </row>
    <row r="241" spans="1:88" x14ac:dyDescent="0.25">
      <c r="A241" t="s">
        <v>241</v>
      </c>
      <c r="B241" t="s">
        <v>242</v>
      </c>
      <c r="C241">
        <f>VLOOKUP(B241,lat_long!$A$2:$C$37,2,FALSE)</f>
        <v>43.965277780000001</v>
      </c>
      <c r="D241">
        <f>VLOOKUP(B241,lat_long!$A$2:$C$37,3,FALSE)</f>
        <v>5.7116666670000003</v>
      </c>
      <c r="E241" t="s">
        <v>88</v>
      </c>
      <c r="G241" t="b">
        <v>0</v>
      </c>
      <c r="H241" t="s">
        <v>103</v>
      </c>
      <c r="J241" t="s">
        <v>104</v>
      </c>
      <c r="K241" t="s">
        <v>105</v>
      </c>
      <c r="N241" t="s">
        <v>91</v>
      </c>
      <c r="O241" t="s">
        <v>92</v>
      </c>
      <c r="P241">
        <v>46</v>
      </c>
      <c r="Q241">
        <v>59.7</v>
      </c>
      <c r="Y241">
        <v>24</v>
      </c>
      <c r="Z241">
        <v>24</v>
      </c>
      <c r="AE241">
        <v>0</v>
      </c>
      <c r="AF241" t="s">
        <v>125</v>
      </c>
      <c r="AG241">
        <v>34.25</v>
      </c>
      <c r="AH241">
        <v>34.25</v>
      </c>
      <c r="AI241">
        <v>730</v>
      </c>
      <c r="AN241">
        <v>7.9236000000000004</v>
      </c>
      <c r="AO241">
        <v>1.24</v>
      </c>
      <c r="AP241">
        <v>6</v>
      </c>
      <c r="AQ241">
        <v>19</v>
      </c>
      <c r="AR241">
        <v>37</v>
      </c>
      <c r="AS241">
        <v>44</v>
      </c>
      <c r="AT241">
        <v>7.5</v>
      </c>
      <c r="AU241">
        <v>2.13</v>
      </c>
      <c r="AV241">
        <v>43.965277780000001</v>
      </c>
      <c r="AW241">
        <v>5.7116666670000003</v>
      </c>
      <c r="AX241" t="s">
        <v>111</v>
      </c>
      <c r="AY241" t="s">
        <v>96</v>
      </c>
      <c r="AZ241" t="b">
        <v>0</v>
      </c>
      <c r="BA241">
        <v>300</v>
      </c>
      <c r="BB241">
        <v>839.5</v>
      </c>
      <c r="BC241">
        <v>12.3</v>
      </c>
      <c r="BD241">
        <v>7</v>
      </c>
      <c r="BE241" t="s">
        <v>40</v>
      </c>
      <c r="BF241">
        <v>10.5</v>
      </c>
      <c r="BG241">
        <v>791</v>
      </c>
      <c r="BH241">
        <v>22.5</v>
      </c>
      <c r="BI241">
        <v>20</v>
      </c>
      <c r="BJ241">
        <v>70</v>
      </c>
      <c r="BK241">
        <v>12.3</v>
      </c>
      <c r="BL241">
        <v>839.5</v>
      </c>
      <c r="BM241" t="s">
        <v>104</v>
      </c>
      <c r="BN241">
        <v>10.5</v>
      </c>
      <c r="BO241">
        <v>79.099999999999994</v>
      </c>
      <c r="BP241">
        <v>19</v>
      </c>
      <c r="BQ241">
        <v>5917</v>
      </c>
      <c r="BR241">
        <v>0.73310698500000004</v>
      </c>
      <c r="BS241" t="s">
        <v>97</v>
      </c>
      <c r="BT241" t="s">
        <v>113</v>
      </c>
      <c r="BV241" t="s">
        <v>114</v>
      </c>
      <c r="BW241" t="s">
        <v>103</v>
      </c>
      <c r="CB241" t="s">
        <v>100</v>
      </c>
      <c r="CC241" t="s">
        <v>103</v>
      </c>
      <c r="CD241" t="s">
        <v>103</v>
      </c>
      <c r="CE241">
        <v>0.3</v>
      </c>
      <c r="CF241">
        <v>1.5</v>
      </c>
      <c r="CG241">
        <v>0.9</v>
      </c>
      <c r="CH241">
        <v>0.2</v>
      </c>
      <c r="CI241">
        <v>4</v>
      </c>
      <c r="CJ241">
        <v>2.1</v>
      </c>
    </row>
    <row r="242" spans="1:88" x14ac:dyDescent="0.25">
      <c r="A242" t="s">
        <v>241</v>
      </c>
      <c r="B242" t="s">
        <v>242</v>
      </c>
      <c r="C242">
        <f>VLOOKUP(B242,lat_long!$A$2:$C$37,2,FALSE)</f>
        <v>43.965277780000001</v>
      </c>
      <c r="D242">
        <f>VLOOKUP(B242,lat_long!$A$2:$C$37,3,FALSE)</f>
        <v>5.7116666670000003</v>
      </c>
      <c r="E242" t="s">
        <v>88</v>
      </c>
      <c r="G242" t="b">
        <v>0</v>
      </c>
      <c r="H242" t="s">
        <v>244</v>
      </c>
      <c r="J242" t="s">
        <v>150</v>
      </c>
      <c r="K242" t="s">
        <v>105</v>
      </c>
      <c r="N242" t="s">
        <v>91</v>
      </c>
      <c r="O242" t="s">
        <v>92</v>
      </c>
      <c r="P242">
        <v>0</v>
      </c>
      <c r="Q242">
        <v>0.33333333300000001</v>
      </c>
      <c r="Y242">
        <v>24</v>
      </c>
      <c r="Z242">
        <v>24</v>
      </c>
      <c r="AE242">
        <v>0</v>
      </c>
      <c r="AF242" t="s">
        <v>125</v>
      </c>
      <c r="AG242">
        <v>34.25</v>
      </c>
      <c r="AH242">
        <v>34.25</v>
      </c>
      <c r="AI242">
        <v>730</v>
      </c>
      <c r="AN242">
        <v>7.9236000000000004</v>
      </c>
      <c r="AO242">
        <v>1.24</v>
      </c>
      <c r="AP242">
        <v>6</v>
      </c>
      <c r="AQ242">
        <v>19</v>
      </c>
      <c r="AR242">
        <v>37</v>
      </c>
      <c r="AS242">
        <v>44</v>
      </c>
      <c r="AT242">
        <v>7.5</v>
      </c>
      <c r="AU242">
        <v>2.13</v>
      </c>
      <c r="AV242">
        <v>43.965277780000001</v>
      </c>
      <c r="AW242">
        <v>5.7116666670000003</v>
      </c>
      <c r="AX242" t="s">
        <v>111</v>
      </c>
      <c r="AY242" t="s">
        <v>96</v>
      </c>
      <c r="AZ242" t="b">
        <v>0</v>
      </c>
      <c r="BA242">
        <v>300</v>
      </c>
      <c r="BB242">
        <v>839.5</v>
      </c>
      <c r="BC242">
        <v>12.3</v>
      </c>
      <c r="BD242">
        <v>7</v>
      </c>
      <c r="BE242" t="s">
        <v>40</v>
      </c>
      <c r="BF242">
        <v>10.5</v>
      </c>
      <c r="BG242">
        <v>791</v>
      </c>
      <c r="BH242">
        <v>22.5</v>
      </c>
      <c r="BI242">
        <v>20</v>
      </c>
      <c r="BJ242">
        <v>70</v>
      </c>
      <c r="BK242">
        <v>12.3</v>
      </c>
      <c r="BL242">
        <v>839.5</v>
      </c>
      <c r="BM242" t="s">
        <v>150</v>
      </c>
      <c r="BN242">
        <v>10.5</v>
      </c>
      <c r="BO242">
        <v>79.099999999999994</v>
      </c>
      <c r="BP242">
        <v>19</v>
      </c>
      <c r="BQ242">
        <v>5917</v>
      </c>
      <c r="BR242">
        <v>0.73310698500000004</v>
      </c>
      <c r="BS242" t="s">
        <v>97</v>
      </c>
      <c r="BT242" t="s">
        <v>133</v>
      </c>
      <c r="BU242" t="s">
        <v>131</v>
      </c>
      <c r="BW242" t="s">
        <v>244</v>
      </c>
      <c r="BZ242" t="s">
        <v>245</v>
      </c>
      <c r="CB242" t="s">
        <v>100</v>
      </c>
      <c r="CC242" t="s">
        <v>131</v>
      </c>
      <c r="CD242" t="s">
        <v>131</v>
      </c>
      <c r="CE242">
        <v>0.5</v>
      </c>
      <c r="CF242">
        <v>7</v>
      </c>
      <c r="CG242">
        <v>3.75</v>
      </c>
      <c r="CH242">
        <v>0.14737927300000001</v>
      </c>
      <c r="CI242">
        <v>1.9828912359999999</v>
      </c>
      <c r="CJ242">
        <v>1.0651352540000001</v>
      </c>
    </row>
    <row r="243" spans="1:88" x14ac:dyDescent="0.25">
      <c r="A243" t="s">
        <v>241</v>
      </c>
      <c r="B243" t="s">
        <v>242</v>
      </c>
      <c r="C243">
        <f>VLOOKUP(B243,lat_long!$A$2:$C$37,2,FALSE)</f>
        <v>43.965277780000001</v>
      </c>
      <c r="D243">
        <f>VLOOKUP(B243,lat_long!$A$2:$C$37,3,FALSE)</f>
        <v>5.7116666670000003</v>
      </c>
      <c r="E243" t="s">
        <v>88</v>
      </c>
      <c r="G243" t="b">
        <v>0</v>
      </c>
      <c r="H243" t="s">
        <v>244</v>
      </c>
      <c r="J243" t="s">
        <v>150</v>
      </c>
      <c r="K243" t="s">
        <v>105</v>
      </c>
      <c r="N243" t="s">
        <v>91</v>
      </c>
      <c r="O243" t="s">
        <v>92</v>
      </c>
      <c r="P243">
        <v>0</v>
      </c>
      <c r="Q243">
        <v>1.5416666670000001</v>
      </c>
      <c r="Y243">
        <v>24</v>
      </c>
      <c r="Z243">
        <v>24</v>
      </c>
      <c r="AE243">
        <v>0</v>
      </c>
      <c r="AF243" t="s">
        <v>125</v>
      </c>
      <c r="AG243">
        <v>34.25</v>
      </c>
      <c r="AH243">
        <v>34.25</v>
      </c>
      <c r="AI243">
        <v>730</v>
      </c>
      <c r="AN243">
        <v>7.9236000000000004</v>
      </c>
      <c r="AO243">
        <v>1.24</v>
      </c>
      <c r="AP243">
        <v>6</v>
      </c>
      <c r="AQ243">
        <v>19</v>
      </c>
      <c r="AR243">
        <v>37</v>
      </c>
      <c r="AS243">
        <v>44</v>
      </c>
      <c r="AT243">
        <v>7.5</v>
      </c>
      <c r="AU243">
        <v>2.13</v>
      </c>
      <c r="AV243">
        <v>43.965277780000001</v>
      </c>
      <c r="AW243">
        <v>5.7116666670000003</v>
      </c>
      <c r="AX243" t="s">
        <v>111</v>
      </c>
      <c r="AY243" t="s">
        <v>96</v>
      </c>
      <c r="AZ243" t="b">
        <v>0</v>
      </c>
      <c r="BA243">
        <v>300</v>
      </c>
      <c r="BB243">
        <v>839.5</v>
      </c>
      <c r="BC243">
        <v>12.3</v>
      </c>
      <c r="BD243">
        <v>7</v>
      </c>
      <c r="BE243" t="s">
        <v>40</v>
      </c>
      <c r="BF243">
        <v>10.5</v>
      </c>
      <c r="BG243">
        <v>791</v>
      </c>
      <c r="BH243">
        <v>22.5</v>
      </c>
      <c r="BI243">
        <v>20</v>
      </c>
      <c r="BJ243">
        <v>70</v>
      </c>
      <c r="BK243">
        <v>12.3</v>
      </c>
      <c r="BL243">
        <v>839.5</v>
      </c>
      <c r="BM243" t="s">
        <v>150</v>
      </c>
      <c r="BN243">
        <v>10.5</v>
      </c>
      <c r="BO243">
        <v>79.099999999999994</v>
      </c>
      <c r="BP243">
        <v>19</v>
      </c>
      <c r="BQ243">
        <v>5917</v>
      </c>
      <c r="BR243">
        <v>0.73310698500000004</v>
      </c>
      <c r="BS243" t="s">
        <v>97</v>
      </c>
      <c r="BT243" t="s">
        <v>133</v>
      </c>
      <c r="BU243" t="s">
        <v>131</v>
      </c>
      <c r="BW243" t="s">
        <v>244</v>
      </c>
      <c r="BZ243" t="s">
        <v>245</v>
      </c>
      <c r="CB243" t="s">
        <v>100</v>
      </c>
      <c r="CC243" t="s">
        <v>131</v>
      </c>
      <c r="CD243" t="s">
        <v>131</v>
      </c>
      <c r="CE243">
        <v>0.5</v>
      </c>
      <c r="CF243">
        <v>7</v>
      </c>
      <c r="CG243">
        <v>3.75</v>
      </c>
      <c r="CH243">
        <v>0.14737927300000001</v>
      </c>
      <c r="CI243">
        <v>1.9828912359999999</v>
      </c>
      <c r="CJ243">
        <v>1.0651352540000001</v>
      </c>
    </row>
    <row r="244" spans="1:88" x14ac:dyDescent="0.25">
      <c r="A244" t="s">
        <v>241</v>
      </c>
      <c r="B244" t="s">
        <v>242</v>
      </c>
      <c r="C244">
        <f>VLOOKUP(B244,lat_long!$A$2:$C$37,2,FALSE)</f>
        <v>43.965277780000001</v>
      </c>
      <c r="D244">
        <f>VLOOKUP(B244,lat_long!$A$2:$C$37,3,FALSE)</f>
        <v>5.7116666670000003</v>
      </c>
      <c r="E244" t="s">
        <v>88</v>
      </c>
      <c r="G244" t="b">
        <v>0</v>
      </c>
      <c r="H244" t="s">
        <v>244</v>
      </c>
      <c r="J244" t="s">
        <v>150</v>
      </c>
      <c r="K244" t="s">
        <v>105</v>
      </c>
      <c r="N244" t="s">
        <v>91</v>
      </c>
      <c r="O244" t="s">
        <v>92</v>
      </c>
      <c r="P244">
        <v>0</v>
      </c>
      <c r="Q244">
        <v>1.0833333329999999</v>
      </c>
      <c r="Y244">
        <v>24</v>
      </c>
      <c r="Z244">
        <v>24</v>
      </c>
      <c r="AE244">
        <v>0</v>
      </c>
      <c r="AF244" t="s">
        <v>125</v>
      </c>
      <c r="AG244">
        <v>34.25</v>
      </c>
      <c r="AH244">
        <v>34.25</v>
      </c>
      <c r="AI244">
        <v>730</v>
      </c>
      <c r="AN244">
        <v>7.9236000000000004</v>
      </c>
      <c r="AO244">
        <v>1.24</v>
      </c>
      <c r="AP244">
        <v>6</v>
      </c>
      <c r="AQ244">
        <v>19</v>
      </c>
      <c r="AR244">
        <v>37</v>
      </c>
      <c r="AS244">
        <v>44</v>
      </c>
      <c r="AT244">
        <v>7.5</v>
      </c>
      <c r="AU244">
        <v>2.13</v>
      </c>
      <c r="AV244">
        <v>43.965277780000001</v>
      </c>
      <c r="AW244">
        <v>5.7116666670000003</v>
      </c>
      <c r="AX244" t="s">
        <v>111</v>
      </c>
      <c r="AY244" t="s">
        <v>96</v>
      </c>
      <c r="AZ244" t="b">
        <v>0</v>
      </c>
      <c r="BA244">
        <v>300</v>
      </c>
      <c r="BB244">
        <v>839.5</v>
      </c>
      <c r="BC244">
        <v>12.3</v>
      </c>
      <c r="BD244">
        <v>7</v>
      </c>
      <c r="BE244" t="s">
        <v>40</v>
      </c>
      <c r="BF244">
        <v>10.5</v>
      </c>
      <c r="BG244">
        <v>791</v>
      </c>
      <c r="BH244">
        <v>22.5</v>
      </c>
      <c r="BI244">
        <v>20</v>
      </c>
      <c r="BJ244">
        <v>70</v>
      </c>
      <c r="BK244">
        <v>12.3</v>
      </c>
      <c r="BL244">
        <v>839.5</v>
      </c>
      <c r="BM244" t="s">
        <v>150</v>
      </c>
      <c r="BN244">
        <v>10.5</v>
      </c>
      <c r="BO244">
        <v>79.099999999999994</v>
      </c>
      <c r="BP244">
        <v>19</v>
      </c>
      <c r="BQ244">
        <v>5917</v>
      </c>
      <c r="BR244">
        <v>0.73310698500000004</v>
      </c>
      <c r="BS244" t="s">
        <v>97</v>
      </c>
      <c r="BT244" t="s">
        <v>133</v>
      </c>
      <c r="BU244" t="s">
        <v>131</v>
      </c>
      <c r="BW244" t="s">
        <v>244</v>
      </c>
      <c r="BZ244" t="s">
        <v>245</v>
      </c>
      <c r="CB244" t="s">
        <v>100</v>
      </c>
      <c r="CC244" t="s">
        <v>131</v>
      </c>
      <c r="CD244" t="s">
        <v>131</v>
      </c>
      <c r="CE244">
        <v>0.5</v>
      </c>
      <c r="CF244">
        <v>7</v>
      </c>
      <c r="CG244">
        <v>3.75</v>
      </c>
      <c r="CH244">
        <v>0.14737927300000001</v>
      </c>
      <c r="CI244">
        <v>1.9828912359999999</v>
      </c>
      <c r="CJ244">
        <v>1.0651352540000001</v>
      </c>
    </row>
    <row r="245" spans="1:88" x14ac:dyDescent="0.25">
      <c r="A245" t="s">
        <v>241</v>
      </c>
      <c r="B245" t="s">
        <v>242</v>
      </c>
      <c r="C245">
        <f>VLOOKUP(B245,lat_long!$A$2:$C$37,2,FALSE)</f>
        <v>43.965277780000001</v>
      </c>
      <c r="D245">
        <f>VLOOKUP(B245,lat_long!$A$2:$C$37,3,FALSE)</f>
        <v>5.7116666670000003</v>
      </c>
      <c r="E245" t="s">
        <v>88</v>
      </c>
      <c r="G245" t="b">
        <v>0</v>
      </c>
      <c r="H245" t="s">
        <v>118</v>
      </c>
      <c r="K245" t="s">
        <v>105</v>
      </c>
      <c r="N245" t="s">
        <v>91</v>
      </c>
      <c r="O245" t="s">
        <v>92</v>
      </c>
      <c r="P245">
        <v>72.8</v>
      </c>
      <c r="Q245">
        <v>122</v>
      </c>
      <c r="Y245">
        <v>24</v>
      </c>
      <c r="Z245">
        <v>24</v>
      </c>
      <c r="AE245">
        <v>0</v>
      </c>
      <c r="AF245" t="s">
        <v>125</v>
      </c>
      <c r="AG245">
        <v>34.25</v>
      </c>
      <c r="AH245">
        <v>34.25</v>
      </c>
      <c r="AI245">
        <v>730</v>
      </c>
      <c r="AN245">
        <v>7.9236000000000004</v>
      </c>
      <c r="AO245">
        <v>1.24</v>
      </c>
      <c r="AP245">
        <v>6</v>
      </c>
      <c r="AQ245">
        <v>19</v>
      </c>
      <c r="AR245">
        <v>37</v>
      </c>
      <c r="AS245">
        <v>44</v>
      </c>
      <c r="AT245">
        <v>7.5</v>
      </c>
      <c r="AU245">
        <v>2.13</v>
      </c>
      <c r="AV245">
        <v>43.965277780000001</v>
      </c>
      <c r="AW245">
        <v>5.7116666670000003</v>
      </c>
      <c r="AX245" t="s">
        <v>111</v>
      </c>
      <c r="AY245" t="s">
        <v>96</v>
      </c>
      <c r="AZ245" t="b">
        <v>0</v>
      </c>
      <c r="BA245">
        <v>300</v>
      </c>
      <c r="BB245">
        <v>839.5</v>
      </c>
      <c r="BC245">
        <v>12.3</v>
      </c>
      <c r="BD245">
        <v>7</v>
      </c>
      <c r="BE245" t="s">
        <v>40</v>
      </c>
      <c r="BF245">
        <v>10.5</v>
      </c>
      <c r="BG245">
        <v>791</v>
      </c>
      <c r="BH245">
        <v>22.5</v>
      </c>
      <c r="BI245">
        <v>20</v>
      </c>
      <c r="BJ245">
        <v>70</v>
      </c>
      <c r="BK245">
        <v>12.3</v>
      </c>
      <c r="BL245">
        <v>839.5</v>
      </c>
      <c r="BN245">
        <v>10.5</v>
      </c>
      <c r="BO245">
        <v>79.099999999999994</v>
      </c>
      <c r="BP245">
        <v>19</v>
      </c>
      <c r="BQ245">
        <v>5917</v>
      </c>
      <c r="BR245">
        <v>0.73310698500000004</v>
      </c>
      <c r="BS245" t="s">
        <v>97</v>
      </c>
      <c r="BT245" t="s">
        <v>113</v>
      </c>
      <c r="BU245" t="s">
        <v>119</v>
      </c>
      <c r="BV245" t="s">
        <v>120</v>
      </c>
      <c r="BW245" t="s">
        <v>118</v>
      </c>
      <c r="CB245" t="s">
        <v>100</v>
      </c>
      <c r="CC245" t="s">
        <v>118</v>
      </c>
      <c r="CD245" t="s">
        <v>119</v>
      </c>
      <c r="CE245">
        <v>0.2</v>
      </c>
      <c r="CF245">
        <v>1.8</v>
      </c>
      <c r="CG245">
        <v>1</v>
      </c>
      <c r="CH245">
        <v>9.7692065999999994E-2</v>
      </c>
      <c r="CI245">
        <v>2.1339668270000001</v>
      </c>
      <c r="CJ245">
        <v>1.115829446</v>
      </c>
    </row>
    <row r="246" spans="1:88" x14ac:dyDescent="0.25">
      <c r="A246" t="s">
        <v>241</v>
      </c>
      <c r="B246" t="s">
        <v>242</v>
      </c>
      <c r="C246">
        <f>VLOOKUP(B246,lat_long!$A$2:$C$37,2,FALSE)</f>
        <v>43.965277780000001</v>
      </c>
      <c r="D246">
        <f>VLOOKUP(B246,lat_long!$A$2:$C$37,3,FALSE)</f>
        <v>5.7116666670000003</v>
      </c>
      <c r="E246" t="s">
        <v>88</v>
      </c>
      <c r="G246" t="b">
        <v>0</v>
      </c>
      <c r="H246" t="s">
        <v>118</v>
      </c>
      <c r="K246" t="s">
        <v>105</v>
      </c>
      <c r="N246" t="s">
        <v>91</v>
      </c>
      <c r="O246" t="s">
        <v>92</v>
      </c>
      <c r="P246">
        <v>83.8</v>
      </c>
      <c r="Q246">
        <v>194</v>
      </c>
      <c r="Y246">
        <v>24</v>
      </c>
      <c r="Z246">
        <v>24</v>
      </c>
      <c r="AE246">
        <v>0</v>
      </c>
      <c r="AF246" t="s">
        <v>125</v>
      </c>
      <c r="AG246">
        <v>34.25</v>
      </c>
      <c r="AH246">
        <v>34.25</v>
      </c>
      <c r="AI246">
        <v>730</v>
      </c>
      <c r="AN246">
        <v>7.9236000000000004</v>
      </c>
      <c r="AO246">
        <v>1.24</v>
      </c>
      <c r="AP246">
        <v>6</v>
      </c>
      <c r="AQ246">
        <v>19</v>
      </c>
      <c r="AR246">
        <v>37</v>
      </c>
      <c r="AS246">
        <v>44</v>
      </c>
      <c r="AT246">
        <v>7.5</v>
      </c>
      <c r="AU246">
        <v>2.13</v>
      </c>
      <c r="AV246">
        <v>43.965277780000001</v>
      </c>
      <c r="AW246">
        <v>5.7116666670000003</v>
      </c>
      <c r="AX246" t="s">
        <v>111</v>
      </c>
      <c r="AY246" t="s">
        <v>96</v>
      </c>
      <c r="AZ246" t="b">
        <v>0</v>
      </c>
      <c r="BA246">
        <v>300</v>
      </c>
      <c r="BB246">
        <v>839.5</v>
      </c>
      <c r="BC246">
        <v>12.3</v>
      </c>
      <c r="BD246">
        <v>7</v>
      </c>
      <c r="BE246" t="s">
        <v>40</v>
      </c>
      <c r="BF246">
        <v>10.5</v>
      </c>
      <c r="BG246">
        <v>791</v>
      </c>
      <c r="BH246">
        <v>22.5</v>
      </c>
      <c r="BI246">
        <v>20</v>
      </c>
      <c r="BJ246">
        <v>70</v>
      </c>
      <c r="BK246">
        <v>12.3</v>
      </c>
      <c r="BL246">
        <v>839.5</v>
      </c>
      <c r="BN246">
        <v>10.5</v>
      </c>
      <c r="BO246">
        <v>79.099999999999994</v>
      </c>
      <c r="BP246">
        <v>19</v>
      </c>
      <c r="BQ246">
        <v>5917</v>
      </c>
      <c r="BR246">
        <v>0.73310698500000004</v>
      </c>
      <c r="BS246" t="s">
        <v>97</v>
      </c>
      <c r="BT246" t="s">
        <v>113</v>
      </c>
      <c r="BU246" t="s">
        <v>119</v>
      </c>
      <c r="BV246" t="s">
        <v>120</v>
      </c>
      <c r="BW246" t="s">
        <v>118</v>
      </c>
      <c r="CB246" t="s">
        <v>100</v>
      </c>
      <c r="CC246" t="s">
        <v>118</v>
      </c>
      <c r="CD246" t="s">
        <v>119</v>
      </c>
      <c r="CE246">
        <v>0.2</v>
      </c>
      <c r="CF246">
        <v>1.8</v>
      </c>
      <c r="CG246">
        <v>1</v>
      </c>
      <c r="CH246">
        <v>9.7692065999999994E-2</v>
      </c>
      <c r="CI246">
        <v>2.1339668270000001</v>
      </c>
      <c r="CJ246">
        <v>1.115829446</v>
      </c>
    </row>
    <row r="247" spans="1:88" x14ac:dyDescent="0.25">
      <c r="A247" t="s">
        <v>241</v>
      </c>
      <c r="B247" t="s">
        <v>242</v>
      </c>
      <c r="C247">
        <f>VLOOKUP(B247,lat_long!$A$2:$C$37,2,FALSE)</f>
        <v>43.965277780000001</v>
      </c>
      <c r="D247">
        <f>VLOOKUP(B247,lat_long!$A$2:$C$37,3,FALSE)</f>
        <v>5.7116666670000003</v>
      </c>
      <c r="E247" t="s">
        <v>88</v>
      </c>
      <c r="G247" t="b">
        <v>0</v>
      </c>
      <c r="H247" t="s">
        <v>118</v>
      </c>
      <c r="K247" t="s">
        <v>105</v>
      </c>
      <c r="N247" t="s">
        <v>91</v>
      </c>
      <c r="O247" t="s">
        <v>92</v>
      </c>
      <c r="P247">
        <v>105.5</v>
      </c>
      <c r="Q247">
        <v>162</v>
      </c>
      <c r="Y247">
        <v>24</v>
      </c>
      <c r="Z247">
        <v>24</v>
      </c>
      <c r="AE247">
        <v>0</v>
      </c>
      <c r="AF247" t="s">
        <v>125</v>
      </c>
      <c r="AG247">
        <v>34.25</v>
      </c>
      <c r="AH247">
        <v>34.25</v>
      </c>
      <c r="AI247">
        <v>730</v>
      </c>
      <c r="AN247">
        <v>7.9236000000000004</v>
      </c>
      <c r="AO247">
        <v>1.24</v>
      </c>
      <c r="AP247">
        <v>6</v>
      </c>
      <c r="AQ247">
        <v>19</v>
      </c>
      <c r="AR247">
        <v>37</v>
      </c>
      <c r="AS247">
        <v>44</v>
      </c>
      <c r="AT247">
        <v>7.5</v>
      </c>
      <c r="AU247">
        <v>2.13</v>
      </c>
      <c r="AV247">
        <v>43.965277780000001</v>
      </c>
      <c r="AW247">
        <v>5.7116666670000003</v>
      </c>
      <c r="AX247" t="s">
        <v>111</v>
      </c>
      <c r="AY247" t="s">
        <v>96</v>
      </c>
      <c r="AZ247" t="b">
        <v>0</v>
      </c>
      <c r="BA247">
        <v>300</v>
      </c>
      <c r="BB247">
        <v>839.5</v>
      </c>
      <c r="BC247">
        <v>12.3</v>
      </c>
      <c r="BD247">
        <v>7</v>
      </c>
      <c r="BE247" t="s">
        <v>40</v>
      </c>
      <c r="BF247">
        <v>10.5</v>
      </c>
      <c r="BG247">
        <v>791</v>
      </c>
      <c r="BH247">
        <v>22.5</v>
      </c>
      <c r="BI247">
        <v>20</v>
      </c>
      <c r="BJ247">
        <v>70</v>
      </c>
      <c r="BK247">
        <v>12.3</v>
      </c>
      <c r="BL247">
        <v>839.5</v>
      </c>
      <c r="BN247">
        <v>10.5</v>
      </c>
      <c r="BO247">
        <v>79.099999999999994</v>
      </c>
      <c r="BP247">
        <v>19</v>
      </c>
      <c r="BQ247">
        <v>5917</v>
      </c>
      <c r="BR247">
        <v>0.73310698500000004</v>
      </c>
      <c r="BS247" t="s">
        <v>97</v>
      </c>
      <c r="BT247" t="s">
        <v>113</v>
      </c>
      <c r="BU247" t="s">
        <v>119</v>
      </c>
      <c r="BV247" t="s">
        <v>120</v>
      </c>
      <c r="BW247" t="s">
        <v>118</v>
      </c>
      <c r="CB247" t="s">
        <v>100</v>
      </c>
      <c r="CC247" t="s">
        <v>118</v>
      </c>
      <c r="CD247" t="s">
        <v>119</v>
      </c>
      <c r="CE247">
        <v>0.2</v>
      </c>
      <c r="CF247">
        <v>1.8</v>
      </c>
      <c r="CG247">
        <v>1</v>
      </c>
      <c r="CH247">
        <v>9.7692065999999994E-2</v>
      </c>
      <c r="CI247">
        <v>2.1339668270000001</v>
      </c>
      <c r="CJ247">
        <v>1.115829446</v>
      </c>
    </row>
    <row r="248" spans="1:88" x14ac:dyDescent="0.25">
      <c r="A248" t="s">
        <v>241</v>
      </c>
      <c r="B248" t="s">
        <v>242</v>
      </c>
      <c r="C248">
        <f>VLOOKUP(B248,lat_long!$A$2:$C$37,2,FALSE)</f>
        <v>43.965277780000001</v>
      </c>
      <c r="D248">
        <f>VLOOKUP(B248,lat_long!$A$2:$C$37,3,FALSE)</f>
        <v>5.7116666670000003</v>
      </c>
      <c r="E248" t="s">
        <v>88</v>
      </c>
      <c r="G248" t="b">
        <v>0</v>
      </c>
      <c r="H248" t="s">
        <v>246</v>
      </c>
      <c r="J248" t="s">
        <v>150</v>
      </c>
      <c r="K248" t="s">
        <v>105</v>
      </c>
      <c r="N248" t="s">
        <v>91</v>
      </c>
      <c r="O248" t="s">
        <v>92</v>
      </c>
      <c r="P248">
        <v>2.9166666669999999</v>
      </c>
      <c r="Q248">
        <v>6.4166666670000003</v>
      </c>
      <c r="Y248">
        <v>24</v>
      </c>
      <c r="Z248">
        <v>24</v>
      </c>
      <c r="AE248">
        <v>0</v>
      </c>
      <c r="AF248" t="s">
        <v>125</v>
      </c>
      <c r="AG248">
        <v>34.25</v>
      </c>
      <c r="AH248">
        <v>34.25</v>
      </c>
      <c r="AI248">
        <v>730</v>
      </c>
      <c r="AN248">
        <v>7.9236000000000004</v>
      </c>
      <c r="AO248">
        <v>1.24</v>
      </c>
      <c r="AP248">
        <v>6</v>
      </c>
      <c r="AQ248">
        <v>19</v>
      </c>
      <c r="AR248">
        <v>37</v>
      </c>
      <c r="AS248">
        <v>44</v>
      </c>
      <c r="AT248">
        <v>7.5</v>
      </c>
      <c r="AU248">
        <v>2.13</v>
      </c>
      <c r="AV248">
        <v>43.965277780000001</v>
      </c>
      <c r="AW248">
        <v>5.7116666670000003</v>
      </c>
      <c r="AX248" t="s">
        <v>111</v>
      </c>
      <c r="AY248" t="s">
        <v>96</v>
      </c>
      <c r="AZ248" t="b">
        <v>0</v>
      </c>
      <c r="BA248">
        <v>300</v>
      </c>
      <c r="BB248">
        <v>839.5</v>
      </c>
      <c r="BC248">
        <v>12.3</v>
      </c>
      <c r="BD248">
        <v>7</v>
      </c>
      <c r="BE248" t="s">
        <v>40</v>
      </c>
      <c r="BF248">
        <v>10.5</v>
      </c>
      <c r="BG248">
        <v>791</v>
      </c>
      <c r="BH248">
        <v>22.5</v>
      </c>
      <c r="BI248">
        <v>20</v>
      </c>
      <c r="BJ248">
        <v>70</v>
      </c>
      <c r="BK248">
        <v>12.3</v>
      </c>
      <c r="BL248">
        <v>839.5</v>
      </c>
      <c r="BM248" t="s">
        <v>150</v>
      </c>
      <c r="BN248">
        <v>10.5</v>
      </c>
      <c r="BO248">
        <v>79.099999999999994</v>
      </c>
      <c r="BP248">
        <v>19</v>
      </c>
      <c r="BQ248">
        <v>5917</v>
      </c>
      <c r="BR248">
        <v>0.73310698500000004</v>
      </c>
      <c r="BS248" t="s">
        <v>97</v>
      </c>
      <c r="BT248" t="s">
        <v>133</v>
      </c>
      <c r="BU248" t="s">
        <v>131</v>
      </c>
      <c r="BW248" t="s">
        <v>246</v>
      </c>
      <c r="CB248" t="s">
        <v>100</v>
      </c>
      <c r="CC248" t="s">
        <v>131</v>
      </c>
      <c r="CD248" t="s">
        <v>131</v>
      </c>
      <c r="CE248">
        <v>0.5</v>
      </c>
      <c r="CF248">
        <v>7</v>
      </c>
      <c r="CG248">
        <v>3.75</v>
      </c>
      <c r="CH248">
        <v>0.14737927300000001</v>
      </c>
      <c r="CI248">
        <v>1.9828912359999999</v>
      </c>
      <c r="CJ248">
        <v>1.0651352540000001</v>
      </c>
    </row>
    <row r="249" spans="1:88" x14ac:dyDescent="0.25">
      <c r="A249" t="s">
        <v>241</v>
      </c>
      <c r="B249" t="s">
        <v>242</v>
      </c>
      <c r="C249">
        <f>VLOOKUP(B249,lat_long!$A$2:$C$37,2,FALSE)</f>
        <v>43.965277780000001</v>
      </c>
      <c r="D249">
        <f>VLOOKUP(B249,lat_long!$A$2:$C$37,3,FALSE)</f>
        <v>5.7116666670000003</v>
      </c>
      <c r="E249" t="s">
        <v>88</v>
      </c>
      <c r="G249" t="b">
        <v>0</v>
      </c>
      <c r="H249" t="s">
        <v>246</v>
      </c>
      <c r="J249" t="s">
        <v>150</v>
      </c>
      <c r="K249" t="s">
        <v>105</v>
      </c>
      <c r="N249" t="s">
        <v>91</v>
      </c>
      <c r="O249" t="s">
        <v>92</v>
      </c>
      <c r="P249">
        <v>6.1666666670000003</v>
      </c>
      <c r="Q249">
        <v>14.58333333</v>
      </c>
      <c r="Y249">
        <v>24</v>
      </c>
      <c r="Z249">
        <v>24</v>
      </c>
      <c r="AE249">
        <v>0</v>
      </c>
      <c r="AF249" t="s">
        <v>125</v>
      </c>
      <c r="AG249">
        <v>34.25</v>
      </c>
      <c r="AH249">
        <v>34.25</v>
      </c>
      <c r="AI249">
        <v>730</v>
      </c>
      <c r="AN249">
        <v>7.9236000000000004</v>
      </c>
      <c r="AO249">
        <v>1.24</v>
      </c>
      <c r="AP249">
        <v>6</v>
      </c>
      <c r="AQ249">
        <v>19</v>
      </c>
      <c r="AR249">
        <v>37</v>
      </c>
      <c r="AS249">
        <v>44</v>
      </c>
      <c r="AT249">
        <v>7.5</v>
      </c>
      <c r="AU249">
        <v>2.13</v>
      </c>
      <c r="AV249">
        <v>43.965277780000001</v>
      </c>
      <c r="AW249">
        <v>5.7116666670000003</v>
      </c>
      <c r="AX249" t="s">
        <v>111</v>
      </c>
      <c r="AY249" t="s">
        <v>96</v>
      </c>
      <c r="AZ249" t="b">
        <v>0</v>
      </c>
      <c r="BA249">
        <v>300</v>
      </c>
      <c r="BB249">
        <v>839.5</v>
      </c>
      <c r="BC249">
        <v>12.3</v>
      </c>
      <c r="BD249">
        <v>7</v>
      </c>
      <c r="BE249" t="s">
        <v>40</v>
      </c>
      <c r="BF249">
        <v>10.5</v>
      </c>
      <c r="BG249">
        <v>791</v>
      </c>
      <c r="BH249">
        <v>22.5</v>
      </c>
      <c r="BI249">
        <v>20</v>
      </c>
      <c r="BJ249">
        <v>70</v>
      </c>
      <c r="BK249">
        <v>12.3</v>
      </c>
      <c r="BL249">
        <v>839.5</v>
      </c>
      <c r="BM249" t="s">
        <v>150</v>
      </c>
      <c r="BN249">
        <v>10.5</v>
      </c>
      <c r="BO249">
        <v>79.099999999999994</v>
      </c>
      <c r="BP249">
        <v>19</v>
      </c>
      <c r="BQ249">
        <v>5917</v>
      </c>
      <c r="BR249">
        <v>0.73310698500000004</v>
      </c>
      <c r="BS249" t="s">
        <v>97</v>
      </c>
      <c r="BT249" t="s">
        <v>133</v>
      </c>
      <c r="BU249" t="s">
        <v>131</v>
      </c>
      <c r="BW249" t="s">
        <v>246</v>
      </c>
      <c r="CB249" t="s">
        <v>100</v>
      </c>
      <c r="CC249" t="s">
        <v>131</v>
      </c>
      <c r="CD249" t="s">
        <v>131</v>
      </c>
      <c r="CE249">
        <v>0.5</v>
      </c>
      <c r="CF249">
        <v>7</v>
      </c>
      <c r="CG249">
        <v>3.75</v>
      </c>
      <c r="CH249">
        <v>0.14737927300000001</v>
      </c>
      <c r="CI249">
        <v>1.9828912359999999</v>
      </c>
      <c r="CJ249">
        <v>1.0651352540000001</v>
      </c>
    </row>
    <row r="250" spans="1:88" x14ac:dyDescent="0.25">
      <c r="A250" t="s">
        <v>241</v>
      </c>
      <c r="B250" t="s">
        <v>242</v>
      </c>
      <c r="C250">
        <f>VLOOKUP(B250,lat_long!$A$2:$C$37,2,FALSE)</f>
        <v>43.965277780000001</v>
      </c>
      <c r="D250">
        <f>VLOOKUP(B250,lat_long!$A$2:$C$37,3,FALSE)</f>
        <v>5.7116666670000003</v>
      </c>
      <c r="E250" t="s">
        <v>88</v>
      </c>
      <c r="G250" t="b">
        <v>0</v>
      </c>
      <c r="H250" t="s">
        <v>246</v>
      </c>
      <c r="J250" t="s">
        <v>150</v>
      </c>
      <c r="K250" t="s">
        <v>105</v>
      </c>
      <c r="N250" t="s">
        <v>91</v>
      </c>
      <c r="O250" t="s">
        <v>92</v>
      </c>
      <c r="P250">
        <v>6.625</v>
      </c>
      <c r="Q250">
        <v>14.04166667</v>
      </c>
      <c r="Y250">
        <v>24</v>
      </c>
      <c r="Z250">
        <v>24</v>
      </c>
      <c r="AE250">
        <v>0</v>
      </c>
      <c r="AF250" t="s">
        <v>125</v>
      </c>
      <c r="AG250">
        <v>34.25</v>
      </c>
      <c r="AH250">
        <v>34.25</v>
      </c>
      <c r="AI250">
        <v>730</v>
      </c>
      <c r="AN250">
        <v>7.9236000000000004</v>
      </c>
      <c r="AO250">
        <v>1.24</v>
      </c>
      <c r="AP250">
        <v>6</v>
      </c>
      <c r="AQ250">
        <v>19</v>
      </c>
      <c r="AR250">
        <v>37</v>
      </c>
      <c r="AS250">
        <v>44</v>
      </c>
      <c r="AT250">
        <v>7.5</v>
      </c>
      <c r="AU250">
        <v>2.13</v>
      </c>
      <c r="AV250">
        <v>43.965277780000001</v>
      </c>
      <c r="AW250">
        <v>5.7116666670000003</v>
      </c>
      <c r="AX250" t="s">
        <v>111</v>
      </c>
      <c r="AY250" t="s">
        <v>96</v>
      </c>
      <c r="AZ250" t="b">
        <v>0</v>
      </c>
      <c r="BA250">
        <v>300</v>
      </c>
      <c r="BB250">
        <v>839.5</v>
      </c>
      <c r="BC250">
        <v>12.3</v>
      </c>
      <c r="BD250">
        <v>7</v>
      </c>
      <c r="BE250" t="s">
        <v>40</v>
      </c>
      <c r="BF250">
        <v>10.5</v>
      </c>
      <c r="BG250">
        <v>791</v>
      </c>
      <c r="BH250">
        <v>22.5</v>
      </c>
      <c r="BI250">
        <v>20</v>
      </c>
      <c r="BJ250">
        <v>70</v>
      </c>
      <c r="BK250">
        <v>12.3</v>
      </c>
      <c r="BL250">
        <v>839.5</v>
      </c>
      <c r="BM250" t="s">
        <v>150</v>
      </c>
      <c r="BN250">
        <v>10.5</v>
      </c>
      <c r="BO250">
        <v>79.099999999999994</v>
      </c>
      <c r="BP250">
        <v>19</v>
      </c>
      <c r="BQ250">
        <v>5917</v>
      </c>
      <c r="BR250">
        <v>0.73310698500000004</v>
      </c>
      <c r="BS250" t="s">
        <v>97</v>
      </c>
      <c r="BT250" t="s">
        <v>133</v>
      </c>
      <c r="BU250" t="s">
        <v>131</v>
      </c>
      <c r="BW250" t="s">
        <v>246</v>
      </c>
      <c r="CB250" t="s">
        <v>100</v>
      </c>
      <c r="CC250" t="s">
        <v>131</v>
      </c>
      <c r="CD250" t="s">
        <v>131</v>
      </c>
      <c r="CE250">
        <v>0.5</v>
      </c>
      <c r="CF250">
        <v>7</v>
      </c>
      <c r="CG250">
        <v>3.75</v>
      </c>
      <c r="CH250">
        <v>0.14737927300000001</v>
      </c>
      <c r="CI250">
        <v>1.9828912359999999</v>
      </c>
      <c r="CJ250">
        <v>1.0651352540000001</v>
      </c>
    </row>
    <row r="251" spans="1:88" x14ac:dyDescent="0.25">
      <c r="A251" t="s">
        <v>241</v>
      </c>
      <c r="B251" t="s">
        <v>242</v>
      </c>
      <c r="C251">
        <f>VLOOKUP(B251,lat_long!$A$2:$C$37,2,FALSE)</f>
        <v>43.965277780000001</v>
      </c>
      <c r="D251">
        <f>VLOOKUP(B251,lat_long!$A$2:$C$37,3,FALSE)</f>
        <v>5.7116666670000003</v>
      </c>
      <c r="E251" t="s">
        <v>88</v>
      </c>
      <c r="G251" t="b">
        <v>0</v>
      </c>
      <c r="H251" t="s">
        <v>247</v>
      </c>
      <c r="K251" t="s">
        <v>105</v>
      </c>
      <c r="N251" t="s">
        <v>91</v>
      </c>
      <c r="O251" t="s">
        <v>92</v>
      </c>
      <c r="P251">
        <v>24.5</v>
      </c>
      <c r="Q251">
        <v>23.6</v>
      </c>
      <c r="Y251">
        <v>24</v>
      </c>
      <c r="Z251">
        <v>24</v>
      </c>
      <c r="AE251">
        <v>0</v>
      </c>
      <c r="AF251" t="s">
        <v>125</v>
      </c>
      <c r="AG251">
        <v>34.25</v>
      </c>
      <c r="AH251">
        <v>34.25</v>
      </c>
      <c r="AI251">
        <v>730</v>
      </c>
      <c r="AN251">
        <v>7.9236000000000004</v>
      </c>
      <c r="AO251">
        <v>1.24</v>
      </c>
      <c r="AP251">
        <v>6</v>
      </c>
      <c r="AQ251">
        <v>19</v>
      </c>
      <c r="AR251">
        <v>37</v>
      </c>
      <c r="AS251">
        <v>44</v>
      </c>
      <c r="AT251">
        <v>7.5</v>
      </c>
      <c r="AU251">
        <v>2.13</v>
      </c>
      <c r="AV251">
        <v>43.965277780000001</v>
      </c>
      <c r="AW251">
        <v>5.7116666670000003</v>
      </c>
      <c r="AX251" t="s">
        <v>111</v>
      </c>
      <c r="AY251" t="s">
        <v>96</v>
      </c>
      <c r="AZ251" t="b">
        <v>0</v>
      </c>
      <c r="BA251">
        <v>300</v>
      </c>
      <c r="BB251">
        <v>839.5</v>
      </c>
      <c r="BC251">
        <v>12.3</v>
      </c>
      <c r="BD251">
        <v>7</v>
      </c>
      <c r="BE251" t="s">
        <v>40</v>
      </c>
      <c r="BF251">
        <v>10.5</v>
      </c>
      <c r="BG251">
        <v>791</v>
      </c>
      <c r="BH251">
        <v>22.5</v>
      </c>
      <c r="BI251">
        <v>20</v>
      </c>
      <c r="BJ251">
        <v>70</v>
      </c>
      <c r="BK251">
        <v>12.3</v>
      </c>
      <c r="BL251">
        <v>839.5</v>
      </c>
      <c r="BN251">
        <v>10.5</v>
      </c>
      <c r="BO251">
        <v>79.099999999999994</v>
      </c>
      <c r="BP251">
        <v>19</v>
      </c>
      <c r="BQ251">
        <v>5917</v>
      </c>
      <c r="BR251">
        <v>0.73310698500000004</v>
      </c>
      <c r="BS251" t="s">
        <v>97</v>
      </c>
      <c r="BT251" t="s">
        <v>113</v>
      </c>
      <c r="BW251" t="s">
        <v>248</v>
      </c>
      <c r="BY251" t="s">
        <v>247</v>
      </c>
      <c r="CB251" t="s">
        <v>100</v>
      </c>
      <c r="CC251" t="s">
        <v>247</v>
      </c>
      <c r="CD251" t="s">
        <v>247</v>
      </c>
      <c r="CE251">
        <v>0.1</v>
      </c>
      <c r="CF251">
        <v>10</v>
      </c>
      <c r="CG251">
        <v>5.05</v>
      </c>
      <c r="CH251">
        <v>0.1</v>
      </c>
      <c r="CI251">
        <v>2</v>
      </c>
      <c r="CJ251">
        <v>1.05</v>
      </c>
    </row>
    <row r="252" spans="1:88" x14ac:dyDescent="0.25">
      <c r="A252" t="s">
        <v>241</v>
      </c>
      <c r="B252" t="s">
        <v>242</v>
      </c>
      <c r="C252">
        <f>VLOOKUP(B252,lat_long!$A$2:$C$37,2,FALSE)</f>
        <v>43.965277780000001</v>
      </c>
      <c r="D252">
        <f>VLOOKUP(B252,lat_long!$A$2:$C$37,3,FALSE)</f>
        <v>5.7116666670000003</v>
      </c>
      <c r="E252" t="s">
        <v>88</v>
      </c>
      <c r="G252" t="b">
        <v>0</v>
      </c>
      <c r="H252" t="s">
        <v>247</v>
      </c>
      <c r="K252" t="s">
        <v>105</v>
      </c>
      <c r="N252" t="s">
        <v>91</v>
      </c>
      <c r="O252" t="s">
        <v>92</v>
      </c>
      <c r="P252">
        <v>26.7</v>
      </c>
      <c r="Q252">
        <v>36.700000000000003</v>
      </c>
      <c r="Y252">
        <v>24</v>
      </c>
      <c r="Z252">
        <v>24</v>
      </c>
      <c r="AE252">
        <v>0</v>
      </c>
      <c r="AF252" t="s">
        <v>125</v>
      </c>
      <c r="AG252">
        <v>34.25</v>
      </c>
      <c r="AH252">
        <v>34.25</v>
      </c>
      <c r="AI252">
        <v>730</v>
      </c>
      <c r="AN252">
        <v>7.9236000000000004</v>
      </c>
      <c r="AO252">
        <v>1.24</v>
      </c>
      <c r="AP252">
        <v>6</v>
      </c>
      <c r="AQ252">
        <v>19</v>
      </c>
      <c r="AR252">
        <v>37</v>
      </c>
      <c r="AS252">
        <v>44</v>
      </c>
      <c r="AT252">
        <v>7.5</v>
      </c>
      <c r="AU252">
        <v>2.13</v>
      </c>
      <c r="AV252">
        <v>43.965277780000001</v>
      </c>
      <c r="AW252">
        <v>5.7116666670000003</v>
      </c>
      <c r="AX252" t="s">
        <v>111</v>
      </c>
      <c r="AY252" t="s">
        <v>96</v>
      </c>
      <c r="AZ252" t="b">
        <v>0</v>
      </c>
      <c r="BA252">
        <v>300</v>
      </c>
      <c r="BB252">
        <v>839.5</v>
      </c>
      <c r="BC252">
        <v>12.3</v>
      </c>
      <c r="BD252">
        <v>7</v>
      </c>
      <c r="BE252" t="s">
        <v>40</v>
      </c>
      <c r="BF252">
        <v>10.5</v>
      </c>
      <c r="BG252">
        <v>791</v>
      </c>
      <c r="BH252">
        <v>22.5</v>
      </c>
      <c r="BI252">
        <v>20</v>
      </c>
      <c r="BJ252">
        <v>70</v>
      </c>
      <c r="BK252">
        <v>12.3</v>
      </c>
      <c r="BL252">
        <v>839.5</v>
      </c>
      <c r="BN252">
        <v>10.5</v>
      </c>
      <c r="BO252">
        <v>79.099999999999994</v>
      </c>
      <c r="BP252">
        <v>19</v>
      </c>
      <c r="BQ252">
        <v>5917</v>
      </c>
      <c r="BR252">
        <v>0.73310698500000004</v>
      </c>
      <c r="BS252" t="s">
        <v>97</v>
      </c>
      <c r="BT252" t="s">
        <v>113</v>
      </c>
      <c r="BW252" t="s">
        <v>248</v>
      </c>
      <c r="BY252" t="s">
        <v>247</v>
      </c>
      <c r="CB252" t="s">
        <v>100</v>
      </c>
      <c r="CC252" t="s">
        <v>247</v>
      </c>
      <c r="CD252" t="s">
        <v>247</v>
      </c>
      <c r="CE252">
        <v>0.1</v>
      </c>
      <c r="CF252">
        <v>10</v>
      </c>
      <c r="CG252">
        <v>5.05</v>
      </c>
      <c r="CH252">
        <v>0.1</v>
      </c>
      <c r="CI252">
        <v>2</v>
      </c>
      <c r="CJ252">
        <v>1.05</v>
      </c>
    </row>
    <row r="253" spans="1:88" x14ac:dyDescent="0.25">
      <c r="A253" t="s">
        <v>241</v>
      </c>
      <c r="B253" t="s">
        <v>242</v>
      </c>
      <c r="C253">
        <f>VLOOKUP(B253,lat_long!$A$2:$C$37,2,FALSE)</f>
        <v>43.965277780000001</v>
      </c>
      <c r="D253">
        <f>VLOOKUP(B253,lat_long!$A$2:$C$37,3,FALSE)</f>
        <v>5.7116666670000003</v>
      </c>
      <c r="E253" t="s">
        <v>88</v>
      </c>
      <c r="G253" t="b">
        <v>0</v>
      </c>
      <c r="H253" t="s">
        <v>247</v>
      </c>
      <c r="K253" t="s">
        <v>105</v>
      </c>
      <c r="N253" t="s">
        <v>91</v>
      </c>
      <c r="O253" t="s">
        <v>92</v>
      </c>
      <c r="P253">
        <v>29.4</v>
      </c>
      <c r="Q253">
        <v>29.7</v>
      </c>
      <c r="Y253">
        <v>24</v>
      </c>
      <c r="Z253">
        <v>24</v>
      </c>
      <c r="AE253">
        <v>0</v>
      </c>
      <c r="AF253" t="s">
        <v>125</v>
      </c>
      <c r="AG253">
        <v>34.25</v>
      </c>
      <c r="AH253">
        <v>34.25</v>
      </c>
      <c r="AI253">
        <v>730</v>
      </c>
      <c r="AN253">
        <v>7.9236000000000004</v>
      </c>
      <c r="AO253">
        <v>1.24</v>
      </c>
      <c r="AP253">
        <v>6</v>
      </c>
      <c r="AQ253">
        <v>19</v>
      </c>
      <c r="AR253">
        <v>37</v>
      </c>
      <c r="AS253">
        <v>44</v>
      </c>
      <c r="AT253">
        <v>7.5</v>
      </c>
      <c r="AU253">
        <v>2.13</v>
      </c>
      <c r="AV253">
        <v>43.965277780000001</v>
      </c>
      <c r="AW253">
        <v>5.7116666670000003</v>
      </c>
      <c r="AX253" t="s">
        <v>111</v>
      </c>
      <c r="AY253" t="s">
        <v>96</v>
      </c>
      <c r="AZ253" t="b">
        <v>0</v>
      </c>
      <c r="BA253">
        <v>300</v>
      </c>
      <c r="BB253">
        <v>839.5</v>
      </c>
      <c r="BC253">
        <v>12.3</v>
      </c>
      <c r="BD253">
        <v>7</v>
      </c>
      <c r="BE253" t="s">
        <v>40</v>
      </c>
      <c r="BF253">
        <v>10.5</v>
      </c>
      <c r="BG253">
        <v>791</v>
      </c>
      <c r="BH253">
        <v>22.5</v>
      </c>
      <c r="BI253">
        <v>20</v>
      </c>
      <c r="BJ253">
        <v>70</v>
      </c>
      <c r="BK253">
        <v>12.3</v>
      </c>
      <c r="BL253">
        <v>839.5</v>
      </c>
      <c r="BN253">
        <v>10.5</v>
      </c>
      <c r="BO253">
        <v>79.099999999999994</v>
      </c>
      <c r="BP253">
        <v>19</v>
      </c>
      <c r="BQ253">
        <v>5917</v>
      </c>
      <c r="BR253">
        <v>0.73310698500000004</v>
      </c>
      <c r="BS253" t="s">
        <v>97</v>
      </c>
      <c r="BT253" t="s">
        <v>113</v>
      </c>
      <c r="BW253" t="s">
        <v>248</v>
      </c>
      <c r="BY253" t="s">
        <v>247</v>
      </c>
      <c r="CB253" t="s">
        <v>100</v>
      </c>
      <c r="CC253" t="s">
        <v>247</v>
      </c>
      <c r="CD253" t="s">
        <v>247</v>
      </c>
      <c r="CE253">
        <v>0.1</v>
      </c>
      <c r="CF253">
        <v>10</v>
      </c>
      <c r="CG253">
        <v>5.05</v>
      </c>
      <c r="CH253">
        <v>0.1</v>
      </c>
      <c r="CI253">
        <v>2</v>
      </c>
      <c r="CJ253">
        <v>1.05</v>
      </c>
    </row>
    <row r="254" spans="1:88" x14ac:dyDescent="0.25">
      <c r="A254" t="s">
        <v>241</v>
      </c>
      <c r="B254" t="s">
        <v>242</v>
      </c>
      <c r="C254">
        <f>VLOOKUP(B254,lat_long!$A$2:$C$37,2,FALSE)</f>
        <v>43.965277780000001</v>
      </c>
      <c r="D254">
        <f>VLOOKUP(B254,lat_long!$A$2:$C$37,3,FALSE)</f>
        <v>5.7116666670000003</v>
      </c>
      <c r="E254" t="s">
        <v>88</v>
      </c>
      <c r="G254" t="b">
        <v>0</v>
      </c>
      <c r="H254" t="s">
        <v>249</v>
      </c>
      <c r="J254" t="s">
        <v>150</v>
      </c>
      <c r="K254" t="s">
        <v>105</v>
      </c>
      <c r="N254" t="s">
        <v>91</v>
      </c>
      <c r="O254" t="s">
        <v>92</v>
      </c>
      <c r="P254">
        <v>7.4583333329999997</v>
      </c>
      <c r="Q254">
        <v>10.08333333</v>
      </c>
      <c r="Y254">
        <v>24</v>
      </c>
      <c r="Z254">
        <v>24</v>
      </c>
      <c r="AE254">
        <v>0</v>
      </c>
      <c r="AF254" t="s">
        <v>125</v>
      </c>
      <c r="AG254">
        <v>34.25</v>
      </c>
      <c r="AH254">
        <v>34.25</v>
      </c>
      <c r="AI254">
        <v>730</v>
      </c>
      <c r="AN254">
        <v>7.9236000000000004</v>
      </c>
      <c r="AO254">
        <v>1.24</v>
      </c>
      <c r="AP254">
        <v>6</v>
      </c>
      <c r="AQ254">
        <v>19</v>
      </c>
      <c r="AR254">
        <v>37</v>
      </c>
      <c r="AS254">
        <v>44</v>
      </c>
      <c r="AT254">
        <v>7.5</v>
      </c>
      <c r="AU254">
        <v>2.13</v>
      </c>
      <c r="AV254">
        <v>43.965277780000001</v>
      </c>
      <c r="AW254">
        <v>5.7116666670000003</v>
      </c>
      <c r="AX254" t="s">
        <v>111</v>
      </c>
      <c r="AY254" t="s">
        <v>96</v>
      </c>
      <c r="AZ254" t="b">
        <v>0</v>
      </c>
      <c r="BA254">
        <v>300</v>
      </c>
      <c r="BB254">
        <v>839.5</v>
      </c>
      <c r="BC254">
        <v>12.3</v>
      </c>
      <c r="BD254">
        <v>7</v>
      </c>
      <c r="BE254" t="s">
        <v>40</v>
      </c>
      <c r="BF254">
        <v>10.5</v>
      </c>
      <c r="BG254">
        <v>791</v>
      </c>
      <c r="BH254">
        <v>22.5</v>
      </c>
      <c r="BI254">
        <v>20</v>
      </c>
      <c r="BJ254">
        <v>70</v>
      </c>
      <c r="BK254">
        <v>12.3</v>
      </c>
      <c r="BL254">
        <v>839.5</v>
      </c>
      <c r="BM254" t="s">
        <v>150</v>
      </c>
      <c r="BN254">
        <v>10.5</v>
      </c>
      <c r="BO254">
        <v>79.099999999999994</v>
      </c>
      <c r="BP254">
        <v>19</v>
      </c>
      <c r="BQ254">
        <v>5917</v>
      </c>
      <c r="BR254">
        <v>0.73310698500000004</v>
      </c>
      <c r="BS254" t="s">
        <v>97</v>
      </c>
      <c r="BT254" t="s">
        <v>133</v>
      </c>
      <c r="BU254" t="s">
        <v>131</v>
      </c>
      <c r="BW254" t="s">
        <v>249</v>
      </c>
      <c r="CB254" t="s">
        <v>100</v>
      </c>
      <c r="CC254" t="s">
        <v>131</v>
      </c>
      <c r="CD254" t="s">
        <v>131</v>
      </c>
      <c r="CE254">
        <v>0.5</v>
      </c>
      <c r="CF254">
        <v>7</v>
      </c>
      <c r="CG254">
        <v>3.75</v>
      </c>
      <c r="CH254">
        <v>0.14737927300000001</v>
      </c>
      <c r="CI254">
        <v>1.9828912359999999</v>
      </c>
      <c r="CJ254">
        <v>1.0651352540000001</v>
      </c>
    </row>
    <row r="255" spans="1:88" x14ac:dyDescent="0.25">
      <c r="A255" t="s">
        <v>241</v>
      </c>
      <c r="B255" t="s">
        <v>242</v>
      </c>
      <c r="C255">
        <f>VLOOKUP(B255,lat_long!$A$2:$C$37,2,FALSE)</f>
        <v>43.965277780000001</v>
      </c>
      <c r="D255">
        <f>VLOOKUP(B255,lat_long!$A$2:$C$37,3,FALSE)</f>
        <v>5.7116666670000003</v>
      </c>
      <c r="E255" t="s">
        <v>88</v>
      </c>
      <c r="G255" t="b">
        <v>0</v>
      </c>
      <c r="H255" t="s">
        <v>249</v>
      </c>
      <c r="J255" t="s">
        <v>150</v>
      </c>
      <c r="K255" t="s">
        <v>105</v>
      </c>
      <c r="N255" t="s">
        <v>91</v>
      </c>
      <c r="O255" t="s">
        <v>92</v>
      </c>
      <c r="P255">
        <v>6</v>
      </c>
      <c r="Q255">
        <v>18.583333329999999</v>
      </c>
      <c r="Y255">
        <v>24</v>
      </c>
      <c r="Z255">
        <v>24</v>
      </c>
      <c r="AE255">
        <v>0</v>
      </c>
      <c r="AF255" t="s">
        <v>125</v>
      </c>
      <c r="AG255">
        <v>34.25</v>
      </c>
      <c r="AH255">
        <v>34.25</v>
      </c>
      <c r="AI255">
        <v>730</v>
      </c>
      <c r="AN255">
        <v>7.9236000000000004</v>
      </c>
      <c r="AO255">
        <v>1.24</v>
      </c>
      <c r="AP255">
        <v>6</v>
      </c>
      <c r="AQ255">
        <v>19</v>
      </c>
      <c r="AR255">
        <v>37</v>
      </c>
      <c r="AS255">
        <v>44</v>
      </c>
      <c r="AT255">
        <v>7.5</v>
      </c>
      <c r="AU255">
        <v>2.13</v>
      </c>
      <c r="AV255">
        <v>43.965277780000001</v>
      </c>
      <c r="AW255">
        <v>5.7116666670000003</v>
      </c>
      <c r="AX255" t="s">
        <v>111</v>
      </c>
      <c r="AY255" t="s">
        <v>96</v>
      </c>
      <c r="AZ255" t="b">
        <v>0</v>
      </c>
      <c r="BA255">
        <v>300</v>
      </c>
      <c r="BB255">
        <v>839.5</v>
      </c>
      <c r="BC255">
        <v>12.3</v>
      </c>
      <c r="BD255">
        <v>7</v>
      </c>
      <c r="BE255" t="s">
        <v>40</v>
      </c>
      <c r="BF255">
        <v>10.5</v>
      </c>
      <c r="BG255">
        <v>791</v>
      </c>
      <c r="BH255">
        <v>22.5</v>
      </c>
      <c r="BI255">
        <v>20</v>
      </c>
      <c r="BJ255">
        <v>70</v>
      </c>
      <c r="BK255">
        <v>12.3</v>
      </c>
      <c r="BL255">
        <v>839.5</v>
      </c>
      <c r="BM255" t="s">
        <v>150</v>
      </c>
      <c r="BN255">
        <v>10.5</v>
      </c>
      <c r="BO255">
        <v>79.099999999999994</v>
      </c>
      <c r="BP255">
        <v>19</v>
      </c>
      <c r="BQ255">
        <v>5917</v>
      </c>
      <c r="BR255">
        <v>0.73310698500000004</v>
      </c>
      <c r="BS255" t="s">
        <v>97</v>
      </c>
      <c r="BT255" t="s">
        <v>133</v>
      </c>
      <c r="BU255" t="s">
        <v>131</v>
      </c>
      <c r="BW255" t="s">
        <v>249</v>
      </c>
      <c r="CB255" t="s">
        <v>100</v>
      </c>
      <c r="CC255" t="s">
        <v>131</v>
      </c>
      <c r="CD255" t="s">
        <v>131</v>
      </c>
      <c r="CE255">
        <v>0.5</v>
      </c>
      <c r="CF255">
        <v>7</v>
      </c>
      <c r="CG255">
        <v>3.75</v>
      </c>
      <c r="CH255">
        <v>0.14737927300000001</v>
      </c>
      <c r="CI255">
        <v>1.9828912359999999</v>
      </c>
      <c r="CJ255">
        <v>1.0651352540000001</v>
      </c>
    </row>
    <row r="256" spans="1:88" x14ac:dyDescent="0.25">
      <c r="A256" t="s">
        <v>241</v>
      </c>
      <c r="B256" t="s">
        <v>242</v>
      </c>
      <c r="C256">
        <f>VLOOKUP(B256,lat_long!$A$2:$C$37,2,FALSE)</f>
        <v>43.965277780000001</v>
      </c>
      <c r="D256">
        <f>VLOOKUP(B256,lat_long!$A$2:$C$37,3,FALSE)</f>
        <v>5.7116666670000003</v>
      </c>
      <c r="E256" t="s">
        <v>88</v>
      </c>
      <c r="G256" t="b">
        <v>0</v>
      </c>
      <c r="H256" t="s">
        <v>249</v>
      </c>
      <c r="J256" t="s">
        <v>150</v>
      </c>
      <c r="K256" t="s">
        <v>105</v>
      </c>
      <c r="N256" t="s">
        <v>91</v>
      </c>
      <c r="O256" t="s">
        <v>92</v>
      </c>
      <c r="P256">
        <v>4.1666666670000003</v>
      </c>
      <c r="Q256">
        <v>10.66666667</v>
      </c>
      <c r="Y256">
        <v>24</v>
      </c>
      <c r="Z256">
        <v>24</v>
      </c>
      <c r="AE256">
        <v>0</v>
      </c>
      <c r="AF256" t="s">
        <v>125</v>
      </c>
      <c r="AG256">
        <v>34.25</v>
      </c>
      <c r="AH256">
        <v>34.25</v>
      </c>
      <c r="AI256">
        <v>730</v>
      </c>
      <c r="AN256">
        <v>7.9236000000000004</v>
      </c>
      <c r="AO256">
        <v>1.24</v>
      </c>
      <c r="AP256">
        <v>6</v>
      </c>
      <c r="AQ256">
        <v>19</v>
      </c>
      <c r="AR256">
        <v>37</v>
      </c>
      <c r="AS256">
        <v>44</v>
      </c>
      <c r="AT256">
        <v>7.5</v>
      </c>
      <c r="AU256">
        <v>2.13</v>
      </c>
      <c r="AV256">
        <v>43.965277780000001</v>
      </c>
      <c r="AW256">
        <v>5.7116666670000003</v>
      </c>
      <c r="AX256" t="s">
        <v>111</v>
      </c>
      <c r="AY256" t="s">
        <v>96</v>
      </c>
      <c r="AZ256" t="b">
        <v>0</v>
      </c>
      <c r="BA256">
        <v>300</v>
      </c>
      <c r="BB256">
        <v>839.5</v>
      </c>
      <c r="BC256">
        <v>12.3</v>
      </c>
      <c r="BD256">
        <v>7</v>
      </c>
      <c r="BE256" t="s">
        <v>40</v>
      </c>
      <c r="BF256">
        <v>10.5</v>
      </c>
      <c r="BG256">
        <v>791</v>
      </c>
      <c r="BH256">
        <v>22.5</v>
      </c>
      <c r="BI256">
        <v>20</v>
      </c>
      <c r="BJ256">
        <v>70</v>
      </c>
      <c r="BK256">
        <v>12.3</v>
      </c>
      <c r="BL256">
        <v>839.5</v>
      </c>
      <c r="BM256" t="s">
        <v>150</v>
      </c>
      <c r="BN256">
        <v>10.5</v>
      </c>
      <c r="BO256">
        <v>79.099999999999994</v>
      </c>
      <c r="BP256">
        <v>19</v>
      </c>
      <c r="BQ256">
        <v>5917</v>
      </c>
      <c r="BR256">
        <v>0.73310698500000004</v>
      </c>
      <c r="BS256" t="s">
        <v>97</v>
      </c>
      <c r="BT256" t="s">
        <v>133</v>
      </c>
      <c r="BU256" t="s">
        <v>131</v>
      </c>
      <c r="BW256" t="s">
        <v>249</v>
      </c>
      <c r="CB256" t="s">
        <v>100</v>
      </c>
      <c r="CC256" t="s">
        <v>131</v>
      </c>
      <c r="CD256" t="s">
        <v>131</v>
      </c>
      <c r="CE256">
        <v>0.5</v>
      </c>
      <c r="CF256">
        <v>7</v>
      </c>
      <c r="CG256">
        <v>3.75</v>
      </c>
      <c r="CH256">
        <v>0.14737927300000001</v>
      </c>
      <c r="CI256">
        <v>1.9828912359999999</v>
      </c>
      <c r="CJ256">
        <v>1.0651352540000001</v>
      </c>
    </row>
    <row r="257" spans="1:88" x14ac:dyDescent="0.25">
      <c r="A257" t="s">
        <v>250</v>
      </c>
      <c r="B257" t="s">
        <v>251</v>
      </c>
      <c r="C257">
        <f>VLOOKUP(B257,lat_long!$A$2:$C$37,2,FALSE)</f>
        <v>60.816666669999996</v>
      </c>
      <c r="D257">
        <f>VLOOKUP(B257,lat_long!$A$2:$C$37,3,FALSE)</f>
        <v>16.5</v>
      </c>
      <c r="E257" t="s">
        <v>88</v>
      </c>
      <c r="G257" t="b">
        <v>0</v>
      </c>
      <c r="H257" t="s">
        <v>115</v>
      </c>
      <c r="K257" t="s">
        <v>116</v>
      </c>
      <c r="L257" t="s">
        <v>174</v>
      </c>
      <c r="M257" t="s">
        <v>107</v>
      </c>
      <c r="N257" t="s">
        <v>108</v>
      </c>
      <c r="O257" t="s">
        <v>92</v>
      </c>
      <c r="P257">
        <v>624</v>
      </c>
      <c r="Q257">
        <v>563</v>
      </c>
      <c r="T257">
        <v>124</v>
      </c>
      <c r="U257">
        <v>112</v>
      </c>
      <c r="X257" t="s">
        <v>109</v>
      </c>
      <c r="AA257" t="b">
        <v>0</v>
      </c>
      <c r="AB257" t="s">
        <v>110</v>
      </c>
      <c r="AD257">
        <v>4.1500000000000004</v>
      </c>
      <c r="AE257">
        <v>0</v>
      </c>
      <c r="AF257" t="s">
        <v>125</v>
      </c>
      <c r="AG257">
        <v>176.04166670000001</v>
      </c>
      <c r="AH257">
        <v>176.04166670000001</v>
      </c>
      <c r="AI257">
        <v>2251</v>
      </c>
      <c r="AM257">
        <v>13.2</v>
      </c>
      <c r="AN257">
        <v>22.292100000000001</v>
      </c>
      <c r="AO257">
        <v>1.41</v>
      </c>
      <c r="AP257">
        <v>5</v>
      </c>
      <c r="AQ257">
        <v>10</v>
      </c>
      <c r="AR257">
        <v>50</v>
      </c>
      <c r="AS257">
        <v>40</v>
      </c>
      <c r="AT257">
        <v>4.5</v>
      </c>
      <c r="AU257">
        <v>5.27</v>
      </c>
      <c r="AV257">
        <v>60.816666669999996</v>
      </c>
      <c r="AW257">
        <v>16.5</v>
      </c>
      <c r="AX257" t="s">
        <v>206</v>
      </c>
      <c r="AY257" t="s">
        <v>207</v>
      </c>
      <c r="BA257">
        <v>900</v>
      </c>
      <c r="BE257" t="s">
        <v>140</v>
      </c>
      <c r="BF257">
        <v>4.0999999049999998</v>
      </c>
      <c r="BG257">
        <v>640</v>
      </c>
      <c r="BH257">
        <v>93</v>
      </c>
      <c r="BI257">
        <v>7</v>
      </c>
      <c r="BJ257">
        <v>5</v>
      </c>
      <c r="BK257">
        <v>4.0999999049999998</v>
      </c>
      <c r="BL257">
        <v>640</v>
      </c>
      <c r="BN257">
        <v>4.0999999049999998</v>
      </c>
      <c r="BO257">
        <v>64</v>
      </c>
      <c r="BP257">
        <v>29</v>
      </c>
      <c r="BQ257">
        <v>8010</v>
      </c>
      <c r="BR257">
        <v>1.675145857</v>
      </c>
      <c r="BS257" t="s">
        <v>115</v>
      </c>
      <c r="CB257" t="s">
        <v>117</v>
      </c>
      <c r="CC257" t="s">
        <v>115</v>
      </c>
      <c r="CD257" t="s">
        <v>115</v>
      </c>
      <c r="CE257">
        <v>0.1</v>
      </c>
      <c r="CF257">
        <v>5</v>
      </c>
      <c r="CG257">
        <v>2.5499999999999998</v>
      </c>
      <c r="CH257">
        <v>3.285474E-3</v>
      </c>
      <c r="CI257">
        <v>0.12356724400000001</v>
      </c>
      <c r="CJ257">
        <v>6.3426359000000002E-2</v>
      </c>
    </row>
    <row r="258" spans="1:88" x14ac:dyDescent="0.25">
      <c r="A258" t="s">
        <v>250</v>
      </c>
      <c r="B258" t="s">
        <v>251</v>
      </c>
      <c r="C258">
        <f>VLOOKUP(B258,lat_long!$A$2:$C$37,2,FALSE)</f>
        <v>60.816666669999996</v>
      </c>
      <c r="D258">
        <f>VLOOKUP(B258,lat_long!$A$2:$C$37,3,FALSE)</f>
        <v>16.5</v>
      </c>
      <c r="E258" t="s">
        <v>88</v>
      </c>
      <c r="G258" t="b">
        <v>0</v>
      </c>
      <c r="H258" t="s">
        <v>115</v>
      </c>
      <c r="K258" t="s">
        <v>116</v>
      </c>
      <c r="L258" t="s">
        <v>174</v>
      </c>
      <c r="M258" t="s">
        <v>107</v>
      </c>
      <c r="N258" t="s">
        <v>108</v>
      </c>
      <c r="O258" t="s">
        <v>92</v>
      </c>
      <c r="P258">
        <v>182</v>
      </c>
      <c r="Q258">
        <v>272</v>
      </c>
      <c r="T258">
        <v>52</v>
      </c>
      <c r="U258">
        <v>47</v>
      </c>
      <c r="X258" t="s">
        <v>109</v>
      </c>
      <c r="AA258" t="b">
        <v>0</v>
      </c>
      <c r="AB258" t="s">
        <v>110</v>
      </c>
      <c r="AD258">
        <v>4.1500000000000004</v>
      </c>
      <c r="AE258">
        <v>2</v>
      </c>
      <c r="AF258" t="s">
        <v>94</v>
      </c>
      <c r="AG258">
        <v>176.04166670000001</v>
      </c>
      <c r="AH258">
        <v>176.04166670000001</v>
      </c>
      <c r="AI258">
        <v>2251</v>
      </c>
      <c r="AM258">
        <v>13.2</v>
      </c>
      <c r="AN258">
        <v>22.292100000000001</v>
      </c>
      <c r="AO258">
        <v>1.41</v>
      </c>
      <c r="AP258">
        <v>5</v>
      </c>
      <c r="AQ258">
        <v>10</v>
      </c>
      <c r="AR258">
        <v>50</v>
      </c>
      <c r="AS258">
        <v>40</v>
      </c>
      <c r="AT258">
        <v>4.5</v>
      </c>
      <c r="AU258">
        <v>5.27</v>
      </c>
      <c r="AV258">
        <v>60.816666669999996</v>
      </c>
      <c r="AW258">
        <v>16.5</v>
      </c>
      <c r="AX258" t="s">
        <v>206</v>
      </c>
      <c r="AY258" t="s">
        <v>207</v>
      </c>
      <c r="BA258">
        <v>900</v>
      </c>
      <c r="BE258" t="s">
        <v>140</v>
      </c>
      <c r="BF258">
        <v>4.0999999049999998</v>
      </c>
      <c r="BG258">
        <v>640</v>
      </c>
      <c r="BH258">
        <v>93</v>
      </c>
      <c r="BI258">
        <v>7</v>
      </c>
      <c r="BJ258">
        <v>5</v>
      </c>
      <c r="BK258">
        <v>4.0999999049999998</v>
      </c>
      <c r="BL258">
        <v>640</v>
      </c>
      <c r="BN258">
        <v>4.0999999049999998</v>
      </c>
      <c r="BO258">
        <v>64</v>
      </c>
      <c r="BP258">
        <v>29</v>
      </c>
      <c r="BQ258">
        <v>8010</v>
      </c>
      <c r="BR258">
        <v>1.675145857</v>
      </c>
      <c r="BS258" t="s">
        <v>115</v>
      </c>
      <c r="CB258" t="s">
        <v>117</v>
      </c>
      <c r="CC258" t="s">
        <v>115</v>
      </c>
      <c r="CD258" t="s">
        <v>115</v>
      </c>
      <c r="CE258">
        <v>0.1</v>
      </c>
      <c r="CF258">
        <v>5</v>
      </c>
      <c r="CG258">
        <v>2.5499999999999998</v>
      </c>
      <c r="CH258">
        <v>3.285474E-3</v>
      </c>
      <c r="CI258">
        <v>0.12356724400000001</v>
      </c>
      <c r="CJ258">
        <v>6.3426359000000002E-2</v>
      </c>
    </row>
    <row r="259" spans="1:88" x14ac:dyDescent="0.25">
      <c r="A259" t="s">
        <v>250</v>
      </c>
      <c r="B259" t="s">
        <v>251</v>
      </c>
      <c r="C259">
        <f>VLOOKUP(B259,lat_long!$A$2:$C$37,2,FALSE)</f>
        <v>60.816666669999996</v>
      </c>
      <c r="D259">
        <f>VLOOKUP(B259,lat_long!$A$2:$C$37,3,FALSE)</f>
        <v>16.5</v>
      </c>
      <c r="E259" t="s">
        <v>88</v>
      </c>
      <c r="G259" t="b">
        <v>0</v>
      </c>
      <c r="H259" t="s">
        <v>115</v>
      </c>
      <c r="K259" t="s">
        <v>116</v>
      </c>
      <c r="L259" t="s">
        <v>174</v>
      </c>
      <c r="M259" t="s">
        <v>107</v>
      </c>
      <c r="N259" t="s">
        <v>108</v>
      </c>
      <c r="O259" t="s">
        <v>92</v>
      </c>
      <c r="P259">
        <v>39.299999999999997</v>
      </c>
      <c r="Q259">
        <v>23.5</v>
      </c>
      <c r="T259">
        <v>8.5</v>
      </c>
      <c r="U259">
        <v>2.6</v>
      </c>
      <c r="X259" t="s">
        <v>109</v>
      </c>
      <c r="AA259" t="b">
        <v>0</v>
      </c>
      <c r="AB259" t="s">
        <v>110</v>
      </c>
      <c r="AD259">
        <v>4.1500000000000004</v>
      </c>
      <c r="AE259">
        <v>8</v>
      </c>
      <c r="AF259" t="s">
        <v>94</v>
      </c>
      <c r="AG259">
        <v>176.04166670000001</v>
      </c>
      <c r="AH259">
        <v>176.04166670000001</v>
      </c>
      <c r="AI259">
        <v>2251</v>
      </c>
      <c r="AM259">
        <v>13.2</v>
      </c>
      <c r="AN259">
        <v>22.292100000000001</v>
      </c>
      <c r="AO259">
        <v>1.41</v>
      </c>
      <c r="AP259">
        <v>5</v>
      </c>
      <c r="AQ259">
        <v>10</v>
      </c>
      <c r="AR259">
        <v>50</v>
      </c>
      <c r="AS259">
        <v>40</v>
      </c>
      <c r="AT259">
        <v>4.5</v>
      </c>
      <c r="AU259">
        <v>5.27</v>
      </c>
      <c r="AV259">
        <v>60.816666669999996</v>
      </c>
      <c r="AW259">
        <v>16.5</v>
      </c>
      <c r="AX259" t="s">
        <v>206</v>
      </c>
      <c r="AY259" t="s">
        <v>207</v>
      </c>
      <c r="BA259">
        <v>900</v>
      </c>
      <c r="BE259" t="s">
        <v>140</v>
      </c>
      <c r="BF259">
        <v>4.0999999049999998</v>
      </c>
      <c r="BG259">
        <v>640</v>
      </c>
      <c r="BH259">
        <v>93</v>
      </c>
      <c r="BI259">
        <v>7</v>
      </c>
      <c r="BJ259">
        <v>5</v>
      </c>
      <c r="BK259">
        <v>4.0999999049999998</v>
      </c>
      <c r="BL259">
        <v>640</v>
      </c>
      <c r="BN259">
        <v>4.0999999049999998</v>
      </c>
      <c r="BO259">
        <v>64</v>
      </c>
      <c r="BP259">
        <v>29</v>
      </c>
      <c r="BQ259">
        <v>8010</v>
      </c>
      <c r="BR259">
        <v>1.675145857</v>
      </c>
      <c r="BS259" t="s">
        <v>115</v>
      </c>
      <c r="CB259" t="s">
        <v>117</v>
      </c>
      <c r="CC259" t="s">
        <v>115</v>
      </c>
      <c r="CD259" t="s">
        <v>115</v>
      </c>
      <c r="CE259">
        <v>0.1</v>
      </c>
      <c r="CF259">
        <v>5</v>
      </c>
      <c r="CG259">
        <v>2.5499999999999998</v>
      </c>
      <c r="CH259">
        <v>3.285474E-3</v>
      </c>
      <c r="CI259">
        <v>0.12356724400000001</v>
      </c>
      <c r="CJ259">
        <v>6.3426359000000002E-2</v>
      </c>
    </row>
    <row r="260" spans="1:88" x14ac:dyDescent="0.25">
      <c r="A260" t="s">
        <v>250</v>
      </c>
      <c r="B260" t="s">
        <v>251</v>
      </c>
      <c r="C260">
        <f>VLOOKUP(B260,lat_long!$A$2:$C$37,2,FALSE)</f>
        <v>60.816666669999996</v>
      </c>
      <c r="D260">
        <f>VLOOKUP(B260,lat_long!$A$2:$C$37,3,FALSE)</f>
        <v>16.5</v>
      </c>
      <c r="E260" t="s">
        <v>88</v>
      </c>
      <c r="G260" t="b">
        <v>0</v>
      </c>
      <c r="H260" t="s">
        <v>115</v>
      </c>
      <c r="K260" t="s">
        <v>116</v>
      </c>
      <c r="L260" t="s">
        <v>174</v>
      </c>
      <c r="M260" t="s">
        <v>107</v>
      </c>
      <c r="N260" t="s">
        <v>108</v>
      </c>
      <c r="O260" t="s">
        <v>92</v>
      </c>
      <c r="P260">
        <v>0.48</v>
      </c>
      <c r="Q260">
        <v>0.38</v>
      </c>
      <c r="T260">
        <v>0.11</v>
      </c>
      <c r="U260">
        <v>0.11</v>
      </c>
      <c r="X260" t="s">
        <v>109</v>
      </c>
      <c r="AD260">
        <v>4.1500000000000004</v>
      </c>
      <c r="AE260">
        <v>0</v>
      </c>
      <c r="AF260" t="s">
        <v>125</v>
      </c>
      <c r="AG260">
        <v>176.04166670000001</v>
      </c>
      <c r="AH260">
        <v>176.04166670000001</v>
      </c>
      <c r="AI260">
        <v>2251</v>
      </c>
      <c r="AM260">
        <v>13.2</v>
      </c>
      <c r="AN260">
        <v>22.292100000000001</v>
      </c>
      <c r="AO260">
        <v>1.41</v>
      </c>
      <c r="AP260">
        <v>5</v>
      </c>
      <c r="AQ260">
        <v>10</v>
      </c>
      <c r="AR260">
        <v>50</v>
      </c>
      <c r="AS260">
        <v>40</v>
      </c>
      <c r="AT260">
        <v>4.5</v>
      </c>
      <c r="AU260">
        <v>5.27</v>
      </c>
      <c r="AV260">
        <v>60.816666669999996</v>
      </c>
      <c r="AW260">
        <v>16.5</v>
      </c>
      <c r="AX260" t="s">
        <v>206</v>
      </c>
      <c r="AY260" t="s">
        <v>207</v>
      </c>
      <c r="BA260">
        <v>900</v>
      </c>
      <c r="BE260" t="s">
        <v>140</v>
      </c>
      <c r="BF260">
        <v>4.0999999049999998</v>
      </c>
      <c r="BG260">
        <v>640</v>
      </c>
      <c r="BH260">
        <v>93</v>
      </c>
      <c r="BI260">
        <v>7</v>
      </c>
      <c r="BJ260">
        <v>5</v>
      </c>
      <c r="BK260">
        <v>4.0999999049999998</v>
      </c>
      <c r="BL260">
        <v>640</v>
      </c>
      <c r="BN260">
        <v>4.0999999049999998</v>
      </c>
      <c r="BO260">
        <v>64</v>
      </c>
      <c r="BP260">
        <v>29</v>
      </c>
      <c r="BQ260">
        <v>8010</v>
      </c>
      <c r="BR260">
        <v>1.675145857</v>
      </c>
      <c r="BS260" t="s">
        <v>115</v>
      </c>
      <c r="CB260" t="s">
        <v>117</v>
      </c>
      <c r="CC260" t="s">
        <v>115</v>
      </c>
      <c r="CD260" t="s">
        <v>115</v>
      </c>
      <c r="CE260">
        <v>0.1</v>
      </c>
      <c r="CF260">
        <v>5</v>
      </c>
      <c r="CG260">
        <v>2.5499999999999998</v>
      </c>
      <c r="CH260">
        <v>3.285474E-3</v>
      </c>
      <c r="CI260">
        <v>0.12356724400000001</v>
      </c>
      <c r="CJ260">
        <v>6.3426359000000002E-2</v>
      </c>
    </row>
    <row r="261" spans="1:88" x14ac:dyDescent="0.25">
      <c r="A261" t="s">
        <v>250</v>
      </c>
      <c r="B261" t="s">
        <v>251</v>
      </c>
      <c r="C261">
        <f>VLOOKUP(B261,lat_long!$A$2:$C$37,2,FALSE)</f>
        <v>60.816666669999996</v>
      </c>
      <c r="D261">
        <f>VLOOKUP(B261,lat_long!$A$2:$C$37,3,FALSE)</f>
        <v>16.5</v>
      </c>
      <c r="E261" t="s">
        <v>88</v>
      </c>
      <c r="G261" t="b">
        <v>0</v>
      </c>
      <c r="H261" t="s">
        <v>115</v>
      </c>
      <c r="K261" t="s">
        <v>116</v>
      </c>
      <c r="L261" t="s">
        <v>174</v>
      </c>
      <c r="M261" t="s">
        <v>107</v>
      </c>
      <c r="N261" t="s">
        <v>108</v>
      </c>
      <c r="O261" t="s">
        <v>92</v>
      </c>
      <c r="P261">
        <v>1.27</v>
      </c>
      <c r="Q261">
        <v>1.91</v>
      </c>
      <c r="T261">
        <v>0.47</v>
      </c>
      <c r="U261">
        <v>0.38</v>
      </c>
      <c r="X261" t="s">
        <v>109</v>
      </c>
      <c r="AD261">
        <v>4.1500000000000004</v>
      </c>
      <c r="AE261">
        <v>2</v>
      </c>
      <c r="AF261" t="s">
        <v>94</v>
      </c>
      <c r="AG261">
        <v>176.04166670000001</v>
      </c>
      <c r="AH261">
        <v>176.04166670000001</v>
      </c>
      <c r="AI261">
        <v>2251</v>
      </c>
      <c r="AM261">
        <v>13.2</v>
      </c>
      <c r="AN261">
        <v>22.292100000000001</v>
      </c>
      <c r="AO261">
        <v>1.41</v>
      </c>
      <c r="AP261">
        <v>5</v>
      </c>
      <c r="AQ261">
        <v>10</v>
      </c>
      <c r="AR261">
        <v>50</v>
      </c>
      <c r="AS261">
        <v>40</v>
      </c>
      <c r="AT261">
        <v>4.5</v>
      </c>
      <c r="AU261">
        <v>5.27</v>
      </c>
      <c r="AV261">
        <v>60.816666669999996</v>
      </c>
      <c r="AW261">
        <v>16.5</v>
      </c>
      <c r="AX261" t="s">
        <v>206</v>
      </c>
      <c r="AY261" t="s">
        <v>207</v>
      </c>
      <c r="BA261">
        <v>900</v>
      </c>
      <c r="BE261" t="s">
        <v>140</v>
      </c>
      <c r="BF261">
        <v>4.0999999049999998</v>
      </c>
      <c r="BG261">
        <v>640</v>
      </c>
      <c r="BH261">
        <v>93</v>
      </c>
      <c r="BI261">
        <v>7</v>
      </c>
      <c r="BJ261">
        <v>5</v>
      </c>
      <c r="BK261">
        <v>4.0999999049999998</v>
      </c>
      <c r="BL261">
        <v>640</v>
      </c>
      <c r="BN261">
        <v>4.0999999049999998</v>
      </c>
      <c r="BO261">
        <v>64</v>
      </c>
      <c r="BP261">
        <v>29</v>
      </c>
      <c r="BQ261">
        <v>8010</v>
      </c>
      <c r="BR261">
        <v>1.675145857</v>
      </c>
      <c r="BS261" t="s">
        <v>115</v>
      </c>
      <c r="CB261" t="s">
        <v>117</v>
      </c>
      <c r="CC261" t="s">
        <v>115</v>
      </c>
      <c r="CD261" t="s">
        <v>115</v>
      </c>
      <c r="CE261">
        <v>0.1</v>
      </c>
      <c r="CF261">
        <v>5</v>
      </c>
      <c r="CG261">
        <v>2.5499999999999998</v>
      </c>
      <c r="CH261">
        <v>3.285474E-3</v>
      </c>
      <c r="CI261">
        <v>0.12356724400000001</v>
      </c>
      <c r="CJ261">
        <v>6.3426359000000002E-2</v>
      </c>
    </row>
    <row r="262" spans="1:88" x14ac:dyDescent="0.25">
      <c r="A262" t="s">
        <v>250</v>
      </c>
      <c r="B262" t="s">
        <v>251</v>
      </c>
      <c r="C262">
        <f>VLOOKUP(B262,lat_long!$A$2:$C$37,2,FALSE)</f>
        <v>60.816666669999996</v>
      </c>
      <c r="D262">
        <f>VLOOKUP(B262,lat_long!$A$2:$C$37,3,FALSE)</f>
        <v>16.5</v>
      </c>
      <c r="E262" t="s">
        <v>88</v>
      </c>
      <c r="G262" t="b">
        <v>0</v>
      </c>
      <c r="H262" t="s">
        <v>115</v>
      </c>
      <c r="K262" t="s">
        <v>116</v>
      </c>
      <c r="L262" t="s">
        <v>174</v>
      </c>
      <c r="M262" t="s">
        <v>107</v>
      </c>
      <c r="N262" t="s">
        <v>108</v>
      </c>
      <c r="O262" t="s">
        <v>92</v>
      </c>
      <c r="P262">
        <v>2.89</v>
      </c>
      <c r="Q262">
        <v>1.91</v>
      </c>
      <c r="T262">
        <v>0.61</v>
      </c>
      <c r="U262">
        <v>0.22</v>
      </c>
      <c r="X262" t="s">
        <v>109</v>
      </c>
      <c r="AD262">
        <v>4.1500000000000004</v>
      </c>
      <c r="AE262">
        <v>8</v>
      </c>
      <c r="AF262" t="s">
        <v>94</v>
      </c>
      <c r="AG262">
        <v>176.04166670000001</v>
      </c>
      <c r="AH262">
        <v>176.04166670000001</v>
      </c>
      <c r="AI262">
        <v>2251</v>
      </c>
      <c r="AM262">
        <v>13.2</v>
      </c>
      <c r="AN262">
        <v>22.292100000000001</v>
      </c>
      <c r="AO262">
        <v>1.41</v>
      </c>
      <c r="AP262">
        <v>5</v>
      </c>
      <c r="AQ262">
        <v>10</v>
      </c>
      <c r="AR262">
        <v>50</v>
      </c>
      <c r="AS262">
        <v>40</v>
      </c>
      <c r="AT262">
        <v>4.5</v>
      </c>
      <c r="AU262">
        <v>5.27</v>
      </c>
      <c r="AV262">
        <v>60.816666669999996</v>
      </c>
      <c r="AW262">
        <v>16.5</v>
      </c>
      <c r="AX262" t="s">
        <v>206</v>
      </c>
      <c r="AY262" t="s">
        <v>207</v>
      </c>
      <c r="BA262">
        <v>900</v>
      </c>
      <c r="BE262" t="s">
        <v>140</v>
      </c>
      <c r="BF262">
        <v>4.0999999049999998</v>
      </c>
      <c r="BG262">
        <v>640</v>
      </c>
      <c r="BH262">
        <v>93</v>
      </c>
      <c r="BI262">
        <v>7</v>
      </c>
      <c r="BJ262">
        <v>5</v>
      </c>
      <c r="BK262">
        <v>4.0999999049999998</v>
      </c>
      <c r="BL262">
        <v>640</v>
      </c>
      <c r="BN262">
        <v>4.0999999049999998</v>
      </c>
      <c r="BO262">
        <v>64</v>
      </c>
      <c r="BP262">
        <v>29</v>
      </c>
      <c r="BQ262">
        <v>8010</v>
      </c>
      <c r="BR262">
        <v>1.675145857</v>
      </c>
      <c r="BS262" t="s">
        <v>115</v>
      </c>
      <c r="CB262" t="s">
        <v>117</v>
      </c>
      <c r="CC262" t="s">
        <v>115</v>
      </c>
      <c r="CD262" t="s">
        <v>115</v>
      </c>
      <c r="CE262">
        <v>0.1</v>
      </c>
      <c r="CF262">
        <v>5</v>
      </c>
      <c r="CG262">
        <v>2.5499999999999998</v>
      </c>
      <c r="CH262">
        <v>3.285474E-3</v>
      </c>
      <c r="CI262">
        <v>0.12356724400000001</v>
      </c>
      <c r="CJ262">
        <v>6.3426359000000002E-2</v>
      </c>
    </row>
    <row r="263" spans="1:88" x14ac:dyDescent="0.25">
      <c r="A263" t="s">
        <v>250</v>
      </c>
      <c r="B263" t="s">
        <v>251</v>
      </c>
      <c r="C263">
        <f>VLOOKUP(B263,lat_long!$A$2:$C$37,2,FALSE)</f>
        <v>60.816666669999996</v>
      </c>
      <c r="D263">
        <f>VLOOKUP(B263,lat_long!$A$2:$C$37,3,FALSE)</f>
        <v>16.5</v>
      </c>
      <c r="E263" t="s">
        <v>136</v>
      </c>
      <c r="F263" t="s">
        <v>166</v>
      </c>
      <c r="G263" t="b">
        <v>0</v>
      </c>
      <c r="H263" t="s">
        <v>115</v>
      </c>
      <c r="K263" t="s">
        <v>116</v>
      </c>
      <c r="L263" t="s">
        <v>174</v>
      </c>
      <c r="M263" t="s">
        <v>107</v>
      </c>
      <c r="N263" t="s">
        <v>108</v>
      </c>
      <c r="O263" t="s">
        <v>92</v>
      </c>
      <c r="P263">
        <v>3.13</v>
      </c>
      <c r="Q263">
        <v>1.98</v>
      </c>
      <c r="AD263">
        <v>4.1500000000000004</v>
      </c>
      <c r="AE263">
        <v>0</v>
      </c>
      <c r="AF263" t="s">
        <v>125</v>
      </c>
      <c r="AG263">
        <v>176.04166670000001</v>
      </c>
      <c r="AH263">
        <v>176.04166670000001</v>
      </c>
      <c r="AI263">
        <v>2251</v>
      </c>
      <c r="AM263">
        <v>13.2</v>
      </c>
      <c r="AN263">
        <v>22.292100000000001</v>
      </c>
      <c r="AO263">
        <v>1.41</v>
      </c>
      <c r="AP263">
        <v>5</v>
      </c>
      <c r="AQ263">
        <v>10</v>
      </c>
      <c r="AR263">
        <v>50</v>
      </c>
      <c r="AS263">
        <v>40</v>
      </c>
      <c r="AT263">
        <v>4.5</v>
      </c>
      <c r="AU263">
        <v>5.27</v>
      </c>
      <c r="AV263">
        <v>60.816666669999996</v>
      </c>
      <c r="AW263">
        <v>16.5</v>
      </c>
      <c r="AX263" t="s">
        <v>206</v>
      </c>
      <c r="AY263" t="s">
        <v>207</v>
      </c>
      <c r="BA263">
        <v>900</v>
      </c>
      <c r="BE263" t="s">
        <v>140</v>
      </c>
      <c r="BF263">
        <v>4.0999999049999998</v>
      </c>
      <c r="BG263">
        <v>640</v>
      </c>
      <c r="BH263">
        <v>93</v>
      </c>
      <c r="BI263">
        <v>7</v>
      </c>
      <c r="BJ263">
        <v>5</v>
      </c>
      <c r="BK263">
        <v>4.0999999049999998</v>
      </c>
      <c r="BL263">
        <v>640</v>
      </c>
      <c r="BN263">
        <v>4.0999999049999998</v>
      </c>
      <c r="BO263">
        <v>64</v>
      </c>
      <c r="BP263">
        <v>29</v>
      </c>
      <c r="BQ263">
        <v>8010</v>
      </c>
      <c r="BR263">
        <v>1.675145857</v>
      </c>
      <c r="BS263" t="s">
        <v>115</v>
      </c>
      <c r="CB263" t="s">
        <v>117</v>
      </c>
      <c r="CC263" t="s">
        <v>115</v>
      </c>
      <c r="CD263" t="s">
        <v>115</v>
      </c>
      <c r="CE263">
        <v>0.1</v>
      </c>
      <c r="CF263">
        <v>5</v>
      </c>
      <c r="CG263">
        <v>2.5499999999999998</v>
      </c>
      <c r="CH263">
        <v>3.285474E-3</v>
      </c>
      <c r="CI263">
        <v>0.12356724400000001</v>
      </c>
      <c r="CJ263">
        <v>6.3426359000000002E-2</v>
      </c>
    </row>
    <row r="264" spans="1:88" x14ac:dyDescent="0.25">
      <c r="A264" t="s">
        <v>250</v>
      </c>
      <c r="B264" t="s">
        <v>251</v>
      </c>
      <c r="C264">
        <f>VLOOKUP(B264,lat_long!$A$2:$C$37,2,FALSE)</f>
        <v>60.816666669999996</v>
      </c>
      <c r="D264">
        <f>VLOOKUP(B264,lat_long!$A$2:$C$37,3,FALSE)</f>
        <v>16.5</v>
      </c>
      <c r="E264" t="s">
        <v>136</v>
      </c>
      <c r="F264" t="s">
        <v>166</v>
      </c>
      <c r="G264" t="b">
        <v>0</v>
      </c>
      <c r="H264" t="s">
        <v>115</v>
      </c>
      <c r="K264" t="s">
        <v>116</v>
      </c>
      <c r="L264" t="s">
        <v>174</v>
      </c>
      <c r="M264" t="s">
        <v>107</v>
      </c>
      <c r="N264" t="s">
        <v>108</v>
      </c>
      <c r="O264" t="s">
        <v>92</v>
      </c>
      <c r="P264">
        <v>3.35</v>
      </c>
      <c r="Q264">
        <v>2.46</v>
      </c>
      <c r="AD264">
        <v>4.1500000000000004</v>
      </c>
      <c r="AE264">
        <v>2</v>
      </c>
      <c r="AF264" t="s">
        <v>94</v>
      </c>
      <c r="AG264">
        <v>176.04166670000001</v>
      </c>
      <c r="AH264">
        <v>176.04166670000001</v>
      </c>
      <c r="AI264">
        <v>2251</v>
      </c>
      <c r="AM264">
        <v>13.2</v>
      </c>
      <c r="AN264">
        <v>22.292100000000001</v>
      </c>
      <c r="AO264">
        <v>1.41</v>
      </c>
      <c r="AP264">
        <v>5</v>
      </c>
      <c r="AQ264">
        <v>10</v>
      </c>
      <c r="AR264">
        <v>50</v>
      </c>
      <c r="AS264">
        <v>40</v>
      </c>
      <c r="AT264">
        <v>4.5</v>
      </c>
      <c r="AU264">
        <v>5.27</v>
      </c>
      <c r="AV264">
        <v>60.816666669999996</v>
      </c>
      <c r="AW264">
        <v>16.5</v>
      </c>
      <c r="AX264" t="s">
        <v>206</v>
      </c>
      <c r="AY264" t="s">
        <v>207</v>
      </c>
      <c r="BA264">
        <v>900</v>
      </c>
      <c r="BE264" t="s">
        <v>140</v>
      </c>
      <c r="BF264">
        <v>4.0999999049999998</v>
      </c>
      <c r="BG264">
        <v>640</v>
      </c>
      <c r="BH264">
        <v>93</v>
      </c>
      <c r="BI264">
        <v>7</v>
      </c>
      <c r="BJ264">
        <v>5</v>
      </c>
      <c r="BK264">
        <v>4.0999999049999998</v>
      </c>
      <c r="BL264">
        <v>640</v>
      </c>
      <c r="BN264">
        <v>4.0999999049999998</v>
      </c>
      <c r="BO264">
        <v>64</v>
      </c>
      <c r="BP264">
        <v>29</v>
      </c>
      <c r="BQ264">
        <v>8010</v>
      </c>
      <c r="BR264">
        <v>1.675145857</v>
      </c>
      <c r="BS264" t="s">
        <v>115</v>
      </c>
      <c r="CB264" t="s">
        <v>117</v>
      </c>
      <c r="CC264" t="s">
        <v>115</v>
      </c>
      <c r="CD264" t="s">
        <v>115</v>
      </c>
      <c r="CE264">
        <v>0.1</v>
      </c>
      <c r="CF264">
        <v>5</v>
      </c>
      <c r="CG264">
        <v>2.5499999999999998</v>
      </c>
      <c r="CH264">
        <v>3.285474E-3</v>
      </c>
      <c r="CI264">
        <v>0.12356724400000001</v>
      </c>
      <c r="CJ264">
        <v>6.3426359000000002E-2</v>
      </c>
    </row>
    <row r="265" spans="1:88" x14ac:dyDescent="0.25">
      <c r="A265" t="s">
        <v>250</v>
      </c>
      <c r="B265" t="s">
        <v>251</v>
      </c>
      <c r="C265">
        <f>VLOOKUP(B265,lat_long!$A$2:$C$37,2,FALSE)</f>
        <v>60.816666669999996</v>
      </c>
      <c r="D265">
        <f>VLOOKUP(B265,lat_long!$A$2:$C$37,3,FALSE)</f>
        <v>16.5</v>
      </c>
      <c r="E265" t="s">
        <v>136</v>
      </c>
      <c r="F265" t="s">
        <v>166</v>
      </c>
      <c r="G265" t="b">
        <v>0</v>
      </c>
      <c r="H265" t="s">
        <v>115</v>
      </c>
      <c r="K265" t="s">
        <v>116</v>
      </c>
      <c r="L265" t="s">
        <v>174</v>
      </c>
      <c r="M265" t="s">
        <v>107</v>
      </c>
      <c r="N265" t="s">
        <v>108</v>
      </c>
      <c r="O265" t="s">
        <v>92</v>
      </c>
      <c r="P265">
        <v>2.94</v>
      </c>
      <c r="Q265">
        <v>2.66</v>
      </c>
      <c r="AD265">
        <v>4.1500000000000004</v>
      </c>
      <c r="AE265">
        <v>8</v>
      </c>
      <c r="AF265" t="s">
        <v>94</v>
      </c>
      <c r="AG265">
        <v>176.04166670000001</v>
      </c>
      <c r="AH265">
        <v>176.04166670000001</v>
      </c>
      <c r="AI265">
        <v>2251</v>
      </c>
      <c r="AM265">
        <v>13.2</v>
      </c>
      <c r="AN265">
        <v>22.292100000000001</v>
      </c>
      <c r="AO265">
        <v>1.41</v>
      </c>
      <c r="AP265">
        <v>5</v>
      </c>
      <c r="AQ265">
        <v>10</v>
      </c>
      <c r="AR265">
        <v>50</v>
      </c>
      <c r="AS265">
        <v>40</v>
      </c>
      <c r="AT265">
        <v>4.5</v>
      </c>
      <c r="AU265">
        <v>5.27</v>
      </c>
      <c r="AV265">
        <v>60.816666669999996</v>
      </c>
      <c r="AW265">
        <v>16.5</v>
      </c>
      <c r="AX265" t="s">
        <v>206</v>
      </c>
      <c r="AY265" t="s">
        <v>207</v>
      </c>
      <c r="BA265">
        <v>900</v>
      </c>
      <c r="BE265" t="s">
        <v>140</v>
      </c>
      <c r="BF265">
        <v>4.0999999049999998</v>
      </c>
      <c r="BG265">
        <v>640</v>
      </c>
      <c r="BH265">
        <v>93</v>
      </c>
      <c r="BI265">
        <v>7</v>
      </c>
      <c r="BJ265">
        <v>5</v>
      </c>
      <c r="BK265">
        <v>4.0999999049999998</v>
      </c>
      <c r="BL265">
        <v>640</v>
      </c>
      <c r="BN265">
        <v>4.0999999049999998</v>
      </c>
      <c r="BO265">
        <v>64</v>
      </c>
      <c r="BP265">
        <v>29</v>
      </c>
      <c r="BQ265">
        <v>8010</v>
      </c>
      <c r="BR265">
        <v>1.675145857</v>
      </c>
      <c r="BS265" t="s">
        <v>115</v>
      </c>
      <c r="CB265" t="s">
        <v>117</v>
      </c>
      <c r="CC265" t="s">
        <v>115</v>
      </c>
      <c r="CD265" t="s">
        <v>115</v>
      </c>
      <c r="CE265">
        <v>0.1</v>
      </c>
      <c r="CF265">
        <v>5</v>
      </c>
      <c r="CG265">
        <v>2.5499999999999998</v>
      </c>
      <c r="CH265">
        <v>3.285474E-3</v>
      </c>
      <c r="CI265">
        <v>0.12356724400000001</v>
      </c>
      <c r="CJ265">
        <v>6.3426359000000002E-2</v>
      </c>
    </row>
    <row r="266" spans="1:88" x14ac:dyDescent="0.25">
      <c r="A266" t="s">
        <v>250</v>
      </c>
      <c r="B266" t="s">
        <v>251</v>
      </c>
      <c r="C266">
        <f>VLOOKUP(B266,lat_long!$A$2:$C$37,2,FALSE)</f>
        <v>60.816666669999996</v>
      </c>
      <c r="D266">
        <f>VLOOKUP(B266,lat_long!$A$2:$C$37,3,FALSE)</f>
        <v>16.5</v>
      </c>
      <c r="E266" t="s">
        <v>136</v>
      </c>
      <c r="F266" t="s">
        <v>137</v>
      </c>
      <c r="G266" t="b">
        <v>0</v>
      </c>
      <c r="H266" t="s">
        <v>115</v>
      </c>
      <c r="K266" t="s">
        <v>116</v>
      </c>
      <c r="L266" t="s">
        <v>174</v>
      </c>
      <c r="M266" t="s">
        <v>107</v>
      </c>
      <c r="N266" t="s">
        <v>108</v>
      </c>
      <c r="O266" t="s">
        <v>92</v>
      </c>
      <c r="P266">
        <v>15</v>
      </c>
      <c r="Q266">
        <v>12</v>
      </c>
      <c r="AD266">
        <v>4.1500000000000004</v>
      </c>
      <c r="AE266">
        <v>0</v>
      </c>
      <c r="AF266" t="s">
        <v>125</v>
      </c>
      <c r="AG266">
        <v>176.04166670000001</v>
      </c>
      <c r="AH266">
        <v>176.04166670000001</v>
      </c>
      <c r="AI266">
        <v>2251</v>
      </c>
      <c r="AM266">
        <v>13.2</v>
      </c>
      <c r="AN266">
        <v>22.292100000000001</v>
      </c>
      <c r="AO266">
        <v>1.41</v>
      </c>
      <c r="AP266">
        <v>5</v>
      </c>
      <c r="AQ266">
        <v>10</v>
      </c>
      <c r="AR266">
        <v>50</v>
      </c>
      <c r="AS266">
        <v>40</v>
      </c>
      <c r="AT266">
        <v>4.5</v>
      </c>
      <c r="AU266">
        <v>5.27</v>
      </c>
      <c r="AV266">
        <v>60.816666669999996</v>
      </c>
      <c r="AW266">
        <v>16.5</v>
      </c>
      <c r="AX266" t="s">
        <v>206</v>
      </c>
      <c r="AY266" t="s">
        <v>207</v>
      </c>
      <c r="BA266">
        <v>900</v>
      </c>
      <c r="BE266" t="s">
        <v>140</v>
      </c>
      <c r="BF266">
        <v>4.0999999049999998</v>
      </c>
      <c r="BG266">
        <v>640</v>
      </c>
      <c r="BH266">
        <v>93</v>
      </c>
      <c r="BI266">
        <v>7</v>
      </c>
      <c r="BJ266">
        <v>5</v>
      </c>
      <c r="BK266">
        <v>4.0999999049999998</v>
      </c>
      <c r="BL266">
        <v>640</v>
      </c>
      <c r="BN266">
        <v>4.0999999049999998</v>
      </c>
      <c r="BO266">
        <v>64</v>
      </c>
      <c r="BP266">
        <v>29</v>
      </c>
      <c r="BQ266">
        <v>8010</v>
      </c>
      <c r="BR266">
        <v>1.675145857</v>
      </c>
      <c r="BS266" t="s">
        <v>115</v>
      </c>
      <c r="CB266" t="s">
        <v>117</v>
      </c>
      <c r="CC266" t="s">
        <v>115</v>
      </c>
      <c r="CD266" t="s">
        <v>115</v>
      </c>
      <c r="CE266">
        <v>0.1</v>
      </c>
      <c r="CF266">
        <v>5</v>
      </c>
      <c r="CG266">
        <v>2.5499999999999998</v>
      </c>
      <c r="CH266">
        <v>3.285474E-3</v>
      </c>
      <c r="CI266">
        <v>0.12356724400000001</v>
      </c>
      <c r="CJ266">
        <v>6.3426359000000002E-2</v>
      </c>
    </row>
    <row r="267" spans="1:88" x14ac:dyDescent="0.25">
      <c r="A267" t="s">
        <v>250</v>
      </c>
      <c r="B267" t="s">
        <v>251</v>
      </c>
      <c r="C267">
        <f>VLOOKUP(B267,lat_long!$A$2:$C$37,2,FALSE)</f>
        <v>60.816666669999996</v>
      </c>
      <c r="D267">
        <f>VLOOKUP(B267,lat_long!$A$2:$C$37,3,FALSE)</f>
        <v>16.5</v>
      </c>
      <c r="E267" t="s">
        <v>136</v>
      </c>
      <c r="F267" t="s">
        <v>137</v>
      </c>
      <c r="G267" t="b">
        <v>0</v>
      </c>
      <c r="H267" t="s">
        <v>115</v>
      </c>
      <c r="K267" t="s">
        <v>116</v>
      </c>
      <c r="L267" t="s">
        <v>174</v>
      </c>
      <c r="M267" t="s">
        <v>107</v>
      </c>
      <c r="N267" t="s">
        <v>108</v>
      </c>
      <c r="O267" t="s">
        <v>92</v>
      </c>
      <c r="P267">
        <v>19</v>
      </c>
      <c r="Q267">
        <v>18</v>
      </c>
      <c r="AD267">
        <v>4.1500000000000004</v>
      </c>
      <c r="AE267">
        <v>2</v>
      </c>
      <c r="AF267" t="s">
        <v>94</v>
      </c>
      <c r="AG267">
        <v>176.04166670000001</v>
      </c>
      <c r="AH267">
        <v>176.04166670000001</v>
      </c>
      <c r="AI267">
        <v>2251</v>
      </c>
      <c r="AM267">
        <v>13.2</v>
      </c>
      <c r="AN267">
        <v>22.292100000000001</v>
      </c>
      <c r="AO267">
        <v>1.41</v>
      </c>
      <c r="AP267">
        <v>5</v>
      </c>
      <c r="AQ267">
        <v>10</v>
      </c>
      <c r="AR267">
        <v>50</v>
      </c>
      <c r="AS267">
        <v>40</v>
      </c>
      <c r="AT267">
        <v>4.5</v>
      </c>
      <c r="AU267">
        <v>5.27</v>
      </c>
      <c r="AV267">
        <v>60.816666669999996</v>
      </c>
      <c r="AW267">
        <v>16.5</v>
      </c>
      <c r="AX267" t="s">
        <v>206</v>
      </c>
      <c r="AY267" t="s">
        <v>207</v>
      </c>
      <c r="BA267">
        <v>900</v>
      </c>
      <c r="BE267" t="s">
        <v>140</v>
      </c>
      <c r="BF267">
        <v>4.0999999049999998</v>
      </c>
      <c r="BG267">
        <v>640</v>
      </c>
      <c r="BH267">
        <v>93</v>
      </c>
      <c r="BI267">
        <v>7</v>
      </c>
      <c r="BJ267">
        <v>5</v>
      </c>
      <c r="BK267">
        <v>4.0999999049999998</v>
      </c>
      <c r="BL267">
        <v>640</v>
      </c>
      <c r="BN267">
        <v>4.0999999049999998</v>
      </c>
      <c r="BO267">
        <v>64</v>
      </c>
      <c r="BP267">
        <v>29</v>
      </c>
      <c r="BQ267">
        <v>8010</v>
      </c>
      <c r="BR267">
        <v>1.675145857</v>
      </c>
      <c r="BS267" t="s">
        <v>115</v>
      </c>
      <c r="CB267" t="s">
        <v>117</v>
      </c>
      <c r="CC267" t="s">
        <v>115</v>
      </c>
      <c r="CD267" t="s">
        <v>115</v>
      </c>
      <c r="CE267">
        <v>0.1</v>
      </c>
      <c r="CF267">
        <v>5</v>
      </c>
      <c r="CG267">
        <v>2.5499999999999998</v>
      </c>
      <c r="CH267">
        <v>3.285474E-3</v>
      </c>
      <c r="CI267">
        <v>0.12356724400000001</v>
      </c>
      <c r="CJ267">
        <v>6.3426359000000002E-2</v>
      </c>
    </row>
    <row r="268" spans="1:88" x14ac:dyDescent="0.25">
      <c r="A268" t="s">
        <v>250</v>
      </c>
      <c r="B268" t="s">
        <v>251</v>
      </c>
      <c r="C268">
        <f>VLOOKUP(B268,lat_long!$A$2:$C$37,2,FALSE)</f>
        <v>60.816666669999996</v>
      </c>
      <c r="D268">
        <f>VLOOKUP(B268,lat_long!$A$2:$C$37,3,FALSE)</f>
        <v>16.5</v>
      </c>
      <c r="E268" t="s">
        <v>136</v>
      </c>
      <c r="F268" t="s">
        <v>137</v>
      </c>
      <c r="G268" t="b">
        <v>0</v>
      </c>
      <c r="H268" t="s">
        <v>115</v>
      </c>
      <c r="K268" t="s">
        <v>116</v>
      </c>
      <c r="L268" t="s">
        <v>174</v>
      </c>
      <c r="M268" t="s">
        <v>107</v>
      </c>
      <c r="N268" t="s">
        <v>108</v>
      </c>
      <c r="O268" t="s">
        <v>92</v>
      </c>
      <c r="P268">
        <v>17</v>
      </c>
      <c r="Q268">
        <v>19</v>
      </c>
      <c r="AD268">
        <v>4.1500000000000004</v>
      </c>
      <c r="AE268">
        <v>8</v>
      </c>
      <c r="AF268" t="s">
        <v>94</v>
      </c>
      <c r="AG268">
        <v>176.04166670000001</v>
      </c>
      <c r="AH268">
        <v>176.04166670000001</v>
      </c>
      <c r="AI268">
        <v>2251</v>
      </c>
      <c r="AM268">
        <v>13.2</v>
      </c>
      <c r="AN268">
        <v>22.292100000000001</v>
      </c>
      <c r="AO268">
        <v>1.41</v>
      </c>
      <c r="AP268">
        <v>5</v>
      </c>
      <c r="AQ268">
        <v>10</v>
      </c>
      <c r="AR268">
        <v>50</v>
      </c>
      <c r="AS268">
        <v>40</v>
      </c>
      <c r="AT268">
        <v>4.5</v>
      </c>
      <c r="AU268">
        <v>5.27</v>
      </c>
      <c r="AV268">
        <v>60.816666669999996</v>
      </c>
      <c r="AW268">
        <v>16.5</v>
      </c>
      <c r="AX268" t="s">
        <v>206</v>
      </c>
      <c r="AY268" t="s">
        <v>207</v>
      </c>
      <c r="BA268">
        <v>900</v>
      </c>
      <c r="BE268" t="s">
        <v>140</v>
      </c>
      <c r="BF268">
        <v>4.0999999049999998</v>
      </c>
      <c r="BG268">
        <v>640</v>
      </c>
      <c r="BH268">
        <v>93</v>
      </c>
      <c r="BI268">
        <v>7</v>
      </c>
      <c r="BJ268">
        <v>5</v>
      </c>
      <c r="BK268">
        <v>4.0999999049999998</v>
      </c>
      <c r="BL268">
        <v>640</v>
      </c>
      <c r="BN268">
        <v>4.0999999049999998</v>
      </c>
      <c r="BO268">
        <v>64</v>
      </c>
      <c r="BP268">
        <v>29</v>
      </c>
      <c r="BQ268">
        <v>8010</v>
      </c>
      <c r="BR268">
        <v>1.675145857</v>
      </c>
      <c r="BS268" t="s">
        <v>115</v>
      </c>
      <c r="CB268" t="s">
        <v>117</v>
      </c>
      <c r="CC268" t="s">
        <v>115</v>
      </c>
      <c r="CD268" t="s">
        <v>115</v>
      </c>
      <c r="CE268">
        <v>0.1</v>
      </c>
      <c r="CF268">
        <v>5</v>
      </c>
      <c r="CG268">
        <v>2.5499999999999998</v>
      </c>
      <c r="CH268">
        <v>3.285474E-3</v>
      </c>
      <c r="CI268">
        <v>0.12356724400000001</v>
      </c>
      <c r="CJ268">
        <v>6.3426359000000002E-2</v>
      </c>
    </row>
    <row r="269" spans="1:88" x14ac:dyDescent="0.25">
      <c r="A269" t="s">
        <v>252</v>
      </c>
      <c r="B269" t="s">
        <v>253</v>
      </c>
      <c r="C269">
        <f>VLOOKUP(B269,lat_long!$A$2:$C$37,2,FALSE)</f>
        <v>42.4</v>
      </c>
      <c r="D269">
        <f>VLOOKUP(B269,lat_long!$A$2:$C$37,3,FALSE)</f>
        <v>128.1</v>
      </c>
      <c r="E269" t="s">
        <v>136</v>
      </c>
      <c r="F269" t="s">
        <v>211</v>
      </c>
      <c r="G269" t="b">
        <v>0</v>
      </c>
      <c r="H269" t="s">
        <v>115</v>
      </c>
      <c r="K269" t="s">
        <v>254</v>
      </c>
      <c r="N269" t="s">
        <v>108</v>
      </c>
      <c r="O269" t="s">
        <v>92</v>
      </c>
      <c r="P269">
        <v>0.11</v>
      </c>
      <c r="Q269">
        <v>0.08</v>
      </c>
      <c r="T269">
        <v>0.02</v>
      </c>
      <c r="X269" t="s">
        <v>109</v>
      </c>
      <c r="AA269" t="b">
        <v>0</v>
      </c>
      <c r="AB269" t="s">
        <v>110</v>
      </c>
      <c r="AD269">
        <v>19.600000000000001</v>
      </c>
      <c r="AE269">
        <v>10</v>
      </c>
      <c r="AF269" t="s">
        <v>94</v>
      </c>
      <c r="AG269">
        <v>130</v>
      </c>
      <c r="AH269">
        <v>130</v>
      </c>
      <c r="AI269">
        <v>1065</v>
      </c>
      <c r="AK269">
        <v>17.59615385</v>
      </c>
      <c r="AL269">
        <v>209.27601809999999</v>
      </c>
      <c r="AM269">
        <v>65.3</v>
      </c>
      <c r="AN269">
        <v>6.3360000000000003</v>
      </c>
      <c r="AO269">
        <v>1.28</v>
      </c>
      <c r="AP269">
        <v>1</v>
      </c>
      <c r="AQ269">
        <v>22</v>
      </c>
      <c r="AR269">
        <v>39</v>
      </c>
      <c r="AS269">
        <v>39</v>
      </c>
      <c r="AT269">
        <v>6.6</v>
      </c>
      <c r="AU269">
        <v>1.65</v>
      </c>
      <c r="AV269">
        <v>42.4</v>
      </c>
      <c r="AW269">
        <v>128.1</v>
      </c>
      <c r="AX269" t="s">
        <v>111</v>
      </c>
      <c r="AY269" t="s">
        <v>207</v>
      </c>
      <c r="AZ269" t="b">
        <v>0</v>
      </c>
      <c r="BA269">
        <v>2500</v>
      </c>
      <c r="BB269">
        <v>700</v>
      </c>
      <c r="BC269">
        <v>3.5</v>
      </c>
      <c r="BD269">
        <v>5.8</v>
      </c>
      <c r="BE269" t="s">
        <v>129</v>
      </c>
      <c r="BF269">
        <v>2.5</v>
      </c>
      <c r="BG269">
        <v>687</v>
      </c>
      <c r="BH269">
        <v>32.5</v>
      </c>
      <c r="BI269">
        <v>33.5</v>
      </c>
      <c r="BJ269">
        <v>33.5</v>
      </c>
      <c r="BK269">
        <v>3.5</v>
      </c>
      <c r="BL269">
        <v>700</v>
      </c>
      <c r="BN269">
        <v>2.5</v>
      </c>
      <c r="BO269">
        <v>68.7</v>
      </c>
      <c r="BP269">
        <v>92</v>
      </c>
      <c r="BQ269">
        <v>12754</v>
      </c>
      <c r="BR269">
        <v>0.78278452899999995</v>
      </c>
      <c r="BS269" t="s">
        <v>115</v>
      </c>
      <c r="CB269" t="s">
        <v>117</v>
      </c>
      <c r="CC269" t="s">
        <v>115</v>
      </c>
      <c r="CD269" t="s">
        <v>115</v>
      </c>
      <c r="CE269">
        <v>0.1</v>
      </c>
      <c r="CF269">
        <v>5</v>
      </c>
      <c r="CG269">
        <v>2.5499999999999998</v>
      </c>
      <c r="CH269">
        <v>3.285474E-3</v>
      </c>
      <c r="CI269">
        <v>0.12356724400000001</v>
      </c>
      <c r="CJ269">
        <v>6.3426359000000002E-2</v>
      </c>
    </row>
    <row r="270" spans="1:88" x14ac:dyDescent="0.25">
      <c r="A270" t="s">
        <v>252</v>
      </c>
      <c r="B270" t="s">
        <v>253</v>
      </c>
      <c r="C270">
        <f>VLOOKUP(B270,lat_long!$A$2:$C$37,2,FALSE)</f>
        <v>42.4</v>
      </c>
      <c r="D270">
        <f>VLOOKUP(B270,lat_long!$A$2:$C$37,3,FALSE)</f>
        <v>128.1</v>
      </c>
      <c r="E270" t="s">
        <v>136</v>
      </c>
      <c r="F270" t="s">
        <v>166</v>
      </c>
      <c r="G270" t="b">
        <v>0</v>
      </c>
      <c r="H270" t="s">
        <v>115</v>
      </c>
      <c r="K270" t="s">
        <v>254</v>
      </c>
      <c r="N270" t="s">
        <v>108</v>
      </c>
      <c r="O270" t="s">
        <v>92</v>
      </c>
      <c r="P270">
        <v>2.61</v>
      </c>
      <c r="Q270">
        <v>2.5499999999999998</v>
      </c>
      <c r="T270">
        <v>0.02</v>
      </c>
      <c r="U270">
        <v>0.05</v>
      </c>
      <c r="X270" t="s">
        <v>109</v>
      </c>
      <c r="AA270" t="b">
        <v>0</v>
      </c>
      <c r="AB270" t="s">
        <v>110</v>
      </c>
      <c r="AD270">
        <v>19.600000000000001</v>
      </c>
      <c r="AE270">
        <v>10</v>
      </c>
      <c r="AF270" t="s">
        <v>94</v>
      </c>
      <c r="AG270">
        <v>130</v>
      </c>
      <c r="AH270">
        <v>130</v>
      </c>
      <c r="AI270">
        <v>1065</v>
      </c>
      <c r="AK270">
        <v>17.59615385</v>
      </c>
      <c r="AL270">
        <v>209.27601809999999</v>
      </c>
      <c r="AM270">
        <v>65.3</v>
      </c>
      <c r="AN270">
        <v>6.3360000000000003</v>
      </c>
      <c r="AO270">
        <v>1.28</v>
      </c>
      <c r="AP270">
        <v>1</v>
      </c>
      <c r="AQ270">
        <v>22</v>
      </c>
      <c r="AR270">
        <v>39</v>
      </c>
      <c r="AS270">
        <v>39</v>
      </c>
      <c r="AT270">
        <v>6.6</v>
      </c>
      <c r="AU270">
        <v>1.65</v>
      </c>
      <c r="AV270">
        <v>42.4</v>
      </c>
      <c r="AW270">
        <v>128.1</v>
      </c>
      <c r="AX270" t="s">
        <v>111</v>
      </c>
      <c r="AY270" t="s">
        <v>207</v>
      </c>
      <c r="AZ270" t="b">
        <v>0</v>
      </c>
      <c r="BA270">
        <v>2500</v>
      </c>
      <c r="BB270">
        <v>700</v>
      </c>
      <c r="BC270">
        <v>3.5</v>
      </c>
      <c r="BD270">
        <v>5.8</v>
      </c>
      <c r="BE270" t="s">
        <v>129</v>
      </c>
      <c r="BF270">
        <v>2.5</v>
      </c>
      <c r="BG270">
        <v>687</v>
      </c>
      <c r="BH270">
        <v>32.5</v>
      </c>
      <c r="BI270">
        <v>33.5</v>
      </c>
      <c r="BJ270">
        <v>33.5</v>
      </c>
      <c r="BK270">
        <v>3.5</v>
      </c>
      <c r="BL270">
        <v>700</v>
      </c>
      <c r="BN270">
        <v>2.5</v>
      </c>
      <c r="BO270">
        <v>68.7</v>
      </c>
      <c r="BP270">
        <v>92</v>
      </c>
      <c r="BQ270">
        <v>12754</v>
      </c>
      <c r="BR270">
        <v>0.78278452899999995</v>
      </c>
      <c r="BS270" t="s">
        <v>115</v>
      </c>
      <c r="CB270" t="s">
        <v>117</v>
      </c>
      <c r="CC270" t="s">
        <v>115</v>
      </c>
      <c r="CD270" t="s">
        <v>115</v>
      </c>
      <c r="CE270">
        <v>0.1</v>
      </c>
      <c r="CF270">
        <v>5</v>
      </c>
      <c r="CG270">
        <v>2.5499999999999998</v>
      </c>
      <c r="CH270">
        <v>3.285474E-3</v>
      </c>
      <c r="CI270">
        <v>0.12356724400000001</v>
      </c>
      <c r="CJ270">
        <v>6.3426359000000002E-2</v>
      </c>
    </row>
    <row r="271" spans="1:88" x14ac:dyDescent="0.25">
      <c r="A271" t="s">
        <v>252</v>
      </c>
      <c r="B271" t="s">
        <v>253</v>
      </c>
      <c r="C271">
        <f>VLOOKUP(B271,lat_long!$A$2:$C$37,2,FALSE)</f>
        <v>42.4</v>
      </c>
      <c r="D271">
        <f>VLOOKUP(B271,lat_long!$A$2:$C$37,3,FALSE)</f>
        <v>128.1</v>
      </c>
      <c r="E271" t="s">
        <v>88</v>
      </c>
      <c r="G271" t="b">
        <v>0</v>
      </c>
      <c r="H271" t="s">
        <v>115</v>
      </c>
      <c r="K271" t="s">
        <v>254</v>
      </c>
      <c r="N271" t="s">
        <v>108</v>
      </c>
      <c r="O271" t="s">
        <v>92</v>
      </c>
      <c r="P271">
        <v>2802.2151899999999</v>
      </c>
      <c r="Q271">
        <v>2602.848101</v>
      </c>
      <c r="T271">
        <v>155.06329109999999</v>
      </c>
      <c r="U271">
        <v>55.379746840000003</v>
      </c>
      <c r="X271" t="s">
        <v>109</v>
      </c>
      <c r="AD271">
        <v>19.600000000000001</v>
      </c>
      <c r="AE271">
        <v>10</v>
      </c>
      <c r="AF271" t="s">
        <v>94</v>
      </c>
      <c r="AG271">
        <v>130</v>
      </c>
      <c r="AH271">
        <v>130</v>
      </c>
      <c r="AI271">
        <v>1065</v>
      </c>
      <c r="AK271">
        <v>17.59615385</v>
      </c>
      <c r="AL271">
        <v>209.27601809999999</v>
      </c>
      <c r="AM271">
        <v>65.3</v>
      </c>
      <c r="AN271">
        <v>6.3360000000000003</v>
      </c>
      <c r="AO271">
        <v>1.28</v>
      </c>
      <c r="AP271">
        <v>1</v>
      </c>
      <c r="AQ271">
        <v>22</v>
      </c>
      <c r="AR271">
        <v>39</v>
      </c>
      <c r="AS271">
        <v>39</v>
      </c>
      <c r="AT271">
        <v>6.6</v>
      </c>
      <c r="AU271">
        <v>1.65</v>
      </c>
      <c r="AV271">
        <v>42.4</v>
      </c>
      <c r="AW271">
        <v>128.1</v>
      </c>
      <c r="AX271" t="s">
        <v>111</v>
      </c>
      <c r="AY271" t="s">
        <v>207</v>
      </c>
      <c r="AZ271" t="b">
        <v>0</v>
      </c>
      <c r="BA271">
        <v>2500</v>
      </c>
      <c r="BB271">
        <v>700</v>
      </c>
      <c r="BC271">
        <v>3.5</v>
      </c>
      <c r="BD271">
        <v>5.8</v>
      </c>
      <c r="BE271" t="s">
        <v>129</v>
      </c>
      <c r="BF271">
        <v>2.5</v>
      </c>
      <c r="BG271">
        <v>687</v>
      </c>
      <c r="BH271">
        <v>32.5</v>
      </c>
      <c r="BI271">
        <v>33.5</v>
      </c>
      <c r="BJ271">
        <v>33.5</v>
      </c>
      <c r="BK271">
        <v>3.5</v>
      </c>
      <c r="BL271">
        <v>700</v>
      </c>
      <c r="BN271">
        <v>2.5</v>
      </c>
      <c r="BO271">
        <v>68.7</v>
      </c>
      <c r="BP271">
        <v>92</v>
      </c>
      <c r="BQ271">
        <v>12754</v>
      </c>
      <c r="BR271">
        <v>0.78278452899999995</v>
      </c>
      <c r="BS271" t="s">
        <v>115</v>
      </c>
      <c r="CB271" t="s">
        <v>117</v>
      </c>
      <c r="CC271" t="s">
        <v>115</v>
      </c>
      <c r="CD271" t="s">
        <v>115</v>
      </c>
      <c r="CE271">
        <v>0.1</v>
      </c>
      <c r="CF271">
        <v>5</v>
      </c>
      <c r="CG271">
        <v>2.5499999999999998</v>
      </c>
      <c r="CH271">
        <v>3.285474E-3</v>
      </c>
      <c r="CI271">
        <v>0.12356724400000001</v>
      </c>
      <c r="CJ271">
        <v>6.3426359000000002E-2</v>
      </c>
    </row>
    <row r="272" spans="1:88" x14ac:dyDescent="0.25">
      <c r="A272" t="s">
        <v>255</v>
      </c>
      <c r="B272" t="s">
        <v>256</v>
      </c>
      <c r="C272">
        <f>VLOOKUP(B272,lat_long!$A$2:$C$37,2,FALSE)</f>
        <v>21.45</v>
      </c>
      <c r="D272">
        <f>VLOOKUP(B272,lat_long!$A$2:$C$37,3,FALSE)</f>
        <v>110.9</v>
      </c>
      <c r="E272" t="s">
        <v>88</v>
      </c>
      <c r="G272" t="b">
        <v>0</v>
      </c>
      <c r="H272" t="s">
        <v>115</v>
      </c>
      <c r="K272" t="s">
        <v>254</v>
      </c>
      <c r="L272" t="s">
        <v>201</v>
      </c>
      <c r="M272" t="s">
        <v>170</v>
      </c>
      <c r="N272" t="s">
        <v>108</v>
      </c>
      <c r="O272" t="s">
        <v>92</v>
      </c>
      <c r="P272">
        <v>710</v>
      </c>
      <c r="Q272">
        <v>911</v>
      </c>
      <c r="T272">
        <v>71</v>
      </c>
      <c r="U272">
        <v>70</v>
      </c>
      <c r="X272" t="s">
        <v>109</v>
      </c>
      <c r="Y272">
        <v>4</v>
      </c>
      <c r="Z272">
        <v>4</v>
      </c>
      <c r="AA272" t="b">
        <v>1</v>
      </c>
      <c r="AB272" t="s">
        <v>225</v>
      </c>
      <c r="AC272" s="1">
        <v>8.3000000000000004E-2</v>
      </c>
      <c r="AD272">
        <v>19.600000000000001</v>
      </c>
      <c r="AE272">
        <v>10</v>
      </c>
      <c r="AF272" t="s">
        <v>94</v>
      </c>
      <c r="AG272">
        <v>125</v>
      </c>
      <c r="AH272">
        <v>125</v>
      </c>
      <c r="AI272">
        <v>2190</v>
      </c>
      <c r="AM272">
        <v>283</v>
      </c>
      <c r="AN272">
        <v>4.7736000000000001</v>
      </c>
      <c r="AO272">
        <v>1.36</v>
      </c>
      <c r="AP272">
        <v>1</v>
      </c>
      <c r="AQ272">
        <v>27</v>
      </c>
      <c r="AR272">
        <v>60</v>
      </c>
      <c r="AS272">
        <v>13</v>
      </c>
      <c r="AT272">
        <v>4.7</v>
      </c>
      <c r="AU272">
        <v>1.17</v>
      </c>
      <c r="AV272">
        <v>21.45</v>
      </c>
      <c r="AW272">
        <v>110.9</v>
      </c>
      <c r="AX272" t="s">
        <v>95</v>
      </c>
      <c r="AY272" t="s">
        <v>128</v>
      </c>
      <c r="AZ272" t="b">
        <v>0</v>
      </c>
      <c r="BA272">
        <v>144</v>
      </c>
      <c r="BB272">
        <v>1550</v>
      </c>
      <c r="BC272">
        <v>23</v>
      </c>
      <c r="BD272">
        <v>4.0999999999999996</v>
      </c>
      <c r="BE272" t="s">
        <v>233</v>
      </c>
      <c r="BF272">
        <v>23.200000760000002</v>
      </c>
      <c r="BG272">
        <v>1679</v>
      </c>
      <c r="BH272">
        <v>37.5</v>
      </c>
      <c r="BI272">
        <v>39</v>
      </c>
      <c r="BJ272">
        <v>17</v>
      </c>
      <c r="BK272">
        <v>23</v>
      </c>
      <c r="BL272">
        <v>1550</v>
      </c>
      <c r="BN272">
        <v>23.200000760000002</v>
      </c>
      <c r="BO272">
        <v>167.9</v>
      </c>
      <c r="BP272">
        <v>73</v>
      </c>
      <c r="BQ272">
        <v>4659</v>
      </c>
      <c r="BR272">
        <v>1.447849639</v>
      </c>
      <c r="BS272" t="s">
        <v>115</v>
      </c>
      <c r="CB272" t="s">
        <v>117</v>
      </c>
      <c r="CC272" t="s">
        <v>115</v>
      </c>
      <c r="CD272" t="s">
        <v>115</v>
      </c>
      <c r="CE272">
        <v>0.1</v>
      </c>
      <c r="CF272">
        <v>5</v>
      </c>
      <c r="CG272">
        <v>2.5499999999999998</v>
      </c>
      <c r="CH272">
        <v>3.285474E-3</v>
      </c>
      <c r="CI272">
        <v>0.12356724400000001</v>
      </c>
      <c r="CJ272">
        <v>6.3426359000000002E-2</v>
      </c>
    </row>
    <row r="273" spans="1:88" x14ac:dyDescent="0.25">
      <c r="A273" t="s">
        <v>257</v>
      </c>
      <c r="B273" t="s">
        <v>258</v>
      </c>
      <c r="C273">
        <f>VLOOKUP(B273,lat_long!$A$2:$C$37,2,FALSE)</f>
        <v>50.516666669999999</v>
      </c>
      <c r="D273">
        <f>VLOOKUP(B273,lat_long!$A$2:$C$37,3,FALSE)</f>
        <v>9.2833333329999999</v>
      </c>
      <c r="E273" t="s">
        <v>88</v>
      </c>
      <c r="G273" t="b">
        <v>0</v>
      </c>
      <c r="H273" t="s">
        <v>115</v>
      </c>
      <c r="K273" t="s">
        <v>259</v>
      </c>
      <c r="L273" t="s">
        <v>174</v>
      </c>
      <c r="M273" t="s">
        <v>107</v>
      </c>
      <c r="N273" t="s">
        <v>91</v>
      </c>
      <c r="O273" t="s">
        <v>92</v>
      </c>
      <c r="P273">
        <v>197.51037339999999</v>
      </c>
      <c r="Q273">
        <v>307.8838174</v>
      </c>
      <c r="T273">
        <v>98.755186719999998</v>
      </c>
      <c r="U273">
        <v>98.755186719999998</v>
      </c>
      <c r="X273" t="s">
        <v>109</v>
      </c>
      <c r="Y273">
        <v>5</v>
      </c>
      <c r="Z273">
        <v>5</v>
      </c>
      <c r="AA273" t="b">
        <v>0</v>
      </c>
      <c r="AB273" t="s">
        <v>110</v>
      </c>
      <c r="AE273">
        <v>0</v>
      </c>
      <c r="AF273" t="s">
        <v>125</v>
      </c>
      <c r="AG273">
        <v>40</v>
      </c>
      <c r="AH273">
        <v>40</v>
      </c>
      <c r="AI273">
        <v>49</v>
      </c>
      <c r="AN273">
        <v>4.1100000000000003</v>
      </c>
      <c r="AO273">
        <v>1.37</v>
      </c>
      <c r="AP273">
        <v>5</v>
      </c>
      <c r="AQ273">
        <v>22</v>
      </c>
      <c r="AR273">
        <v>42</v>
      </c>
      <c r="AS273">
        <v>36</v>
      </c>
      <c r="AT273">
        <v>6.6</v>
      </c>
      <c r="AU273">
        <v>1</v>
      </c>
      <c r="AV273">
        <v>50.516666669999999</v>
      </c>
      <c r="AW273">
        <v>9.2833333329999999</v>
      </c>
      <c r="AX273" t="s">
        <v>111</v>
      </c>
      <c r="AY273" t="s">
        <v>207</v>
      </c>
      <c r="AZ273" t="b">
        <v>1</v>
      </c>
      <c r="BA273">
        <v>2.1875</v>
      </c>
      <c r="BB273">
        <v>988</v>
      </c>
      <c r="BC273">
        <v>5.4</v>
      </c>
      <c r="BF273">
        <v>7</v>
      </c>
      <c r="BG273">
        <v>918</v>
      </c>
      <c r="BK273">
        <v>5.4</v>
      </c>
      <c r="BL273">
        <v>988</v>
      </c>
      <c r="BN273">
        <v>7</v>
      </c>
      <c r="BO273">
        <v>91.8</v>
      </c>
      <c r="BP273">
        <v>12</v>
      </c>
      <c r="BQ273">
        <v>6347</v>
      </c>
      <c r="BR273">
        <v>1.49598283</v>
      </c>
      <c r="BS273" t="s">
        <v>115</v>
      </c>
      <c r="CB273" t="s">
        <v>117</v>
      </c>
      <c r="CC273" t="s">
        <v>115</v>
      </c>
      <c r="CD273" t="s">
        <v>115</v>
      </c>
      <c r="CE273">
        <v>0.1</v>
      </c>
      <c r="CF273">
        <v>5</v>
      </c>
      <c r="CG273">
        <v>2.5499999999999998</v>
      </c>
      <c r="CH273">
        <v>3.285474E-3</v>
      </c>
      <c r="CI273">
        <v>0.12356724400000001</v>
      </c>
      <c r="CJ273">
        <v>6.3426359000000002E-2</v>
      </c>
    </row>
    <row r="274" spans="1:88" x14ac:dyDescent="0.25">
      <c r="A274" t="s">
        <v>257</v>
      </c>
      <c r="B274" t="s">
        <v>258</v>
      </c>
      <c r="C274">
        <f>VLOOKUP(B274,lat_long!$A$2:$C$37,2,FALSE)</f>
        <v>50.516666669999999</v>
      </c>
      <c r="D274">
        <f>VLOOKUP(B274,lat_long!$A$2:$C$37,3,FALSE)</f>
        <v>9.2833333329999999</v>
      </c>
      <c r="E274" t="s">
        <v>88</v>
      </c>
      <c r="G274" t="b">
        <v>0</v>
      </c>
      <c r="H274" t="s">
        <v>115</v>
      </c>
      <c r="K274" t="s">
        <v>259</v>
      </c>
      <c r="L274" t="s">
        <v>210</v>
      </c>
      <c r="M274" t="s">
        <v>107</v>
      </c>
      <c r="N274" t="s">
        <v>91</v>
      </c>
      <c r="O274" t="s">
        <v>92</v>
      </c>
      <c r="P274">
        <v>104.5643154</v>
      </c>
      <c r="Q274">
        <v>458.92116179999999</v>
      </c>
      <c r="T274">
        <v>92.946058089999994</v>
      </c>
      <c r="U274">
        <v>98.755186719999998</v>
      </c>
      <c r="X274" t="s">
        <v>109</v>
      </c>
      <c r="Y274">
        <v>5</v>
      </c>
      <c r="Z274">
        <v>5</v>
      </c>
      <c r="AA274" t="b">
        <v>0</v>
      </c>
      <c r="AB274" t="s">
        <v>110</v>
      </c>
      <c r="AE274">
        <v>0</v>
      </c>
      <c r="AF274" t="s">
        <v>125</v>
      </c>
      <c r="AG274">
        <v>40</v>
      </c>
      <c r="AH274">
        <v>40</v>
      </c>
      <c r="AI274">
        <v>98</v>
      </c>
      <c r="AN274">
        <v>4.1100000000000003</v>
      </c>
      <c r="AO274">
        <v>1.37</v>
      </c>
      <c r="AP274">
        <v>5</v>
      </c>
      <c r="AQ274">
        <v>22</v>
      </c>
      <c r="AR274">
        <v>42</v>
      </c>
      <c r="AS274">
        <v>36</v>
      </c>
      <c r="AT274">
        <v>6.6</v>
      </c>
      <c r="AU274">
        <v>1</v>
      </c>
      <c r="AV274">
        <v>50.516666669999999</v>
      </c>
      <c r="AW274">
        <v>9.2833333329999999</v>
      </c>
      <c r="AX274" t="s">
        <v>111</v>
      </c>
      <c r="AY274" t="s">
        <v>207</v>
      </c>
      <c r="AZ274" t="b">
        <v>1</v>
      </c>
      <c r="BA274">
        <v>2.1875</v>
      </c>
      <c r="BB274">
        <v>988</v>
      </c>
      <c r="BC274">
        <v>5.4</v>
      </c>
      <c r="BF274">
        <v>7</v>
      </c>
      <c r="BG274">
        <v>918</v>
      </c>
      <c r="BK274">
        <v>5.4</v>
      </c>
      <c r="BL274">
        <v>988</v>
      </c>
      <c r="BN274">
        <v>7</v>
      </c>
      <c r="BO274">
        <v>91.8</v>
      </c>
      <c r="BP274">
        <v>12</v>
      </c>
      <c r="BQ274">
        <v>6347</v>
      </c>
      <c r="BR274">
        <v>1.49598283</v>
      </c>
      <c r="BS274" t="s">
        <v>115</v>
      </c>
      <c r="CB274" t="s">
        <v>117</v>
      </c>
      <c r="CC274" t="s">
        <v>115</v>
      </c>
      <c r="CD274" t="s">
        <v>115</v>
      </c>
      <c r="CE274">
        <v>0.1</v>
      </c>
      <c r="CF274">
        <v>5</v>
      </c>
      <c r="CG274">
        <v>2.5499999999999998</v>
      </c>
      <c r="CH274">
        <v>3.285474E-3</v>
      </c>
      <c r="CI274">
        <v>0.12356724400000001</v>
      </c>
      <c r="CJ274">
        <v>6.3426359000000002E-2</v>
      </c>
    </row>
    <row r="275" spans="1:88" x14ac:dyDescent="0.25">
      <c r="A275" t="s">
        <v>257</v>
      </c>
      <c r="B275" t="s">
        <v>258</v>
      </c>
      <c r="C275">
        <f>VLOOKUP(B275,lat_long!$A$2:$C$37,2,FALSE)</f>
        <v>50.516666669999999</v>
      </c>
      <c r="D275">
        <f>VLOOKUP(B275,lat_long!$A$2:$C$37,3,FALSE)</f>
        <v>9.2833333329999999</v>
      </c>
      <c r="E275" t="s">
        <v>88</v>
      </c>
      <c r="G275" t="b">
        <v>0</v>
      </c>
      <c r="H275" t="s">
        <v>115</v>
      </c>
      <c r="K275" t="s">
        <v>259</v>
      </c>
      <c r="L275" t="s">
        <v>123</v>
      </c>
      <c r="M275" t="s">
        <v>124</v>
      </c>
      <c r="N275" t="s">
        <v>91</v>
      </c>
      <c r="O275" t="s">
        <v>92</v>
      </c>
      <c r="P275">
        <v>69.709543569999994</v>
      </c>
      <c r="Q275">
        <v>29.04564315</v>
      </c>
      <c r="T275">
        <v>92.946058089999994</v>
      </c>
      <c r="U275">
        <v>87.136929460000005</v>
      </c>
      <c r="X275" t="s">
        <v>109</v>
      </c>
      <c r="Y275">
        <v>5</v>
      </c>
      <c r="Z275">
        <v>5</v>
      </c>
      <c r="AA275" t="b">
        <v>0</v>
      </c>
      <c r="AB275" t="s">
        <v>110</v>
      </c>
      <c r="AE275">
        <v>0</v>
      </c>
      <c r="AF275" t="s">
        <v>125</v>
      </c>
      <c r="AG275">
        <v>40</v>
      </c>
      <c r="AH275">
        <v>40</v>
      </c>
      <c r="AI275">
        <v>126</v>
      </c>
      <c r="AN275">
        <v>4.1100000000000003</v>
      </c>
      <c r="AO275">
        <v>1.37</v>
      </c>
      <c r="AP275">
        <v>5</v>
      </c>
      <c r="AQ275">
        <v>22</v>
      </c>
      <c r="AR275">
        <v>42</v>
      </c>
      <c r="AS275">
        <v>36</v>
      </c>
      <c r="AT275">
        <v>6.6</v>
      </c>
      <c r="AU275">
        <v>1</v>
      </c>
      <c r="AV275">
        <v>50.516666669999999</v>
      </c>
      <c r="AW275">
        <v>9.2833333329999999</v>
      </c>
      <c r="AX275" t="s">
        <v>111</v>
      </c>
      <c r="AY275" t="s">
        <v>207</v>
      </c>
      <c r="AZ275" t="b">
        <v>1</v>
      </c>
      <c r="BA275">
        <v>2.1875</v>
      </c>
      <c r="BB275">
        <v>988</v>
      </c>
      <c r="BC275">
        <v>5.4</v>
      </c>
      <c r="BF275">
        <v>7</v>
      </c>
      <c r="BG275">
        <v>918</v>
      </c>
      <c r="BK275">
        <v>5.4</v>
      </c>
      <c r="BL275">
        <v>988</v>
      </c>
      <c r="BN275">
        <v>7</v>
      </c>
      <c r="BO275">
        <v>91.8</v>
      </c>
      <c r="BP275">
        <v>12</v>
      </c>
      <c r="BQ275">
        <v>6347</v>
      </c>
      <c r="BR275">
        <v>1.49598283</v>
      </c>
      <c r="BS275" t="s">
        <v>115</v>
      </c>
      <c r="CB275" t="s">
        <v>117</v>
      </c>
      <c r="CC275" t="s">
        <v>115</v>
      </c>
      <c r="CD275" t="s">
        <v>115</v>
      </c>
      <c r="CE275">
        <v>0.1</v>
      </c>
      <c r="CF275">
        <v>5</v>
      </c>
      <c r="CG275">
        <v>2.5499999999999998</v>
      </c>
      <c r="CH275">
        <v>3.285474E-3</v>
      </c>
      <c r="CI275">
        <v>0.12356724400000001</v>
      </c>
      <c r="CJ275">
        <v>6.3426359000000002E-2</v>
      </c>
    </row>
    <row r="276" spans="1:88" x14ac:dyDescent="0.25">
      <c r="A276" t="s">
        <v>260</v>
      </c>
      <c r="B276" t="s">
        <v>261</v>
      </c>
      <c r="C276">
        <f>VLOOKUP(B276,lat_long!$A$2:$C$37,2,FALSE)</f>
        <v>40.433333330000004</v>
      </c>
      <c r="D276">
        <f>VLOOKUP(B276,lat_long!$A$2:$C$37,3,FALSE)</f>
        <v>23.56666667</v>
      </c>
      <c r="E276" t="s">
        <v>88</v>
      </c>
      <c r="G276" t="b">
        <v>0</v>
      </c>
      <c r="H276" t="s">
        <v>131</v>
      </c>
      <c r="J276" t="s">
        <v>150</v>
      </c>
      <c r="K276" t="s">
        <v>232</v>
      </c>
      <c r="L276" t="s">
        <v>160</v>
      </c>
      <c r="M276" t="s">
        <v>124</v>
      </c>
      <c r="N276" t="s">
        <v>91</v>
      </c>
      <c r="O276" t="s">
        <v>92</v>
      </c>
      <c r="P276">
        <v>468</v>
      </c>
      <c r="Q276">
        <v>974</v>
      </c>
      <c r="T276">
        <v>326</v>
      </c>
      <c r="U276">
        <v>772</v>
      </c>
      <c r="X276" t="s">
        <v>93</v>
      </c>
      <c r="Y276">
        <v>7</v>
      </c>
      <c r="Z276">
        <v>7</v>
      </c>
      <c r="AA276" t="b">
        <v>0</v>
      </c>
      <c r="AB276" t="s">
        <v>110</v>
      </c>
      <c r="AD276">
        <v>50.27</v>
      </c>
      <c r="AE276" t="s">
        <v>161</v>
      </c>
      <c r="AF276" t="s">
        <v>94</v>
      </c>
      <c r="AG276">
        <v>100</v>
      </c>
      <c r="AH276">
        <v>100</v>
      </c>
      <c r="AI276">
        <v>120</v>
      </c>
      <c r="AM276">
        <v>34.6</v>
      </c>
      <c r="AN276">
        <v>5.6550000000000002</v>
      </c>
      <c r="AO276">
        <v>1.3</v>
      </c>
      <c r="AP276">
        <v>5</v>
      </c>
      <c r="AQ276">
        <v>20</v>
      </c>
      <c r="AR276">
        <v>42</v>
      </c>
      <c r="AS276">
        <v>38</v>
      </c>
      <c r="AT276">
        <v>5.0999999999999996</v>
      </c>
      <c r="AU276">
        <v>1.45</v>
      </c>
      <c r="AV276">
        <v>40.433333330000004</v>
      </c>
      <c r="AW276">
        <v>23.56666667</v>
      </c>
      <c r="AX276" t="s">
        <v>111</v>
      </c>
      <c r="AY276" t="s">
        <v>207</v>
      </c>
      <c r="AZ276" t="b">
        <v>0</v>
      </c>
      <c r="BA276">
        <v>2.1875</v>
      </c>
      <c r="BB276">
        <v>745.3</v>
      </c>
      <c r="BC276">
        <v>10.9</v>
      </c>
      <c r="BD276">
        <v>5.5</v>
      </c>
      <c r="BE276" t="s">
        <v>168</v>
      </c>
      <c r="BF276">
        <v>12</v>
      </c>
      <c r="BG276">
        <v>541</v>
      </c>
      <c r="BH276">
        <v>10</v>
      </c>
      <c r="BI276">
        <v>50</v>
      </c>
      <c r="BJ276">
        <v>50</v>
      </c>
      <c r="BK276">
        <v>10.9</v>
      </c>
      <c r="BL276">
        <v>745.3</v>
      </c>
      <c r="BM276" t="s">
        <v>150</v>
      </c>
      <c r="BN276">
        <v>12</v>
      </c>
      <c r="BO276">
        <v>54.1</v>
      </c>
      <c r="BP276">
        <v>30</v>
      </c>
      <c r="BQ276">
        <v>6897</v>
      </c>
      <c r="BR276">
        <v>0.62983162500000001</v>
      </c>
      <c r="BS276" t="s">
        <v>97</v>
      </c>
      <c r="BT276" t="s">
        <v>133</v>
      </c>
      <c r="BU276" t="s">
        <v>131</v>
      </c>
      <c r="CB276" t="s">
        <v>100</v>
      </c>
      <c r="CC276" t="s">
        <v>131</v>
      </c>
      <c r="CD276" t="s">
        <v>131</v>
      </c>
      <c r="CE276">
        <v>0.5</v>
      </c>
      <c r="CF276">
        <v>7</v>
      </c>
      <c r="CG276">
        <v>3.75</v>
      </c>
      <c r="CH276">
        <v>0.14737927300000001</v>
      </c>
      <c r="CI276">
        <v>1.9828912359999999</v>
      </c>
      <c r="CJ276">
        <v>1.0651352540000001</v>
      </c>
    </row>
    <row r="277" spans="1:88" x14ac:dyDescent="0.25">
      <c r="A277" t="s">
        <v>260</v>
      </c>
      <c r="B277" t="s">
        <v>261</v>
      </c>
      <c r="C277">
        <f>VLOOKUP(B277,lat_long!$A$2:$C$37,2,FALSE)</f>
        <v>40.433333330000004</v>
      </c>
      <c r="D277">
        <f>VLOOKUP(B277,lat_long!$A$2:$C$37,3,FALSE)</f>
        <v>23.56666667</v>
      </c>
      <c r="E277" t="s">
        <v>136</v>
      </c>
      <c r="F277" t="s">
        <v>166</v>
      </c>
      <c r="G277" t="b">
        <v>0</v>
      </c>
      <c r="H277" t="s">
        <v>131</v>
      </c>
      <c r="J277" t="s">
        <v>150</v>
      </c>
      <c r="K277" t="s">
        <v>232</v>
      </c>
      <c r="L277" t="s">
        <v>160</v>
      </c>
      <c r="M277" t="s">
        <v>124</v>
      </c>
      <c r="N277" t="s">
        <v>91</v>
      </c>
      <c r="O277" t="s">
        <v>92</v>
      </c>
      <c r="P277">
        <v>1.22</v>
      </c>
      <c r="Q277">
        <v>1.42</v>
      </c>
      <c r="Y277">
        <v>7</v>
      </c>
      <c r="Z277">
        <v>7</v>
      </c>
      <c r="AD277">
        <v>50.27</v>
      </c>
      <c r="AE277" t="s">
        <v>161</v>
      </c>
      <c r="AF277" t="s">
        <v>94</v>
      </c>
      <c r="AG277">
        <v>100</v>
      </c>
      <c r="AH277">
        <v>100</v>
      </c>
      <c r="AI277">
        <v>120</v>
      </c>
      <c r="AM277">
        <v>34.6</v>
      </c>
      <c r="AN277">
        <v>5.6550000000000002</v>
      </c>
      <c r="AO277">
        <v>1.3</v>
      </c>
      <c r="AP277">
        <v>5</v>
      </c>
      <c r="AQ277">
        <v>20</v>
      </c>
      <c r="AR277">
        <v>42</v>
      </c>
      <c r="AS277">
        <v>38</v>
      </c>
      <c r="AT277">
        <v>5.0999999999999996</v>
      </c>
      <c r="AU277">
        <v>1.45</v>
      </c>
      <c r="AV277">
        <v>40.433333330000004</v>
      </c>
      <c r="AW277">
        <v>23.56666667</v>
      </c>
      <c r="AX277" t="s">
        <v>111</v>
      </c>
      <c r="AY277" t="s">
        <v>207</v>
      </c>
      <c r="AZ277" t="b">
        <v>0</v>
      </c>
      <c r="BA277">
        <v>2.1875</v>
      </c>
      <c r="BB277">
        <v>745.3</v>
      </c>
      <c r="BC277">
        <v>10.9</v>
      </c>
      <c r="BD277">
        <v>5.5</v>
      </c>
      <c r="BE277" t="s">
        <v>168</v>
      </c>
      <c r="BF277">
        <v>12</v>
      </c>
      <c r="BG277">
        <v>541</v>
      </c>
      <c r="BH277">
        <v>10</v>
      </c>
      <c r="BI277">
        <v>50</v>
      </c>
      <c r="BJ277">
        <v>50</v>
      </c>
      <c r="BK277">
        <v>10.9</v>
      </c>
      <c r="BL277">
        <v>745.3</v>
      </c>
      <c r="BM277" t="s">
        <v>150</v>
      </c>
      <c r="BN277">
        <v>12</v>
      </c>
      <c r="BO277">
        <v>54.1</v>
      </c>
      <c r="BP277">
        <v>30</v>
      </c>
      <c r="BQ277">
        <v>6897</v>
      </c>
      <c r="BR277">
        <v>0.62983162500000001</v>
      </c>
      <c r="BS277" t="s">
        <v>97</v>
      </c>
      <c r="BT277" t="s">
        <v>133</v>
      </c>
      <c r="BU277" t="s">
        <v>131</v>
      </c>
      <c r="CB277" t="s">
        <v>100</v>
      </c>
      <c r="CC277" t="s">
        <v>131</v>
      </c>
      <c r="CD277" t="s">
        <v>131</v>
      </c>
      <c r="CE277">
        <v>0.5</v>
      </c>
      <c r="CF277">
        <v>7</v>
      </c>
      <c r="CG277">
        <v>3.75</v>
      </c>
      <c r="CH277">
        <v>0.14737927300000001</v>
      </c>
      <c r="CI277">
        <v>1.9828912359999999</v>
      </c>
      <c r="CJ277">
        <v>1.0651352540000001</v>
      </c>
    </row>
    <row r="278" spans="1:88" x14ac:dyDescent="0.25">
      <c r="A278" t="s">
        <v>260</v>
      </c>
      <c r="B278" t="s">
        <v>261</v>
      </c>
      <c r="C278">
        <f>VLOOKUP(B278,lat_long!$A$2:$C$37,2,FALSE)</f>
        <v>40.433333330000004</v>
      </c>
      <c r="D278">
        <f>VLOOKUP(B278,lat_long!$A$2:$C$37,3,FALSE)</f>
        <v>23.56666667</v>
      </c>
      <c r="E278" t="s">
        <v>136</v>
      </c>
      <c r="F278" t="s">
        <v>211</v>
      </c>
      <c r="G278" t="b">
        <v>0</v>
      </c>
      <c r="H278" t="s">
        <v>131</v>
      </c>
      <c r="J278" t="s">
        <v>150</v>
      </c>
      <c r="K278" t="s">
        <v>232</v>
      </c>
      <c r="L278" t="s">
        <v>160</v>
      </c>
      <c r="M278" t="s">
        <v>124</v>
      </c>
      <c r="N278" t="s">
        <v>91</v>
      </c>
      <c r="O278" t="s">
        <v>92</v>
      </c>
      <c r="P278">
        <v>0.78</v>
      </c>
      <c r="Q278">
        <v>1.19</v>
      </c>
      <c r="Y278">
        <v>7</v>
      </c>
      <c r="Z278">
        <v>7</v>
      </c>
      <c r="AD278">
        <v>50.27</v>
      </c>
      <c r="AE278" t="s">
        <v>161</v>
      </c>
      <c r="AF278" t="s">
        <v>94</v>
      </c>
      <c r="AG278">
        <v>100</v>
      </c>
      <c r="AH278">
        <v>100</v>
      </c>
      <c r="AI278">
        <v>120</v>
      </c>
      <c r="AM278">
        <v>34.6</v>
      </c>
      <c r="AN278">
        <v>5.6550000000000002</v>
      </c>
      <c r="AO278">
        <v>1.3</v>
      </c>
      <c r="AP278">
        <v>5</v>
      </c>
      <c r="AQ278">
        <v>20</v>
      </c>
      <c r="AR278">
        <v>42</v>
      </c>
      <c r="AS278">
        <v>38</v>
      </c>
      <c r="AT278">
        <v>5.0999999999999996</v>
      </c>
      <c r="AU278">
        <v>1.45</v>
      </c>
      <c r="AV278">
        <v>40.433333330000004</v>
      </c>
      <c r="AW278">
        <v>23.56666667</v>
      </c>
      <c r="AX278" t="s">
        <v>111</v>
      </c>
      <c r="AY278" t="s">
        <v>207</v>
      </c>
      <c r="AZ278" t="b">
        <v>0</v>
      </c>
      <c r="BA278">
        <v>2.1875</v>
      </c>
      <c r="BB278">
        <v>745.3</v>
      </c>
      <c r="BC278">
        <v>10.9</v>
      </c>
      <c r="BD278">
        <v>5.5</v>
      </c>
      <c r="BE278" t="s">
        <v>168</v>
      </c>
      <c r="BF278">
        <v>12</v>
      </c>
      <c r="BG278">
        <v>541</v>
      </c>
      <c r="BH278">
        <v>10</v>
      </c>
      <c r="BI278">
        <v>50</v>
      </c>
      <c r="BJ278">
        <v>50</v>
      </c>
      <c r="BK278">
        <v>10.9</v>
      </c>
      <c r="BL278">
        <v>745.3</v>
      </c>
      <c r="BM278" t="s">
        <v>150</v>
      </c>
      <c r="BN278">
        <v>12</v>
      </c>
      <c r="BO278">
        <v>54.1</v>
      </c>
      <c r="BP278">
        <v>30</v>
      </c>
      <c r="BQ278">
        <v>6897</v>
      </c>
      <c r="BR278">
        <v>0.62983162500000001</v>
      </c>
      <c r="BS278" t="s">
        <v>97</v>
      </c>
      <c r="BT278" t="s">
        <v>133</v>
      </c>
      <c r="BU278" t="s">
        <v>131</v>
      </c>
      <c r="CB278" t="s">
        <v>100</v>
      </c>
      <c r="CC278" t="s">
        <v>131</v>
      </c>
      <c r="CD278" t="s">
        <v>131</v>
      </c>
      <c r="CE278">
        <v>0.5</v>
      </c>
      <c r="CF278">
        <v>7</v>
      </c>
      <c r="CG278">
        <v>3.75</v>
      </c>
      <c r="CH278">
        <v>0.14737927300000001</v>
      </c>
      <c r="CI278">
        <v>1.9828912359999999</v>
      </c>
      <c r="CJ278">
        <v>1.0651352540000001</v>
      </c>
    </row>
    <row r="279" spans="1:88" x14ac:dyDescent="0.25">
      <c r="A279" t="s">
        <v>260</v>
      </c>
      <c r="B279" t="s">
        <v>261</v>
      </c>
      <c r="C279">
        <f>VLOOKUP(B279,lat_long!$A$2:$C$37,2,FALSE)</f>
        <v>40.433333330000004</v>
      </c>
      <c r="D279">
        <f>VLOOKUP(B279,lat_long!$A$2:$C$37,3,FALSE)</f>
        <v>23.56666667</v>
      </c>
      <c r="E279" t="s">
        <v>88</v>
      </c>
      <c r="G279" t="b">
        <v>0</v>
      </c>
      <c r="H279" t="s">
        <v>118</v>
      </c>
      <c r="K279" t="s">
        <v>232</v>
      </c>
      <c r="L279" t="s">
        <v>160</v>
      </c>
      <c r="M279" t="s">
        <v>124</v>
      </c>
      <c r="N279" t="s">
        <v>91</v>
      </c>
      <c r="O279" t="s">
        <v>92</v>
      </c>
      <c r="P279">
        <v>674</v>
      </c>
      <c r="Q279">
        <v>1497</v>
      </c>
      <c r="T279">
        <v>349</v>
      </c>
      <c r="U279">
        <v>1273</v>
      </c>
      <c r="X279" t="s">
        <v>93</v>
      </c>
      <c r="Y279">
        <v>7</v>
      </c>
      <c r="Z279">
        <v>7</v>
      </c>
      <c r="AA279" t="b">
        <v>0</v>
      </c>
      <c r="AB279" t="s">
        <v>110</v>
      </c>
      <c r="AD279">
        <v>50.27</v>
      </c>
      <c r="AE279" t="s">
        <v>161</v>
      </c>
      <c r="AF279" t="s">
        <v>94</v>
      </c>
      <c r="AG279">
        <v>100</v>
      </c>
      <c r="AH279">
        <v>100</v>
      </c>
      <c r="AI279">
        <v>120</v>
      </c>
      <c r="AM279">
        <v>34.6</v>
      </c>
      <c r="AN279">
        <v>5.6550000000000002</v>
      </c>
      <c r="AO279">
        <v>1.3</v>
      </c>
      <c r="AP279">
        <v>5</v>
      </c>
      <c r="AQ279">
        <v>20</v>
      </c>
      <c r="AR279">
        <v>42</v>
      </c>
      <c r="AS279">
        <v>38</v>
      </c>
      <c r="AT279">
        <v>5.0999999999999996</v>
      </c>
      <c r="AU279">
        <v>1.45</v>
      </c>
      <c r="AV279">
        <v>40.433333330000004</v>
      </c>
      <c r="AW279">
        <v>23.56666667</v>
      </c>
      <c r="AX279" t="s">
        <v>111</v>
      </c>
      <c r="AY279" t="s">
        <v>207</v>
      </c>
      <c r="AZ279" t="b">
        <v>0</v>
      </c>
      <c r="BA279">
        <v>2.1875</v>
      </c>
      <c r="BB279">
        <v>745.3</v>
      </c>
      <c r="BC279">
        <v>10.9</v>
      </c>
      <c r="BD279">
        <v>5.5</v>
      </c>
      <c r="BE279" t="s">
        <v>168</v>
      </c>
      <c r="BF279">
        <v>12</v>
      </c>
      <c r="BG279">
        <v>541</v>
      </c>
      <c r="BH279">
        <v>10</v>
      </c>
      <c r="BI279">
        <v>50</v>
      </c>
      <c r="BJ279">
        <v>50</v>
      </c>
      <c r="BK279">
        <v>10.9</v>
      </c>
      <c r="BL279">
        <v>745.3</v>
      </c>
      <c r="BN279">
        <v>12</v>
      </c>
      <c r="BO279">
        <v>54.1</v>
      </c>
      <c r="BP279">
        <v>30</v>
      </c>
      <c r="BQ279">
        <v>6897</v>
      </c>
      <c r="BR279">
        <v>0.62983162500000001</v>
      </c>
      <c r="BS279" t="s">
        <v>97</v>
      </c>
      <c r="BT279" t="s">
        <v>113</v>
      </c>
      <c r="BU279" t="s">
        <v>119</v>
      </c>
      <c r="BV279" t="s">
        <v>120</v>
      </c>
      <c r="BW279" t="s">
        <v>118</v>
      </c>
      <c r="CB279" t="s">
        <v>100</v>
      </c>
      <c r="CC279" t="s">
        <v>118</v>
      </c>
      <c r="CD279" t="s">
        <v>119</v>
      </c>
      <c r="CE279">
        <v>0.2</v>
      </c>
      <c r="CF279">
        <v>1.8</v>
      </c>
      <c r="CG279">
        <v>1</v>
      </c>
      <c r="CH279">
        <v>9.7692065999999994E-2</v>
      </c>
      <c r="CI279">
        <v>2.1339668270000001</v>
      </c>
      <c r="CJ279">
        <v>1.115829446</v>
      </c>
    </row>
    <row r="280" spans="1:88" x14ac:dyDescent="0.25">
      <c r="A280" t="s">
        <v>260</v>
      </c>
      <c r="B280" t="s">
        <v>261</v>
      </c>
      <c r="C280">
        <f>VLOOKUP(B280,lat_long!$A$2:$C$37,2,FALSE)</f>
        <v>40.433333330000004</v>
      </c>
      <c r="D280">
        <f>VLOOKUP(B280,lat_long!$A$2:$C$37,3,FALSE)</f>
        <v>23.56666667</v>
      </c>
      <c r="E280" t="s">
        <v>136</v>
      </c>
      <c r="F280" t="s">
        <v>166</v>
      </c>
      <c r="G280" t="b">
        <v>0</v>
      </c>
      <c r="H280" t="s">
        <v>118</v>
      </c>
      <c r="K280" t="s">
        <v>232</v>
      </c>
      <c r="L280" t="s">
        <v>160</v>
      </c>
      <c r="M280" t="s">
        <v>124</v>
      </c>
      <c r="N280" t="s">
        <v>91</v>
      </c>
      <c r="O280" t="s">
        <v>92</v>
      </c>
      <c r="P280">
        <v>1.93</v>
      </c>
      <c r="Q280">
        <v>2.02</v>
      </c>
      <c r="Y280">
        <v>7</v>
      </c>
      <c r="Z280">
        <v>7</v>
      </c>
      <c r="AD280">
        <v>50.27</v>
      </c>
      <c r="AE280" t="s">
        <v>161</v>
      </c>
      <c r="AF280" t="s">
        <v>94</v>
      </c>
      <c r="AG280">
        <v>100</v>
      </c>
      <c r="AH280">
        <v>100</v>
      </c>
      <c r="AI280">
        <v>120</v>
      </c>
      <c r="AM280">
        <v>34.6</v>
      </c>
      <c r="AN280">
        <v>5.6550000000000002</v>
      </c>
      <c r="AO280">
        <v>1.3</v>
      </c>
      <c r="AP280">
        <v>5</v>
      </c>
      <c r="AQ280">
        <v>20</v>
      </c>
      <c r="AR280">
        <v>42</v>
      </c>
      <c r="AS280">
        <v>38</v>
      </c>
      <c r="AT280">
        <v>5.0999999999999996</v>
      </c>
      <c r="AU280">
        <v>1.45</v>
      </c>
      <c r="AV280">
        <v>40.433333330000004</v>
      </c>
      <c r="AW280">
        <v>23.56666667</v>
      </c>
      <c r="AX280" t="s">
        <v>111</v>
      </c>
      <c r="AY280" t="s">
        <v>207</v>
      </c>
      <c r="AZ280" t="b">
        <v>0</v>
      </c>
      <c r="BA280">
        <v>2.1875</v>
      </c>
      <c r="BB280">
        <v>745.3</v>
      </c>
      <c r="BC280">
        <v>10.9</v>
      </c>
      <c r="BD280">
        <v>5.5</v>
      </c>
      <c r="BE280" t="s">
        <v>168</v>
      </c>
      <c r="BF280">
        <v>12</v>
      </c>
      <c r="BG280">
        <v>541</v>
      </c>
      <c r="BH280">
        <v>10</v>
      </c>
      <c r="BI280">
        <v>50</v>
      </c>
      <c r="BJ280">
        <v>50</v>
      </c>
      <c r="BK280">
        <v>10.9</v>
      </c>
      <c r="BL280">
        <v>745.3</v>
      </c>
      <c r="BN280">
        <v>12</v>
      </c>
      <c r="BO280">
        <v>54.1</v>
      </c>
      <c r="BP280">
        <v>30</v>
      </c>
      <c r="BQ280">
        <v>6897</v>
      </c>
      <c r="BR280">
        <v>0.62983162500000001</v>
      </c>
      <c r="BS280" t="s">
        <v>97</v>
      </c>
      <c r="BT280" t="s">
        <v>113</v>
      </c>
      <c r="BU280" t="s">
        <v>119</v>
      </c>
      <c r="BV280" t="s">
        <v>120</v>
      </c>
      <c r="BW280" t="s">
        <v>118</v>
      </c>
      <c r="CB280" t="s">
        <v>100</v>
      </c>
      <c r="CC280" t="s">
        <v>118</v>
      </c>
      <c r="CD280" t="s">
        <v>119</v>
      </c>
      <c r="CE280">
        <v>0.2</v>
      </c>
      <c r="CF280">
        <v>1.8</v>
      </c>
      <c r="CG280">
        <v>1</v>
      </c>
      <c r="CH280">
        <v>9.7692065999999994E-2</v>
      </c>
      <c r="CI280">
        <v>2.1339668270000001</v>
      </c>
      <c r="CJ280">
        <v>1.115829446</v>
      </c>
    </row>
    <row r="281" spans="1:88" x14ac:dyDescent="0.25">
      <c r="A281" t="s">
        <v>260</v>
      </c>
      <c r="B281" t="s">
        <v>261</v>
      </c>
      <c r="C281">
        <f>VLOOKUP(B281,lat_long!$A$2:$C$37,2,FALSE)</f>
        <v>40.433333330000004</v>
      </c>
      <c r="D281">
        <f>VLOOKUP(B281,lat_long!$A$2:$C$37,3,FALSE)</f>
        <v>23.56666667</v>
      </c>
      <c r="E281" t="s">
        <v>136</v>
      </c>
      <c r="F281" t="s">
        <v>211</v>
      </c>
      <c r="G281" t="b">
        <v>0</v>
      </c>
      <c r="H281" t="s">
        <v>118</v>
      </c>
      <c r="K281" t="s">
        <v>232</v>
      </c>
      <c r="L281" t="s">
        <v>160</v>
      </c>
      <c r="M281" t="s">
        <v>124</v>
      </c>
      <c r="N281" t="s">
        <v>91</v>
      </c>
      <c r="O281" t="s">
        <v>92</v>
      </c>
      <c r="P281">
        <v>1.4</v>
      </c>
      <c r="Q281">
        <v>1.29</v>
      </c>
      <c r="Y281">
        <v>7</v>
      </c>
      <c r="Z281">
        <v>7</v>
      </c>
      <c r="AD281">
        <v>50.27</v>
      </c>
      <c r="AE281" t="s">
        <v>161</v>
      </c>
      <c r="AF281" t="s">
        <v>94</v>
      </c>
      <c r="AG281">
        <v>100</v>
      </c>
      <c r="AH281">
        <v>100</v>
      </c>
      <c r="AI281">
        <v>120</v>
      </c>
      <c r="AM281">
        <v>34.6</v>
      </c>
      <c r="AN281">
        <v>5.6550000000000002</v>
      </c>
      <c r="AO281">
        <v>1.3</v>
      </c>
      <c r="AP281">
        <v>5</v>
      </c>
      <c r="AQ281">
        <v>20</v>
      </c>
      <c r="AR281">
        <v>42</v>
      </c>
      <c r="AS281">
        <v>38</v>
      </c>
      <c r="AT281">
        <v>5.0999999999999996</v>
      </c>
      <c r="AU281">
        <v>1.45</v>
      </c>
      <c r="AV281">
        <v>40.433333330000004</v>
      </c>
      <c r="AW281">
        <v>23.56666667</v>
      </c>
      <c r="AX281" t="s">
        <v>111</v>
      </c>
      <c r="AY281" t="s">
        <v>207</v>
      </c>
      <c r="AZ281" t="b">
        <v>0</v>
      </c>
      <c r="BA281">
        <v>2.1875</v>
      </c>
      <c r="BB281">
        <v>745.3</v>
      </c>
      <c r="BC281">
        <v>10.9</v>
      </c>
      <c r="BD281">
        <v>5.5</v>
      </c>
      <c r="BE281" t="s">
        <v>168</v>
      </c>
      <c r="BF281">
        <v>12</v>
      </c>
      <c r="BG281">
        <v>541</v>
      </c>
      <c r="BH281">
        <v>10</v>
      </c>
      <c r="BI281">
        <v>50</v>
      </c>
      <c r="BJ281">
        <v>50</v>
      </c>
      <c r="BK281">
        <v>10.9</v>
      </c>
      <c r="BL281">
        <v>745.3</v>
      </c>
      <c r="BN281">
        <v>12</v>
      </c>
      <c r="BO281">
        <v>54.1</v>
      </c>
      <c r="BP281">
        <v>30</v>
      </c>
      <c r="BQ281">
        <v>6897</v>
      </c>
      <c r="BR281">
        <v>0.62983162500000001</v>
      </c>
      <c r="BS281" t="s">
        <v>97</v>
      </c>
      <c r="BT281" t="s">
        <v>113</v>
      </c>
      <c r="BU281" t="s">
        <v>119</v>
      </c>
      <c r="BV281" t="s">
        <v>120</v>
      </c>
      <c r="BW281" t="s">
        <v>118</v>
      </c>
      <c r="CB281" t="s">
        <v>100</v>
      </c>
      <c r="CC281" t="s">
        <v>118</v>
      </c>
      <c r="CD281" t="s">
        <v>119</v>
      </c>
      <c r="CE281">
        <v>0.2</v>
      </c>
      <c r="CF281">
        <v>1.8</v>
      </c>
      <c r="CG281">
        <v>1</v>
      </c>
      <c r="CH281">
        <v>9.7692065999999994E-2</v>
      </c>
      <c r="CI281">
        <v>2.1339668270000001</v>
      </c>
      <c r="CJ281">
        <v>1.115829446</v>
      </c>
    </row>
    <row r="282" spans="1:88" x14ac:dyDescent="0.25">
      <c r="A282" t="s">
        <v>260</v>
      </c>
      <c r="B282" t="s">
        <v>261</v>
      </c>
      <c r="C282">
        <f>VLOOKUP(B282,lat_long!$A$2:$C$37,2,FALSE)</f>
        <v>40.433333330000004</v>
      </c>
      <c r="D282">
        <f>VLOOKUP(B282,lat_long!$A$2:$C$37,3,FALSE)</f>
        <v>23.56666667</v>
      </c>
      <c r="E282" t="s">
        <v>136</v>
      </c>
      <c r="F282" t="s">
        <v>221</v>
      </c>
      <c r="G282" t="b">
        <v>0</v>
      </c>
      <c r="H282" t="s">
        <v>118</v>
      </c>
      <c r="K282" t="s">
        <v>232</v>
      </c>
      <c r="L282" t="s">
        <v>160</v>
      </c>
      <c r="M282" t="s">
        <v>124</v>
      </c>
      <c r="N282" t="s">
        <v>91</v>
      </c>
      <c r="O282" t="s">
        <v>92</v>
      </c>
      <c r="P282">
        <v>10</v>
      </c>
      <c r="Q282">
        <v>11</v>
      </c>
      <c r="Y282">
        <v>7</v>
      </c>
      <c r="Z282">
        <v>7</v>
      </c>
      <c r="AD282">
        <v>50.27</v>
      </c>
      <c r="AE282" t="s">
        <v>161</v>
      </c>
      <c r="AF282" t="s">
        <v>94</v>
      </c>
      <c r="AG282">
        <v>100</v>
      </c>
      <c r="AH282">
        <v>100</v>
      </c>
      <c r="AI282">
        <v>120</v>
      </c>
      <c r="AM282">
        <v>34.6</v>
      </c>
      <c r="AN282">
        <v>5.6550000000000002</v>
      </c>
      <c r="AO282">
        <v>1.3</v>
      </c>
      <c r="AP282">
        <v>5</v>
      </c>
      <c r="AQ282">
        <v>20</v>
      </c>
      <c r="AR282">
        <v>42</v>
      </c>
      <c r="AS282">
        <v>38</v>
      </c>
      <c r="AT282">
        <v>5.0999999999999996</v>
      </c>
      <c r="AU282">
        <v>1.45</v>
      </c>
      <c r="AV282">
        <v>40.433333330000004</v>
      </c>
      <c r="AW282">
        <v>23.56666667</v>
      </c>
      <c r="AX282" t="s">
        <v>111</v>
      </c>
      <c r="AY282" t="s">
        <v>207</v>
      </c>
      <c r="AZ282" t="b">
        <v>0</v>
      </c>
      <c r="BA282">
        <v>2.1875</v>
      </c>
      <c r="BB282">
        <v>745.3</v>
      </c>
      <c r="BC282">
        <v>10.9</v>
      </c>
      <c r="BD282">
        <v>5.5</v>
      </c>
      <c r="BE282" t="s">
        <v>168</v>
      </c>
      <c r="BF282">
        <v>12</v>
      </c>
      <c r="BG282">
        <v>541</v>
      </c>
      <c r="BH282">
        <v>10</v>
      </c>
      <c r="BI282">
        <v>50</v>
      </c>
      <c r="BJ282">
        <v>50</v>
      </c>
      <c r="BK282">
        <v>10.9</v>
      </c>
      <c r="BL282">
        <v>745.3</v>
      </c>
      <c r="BN282">
        <v>12</v>
      </c>
      <c r="BO282">
        <v>54.1</v>
      </c>
      <c r="BP282">
        <v>30</v>
      </c>
      <c r="BQ282">
        <v>6897</v>
      </c>
      <c r="BR282">
        <v>0.62983162500000001</v>
      </c>
      <c r="BS282" t="s">
        <v>97</v>
      </c>
      <c r="BT282" t="s">
        <v>113</v>
      </c>
      <c r="BU282" t="s">
        <v>119</v>
      </c>
      <c r="BV282" t="s">
        <v>120</v>
      </c>
      <c r="BW282" t="s">
        <v>118</v>
      </c>
      <c r="CB282" t="s">
        <v>100</v>
      </c>
      <c r="CC282" t="s">
        <v>118</v>
      </c>
      <c r="CD282" t="s">
        <v>119</v>
      </c>
      <c r="CE282">
        <v>0.2</v>
      </c>
      <c r="CF282">
        <v>1.8</v>
      </c>
      <c r="CG282">
        <v>1</v>
      </c>
      <c r="CH282">
        <v>9.7692065999999994E-2</v>
      </c>
      <c r="CI282">
        <v>2.1339668270000001</v>
      </c>
      <c r="CJ282">
        <v>1.115829446</v>
      </c>
    </row>
    <row r="283" spans="1:88" x14ac:dyDescent="0.25">
      <c r="A283" t="s">
        <v>260</v>
      </c>
      <c r="B283" t="s">
        <v>261</v>
      </c>
      <c r="C283">
        <f>VLOOKUP(B283,lat_long!$A$2:$C$37,2,FALSE)</f>
        <v>40.433333330000004</v>
      </c>
      <c r="D283">
        <f>VLOOKUP(B283,lat_long!$A$2:$C$37,3,FALSE)</f>
        <v>23.56666667</v>
      </c>
      <c r="E283" t="s">
        <v>136</v>
      </c>
      <c r="F283" t="s">
        <v>221</v>
      </c>
      <c r="G283" t="b">
        <v>0</v>
      </c>
      <c r="H283" t="s">
        <v>118</v>
      </c>
      <c r="K283" t="s">
        <v>232</v>
      </c>
      <c r="L283" t="s">
        <v>160</v>
      </c>
      <c r="M283" t="s">
        <v>124</v>
      </c>
      <c r="N283" t="s">
        <v>91</v>
      </c>
      <c r="O283" t="s">
        <v>92</v>
      </c>
      <c r="P283">
        <v>15</v>
      </c>
      <c r="Q283">
        <v>22</v>
      </c>
      <c r="Y283">
        <v>7</v>
      </c>
      <c r="Z283">
        <v>7</v>
      </c>
      <c r="AD283">
        <v>50.27</v>
      </c>
      <c r="AE283" t="s">
        <v>161</v>
      </c>
      <c r="AF283" t="s">
        <v>94</v>
      </c>
      <c r="AG283">
        <v>100</v>
      </c>
      <c r="AH283">
        <v>100</v>
      </c>
      <c r="AI283">
        <v>120</v>
      </c>
      <c r="AM283">
        <v>34.6</v>
      </c>
      <c r="AN283">
        <v>5.6550000000000002</v>
      </c>
      <c r="AO283">
        <v>1.3</v>
      </c>
      <c r="AP283">
        <v>5</v>
      </c>
      <c r="AQ283">
        <v>20</v>
      </c>
      <c r="AR283">
        <v>42</v>
      </c>
      <c r="AS283">
        <v>38</v>
      </c>
      <c r="AT283">
        <v>5.0999999999999996</v>
      </c>
      <c r="AU283">
        <v>1.45</v>
      </c>
      <c r="AV283">
        <v>40.433333330000004</v>
      </c>
      <c r="AW283">
        <v>23.56666667</v>
      </c>
      <c r="AX283" t="s">
        <v>111</v>
      </c>
      <c r="AY283" t="s">
        <v>207</v>
      </c>
      <c r="AZ283" t="b">
        <v>0</v>
      </c>
      <c r="BA283">
        <v>2.1875</v>
      </c>
      <c r="BB283">
        <v>745.3</v>
      </c>
      <c r="BC283">
        <v>10.9</v>
      </c>
      <c r="BD283">
        <v>5.5</v>
      </c>
      <c r="BE283" t="s">
        <v>168</v>
      </c>
      <c r="BF283">
        <v>12</v>
      </c>
      <c r="BG283">
        <v>541</v>
      </c>
      <c r="BH283">
        <v>10</v>
      </c>
      <c r="BI283">
        <v>50</v>
      </c>
      <c r="BJ283">
        <v>50</v>
      </c>
      <c r="BK283">
        <v>10.9</v>
      </c>
      <c r="BL283">
        <v>745.3</v>
      </c>
      <c r="BN283">
        <v>12</v>
      </c>
      <c r="BO283">
        <v>54.1</v>
      </c>
      <c r="BP283">
        <v>30</v>
      </c>
      <c r="BQ283">
        <v>6897</v>
      </c>
      <c r="BR283">
        <v>0.62983162500000001</v>
      </c>
      <c r="BS283" t="s">
        <v>97</v>
      </c>
      <c r="BT283" t="s">
        <v>113</v>
      </c>
      <c r="BU283" t="s">
        <v>119</v>
      </c>
      <c r="BV283" t="s">
        <v>120</v>
      </c>
      <c r="BW283" t="s">
        <v>118</v>
      </c>
      <c r="CB283" t="s">
        <v>100</v>
      </c>
      <c r="CC283" t="s">
        <v>118</v>
      </c>
      <c r="CD283" t="s">
        <v>119</v>
      </c>
      <c r="CE283">
        <v>0.2</v>
      </c>
      <c r="CF283">
        <v>1.8</v>
      </c>
      <c r="CG283">
        <v>1</v>
      </c>
      <c r="CH283">
        <v>9.7692065999999994E-2</v>
      </c>
      <c r="CI283">
        <v>2.1339668270000001</v>
      </c>
      <c r="CJ283">
        <v>1.115829446</v>
      </c>
    </row>
    <row r="284" spans="1:88" x14ac:dyDescent="0.25">
      <c r="A284" t="s">
        <v>260</v>
      </c>
      <c r="B284" t="s">
        <v>261</v>
      </c>
      <c r="C284">
        <f>VLOOKUP(B284,lat_long!$A$2:$C$37,2,FALSE)</f>
        <v>40.433333330000004</v>
      </c>
      <c r="D284">
        <f>VLOOKUP(B284,lat_long!$A$2:$C$37,3,FALSE)</f>
        <v>23.56666667</v>
      </c>
      <c r="E284" t="s">
        <v>88</v>
      </c>
      <c r="G284" t="b">
        <v>0</v>
      </c>
      <c r="H284" t="s">
        <v>131</v>
      </c>
      <c r="J284" t="s">
        <v>150</v>
      </c>
      <c r="K284" t="s">
        <v>232</v>
      </c>
      <c r="L284" t="s">
        <v>160</v>
      </c>
      <c r="M284" t="s">
        <v>124</v>
      </c>
      <c r="N284" t="s">
        <v>108</v>
      </c>
      <c r="O284" t="s">
        <v>92</v>
      </c>
      <c r="P284">
        <v>839</v>
      </c>
      <c r="Q284">
        <v>974</v>
      </c>
      <c r="T284">
        <v>615</v>
      </c>
      <c r="U284">
        <v>772</v>
      </c>
      <c r="X284" t="s">
        <v>93</v>
      </c>
      <c r="Y284">
        <v>7</v>
      </c>
      <c r="Z284">
        <v>7</v>
      </c>
      <c r="AA284" t="b">
        <v>0</v>
      </c>
      <c r="AB284" t="s">
        <v>110</v>
      </c>
      <c r="AD284">
        <v>50.27</v>
      </c>
      <c r="AE284" t="s">
        <v>161</v>
      </c>
      <c r="AF284" t="s">
        <v>94</v>
      </c>
      <c r="AG284">
        <v>134.935305</v>
      </c>
      <c r="AH284">
        <v>134.935305</v>
      </c>
      <c r="AI284">
        <v>120</v>
      </c>
      <c r="AM284">
        <v>34.6</v>
      </c>
      <c r="AN284">
        <v>5.6550000000000002</v>
      </c>
      <c r="AO284">
        <v>1.3</v>
      </c>
      <c r="AP284">
        <v>5</v>
      </c>
      <c r="AQ284">
        <v>20</v>
      </c>
      <c r="AR284">
        <v>42</v>
      </c>
      <c r="AS284">
        <v>38</v>
      </c>
      <c r="AT284">
        <v>5.0999999999999996</v>
      </c>
      <c r="AU284">
        <v>1.45</v>
      </c>
      <c r="AV284">
        <v>40.433333330000004</v>
      </c>
      <c r="AW284">
        <v>23.56666667</v>
      </c>
      <c r="AX284" t="s">
        <v>111</v>
      </c>
      <c r="AY284" t="s">
        <v>207</v>
      </c>
      <c r="AZ284" t="b">
        <v>0</v>
      </c>
      <c r="BA284">
        <v>2.1875</v>
      </c>
      <c r="BB284">
        <v>745.3</v>
      </c>
      <c r="BC284">
        <v>10.9</v>
      </c>
      <c r="BD284">
        <v>5.5</v>
      </c>
      <c r="BE284" t="s">
        <v>168</v>
      </c>
      <c r="BF284">
        <v>12</v>
      </c>
      <c r="BG284">
        <v>541</v>
      </c>
      <c r="BH284">
        <v>10</v>
      </c>
      <c r="BI284">
        <v>50</v>
      </c>
      <c r="BJ284">
        <v>50</v>
      </c>
      <c r="BK284">
        <v>10.9</v>
      </c>
      <c r="BL284">
        <v>745.3</v>
      </c>
      <c r="BM284" t="s">
        <v>150</v>
      </c>
      <c r="BN284">
        <v>12</v>
      </c>
      <c r="BO284">
        <v>54.1</v>
      </c>
      <c r="BP284">
        <v>30</v>
      </c>
      <c r="BQ284">
        <v>6897</v>
      </c>
      <c r="BR284">
        <v>0.62983162500000001</v>
      </c>
      <c r="BS284" t="s">
        <v>97</v>
      </c>
      <c r="BT284" t="s">
        <v>133</v>
      </c>
      <c r="BU284" t="s">
        <v>131</v>
      </c>
      <c r="CB284" t="s">
        <v>100</v>
      </c>
      <c r="CC284" t="s">
        <v>131</v>
      </c>
      <c r="CD284" t="s">
        <v>131</v>
      </c>
      <c r="CE284">
        <v>0.5</v>
      </c>
      <c r="CF284">
        <v>7</v>
      </c>
      <c r="CG284">
        <v>3.75</v>
      </c>
      <c r="CH284">
        <v>0.14737927300000001</v>
      </c>
      <c r="CI284">
        <v>1.9828912359999999</v>
      </c>
      <c r="CJ284">
        <v>1.0651352540000001</v>
      </c>
    </row>
    <row r="285" spans="1:88" x14ac:dyDescent="0.25">
      <c r="A285" t="s">
        <v>260</v>
      </c>
      <c r="B285" t="s">
        <v>261</v>
      </c>
      <c r="C285">
        <f>VLOOKUP(B285,lat_long!$A$2:$C$37,2,FALSE)</f>
        <v>40.433333330000004</v>
      </c>
      <c r="D285">
        <f>VLOOKUP(B285,lat_long!$A$2:$C$37,3,FALSE)</f>
        <v>23.56666667</v>
      </c>
      <c r="E285" t="s">
        <v>136</v>
      </c>
      <c r="F285" t="s">
        <v>166</v>
      </c>
      <c r="G285" t="b">
        <v>0</v>
      </c>
      <c r="H285" t="s">
        <v>131</v>
      </c>
      <c r="J285" t="s">
        <v>150</v>
      </c>
      <c r="K285" t="s">
        <v>232</v>
      </c>
      <c r="L285" t="s">
        <v>160</v>
      </c>
      <c r="M285" t="s">
        <v>124</v>
      </c>
      <c r="N285" t="s">
        <v>108</v>
      </c>
      <c r="O285" t="s">
        <v>92</v>
      </c>
      <c r="P285">
        <v>1.83</v>
      </c>
      <c r="Q285">
        <v>1.42</v>
      </c>
      <c r="Y285">
        <v>7</v>
      </c>
      <c r="Z285">
        <v>7</v>
      </c>
      <c r="AD285">
        <v>50.27</v>
      </c>
      <c r="AE285" t="s">
        <v>161</v>
      </c>
      <c r="AF285" t="s">
        <v>94</v>
      </c>
      <c r="AG285">
        <v>134.935305</v>
      </c>
      <c r="AH285">
        <v>134.935305</v>
      </c>
      <c r="AI285">
        <v>120</v>
      </c>
      <c r="AM285">
        <v>34.6</v>
      </c>
      <c r="AN285">
        <v>5.6550000000000002</v>
      </c>
      <c r="AO285">
        <v>1.3</v>
      </c>
      <c r="AP285">
        <v>5</v>
      </c>
      <c r="AQ285">
        <v>20</v>
      </c>
      <c r="AR285">
        <v>42</v>
      </c>
      <c r="AS285">
        <v>38</v>
      </c>
      <c r="AT285">
        <v>5.0999999999999996</v>
      </c>
      <c r="AU285">
        <v>1.45</v>
      </c>
      <c r="AV285">
        <v>40.433333330000004</v>
      </c>
      <c r="AW285">
        <v>23.56666667</v>
      </c>
      <c r="AX285" t="s">
        <v>111</v>
      </c>
      <c r="AY285" t="s">
        <v>207</v>
      </c>
      <c r="AZ285" t="b">
        <v>0</v>
      </c>
      <c r="BA285">
        <v>2.1875</v>
      </c>
      <c r="BB285">
        <v>745.3</v>
      </c>
      <c r="BC285">
        <v>10.9</v>
      </c>
      <c r="BD285">
        <v>5.5</v>
      </c>
      <c r="BE285" t="s">
        <v>168</v>
      </c>
      <c r="BF285">
        <v>12</v>
      </c>
      <c r="BG285">
        <v>541</v>
      </c>
      <c r="BH285">
        <v>10</v>
      </c>
      <c r="BI285">
        <v>50</v>
      </c>
      <c r="BJ285">
        <v>50</v>
      </c>
      <c r="BK285">
        <v>10.9</v>
      </c>
      <c r="BL285">
        <v>745.3</v>
      </c>
      <c r="BM285" t="s">
        <v>150</v>
      </c>
      <c r="BN285">
        <v>12</v>
      </c>
      <c r="BO285">
        <v>54.1</v>
      </c>
      <c r="BP285">
        <v>30</v>
      </c>
      <c r="BQ285">
        <v>6897</v>
      </c>
      <c r="BR285">
        <v>0.62983162500000001</v>
      </c>
      <c r="BS285" t="s">
        <v>97</v>
      </c>
      <c r="BT285" t="s">
        <v>133</v>
      </c>
      <c r="BU285" t="s">
        <v>131</v>
      </c>
      <c r="CB285" t="s">
        <v>100</v>
      </c>
      <c r="CC285" t="s">
        <v>131</v>
      </c>
      <c r="CD285" t="s">
        <v>131</v>
      </c>
      <c r="CE285">
        <v>0.5</v>
      </c>
      <c r="CF285">
        <v>7</v>
      </c>
      <c r="CG285">
        <v>3.75</v>
      </c>
      <c r="CH285">
        <v>0.14737927300000001</v>
      </c>
      <c r="CI285">
        <v>1.9828912359999999</v>
      </c>
      <c r="CJ285">
        <v>1.0651352540000001</v>
      </c>
    </row>
    <row r="286" spans="1:88" x14ac:dyDescent="0.25">
      <c r="A286" t="s">
        <v>260</v>
      </c>
      <c r="B286" t="s">
        <v>261</v>
      </c>
      <c r="C286">
        <f>VLOOKUP(B286,lat_long!$A$2:$C$37,2,FALSE)</f>
        <v>40.433333330000004</v>
      </c>
      <c r="D286">
        <f>VLOOKUP(B286,lat_long!$A$2:$C$37,3,FALSE)</f>
        <v>23.56666667</v>
      </c>
      <c r="E286" t="s">
        <v>136</v>
      </c>
      <c r="F286" t="s">
        <v>211</v>
      </c>
      <c r="G286" t="b">
        <v>0</v>
      </c>
      <c r="H286" t="s">
        <v>131</v>
      </c>
      <c r="J286" t="s">
        <v>150</v>
      </c>
      <c r="K286" t="s">
        <v>232</v>
      </c>
      <c r="L286" t="s">
        <v>160</v>
      </c>
      <c r="M286" t="s">
        <v>124</v>
      </c>
      <c r="N286" t="s">
        <v>108</v>
      </c>
      <c r="O286" t="s">
        <v>92</v>
      </c>
      <c r="P286">
        <v>1.43</v>
      </c>
      <c r="Q286">
        <v>1.19</v>
      </c>
      <c r="Y286">
        <v>7</v>
      </c>
      <c r="Z286">
        <v>7</v>
      </c>
      <c r="AD286">
        <v>50.27</v>
      </c>
      <c r="AE286" t="s">
        <v>161</v>
      </c>
      <c r="AF286" t="s">
        <v>94</v>
      </c>
      <c r="AG286">
        <v>134.935305</v>
      </c>
      <c r="AH286">
        <v>134.935305</v>
      </c>
      <c r="AI286">
        <v>120</v>
      </c>
      <c r="AM286">
        <v>34.6</v>
      </c>
      <c r="AN286">
        <v>5.6550000000000002</v>
      </c>
      <c r="AO286">
        <v>1.3</v>
      </c>
      <c r="AP286">
        <v>5</v>
      </c>
      <c r="AQ286">
        <v>20</v>
      </c>
      <c r="AR286">
        <v>42</v>
      </c>
      <c r="AS286">
        <v>38</v>
      </c>
      <c r="AT286">
        <v>5.0999999999999996</v>
      </c>
      <c r="AU286">
        <v>1.45</v>
      </c>
      <c r="AV286">
        <v>40.433333330000004</v>
      </c>
      <c r="AW286">
        <v>23.56666667</v>
      </c>
      <c r="AX286" t="s">
        <v>111</v>
      </c>
      <c r="AY286" t="s">
        <v>207</v>
      </c>
      <c r="AZ286" t="b">
        <v>0</v>
      </c>
      <c r="BA286">
        <v>2.1875</v>
      </c>
      <c r="BB286">
        <v>745.3</v>
      </c>
      <c r="BC286">
        <v>10.9</v>
      </c>
      <c r="BD286">
        <v>5.5</v>
      </c>
      <c r="BE286" t="s">
        <v>168</v>
      </c>
      <c r="BF286">
        <v>12</v>
      </c>
      <c r="BG286">
        <v>541</v>
      </c>
      <c r="BH286">
        <v>10</v>
      </c>
      <c r="BI286">
        <v>50</v>
      </c>
      <c r="BJ286">
        <v>50</v>
      </c>
      <c r="BK286">
        <v>10.9</v>
      </c>
      <c r="BL286">
        <v>745.3</v>
      </c>
      <c r="BM286" t="s">
        <v>150</v>
      </c>
      <c r="BN286">
        <v>12</v>
      </c>
      <c r="BO286">
        <v>54.1</v>
      </c>
      <c r="BP286">
        <v>30</v>
      </c>
      <c r="BQ286">
        <v>6897</v>
      </c>
      <c r="BR286">
        <v>0.62983162500000001</v>
      </c>
      <c r="BS286" t="s">
        <v>97</v>
      </c>
      <c r="BT286" t="s">
        <v>133</v>
      </c>
      <c r="BU286" t="s">
        <v>131</v>
      </c>
      <c r="CB286" t="s">
        <v>100</v>
      </c>
      <c r="CC286" t="s">
        <v>131</v>
      </c>
      <c r="CD286" t="s">
        <v>131</v>
      </c>
      <c r="CE286">
        <v>0.5</v>
      </c>
      <c r="CF286">
        <v>7</v>
      </c>
      <c r="CG286">
        <v>3.75</v>
      </c>
      <c r="CH286">
        <v>0.14737927300000001</v>
      </c>
      <c r="CI286">
        <v>1.9828912359999999</v>
      </c>
      <c r="CJ286">
        <v>1.0651352540000001</v>
      </c>
    </row>
    <row r="287" spans="1:88" x14ac:dyDescent="0.25">
      <c r="A287" t="s">
        <v>260</v>
      </c>
      <c r="B287" t="s">
        <v>261</v>
      </c>
      <c r="C287">
        <f>VLOOKUP(B287,lat_long!$A$2:$C$37,2,FALSE)</f>
        <v>40.433333330000004</v>
      </c>
      <c r="D287">
        <f>VLOOKUP(B287,lat_long!$A$2:$C$37,3,FALSE)</f>
        <v>23.56666667</v>
      </c>
      <c r="E287" t="s">
        <v>136</v>
      </c>
      <c r="F287" t="s">
        <v>137</v>
      </c>
      <c r="G287" t="b">
        <v>0</v>
      </c>
      <c r="H287" t="s">
        <v>131</v>
      </c>
      <c r="J287" t="s">
        <v>150</v>
      </c>
      <c r="K287" t="s">
        <v>232</v>
      </c>
      <c r="L287" t="s">
        <v>160</v>
      </c>
      <c r="M287" t="s">
        <v>124</v>
      </c>
      <c r="N287" t="s">
        <v>108</v>
      </c>
      <c r="O287" t="s">
        <v>92</v>
      </c>
      <c r="P287">
        <v>17</v>
      </c>
      <c r="Q287">
        <v>11</v>
      </c>
      <c r="Y287">
        <v>7</v>
      </c>
      <c r="Z287">
        <v>7</v>
      </c>
      <c r="AD287">
        <v>50.27</v>
      </c>
      <c r="AE287" t="s">
        <v>161</v>
      </c>
      <c r="AF287" t="s">
        <v>94</v>
      </c>
      <c r="AG287">
        <v>134.935305</v>
      </c>
      <c r="AH287">
        <v>134.935305</v>
      </c>
      <c r="AI287">
        <v>120</v>
      </c>
      <c r="AM287">
        <v>34.6</v>
      </c>
      <c r="AN287">
        <v>5.6550000000000002</v>
      </c>
      <c r="AO287">
        <v>1.3</v>
      </c>
      <c r="AP287">
        <v>5</v>
      </c>
      <c r="AQ287">
        <v>20</v>
      </c>
      <c r="AR287">
        <v>42</v>
      </c>
      <c r="AS287">
        <v>38</v>
      </c>
      <c r="AT287">
        <v>5.0999999999999996</v>
      </c>
      <c r="AU287">
        <v>1.45</v>
      </c>
      <c r="AV287">
        <v>40.433333330000004</v>
      </c>
      <c r="AW287">
        <v>23.56666667</v>
      </c>
      <c r="AX287" t="s">
        <v>111</v>
      </c>
      <c r="AY287" t="s">
        <v>207</v>
      </c>
      <c r="AZ287" t="b">
        <v>0</v>
      </c>
      <c r="BA287">
        <v>2.1875</v>
      </c>
      <c r="BB287">
        <v>745.3</v>
      </c>
      <c r="BC287">
        <v>10.9</v>
      </c>
      <c r="BD287">
        <v>5.5</v>
      </c>
      <c r="BE287" t="s">
        <v>168</v>
      </c>
      <c r="BF287">
        <v>12</v>
      </c>
      <c r="BG287">
        <v>541</v>
      </c>
      <c r="BH287">
        <v>10</v>
      </c>
      <c r="BI287">
        <v>50</v>
      </c>
      <c r="BJ287">
        <v>50</v>
      </c>
      <c r="BK287">
        <v>10.9</v>
      </c>
      <c r="BL287">
        <v>745.3</v>
      </c>
      <c r="BM287" t="s">
        <v>150</v>
      </c>
      <c r="BN287">
        <v>12</v>
      </c>
      <c r="BO287">
        <v>54.1</v>
      </c>
      <c r="BP287">
        <v>30</v>
      </c>
      <c r="BQ287">
        <v>6897</v>
      </c>
      <c r="BR287">
        <v>0.62983162500000001</v>
      </c>
      <c r="BS287" t="s">
        <v>97</v>
      </c>
      <c r="BT287" t="s">
        <v>133</v>
      </c>
      <c r="BU287" t="s">
        <v>131</v>
      </c>
      <c r="CB287" t="s">
        <v>100</v>
      </c>
      <c r="CC287" t="s">
        <v>131</v>
      </c>
      <c r="CD287" t="s">
        <v>131</v>
      </c>
      <c r="CE287">
        <v>0.5</v>
      </c>
      <c r="CF287">
        <v>7</v>
      </c>
      <c r="CG287">
        <v>3.75</v>
      </c>
      <c r="CH287">
        <v>0.14737927300000001</v>
      </c>
      <c r="CI287">
        <v>1.9828912359999999</v>
      </c>
      <c r="CJ287">
        <v>1.0651352540000001</v>
      </c>
    </row>
    <row r="288" spans="1:88" x14ac:dyDescent="0.25">
      <c r="A288" t="s">
        <v>260</v>
      </c>
      <c r="B288" t="s">
        <v>261</v>
      </c>
      <c r="C288">
        <f>VLOOKUP(B288,lat_long!$A$2:$C$37,2,FALSE)</f>
        <v>40.433333330000004</v>
      </c>
      <c r="D288">
        <f>VLOOKUP(B288,lat_long!$A$2:$C$37,3,FALSE)</f>
        <v>23.56666667</v>
      </c>
      <c r="E288" t="s">
        <v>88</v>
      </c>
      <c r="G288" t="b">
        <v>0</v>
      </c>
      <c r="H288" t="s">
        <v>118</v>
      </c>
      <c r="K288" t="s">
        <v>232</v>
      </c>
      <c r="L288" t="s">
        <v>160</v>
      </c>
      <c r="M288" t="s">
        <v>124</v>
      </c>
      <c r="N288" t="s">
        <v>108</v>
      </c>
      <c r="O288" t="s">
        <v>92</v>
      </c>
      <c r="P288">
        <v>1948</v>
      </c>
      <c r="Q288">
        <v>1497</v>
      </c>
      <c r="T288">
        <v>1244</v>
      </c>
      <c r="U288">
        <v>1273</v>
      </c>
      <c r="X288" t="s">
        <v>93</v>
      </c>
      <c r="Y288">
        <v>7</v>
      </c>
      <c r="Z288">
        <v>7</v>
      </c>
      <c r="AA288" t="b">
        <v>1</v>
      </c>
      <c r="AB288" t="s">
        <v>127</v>
      </c>
      <c r="AD288">
        <v>50.27</v>
      </c>
      <c r="AE288" t="s">
        <v>161</v>
      </c>
      <c r="AF288" t="s">
        <v>94</v>
      </c>
      <c r="AG288">
        <v>134.935305</v>
      </c>
      <c r="AH288">
        <v>134.935305</v>
      </c>
      <c r="AI288">
        <v>120</v>
      </c>
      <c r="AM288">
        <v>34.6</v>
      </c>
      <c r="AN288">
        <v>5.6550000000000002</v>
      </c>
      <c r="AO288">
        <v>1.3</v>
      </c>
      <c r="AP288">
        <v>5</v>
      </c>
      <c r="AQ288">
        <v>20</v>
      </c>
      <c r="AR288">
        <v>42</v>
      </c>
      <c r="AS288">
        <v>38</v>
      </c>
      <c r="AT288">
        <v>5.0999999999999996</v>
      </c>
      <c r="AU288">
        <v>1.45</v>
      </c>
      <c r="AV288">
        <v>40.433333330000004</v>
      </c>
      <c r="AW288">
        <v>23.56666667</v>
      </c>
      <c r="AX288" t="s">
        <v>111</v>
      </c>
      <c r="AY288" t="s">
        <v>207</v>
      </c>
      <c r="AZ288" t="b">
        <v>0</v>
      </c>
      <c r="BA288">
        <v>2.1875</v>
      </c>
      <c r="BB288">
        <v>745.3</v>
      </c>
      <c r="BC288">
        <v>10.9</v>
      </c>
      <c r="BD288">
        <v>5.5</v>
      </c>
      <c r="BE288" t="s">
        <v>168</v>
      </c>
      <c r="BF288">
        <v>12</v>
      </c>
      <c r="BG288">
        <v>541</v>
      </c>
      <c r="BH288">
        <v>10</v>
      </c>
      <c r="BI288">
        <v>50</v>
      </c>
      <c r="BJ288">
        <v>50</v>
      </c>
      <c r="BK288">
        <v>10.9</v>
      </c>
      <c r="BL288">
        <v>745.3</v>
      </c>
      <c r="BN288">
        <v>12</v>
      </c>
      <c r="BO288">
        <v>54.1</v>
      </c>
      <c r="BP288">
        <v>30</v>
      </c>
      <c r="BQ288">
        <v>6897</v>
      </c>
      <c r="BR288">
        <v>0.62983162500000001</v>
      </c>
      <c r="BS288" t="s">
        <v>97</v>
      </c>
      <c r="BT288" t="s">
        <v>113</v>
      </c>
      <c r="BU288" t="s">
        <v>119</v>
      </c>
      <c r="BV288" t="s">
        <v>120</v>
      </c>
      <c r="BW288" t="s">
        <v>118</v>
      </c>
      <c r="CB288" t="s">
        <v>100</v>
      </c>
      <c r="CC288" t="s">
        <v>118</v>
      </c>
      <c r="CD288" t="s">
        <v>119</v>
      </c>
      <c r="CE288">
        <v>0.2</v>
      </c>
      <c r="CF288">
        <v>1.8</v>
      </c>
      <c r="CG288">
        <v>1</v>
      </c>
      <c r="CH288">
        <v>9.7692065999999994E-2</v>
      </c>
      <c r="CI288">
        <v>2.1339668270000001</v>
      </c>
      <c r="CJ288">
        <v>1.115829446</v>
      </c>
    </row>
    <row r="289" spans="1:88" x14ac:dyDescent="0.25">
      <c r="A289" t="s">
        <v>260</v>
      </c>
      <c r="B289" t="s">
        <v>261</v>
      </c>
      <c r="C289">
        <f>VLOOKUP(B289,lat_long!$A$2:$C$37,2,FALSE)</f>
        <v>40.433333330000004</v>
      </c>
      <c r="D289">
        <f>VLOOKUP(B289,lat_long!$A$2:$C$37,3,FALSE)</f>
        <v>23.56666667</v>
      </c>
      <c r="E289" t="s">
        <v>136</v>
      </c>
      <c r="F289" t="s">
        <v>166</v>
      </c>
      <c r="G289" t="b">
        <v>0</v>
      </c>
      <c r="H289" t="s">
        <v>118</v>
      </c>
      <c r="K289" t="s">
        <v>232</v>
      </c>
      <c r="L289" t="s">
        <v>160</v>
      </c>
      <c r="M289" t="s">
        <v>124</v>
      </c>
      <c r="N289" t="s">
        <v>108</v>
      </c>
      <c r="O289" t="s">
        <v>92</v>
      </c>
      <c r="P289">
        <v>1.58</v>
      </c>
      <c r="Q289">
        <v>2.02</v>
      </c>
      <c r="Y289">
        <v>7</v>
      </c>
      <c r="Z289">
        <v>7</v>
      </c>
      <c r="AD289">
        <v>50.27</v>
      </c>
      <c r="AE289" t="s">
        <v>161</v>
      </c>
      <c r="AF289" t="s">
        <v>94</v>
      </c>
      <c r="AG289">
        <v>134.935305</v>
      </c>
      <c r="AH289">
        <v>134.935305</v>
      </c>
      <c r="AI289">
        <v>120</v>
      </c>
      <c r="AM289">
        <v>34.6</v>
      </c>
      <c r="AN289">
        <v>5.6550000000000002</v>
      </c>
      <c r="AO289">
        <v>1.3</v>
      </c>
      <c r="AP289">
        <v>5</v>
      </c>
      <c r="AQ289">
        <v>20</v>
      </c>
      <c r="AR289">
        <v>42</v>
      </c>
      <c r="AS289">
        <v>38</v>
      </c>
      <c r="AT289">
        <v>5.0999999999999996</v>
      </c>
      <c r="AU289">
        <v>1.45</v>
      </c>
      <c r="AV289">
        <v>40.433333330000004</v>
      </c>
      <c r="AW289">
        <v>23.56666667</v>
      </c>
      <c r="AX289" t="s">
        <v>111</v>
      </c>
      <c r="AY289" t="s">
        <v>207</v>
      </c>
      <c r="AZ289" t="b">
        <v>0</v>
      </c>
      <c r="BA289">
        <v>2.1875</v>
      </c>
      <c r="BB289">
        <v>745.3</v>
      </c>
      <c r="BC289">
        <v>10.9</v>
      </c>
      <c r="BD289">
        <v>5.5</v>
      </c>
      <c r="BE289" t="s">
        <v>168</v>
      </c>
      <c r="BF289">
        <v>12</v>
      </c>
      <c r="BG289">
        <v>541</v>
      </c>
      <c r="BH289">
        <v>10</v>
      </c>
      <c r="BI289">
        <v>50</v>
      </c>
      <c r="BJ289">
        <v>50</v>
      </c>
      <c r="BK289">
        <v>10.9</v>
      </c>
      <c r="BL289">
        <v>745.3</v>
      </c>
      <c r="BN289">
        <v>12</v>
      </c>
      <c r="BO289">
        <v>54.1</v>
      </c>
      <c r="BP289">
        <v>30</v>
      </c>
      <c r="BQ289">
        <v>6897</v>
      </c>
      <c r="BR289">
        <v>0.62983162500000001</v>
      </c>
      <c r="BS289" t="s">
        <v>97</v>
      </c>
      <c r="BT289" t="s">
        <v>113</v>
      </c>
      <c r="BU289" t="s">
        <v>119</v>
      </c>
      <c r="BV289" t="s">
        <v>120</v>
      </c>
      <c r="BW289" t="s">
        <v>118</v>
      </c>
      <c r="CB289" t="s">
        <v>100</v>
      </c>
      <c r="CC289" t="s">
        <v>118</v>
      </c>
      <c r="CD289" t="s">
        <v>119</v>
      </c>
      <c r="CE289">
        <v>0.2</v>
      </c>
      <c r="CF289">
        <v>1.8</v>
      </c>
      <c r="CG289">
        <v>1</v>
      </c>
      <c r="CH289">
        <v>9.7692065999999994E-2</v>
      </c>
      <c r="CI289">
        <v>2.1339668270000001</v>
      </c>
      <c r="CJ289">
        <v>1.115829446</v>
      </c>
    </row>
    <row r="290" spans="1:88" x14ac:dyDescent="0.25">
      <c r="A290" t="s">
        <v>260</v>
      </c>
      <c r="B290" t="s">
        <v>261</v>
      </c>
      <c r="C290">
        <f>VLOOKUP(B290,lat_long!$A$2:$C$37,2,FALSE)</f>
        <v>40.433333330000004</v>
      </c>
      <c r="D290">
        <f>VLOOKUP(B290,lat_long!$A$2:$C$37,3,FALSE)</f>
        <v>23.56666667</v>
      </c>
      <c r="E290" t="s">
        <v>136</v>
      </c>
      <c r="F290" t="s">
        <v>211</v>
      </c>
      <c r="G290" t="b">
        <v>0</v>
      </c>
      <c r="H290" t="s">
        <v>118</v>
      </c>
      <c r="K290" t="s">
        <v>232</v>
      </c>
      <c r="L290" t="s">
        <v>160</v>
      </c>
      <c r="M290" t="s">
        <v>124</v>
      </c>
      <c r="N290" t="s">
        <v>108</v>
      </c>
      <c r="O290" t="s">
        <v>92</v>
      </c>
      <c r="P290">
        <v>0.79</v>
      </c>
      <c r="Q290">
        <v>1.29</v>
      </c>
      <c r="Y290">
        <v>7</v>
      </c>
      <c r="Z290">
        <v>7</v>
      </c>
      <c r="AD290">
        <v>50.27</v>
      </c>
      <c r="AE290" t="s">
        <v>161</v>
      </c>
      <c r="AF290" t="s">
        <v>94</v>
      </c>
      <c r="AG290">
        <v>134.935305</v>
      </c>
      <c r="AH290">
        <v>134.935305</v>
      </c>
      <c r="AI290">
        <v>120</v>
      </c>
      <c r="AM290">
        <v>34.6</v>
      </c>
      <c r="AN290">
        <v>5.6550000000000002</v>
      </c>
      <c r="AO290">
        <v>1.3</v>
      </c>
      <c r="AP290">
        <v>5</v>
      </c>
      <c r="AQ290">
        <v>20</v>
      </c>
      <c r="AR290">
        <v>42</v>
      </c>
      <c r="AS290">
        <v>38</v>
      </c>
      <c r="AT290">
        <v>5.0999999999999996</v>
      </c>
      <c r="AU290">
        <v>1.45</v>
      </c>
      <c r="AV290">
        <v>40.433333330000004</v>
      </c>
      <c r="AW290">
        <v>23.56666667</v>
      </c>
      <c r="AX290" t="s">
        <v>111</v>
      </c>
      <c r="AY290" t="s">
        <v>207</v>
      </c>
      <c r="AZ290" t="b">
        <v>0</v>
      </c>
      <c r="BA290">
        <v>2.1875</v>
      </c>
      <c r="BB290">
        <v>745.3</v>
      </c>
      <c r="BC290">
        <v>10.9</v>
      </c>
      <c r="BD290">
        <v>5.5</v>
      </c>
      <c r="BE290" t="s">
        <v>168</v>
      </c>
      <c r="BF290">
        <v>12</v>
      </c>
      <c r="BG290">
        <v>541</v>
      </c>
      <c r="BH290">
        <v>10</v>
      </c>
      <c r="BI290">
        <v>50</v>
      </c>
      <c r="BJ290">
        <v>50</v>
      </c>
      <c r="BK290">
        <v>10.9</v>
      </c>
      <c r="BL290">
        <v>745.3</v>
      </c>
      <c r="BN290">
        <v>12</v>
      </c>
      <c r="BO290">
        <v>54.1</v>
      </c>
      <c r="BP290">
        <v>30</v>
      </c>
      <c r="BQ290">
        <v>6897</v>
      </c>
      <c r="BR290">
        <v>0.62983162500000001</v>
      </c>
      <c r="BS290" t="s">
        <v>97</v>
      </c>
      <c r="BT290" t="s">
        <v>113</v>
      </c>
      <c r="BU290" t="s">
        <v>119</v>
      </c>
      <c r="BV290" t="s">
        <v>120</v>
      </c>
      <c r="BW290" t="s">
        <v>118</v>
      </c>
      <c r="CB290" t="s">
        <v>100</v>
      </c>
      <c r="CC290" t="s">
        <v>118</v>
      </c>
      <c r="CD290" t="s">
        <v>119</v>
      </c>
      <c r="CE290">
        <v>0.2</v>
      </c>
      <c r="CF290">
        <v>1.8</v>
      </c>
      <c r="CG290">
        <v>1</v>
      </c>
      <c r="CH290">
        <v>9.7692065999999994E-2</v>
      </c>
      <c r="CI290">
        <v>2.1339668270000001</v>
      </c>
      <c r="CJ290">
        <v>1.115829446</v>
      </c>
    </row>
    <row r="291" spans="1:88" x14ac:dyDescent="0.25">
      <c r="A291" t="s">
        <v>260</v>
      </c>
      <c r="B291" t="s">
        <v>261</v>
      </c>
      <c r="C291">
        <f>VLOOKUP(B291,lat_long!$A$2:$C$37,2,FALSE)</f>
        <v>40.433333330000004</v>
      </c>
      <c r="D291">
        <f>VLOOKUP(B291,lat_long!$A$2:$C$37,3,FALSE)</f>
        <v>23.56666667</v>
      </c>
      <c r="E291" t="s">
        <v>136</v>
      </c>
      <c r="F291" t="s">
        <v>137</v>
      </c>
      <c r="G291" t="b">
        <v>0</v>
      </c>
      <c r="H291" t="s">
        <v>118</v>
      </c>
      <c r="K291" t="s">
        <v>232</v>
      </c>
      <c r="L291" t="s">
        <v>160</v>
      </c>
      <c r="M291" t="s">
        <v>124</v>
      </c>
      <c r="N291" t="s">
        <v>108</v>
      </c>
      <c r="O291" t="s">
        <v>92</v>
      </c>
      <c r="P291">
        <v>30</v>
      </c>
      <c r="Q291">
        <v>15</v>
      </c>
      <c r="Y291">
        <v>7</v>
      </c>
      <c r="Z291">
        <v>7</v>
      </c>
      <c r="AD291">
        <v>50.27</v>
      </c>
      <c r="AE291" t="s">
        <v>161</v>
      </c>
      <c r="AF291" t="s">
        <v>94</v>
      </c>
      <c r="AG291">
        <v>134.935305</v>
      </c>
      <c r="AH291">
        <v>134.935305</v>
      </c>
      <c r="AI291">
        <v>120</v>
      </c>
      <c r="AM291">
        <v>34.6</v>
      </c>
      <c r="AN291">
        <v>5.6550000000000002</v>
      </c>
      <c r="AO291">
        <v>1.3</v>
      </c>
      <c r="AP291">
        <v>5</v>
      </c>
      <c r="AQ291">
        <v>20</v>
      </c>
      <c r="AR291">
        <v>42</v>
      </c>
      <c r="AS291">
        <v>38</v>
      </c>
      <c r="AT291">
        <v>5.0999999999999996</v>
      </c>
      <c r="AU291">
        <v>1.45</v>
      </c>
      <c r="AV291">
        <v>40.433333330000004</v>
      </c>
      <c r="AW291">
        <v>23.56666667</v>
      </c>
      <c r="AX291" t="s">
        <v>111</v>
      </c>
      <c r="AY291" t="s">
        <v>207</v>
      </c>
      <c r="AZ291" t="b">
        <v>0</v>
      </c>
      <c r="BA291">
        <v>2.1875</v>
      </c>
      <c r="BB291">
        <v>745.3</v>
      </c>
      <c r="BC291">
        <v>10.9</v>
      </c>
      <c r="BD291">
        <v>5.5</v>
      </c>
      <c r="BE291" t="s">
        <v>168</v>
      </c>
      <c r="BF291">
        <v>12</v>
      </c>
      <c r="BG291">
        <v>541</v>
      </c>
      <c r="BH291">
        <v>10</v>
      </c>
      <c r="BI291">
        <v>50</v>
      </c>
      <c r="BJ291">
        <v>50</v>
      </c>
      <c r="BK291">
        <v>10.9</v>
      </c>
      <c r="BL291">
        <v>745.3</v>
      </c>
      <c r="BN291">
        <v>12</v>
      </c>
      <c r="BO291">
        <v>54.1</v>
      </c>
      <c r="BP291">
        <v>30</v>
      </c>
      <c r="BQ291">
        <v>6897</v>
      </c>
      <c r="BR291">
        <v>0.62983162500000001</v>
      </c>
      <c r="BS291" t="s">
        <v>97</v>
      </c>
      <c r="BT291" t="s">
        <v>113</v>
      </c>
      <c r="BU291" t="s">
        <v>119</v>
      </c>
      <c r="BV291" t="s">
        <v>120</v>
      </c>
      <c r="BW291" t="s">
        <v>118</v>
      </c>
      <c r="CB291" t="s">
        <v>100</v>
      </c>
      <c r="CC291" t="s">
        <v>118</v>
      </c>
      <c r="CD291" t="s">
        <v>119</v>
      </c>
      <c r="CE291">
        <v>0.2</v>
      </c>
      <c r="CF291">
        <v>1.8</v>
      </c>
      <c r="CG291">
        <v>1</v>
      </c>
      <c r="CH291">
        <v>9.7692065999999994E-2</v>
      </c>
      <c r="CI291">
        <v>2.1339668270000001</v>
      </c>
      <c r="CJ291">
        <v>1.115829446</v>
      </c>
    </row>
    <row r="292" spans="1:88" x14ac:dyDescent="0.25">
      <c r="A292" t="s">
        <v>260</v>
      </c>
      <c r="B292" t="s">
        <v>261</v>
      </c>
      <c r="C292">
        <f>VLOOKUP(B292,lat_long!$A$2:$C$37,2,FALSE)</f>
        <v>40.433333330000004</v>
      </c>
      <c r="D292">
        <f>VLOOKUP(B292,lat_long!$A$2:$C$37,3,FALSE)</f>
        <v>23.56666667</v>
      </c>
      <c r="E292" t="s">
        <v>88</v>
      </c>
      <c r="G292" t="b">
        <v>0</v>
      </c>
      <c r="H292" t="s">
        <v>131</v>
      </c>
      <c r="J292" t="s">
        <v>150</v>
      </c>
      <c r="K292" t="s">
        <v>232</v>
      </c>
      <c r="L292" t="s">
        <v>160</v>
      </c>
      <c r="M292" t="s">
        <v>124</v>
      </c>
      <c r="N292" t="s">
        <v>108</v>
      </c>
      <c r="O292" t="s">
        <v>92</v>
      </c>
      <c r="P292">
        <v>572</v>
      </c>
      <c r="Q292">
        <v>974</v>
      </c>
      <c r="T292">
        <v>338</v>
      </c>
      <c r="U292">
        <v>772</v>
      </c>
      <c r="X292" t="s">
        <v>93</v>
      </c>
      <c r="Y292">
        <v>7</v>
      </c>
      <c r="Z292">
        <v>7</v>
      </c>
      <c r="AA292" t="b">
        <v>0</v>
      </c>
      <c r="AB292" t="s">
        <v>110</v>
      </c>
      <c r="AD292">
        <v>50.27</v>
      </c>
      <c r="AE292" t="s">
        <v>161</v>
      </c>
      <c r="AF292" t="s">
        <v>94</v>
      </c>
      <c r="AG292">
        <v>138.41035120000001</v>
      </c>
      <c r="AH292">
        <v>138.41035120000001</v>
      </c>
      <c r="AI292">
        <v>120</v>
      </c>
      <c r="AM292">
        <v>34.6</v>
      </c>
      <c r="AN292">
        <v>5.6550000000000002</v>
      </c>
      <c r="AO292">
        <v>1.3</v>
      </c>
      <c r="AP292">
        <v>5</v>
      </c>
      <c r="AQ292">
        <v>20</v>
      </c>
      <c r="AR292">
        <v>42</v>
      </c>
      <c r="AS292">
        <v>38</v>
      </c>
      <c r="AT292">
        <v>5.0999999999999996</v>
      </c>
      <c r="AU292">
        <v>1.45</v>
      </c>
      <c r="AV292">
        <v>40.433333330000004</v>
      </c>
      <c r="AW292">
        <v>23.56666667</v>
      </c>
      <c r="AX292" t="s">
        <v>111</v>
      </c>
      <c r="AY292" t="s">
        <v>207</v>
      </c>
      <c r="AZ292" t="b">
        <v>0</v>
      </c>
      <c r="BA292">
        <v>2.1875</v>
      </c>
      <c r="BB292">
        <v>745.3</v>
      </c>
      <c r="BC292">
        <v>10.9</v>
      </c>
      <c r="BD292">
        <v>5.5</v>
      </c>
      <c r="BE292" t="s">
        <v>168</v>
      </c>
      <c r="BF292">
        <v>12</v>
      </c>
      <c r="BG292">
        <v>541</v>
      </c>
      <c r="BH292">
        <v>10</v>
      </c>
      <c r="BI292">
        <v>50</v>
      </c>
      <c r="BJ292">
        <v>50</v>
      </c>
      <c r="BK292">
        <v>10.9</v>
      </c>
      <c r="BL292">
        <v>745.3</v>
      </c>
      <c r="BM292" t="s">
        <v>150</v>
      </c>
      <c r="BN292">
        <v>12</v>
      </c>
      <c r="BO292">
        <v>54.1</v>
      </c>
      <c r="BP292">
        <v>30</v>
      </c>
      <c r="BQ292">
        <v>6897</v>
      </c>
      <c r="BR292">
        <v>0.62983162500000001</v>
      </c>
      <c r="BS292" t="s">
        <v>97</v>
      </c>
      <c r="BT292" t="s">
        <v>133</v>
      </c>
      <c r="BU292" t="s">
        <v>131</v>
      </c>
      <c r="CB292" t="s">
        <v>100</v>
      </c>
      <c r="CC292" t="s">
        <v>131</v>
      </c>
      <c r="CD292" t="s">
        <v>131</v>
      </c>
      <c r="CE292">
        <v>0.5</v>
      </c>
      <c r="CF292">
        <v>7</v>
      </c>
      <c r="CG292">
        <v>3.75</v>
      </c>
      <c r="CH292">
        <v>0.14737927300000001</v>
      </c>
      <c r="CI292">
        <v>1.9828912359999999</v>
      </c>
      <c r="CJ292">
        <v>1.0651352540000001</v>
      </c>
    </row>
    <row r="293" spans="1:88" x14ac:dyDescent="0.25">
      <c r="A293" t="s">
        <v>260</v>
      </c>
      <c r="B293" t="s">
        <v>261</v>
      </c>
      <c r="C293">
        <f>VLOOKUP(B293,lat_long!$A$2:$C$37,2,FALSE)</f>
        <v>40.433333330000004</v>
      </c>
      <c r="D293">
        <f>VLOOKUP(B293,lat_long!$A$2:$C$37,3,FALSE)</f>
        <v>23.56666667</v>
      </c>
      <c r="E293" t="s">
        <v>136</v>
      </c>
      <c r="F293" t="s">
        <v>166</v>
      </c>
      <c r="G293" t="b">
        <v>0</v>
      </c>
      <c r="H293" t="s">
        <v>131</v>
      </c>
      <c r="J293" t="s">
        <v>150</v>
      </c>
      <c r="K293" t="s">
        <v>232</v>
      </c>
      <c r="L293" t="s">
        <v>160</v>
      </c>
      <c r="M293" t="s">
        <v>124</v>
      </c>
      <c r="N293" t="s">
        <v>108</v>
      </c>
      <c r="O293" t="s">
        <v>92</v>
      </c>
      <c r="P293">
        <v>1.45</v>
      </c>
      <c r="Q293">
        <v>1.42</v>
      </c>
      <c r="Y293">
        <v>7</v>
      </c>
      <c r="Z293">
        <v>7</v>
      </c>
      <c r="AD293">
        <v>50.27</v>
      </c>
      <c r="AE293" t="s">
        <v>161</v>
      </c>
      <c r="AF293" t="s">
        <v>94</v>
      </c>
      <c r="AG293">
        <v>138.41035120000001</v>
      </c>
      <c r="AH293">
        <v>138.41035120000001</v>
      </c>
      <c r="AI293">
        <v>120</v>
      </c>
      <c r="AM293">
        <v>34.6</v>
      </c>
      <c r="AN293">
        <v>5.6550000000000002</v>
      </c>
      <c r="AO293">
        <v>1.3</v>
      </c>
      <c r="AP293">
        <v>5</v>
      </c>
      <c r="AQ293">
        <v>20</v>
      </c>
      <c r="AR293">
        <v>42</v>
      </c>
      <c r="AS293">
        <v>38</v>
      </c>
      <c r="AT293">
        <v>5.0999999999999996</v>
      </c>
      <c r="AU293">
        <v>1.45</v>
      </c>
      <c r="AV293">
        <v>40.433333330000004</v>
      </c>
      <c r="AW293">
        <v>23.56666667</v>
      </c>
      <c r="AX293" t="s">
        <v>111</v>
      </c>
      <c r="AY293" t="s">
        <v>207</v>
      </c>
      <c r="AZ293" t="b">
        <v>0</v>
      </c>
      <c r="BA293">
        <v>2.1875</v>
      </c>
      <c r="BB293">
        <v>745.3</v>
      </c>
      <c r="BC293">
        <v>10.9</v>
      </c>
      <c r="BD293">
        <v>5.5</v>
      </c>
      <c r="BE293" t="s">
        <v>168</v>
      </c>
      <c r="BF293">
        <v>12</v>
      </c>
      <c r="BG293">
        <v>541</v>
      </c>
      <c r="BH293">
        <v>10</v>
      </c>
      <c r="BI293">
        <v>50</v>
      </c>
      <c r="BJ293">
        <v>50</v>
      </c>
      <c r="BK293">
        <v>10.9</v>
      </c>
      <c r="BL293">
        <v>745.3</v>
      </c>
      <c r="BM293" t="s">
        <v>150</v>
      </c>
      <c r="BN293">
        <v>12</v>
      </c>
      <c r="BO293">
        <v>54.1</v>
      </c>
      <c r="BP293">
        <v>30</v>
      </c>
      <c r="BQ293">
        <v>6897</v>
      </c>
      <c r="BR293">
        <v>0.62983162500000001</v>
      </c>
      <c r="BS293" t="s">
        <v>97</v>
      </c>
      <c r="BT293" t="s">
        <v>133</v>
      </c>
      <c r="BU293" t="s">
        <v>131</v>
      </c>
      <c r="CB293" t="s">
        <v>100</v>
      </c>
      <c r="CC293" t="s">
        <v>131</v>
      </c>
      <c r="CD293" t="s">
        <v>131</v>
      </c>
      <c r="CE293">
        <v>0.5</v>
      </c>
      <c r="CF293">
        <v>7</v>
      </c>
      <c r="CG293">
        <v>3.75</v>
      </c>
      <c r="CH293">
        <v>0.14737927300000001</v>
      </c>
      <c r="CI293">
        <v>1.9828912359999999</v>
      </c>
      <c r="CJ293">
        <v>1.0651352540000001</v>
      </c>
    </row>
    <row r="294" spans="1:88" x14ac:dyDescent="0.25">
      <c r="A294" t="s">
        <v>260</v>
      </c>
      <c r="B294" t="s">
        <v>261</v>
      </c>
      <c r="C294">
        <f>VLOOKUP(B294,lat_long!$A$2:$C$37,2,FALSE)</f>
        <v>40.433333330000004</v>
      </c>
      <c r="D294">
        <f>VLOOKUP(B294,lat_long!$A$2:$C$37,3,FALSE)</f>
        <v>23.56666667</v>
      </c>
      <c r="E294" t="s">
        <v>136</v>
      </c>
      <c r="F294" t="s">
        <v>211</v>
      </c>
      <c r="G294" t="b">
        <v>0</v>
      </c>
      <c r="H294" t="s">
        <v>131</v>
      </c>
      <c r="J294" t="s">
        <v>150</v>
      </c>
      <c r="K294" t="s">
        <v>232</v>
      </c>
      <c r="L294" t="s">
        <v>160</v>
      </c>
      <c r="M294" t="s">
        <v>124</v>
      </c>
      <c r="N294" t="s">
        <v>108</v>
      </c>
      <c r="O294" t="s">
        <v>92</v>
      </c>
      <c r="P294">
        <v>1.04</v>
      </c>
      <c r="Q294">
        <v>1.19</v>
      </c>
      <c r="Y294">
        <v>7</v>
      </c>
      <c r="Z294">
        <v>7</v>
      </c>
      <c r="AD294">
        <v>50.27</v>
      </c>
      <c r="AE294" t="s">
        <v>161</v>
      </c>
      <c r="AF294" t="s">
        <v>94</v>
      </c>
      <c r="AG294">
        <v>138.41035120000001</v>
      </c>
      <c r="AH294">
        <v>138.41035120000001</v>
      </c>
      <c r="AI294">
        <v>120</v>
      </c>
      <c r="AM294">
        <v>34.6</v>
      </c>
      <c r="AN294">
        <v>5.6550000000000002</v>
      </c>
      <c r="AO294">
        <v>1.3</v>
      </c>
      <c r="AP294">
        <v>5</v>
      </c>
      <c r="AQ294">
        <v>20</v>
      </c>
      <c r="AR294">
        <v>42</v>
      </c>
      <c r="AS294">
        <v>38</v>
      </c>
      <c r="AT294">
        <v>5.0999999999999996</v>
      </c>
      <c r="AU294">
        <v>1.45</v>
      </c>
      <c r="AV294">
        <v>40.433333330000004</v>
      </c>
      <c r="AW294">
        <v>23.56666667</v>
      </c>
      <c r="AX294" t="s">
        <v>111</v>
      </c>
      <c r="AY294" t="s">
        <v>207</v>
      </c>
      <c r="AZ294" t="b">
        <v>0</v>
      </c>
      <c r="BA294">
        <v>2.1875</v>
      </c>
      <c r="BB294">
        <v>745.3</v>
      </c>
      <c r="BC294">
        <v>10.9</v>
      </c>
      <c r="BD294">
        <v>5.5</v>
      </c>
      <c r="BE294" t="s">
        <v>168</v>
      </c>
      <c r="BF294">
        <v>12</v>
      </c>
      <c r="BG294">
        <v>541</v>
      </c>
      <c r="BH294">
        <v>10</v>
      </c>
      <c r="BI294">
        <v>50</v>
      </c>
      <c r="BJ294">
        <v>50</v>
      </c>
      <c r="BK294">
        <v>10.9</v>
      </c>
      <c r="BL294">
        <v>745.3</v>
      </c>
      <c r="BM294" t="s">
        <v>150</v>
      </c>
      <c r="BN294">
        <v>12</v>
      </c>
      <c r="BO294">
        <v>54.1</v>
      </c>
      <c r="BP294">
        <v>30</v>
      </c>
      <c r="BQ294">
        <v>6897</v>
      </c>
      <c r="BR294">
        <v>0.62983162500000001</v>
      </c>
      <c r="BS294" t="s">
        <v>97</v>
      </c>
      <c r="BT294" t="s">
        <v>133</v>
      </c>
      <c r="BU294" t="s">
        <v>131</v>
      </c>
      <c r="CB294" t="s">
        <v>100</v>
      </c>
      <c r="CC294" t="s">
        <v>131</v>
      </c>
      <c r="CD294" t="s">
        <v>131</v>
      </c>
      <c r="CE294">
        <v>0.5</v>
      </c>
      <c r="CF294">
        <v>7</v>
      </c>
      <c r="CG294">
        <v>3.75</v>
      </c>
      <c r="CH294">
        <v>0.14737927300000001</v>
      </c>
      <c r="CI294">
        <v>1.9828912359999999</v>
      </c>
      <c r="CJ294">
        <v>1.0651352540000001</v>
      </c>
    </row>
    <row r="295" spans="1:88" x14ac:dyDescent="0.25">
      <c r="A295" t="s">
        <v>260</v>
      </c>
      <c r="B295" t="s">
        <v>261</v>
      </c>
      <c r="C295">
        <f>VLOOKUP(B295,lat_long!$A$2:$C$37,2,FALSE)</f>
        <v>40.433333330000004</v>
      </c>
      <c r="D295">
        <f>VLOOKUP(B295,lat_long!$A$2:$C$37,3,FALSE)</f>
        <v>23.56666667</v>
      </c>
      <c r="E295" t="s">
        <v>136</v>
      </c>
      <c r="F295" t="s">
        <v>137</v>
      </c>
      <c r="G295" t="b">
        <v>0</v>
      </c>
      <c r="H295" t="s">
        <v>131</v>
      </c>
      <c r="J295" t="s">
        <v>150</v>
      </c>
      <c r="K295" t="s">
        <v>232</v>
      </c>
      <c r="L295" t="s">
        <v>160</v>
      </c>
      <c r="M295" t="s">
        <v>124</v>
      </c>
      <c r="N295" t="s">
        <v>108</v>
      </c>
      <c r="O295" t="s">
        <v>92</v>
      </c>
      <c r="P295">
        <v>15</v>
      </c>
      <c r="Q295">
        <v>11</v>
      </c>
      <c r="Y295">
        <v>7</v>
      </c>
      <c r="Z295">
        <v>7</v>
      </c>
      <c r="AD295">
        <v>50.27</v>
      </c>
      <c r="AE295" t="s">
        <v>161</v>
      </c>
      <c r="AF295" t="s">
        <v>94</v>
      </c>
      <c r="AG295">
        <v>138.41035120000001</v>
      </c>
      <c r="AH295">
        <v>138.41035120000001</v>
      </c>
      <c r="AI295">
        <v>120</v>
      </c>
      <c r="AM295">
        <v>34.6</v>
      </c>
      <c r="AN295">
        <v>5.6550000000000002</v>
      </c>
      <c r="AO295">
        <v>1.3</v>
      </c>
      <c r="AP295">
        <v>5</v>
      </c>
      <c r="AQ295">
        <v>20</v>
      </c>
      <c r="AR295">
        <v>42</v>
      </c>
      <c r="AS295">
        <v>38</v>
      </c>
      <c r="AT295">
        <v>5.0999999999999996</v>
      </c>
      <c r="AU295">
        <v>1.45</v>
      </c>
      <c r="AV295">
        <v>40.433333330000004</v>
      </c>
      <c r="AW295">
        <v>23.56666667</v>
      </c>
      <c r="AX295" t="s">
        <v>111</v>
      </c>
      <c r="AY295" t="s">
        <v>207</v>
      </c>
      <c r="AZ295" t="b">
        <v>0</v>
      </c>
      <c r="BA295">
        <v>2.1875</v>
      </c>
      <c r="BB295">
        <v>745.3</v>
      </c>
      <c r="BC295">
        <v>10.9</v>
      </c>
      <c r="BD295">
        <v>5.5</v>
      </c>
      <c r="BE295" t="s">
        <v>168</v>
      </c>
      <c r="BF295">
        <v>12</v>
      </c>
      <c r="BG295">
        <v>541</v>
      </c>
      <c r="BH295">
        <v>10</v>
      </c>
      <c r="BI295">
        <v>50</v>
      </c>
      <c r="BJ295">
        <v>50</v>
      </c>
      <c r="BK295">
        <v>10.9</v>
      </c>
      <c r="BL295">
        <v>745.3</v>
      </c>
      <c r="BM295" t="s">
        <v>150</v>
      </c>
      <c r="BN295">
        <v>12</v>
      </c>
      <c r="BO295">
        <v>54.1</v>
      </c>
      <c r="BP295">
        <v>30</v>
      </c>
      <c r="BQ295">
        <v>6897</v>
      </c>
      <c r="BR295">
        <v>0.62983162500000001</v>
      </c>
      <c r="BS295" t="s">
        <v>97</v>
      </c>
      <c r="BT295" t="s">
        <v>133</v>
      </c>
      <c r="BU295" t="s">
        <v>131</v>
      </c>
      <c r="CB295" t="s">
        <v>100</v>
      </c>
      <c r="CC295" t="s">
        <v>131</v>
      </c>
      <c r="CD295" t="s">
        <v>131</v>
      </c>
      <c r="CE295">
        <v>0.5</v>
      </c>
      <c r="CF295">
        <v>7</v>
      </c>
      <c r="CG295">
        <v>3.75</v>
      </c>
      <c r="CH295">
        <v>0.14737927300000001</v>
      </c>
      <c r="CI295">
        <v>1.9828912359999999</v>
      </c>
      <c r="CJ295">
        <v>1.0651352540000001</v>
      </c>
    </row>
    <row r="296" spans="1:88" x14ac:dyDescent="0.25">
      <c r="A296" t="s">
        <v>260</v>
      </c>
      <c r="B296" t="s">
        <v>261</v>
      </c>
      <c r="C296">
        <f>VLOOKUP(B296,lat_long!$A$2:$C$37,2,FALSE)</f>
        <v>40.433333330000004</v>
      </c>
      <c r="D296">
        <f>VLOOKUP(B296,lat_long!$A$2:$C$37,3,FALSE)</f>
        <v>23.56666667</v>
      </c>
      <c r="E296" t="s">
        <v>88</v>
      </c>
      <c r="G296" t="b">
        <v>0</v>
      </c>
      <c r="H296" t="s">
        <v>118</v>
      </c>
      <c r="K296" t="s">
        <v>232</v>
      </c>
      <c r="L296" t="s">
        <v>160</v>
      </c>
      <c r="M296" t="s">
        <v>124</v>
      </c>
      <c r="N296" t="s">
        <v>108</v>
      </c>
      <c r="O296" t="s">
        <v>92</v>
      </c>
      <c r="P296">
        <v>1689</v>
      </c>
      <c r="Q296">
        <v>1497</v>
      </c>
      <c r="T296">
        <v>703</v>
      </c>
      <c r="U296">
        <v>1273</v>
      </c>
      <c r="X296" t="s">
        <v>93</v>
      </c>
      <c r="Y296">
        <v>7</v>
      </c>
      <c r="Z296">
        <v>7</v>
      </c>
      <c r="AA296" t="b">
        <v>1</v>
      </c>
      <c r="AB296" t="s">
        <v>127</v>
      </c>
      <c r="AD296">
        <v>50.27</v>
      </c>
      <c r="AE296" t="s">
        <v>161</v>
      </c>
      <c r="AF296" t="s">
        <v>94</v>
      </c>
      <c r="AG296">
        <v>138.41035120000001</v>
      </c>
      <c r="AH296">
        <v>138.41035120000001</v>
      </c>
      <c r="AI296">
        <v>120</v>
      </c>
      <c r="AM296">
        <v>34.6</v>
      </c>
      <c r="AN296">
        <v>5.6550000000000002</v>
      </c>
      <c r="AO296">
        <v>1.3</v>
      </c>
      <c r="AP296">
        <v>5</v>
      </c>
      <c r="AQ296">
        <v>20</v>
      </c>
      <c r="AR296">
        <v>42</v>
      </c>
      <c r="AS296">
        <v>38</v>
      </c>
      <c r="AT296">
        <v>5.0999999999999996</v>
      </c>
      <c r="AU296">
        <v>1.45</v>
      </c>
      <c r="AV296">
        <v>40.433333330000004</v>
      </c>
      <c r="AW296">
        <v>23.56666667</v>
      </c>
      <c r="AX296" t="s">
        <v>111</v>
      </c>
      <c r="AY296" t="s">
        <v>207</v>
      </c>
      <c r="AZ296" t="b">
        <v>0</v>
      </c>
      <c r="BA296">
        <v>2.1875</v>
      </c>
      <c r="BB296">
        <v>745.3</v>
      </c>
      <c r="BC296">
        <v>10.9</v>
      </c>
      <c r="BD296">
        <v>5.5</v>
      </c>
      <c r="BE296" t="s">
        <v>168</v>
      </c>
      <c r="BF296">
        <v>12</v>
      </c>
      <c r="BG296">
        <v>541</v>
      </c>
      <c r="BH296">
        <v>10</v>
      </c>
      <c r="BI296">
        <v>50</v>
      </c>
      <c r="BJ296">
        <v>50</v>
      </c>
      <c r="BK296">
        <v>10.9</v>
      </c>
      <c r="BL296">
        <v>745.3</v>
      </c>
      <c r="BN296">
        <v>12</v>
      </c>
      <c r="BO296">
        <v>54.1</v>
      </c>
      <c r="BP296">
        <v>30</v>
      </c>
      <c r="BQ296">
        <v>6897</v>
      </c>
      <c r="BR296">
        <v>0.62983162500000001</v>
      </c>
      <c r="BS296" t="s">
        <v>97</v>
      </c>
      <c r="BT296" t="s">
        <v>113</v>
      </c>
      <c r="BU296" t="s">
        <v>119</v>
      </c>
      <c r="BV296" t="s">
        <v>120</v>
      </c>
      <c r="BW296" t="s">
        <v>118</v>
      </c>
      <c r="CB296" t="s">
        <v>100</v>
      </c>
      <c r="CC296" t="s">
        <v>118</v>
      </c>
      <c r="CD296" t="s">
        <v>119</v>
      </c>
      <c r="CE296">
        <v>0.2</v>
      </c>
      <c r="CF296">
        <v>1.8</v>
      </c>
      <c r="CG296">
        <v>1</v>
      </c>
      <c r="CH296">
        <v>9.7692065999999994E-2</v>
      </c>
      <c r="CI296">
        <v>2.1339668270000001</v>
      </c>
      <c r="CJ296">
        <v>1.115829446</v>
      </c>
    </row>
    <row r="297" spans="1:88" x14ac:dyDescent="0.25">
      <c r="A297" t="s">
        <v>260</v>
      </c>
      <c r="B297" t="s">
        <v>261</v>
      </c>
      <c r="C297">
        <f>VLOOKUP(B297,lat_long!$A$2:$C$37,2,FALSE)</f>
        <v>40.433333330000004</v>
      </c>
      <c r="D297">
        <f>VLOOKUP(B297,lat_long!$A$2:$C$37,3,FALSE)</f>
        <v>23.56666667</v>
      </c>
      <c r="E297" t="s">
        <v>136</v>
      </c>
      <c r="F297" t="s">
        <v>166</v>
      </c>
      <c r="G297" t="b">
        <v>0</v>
      </c>
      <c r="H297" t="s">
        <v>118</v>
      </c>
      <c r="K297" t="s">
        <v>232</v>
      </c>
      <c r="L297" t="s">
        <v>160</v>
      </c>
      <c r="M297" t="s">
        <v>124</v>
      </c>
      <c r="N297" t="s">
        <v>108</v>
      </c>
      <c r="O297" t="s">
        <v>92</v>
      </c>
      <c r="P297">
        <v>2.2200000000000002</v>
      </c>
      <c r="Q297">
        <v>2.02</v>
      </c>
      <c r="Y297">
        <v>7</v>
      </c>
      <c r="Z297">
        <v>7</v>
      </c>
      <c r="AD297">
        <v>50.27</v>
      </c>
      <c r="AE297" t="s">
        <v>161</v>
      </c>
      <c r="AF297" t="s">
        <v>94</v>
      </c>
      <c r="AG297">
        <v>138.41035120000001</v>
      </c>
      <c r="AH297">
        <v>138.41035120000001</v>
      </c>
      <c r="AI297">
        <v>120</v>
      </c>
      <c r="AM297">
        <v>34.6</v>
      </c>
      <c r="AN297">
        <v>5.6550000000000002</v>
      </c>
      <c r="AO297">
        <v>1.3</v>
      </c>
      <c r="AP297">
        <v>5</v>
      </c>
      <c r="AQ297">
        <v>20</v>
      </c>
      <c r="AR297">
        <v>42</v>
      </c>
      <c r="AS297">
        <v>38</v>
      </c>
      <c r="AT297">
        <v>5.0999999999999996</v>
      </c>
      <c r="AU297">
        <v>1.45</v>
      </c>
      <c r="AV297">
        <v>40.433333330000004</v>
      </c>
      <c r="AW297">
        <v>23.56666667</v>
      </c>
      <c r="AX297" t="s">
        <v>111</v>
      </c>
      <c r="AY297" t="s">
        <v>207</v>
      </c>
      <c r="AZ297" t="b">
        <v>0</v>
      </c>
      <c r="BA297">
        <v>2.1875</v>
      </c>
      <c r="BB297">
        <v>745.3</v>
      </c>
      <c r="BC297">
        <v>10.9</v>
      </c>
      <c r="BD297">
        <v>5.5</v>
      </c>
      <c r="BE297" t="s">
        <v>168</v>
      </c>
      <c r="BF297">
        <v>12</v>
      </c>
      <c r="BG297">
        <v>541</v>
      </c>
      <c r="BH297">
        <v>10</v>
      </c>
      <c r="BI297">
        <v>50</v>
      </c>
      <c r="BJ297">
        <v>50</v>
      </c>
      <c r="BK297">
        <v>10.9</v>
      </c>
      <c r="BL297">
        <v>745.3</v>
      </c>
      <c r="BN297">
        <v>12</v>
      </c>
      <c r="BO297">
        <v>54.1</v>
      </c>
      <c r="BP297">
        <v>30</v>
      </c>
      <c r="BQ297">
        <v>6897</v>
      </c>
      <c r="BR297">
        <v>0.62983162500000001</v>
      </c>
      <c r="BS297" t="s">
        <v>97</v>
      </c>
      <c r="BT297" t="s">
        <v>113</v>
      </c>
      <c r="BU297" t="s">
        <v>119</v>
      </c>
      <c r="BV297" t="s">
        <v>120</v>
      </c>
      <c r="BW297" t="s">
        <v>118</v>
      </c>
      <c r="CB297" t="s">
        <v>100</v>
      </c>
      <c r="CC297" t="s">
        <v>118</v>
      </c>
      <c r="CD297" t="s">
        <v>119</v>
      </c>
      <c r="CE297">
        <v>0.2</v>
      </c>
      <c r="CF297">
        <v>1.8</v>
      </c>
      <c r="CG297">
        <v>1</v>
      </c>
      <c r="CH297">
        <v>9.7692065999999994E-2</v>
      </c>
      <c r="CI297">
        <v>2.1339668270000001</v>
      </c>
      <c r="CJ297">
        <v>1.115829446</v>
      </c>
    </row>
    <row r="298" spans="1:88" x14ac:dyDescent="0.25">
      <c r="A298" t="s">
        <v>260</v>
      </c>
      <c r="B298" t="s">
        <v>261</v>
      </c>
      <c r="C298">
        <f>VLOOKUP(B298,lat_long!$A$2:$C$37,2,FALSE)</f>
        <v>40.433333330000004</v>
      </c>
      <c r="D298">
        <f>VLOOKUP(B298,lat_long!$A$2:$C$37,3,FALSE)</f>
        <v>23.56666667</v>
      </c>
      <c r="E298" t="s">
        <v>136</v>
      </c>
      <c r="F298" t="s">
        <v>211</v>
      </c>
      <c r="G298" t="b">
        <v>0</v>
      </c>
      <c r="H298" t="s">
        <v>118</v>
      </c>
      <c r="K298" t="s">
        <v>232</v>
      </c>
      <c r="L298" t="s">
        <v>160</v>
      </c>
      <c r="M298" t="s">
        <v>124</v>
      </c>
      <c r="N298" t="s">
        <v>108</v>
      </c>
      <c r="O298" t="s">
        <v>92</v>
      </c>
      <c r="P298">
        <v>1.6</v>
      </c>
      <c r="Q298">
        <v>1.29</v>
      </c>
      <c r="Y298">
        <v>7</v>
      </c>
      <c r="Z298">
        <v>7</v>
      </c>
      <c r="AD298">
        <v>50.27</v>
      </c>
      <c r="AE298" t="s">
        <v>161</v>
      </c>
      <c r="AF298" t="s">
        <v>94</v>
      </c>
      <c r="AG298">
        <v>138.41035120000001</v>
      </c>
      <c r="AH298">
        <v>138.41035120000001</v>
      </c>
      <c r="AI298">
        <v>120</v>
      </c>
      <c r="AM298">
        <v>34.6</v>
      </c>
      <c r="AN298">
        <v>5.6550000000000002</v>
      </c>
      <c r="AO298">
        <v>1.3</v>
      </c>
      <c r="AP298">
        <v>5</v>
      </c>
      <c r="AQ298">
        <v>20</v>
      </c>
      <c r="AR298">
        <v>42</v>
      </c>
      <c r="AS298">
        <v>38</v>
      </c>
      <c r="AT298">
        <v>5.0999999999999996</v>
      </c>
      <c r="AU298">
        <v>1.45</v>
      </c>
      <c r="AV298">
        <v>40.433333330000004</v>
      </c>
      <c r="AW298">
        <v>23.56666667</v>
      </c>
      <c r="AX298" t="s">
        <v>111</v>
      </c>
      <c r="AY298" t="s">
        <v>207</v>
      </c>
      <c r="AZ298" t="b">
        <v>0</v>
      </c>
      <c r="BA298">
        <v>2.1875</v>
      </c>
      <c r="BB298">
        <v>745.3</v>
      </c>
      <c r="BC298">
        <v>10.9</v>
      </c>
      <c r="BD298">
        <v>5.5</v>
      </c>
      <c r="BE298" t="s">
        <v>168</v>
      </c>
      <c r="BF298">
        <v>12</v>
      </c>
      <c r="BG298">
        <v>541</v>
      </c>
      <c r="BH298">
        <v>10</v>
      </c>
      <c r="BI298">
        <v>50</v>
      </c>
      <c r="BJ298">
        <v>50</v>
      </c>
      <c r="BK298">
        <v>10.9</v>
      </c>
      <c r="BL298">
        <v>745.3</v>
      </c>
      <c r="BN298">
        <v>12</v>
      </c>
      <c r="BO298">
        <v>54.1</v>
      </c>
      <c r="BP298">
        <v>30</v>
      </c>
      <c r="BQ298">
        <v>6897</v>
      </c>
      <c r="BR298">
        <v>0.62983162500000001</v>
      </c>
      <c r="BS298" t="s">
        <v>97</v>
      </c>
      <c r="BT298" t="s">
        <v>113</v>
      </c>
      <c r="BU298" t="s">
        <v>119</v>
      </c>
      <c r="BV298" t="s">
        <v>120</v>
      </c>
      <c r="BW298" t="s">
        <v>118</v>
      </c>
      <c r="CB298" t="s">
        <v>100</v>
      </c>
      <c r="CC298" t="s">
        <v>118</v>
      </c>
      <c r="CD298" t="s">
        <v>119</v>
      </c>
      <c r="CE298">
        <v>0.2</v>
      </c>
      <c r="CF298">
        <v>1.8</v>
      </c>
      <c r="CG298">
        <v>1</v>
      </c>
      <c r="CH298">
        <v>9.7692065999999994E-2</v>
      </c>
      <c r="CI298">
        <v>2.1339668270000001</v>
      </c>
      <c r="CJ298">
        <v>1.115829446</v>
      </c>
    </row>
    <row r="299" spans="1:88" x14ac:dyDescent="0.25">
      <c r="A299" t="s">
        <v>260</v>
      </c>
      <c r="B299" t="s">
        <v>261</v>
      </c>
      <c r="C299">
        <f>VLOOKUP(B299,lat_long!$A$2:$C$37,2,FALSE)</f>
        <v>40.433333330000004</v>
      </c>
      <c r="D299">
        <f>VLOOKUP(B299,lat_long!$A$2:$C$37,3,FALSE)</f>
        <v>23.56666667</v>
      </c>
      <c r="E299" t="s">
        <v>136</v>
      </c>
      <c r="F299" t="s">
        <v>137</v>
      </c>
      <c r="G299" t="b">
        <v>0</v>
      </c>
      <c r="H299" t="s">
        <v>118</v>
      </c>
      <c r="K299" t="s">
        <v>232</v>
      </c>
      <c r="L299" t="s">
        <v>160</v>
      </c>
      <c r="M299" t="s">
        <v>124</v>
      </c>
      <c r="N299" t="s">
        <v>108</v>
      </c>
      <c r="O299" t="s">
        <v>92</v>
      </c>
      <c r="P299">
        <v>29</v>
      </c>
      <c r="Q299">
        <v>15</v>
      </c>
      <c r="Y299">
        <v>7</v>
      </c>
      <c r="Z299">
        <v>7</v>
      </c>
      <c r="AD299">
        <v>50.27</v>
      </c>
      <c r="AE299" t="s">
        <v>161</v>
      </c>
      <c r="AF299" t="s">
        <v>94</v>
      </c>
      <c r="AG299">
        <v>138.41035120000001</v>
      </c>
      <c r="AH299">
        <v>138.41035120000001</v>
      </c>
      <c r="AI299">
        <v>120</v>
      </c>
      <c r="AM299">
        <v>34.6</v>
      </c>
      <c r="AN299">
        <v>5.6550000000000002</v>
      </c>
      <c r="AO299">
        <v>1.3</v>
      </c>
      <c r="AP299">
        <v>5</v>
      </c>
      <c r="AQ299">
        <v>20</v>
      </c>
      <c r="AR299">
        <v>42</v>
      </c>
      <c r="AS299">
        <v>38</v>
      </c>
      <c r="AT299">
        <v>5.0999999999999996</v>
      </c>
      <c r="AU299">
        <v>1.45</v>
      </c>
      <c r="AV299">
        <v>40.433333330000004</v>
      </c>
      <c r="AW299">
        <v>23.56666667</v>
      </c>
      <c r="AX299" t="s">
        <v>111</v>
      </c>
      <c r="AY299" t="s">
        <v>207</v>
      </c>
      <c r="AZ299" t="b">
        <v>0</v>
      </c>
      <c r="BA299">
        <v>2.1875</v>
      </c>
      <c r="BB299">
        <v>745.3</v>
      </c>
      <c r="BC299">
        <v>10.9</v>
      </c>
      <c r="BD299">
        <v>5.5</v>
      </c>
      <c r="BE299" t="s">
        <v>168</v>
      </c>
      <c r="BF299">
        <v>12</v>
      </c>
      <c r="BG299">
        <v>541</v>
      </c>
      <c r="BH299">
        <v>10</v>
      </c>
      <c r="BI299">
        <v>50</v>
      </c>
      <c r="BJ299">
        <v>50</v>
      </c>
      <c r="BK299">
        <v>10.9</v>
      </c>
      <c r="BL299">
        <v>745.3</v>
      </c>
      <c r="BN299">
        <v>12</v>
      </c>
      <c r="BO299">
        <v>54.1</v>
      </c>
      <c r="BP299">
        <v>30</v>
      </c>
      <c r="BQ299">
        <v>6897</v>
      </c>
      <c r="BR299">
        <v>0.62983162500000001</v>
      </c>
      <c r="BS299" t="s">
        <v>97</v>
      </c>
      <c r="BT299" t="s">
        <v>113</v>
      </c>
      <c r="BU299" t="s">
        <v>119</v>
      </c>
      <c r="BV299" t="s">
        <v>120</v>
      </c>
      <c r="BW299" t="s">
        <v>118</v>
      </c>
      <c r="CB299" t="s">
        <v>100</v>
      </c>
      <c r="CC299" t="s">
        <v>118</v>
      </c>
      <c r="CD299" t="s">
        <v>119</v>
      </c>
      <c r="CE299">
        <v>0.2</v>
      </c>
      <c r="CF299">
        <v>1.8</v>
      </c>
      <c r="CG299">
        <v>1</v>
      </c>
      <c r="CH299">
        <v>9.7692065999999994E-2</v>
      </c>
      <c r="CI299">
        <v>2.1339668270000001</v>
      </c>
      <c r="CJ299">
        <v>1.115829446</v>
      </c>
    </row>
    <row r="300" spans="1:88" x14ac:dyDescent="0.25">
      <c r="A300" t="s">
        <v>262</v>
      </c>
      <c r="B300" t="s">
        <v>263</v>
      </c>
      <c r="C300">
        <f>VLOOKUP(B300,lat_long!$A$2:$C$37,2,FALSE)</f>
        <v>40.433333330000004</v>
      </c>
      <c r="D300">
        <f>VLOOKUP(B300,lat_long!$A$2:$C$37,3,FALSE)</f>
        <v>23.56666667</v>
      </c>
      <c r="E300" t="s">
        <v>88</v>
      </c>
      <c r="G300" t="b">
        <v>0</v>
      </c>
      <c r="H300" t="s">
        <v>119</v>
      </c>
      <c r="K300" t="s">
        <v>232</v>
      </c>
      <c r="L300" t="s">
        <v>210</v>
      </c>
      <c r="M300" t="s">
        <v>107</v>
      </c>
      <c r="N300" t="s">
        <v>91</v>
      </c>
      <c r="O300" t="s">
        <v>92</v>
      </c>
      <c r="P300">
        <v>8.25</v>
      </c>
      <c r="Q300">
        <v>6.125</v>
      </c>
      <c r="T300">
        <v>2.4375</v>
      </c>
      <c r="U300">
        <v>1.90625</v>
      </c>
      <c r="X300" t="s">
        <v>109</v>
      </c>
      <c r="Y300">
        <v>6</v>
      </c>
      <c r="Z300">
        <v>6</v>
      </c>
      <c r="AA300" t="b">
        <v>0</v>
      </c>
      <c r="AB300" t="s">
        <v>218</v>
      </c>
      <c r="AE300">
        <v>0</v>
      </c>
      <c r="AF300" t="s">
        <v>125</v>
      </c>
      <c r="AG300">
        <v>100</v>
      </c>
      <c r="AH300">
        <v>18.2</v>
      </c>
      <c r="AI300">
        <v>335</v>
      </c>
      <c r="AN300">
        <v>5.6550000000000002</v>
      </c>
      <c r="AO300">
        <v>1.3</v>
      </c>
      <c r="AP300">
        <v>5</v>
      </c>
      <c r="AQ300">
        <v>20</v>
      </c>
      <c r="AR300">
        <v>42</v>
      </c>
      <c r="AS300">
        <v>38</v>
      </c>
      <c r="AT300">
        <v>5.0999999999999996</v>
      </c>
      <c r="AU300">
        <v>1.45</v>
      </c>
      <c r="AV300">
        <v>40.433333330000004</v>
      </c>
      <c r="AW300">
        <v>23.56666667</v>
      </c>
      <c r="AX300" t="s">
        <v>111</v>
      </c>
      <c r="AY300" t="s">
        <v>207</v>
      </c>
      <c r="AZ300" t="b">
        <v>0</v>
      </c>
      <c r="BA300">
        <v>2.1875</v>
      </c>
      <c r="BB300">
        <v>739</v>
      </c>
      <c r="BC300">
        <v>10.9</v>
      </c>
      <c r="BD300">
        <v>5.5</v>
      </c>
      <c r="BE300" t="s">
        <v>168</v>
      </c>
      <c r="BF300">
        <v>12</v>
      </c>
      <c r="BG300">
        <v>541</v>
      </c>
      <c r="BH300">
        <v>10</v>
      </c>
      <c r="BI300">
        <v>50</v>
      </c>
      <c r="BJ300">
        <v>50</v>
      </c>
      <c r="BK300">
        <v>10.9</v>
      </c>
      <c r="BL300">
        <v>739</v>
      </c>
      <c r="BN300">
        <v>12</v>
      </c>
      <c r="BO300">
        <v>54.1</v>
      </c>
      <c r="BP300">
        <v>30</v>
      </c>
      <c r="BQ300">
        <v>6897</v>
      </c>
      <c r="BR300">
        <v>0.62983162500000001</v>
      </c>
      <c r="BS300" t="s">
        <v>97</v>
      </c>
      <c r="BT300" t="s">
        <v>113</v>
      </c>
      <c r="BV300" t="s">
        <v>120</v>
      </c>
      <c r="CB300" t="s">
        <v>100</v>
      </c>
      <c r="CC300" t="s">
        <v>119</v>
      </c>
      <c r="CD300" t="s">
        <v>119</v>
      </c>
      <c r="CE300">
        <v>0.25</v>
      </c>
      <c r="CF300">
        <v>0.75</v>
      </c>
      <c r="CG300">
        <v>0.5</v>
      </c>
      <c r="CH300">
        <v>9.7692065999999994E-2</v>
      </c>
      <c r="CI300">
        <v>2.1339668270000001</v>
      </c>
      <c r="CJ300">
        <v>1.115829446</v>
      </c>
    </row>
    <row r="301" spans="1:88" x14ac:dyDescent="0.25">
      <c r="A301" t="s">
        <v>262</v>
      </c>
      <c r="B301" t="s">
        <v>263</v>
      </c>
      <c r="C301">
        <f>VLOOKUP(B301,lat_long!$A$2:$C$37,2,FALSE)</f>
        <v>40.433333330000004</v>
      </c>
      <c r="D301">
        <f>VLOOKUP(B301,lat_long!$A$2:$C$37,3,FALSE)</f>
        <v>23.56666667</v>
      </c>
      <c r="E301" t="s">
        <v>88</v>
      </c>
      <c r="G301" t="b">
        <v>0</v>
      </c>
      <c r="H301" t="s">
        <v>119</v>
      </c>
      <c r="K301" t="s">
        <v>232</v>
      </c>
      <c r="L301" t="s">
        <v>210</v>
      </c>
      <c r="M301" t="s">
        <v>107</v>
      </c>
      <c r="N301" t="s">
        <v>91</v>
      </c>
      <c r="O301" t="s">
        <v>92</v>
      </c>
      <c r="P301">
        <v>1.09375</v>
      </c>
      <c r="Q301">
        <v>2.78125</v>
      </c>
      <c r="T301">
        <v>0.4375</v>
      </c>
      <c r="U301">
        <v>0.71875</v>
      </c>
      <c r="X301" t="s">
        <v>109</v>
      </c>
      <c r="Y301">
        <v>6</v>
      </c>
      <c r="Z301">
        <v>6</v>
      </c>
      <c r="AA301" t="b">
        <v>0</v>
      </c>
      <c r="AB301" t="s">
        <v>190</v>
      </c>
      <c r="AE301">
        <v>0</v>
      </c>
      <c r="AF301" t="s">
        <v>125</v>
      </c>
      <c r="AG301">
        <v>100</v>
      </c>
      <c r="AH301">
        <v>18.2</v>
      </c>
      <c r="AI301">
        <v>335</v>
      </c>
      <c r="AN301">
        <v>5.6550000000000002</v>
      </c>
      <c r="AO301">
        <v>1.3</v>
      </c>
      <c r="AP301">
        <v>5</v>
      </c>
      <c r="AQ301">
        <v>20</v>
      </c>
      <c r="AR301">
        <v>42</v>
      </c>
      <c r="AS301">
        <v>38</v>
      </c>
      <c r="AT301">
        <v>5.0999999999999996</v>
      </c>
      <c r="AU301">
        <v>1.45</v>
      </c>
      <c r="AV301">
        <v>40.433333330000004</v>
      </c>
      <c r="AW301">
        <v>23.56666667</v>
      </c>
      <c r="AX301" t="s">
        <v>111</v>
      </c>
      <c r="AY301" t="s">
        <v>207</v>
      </c>
      <c r="AZ301" t="b">
        <v>0</v>
      </c>
      <c r="BA301">
        <v>2.1875</v>
      </c>
      <c r="BB301">
        <v>739</v>
      </c>
      <c r="BC301">
        <v>10.9</v>
      </c>
      <c r="BD301">
        <v>5.5</v>
      </c>
      <c r="BE301" t="s">
        <v>168</v>
      </c>
      <c r="BF301">
        <v>12</v>
      </c>
      <c r="BG301">
        <v>541</v>
      </c>
      <c r="BH301">
        <v>10</v>
      </c>
      <c r="BI301">
        <v>50</v>
      </c>
      <c r="BJ301">
        <v>50</v>
      </c>
      <c r="BK301">
        <v>10.9</v>
      </c>
      <c r="BL301">
        <v>739</v>
      </c>
      <c r="BN301">
        <v>12</v>
      </c>
      <c r="BO301">
        <v>54.1</v>
      </c>
      <c r="BP301">
        <v>30</v>
      </c>
      <c r="BQ301">
        <v>6897</v>
      </c>
      <c r="BR301">
        <v>0.62983162500000001</v>
      </c>
      <c r="BS301" t="s">
        <v>97</v>
      </c>
      <c r="BT301" t="s">
        <v>113</v>
      </c>
      <c r="BV301" t="s">
        <v>120</v>
      </c>
      <c r="CB301" t="s">
        <v>100</v>
      </c>
      <c r="CC301" t="s">
        <v>119</v>
      </c>
      <c r="CD301" t="s">
        <v>119</v>
      </c>
      <c r="CE301">
        <v>0.25</v>
      </c>
      <c r="CF301">
        <v>0.75</v>
      </c>
      <c r="CG301">
        <v>0.5</v>
      </c>
      <c r="CH301">
        <v>9.7692065999999994E-2</v>
      </c>
      <c r="CI301">
        <v>2.1339668270000001</v>
      </c>
      <c r="CJ301">
        <v>1.115829446</v>
      </c>
    </row>
    <row r="302" spans="1:88" x14ac:dyDescent="0.25">
      <c r="A302" t="s">
        <v>262</v>
      </c>
      <c r="B302" t="s">
        <v>263</v>
      </c>
      <c r="C302">
        <f>VLOOKUP(B302,lat_long!$A$2:$C$37,2,FALSE)</f>
        <v>40.433333330000004</v>
      </c>
      <c r="D302">
        <f>VLOOKUP(B302,lat_long!$A$2:$C$37,3,FALSE)</f>
        <v>23.56666667</v>
      </c>
      <c r="E302" t="s">
        <v>88</v>
      </c>
      <c r="G302" t="b">
        <v>0</v>
      </c>
      <c r="H302" t="s">
        <v>131</v>
      </c>
      <c r="J302" t="s">
        <v>150</v>
      </c>
      <c r="K302" t="s">
        <v>232</v>
      </c>
      <c r="L302" t="s">
        <v>210</v>
      </c>
      <c r="M302" t="s">
        <v>107</v>
      </c>
      <c r="N302" t="s">
        <v>91</v>
      </c>
      <c r="O302" t="s">
        <v>92</v>
      </c>
      <c r="P302">
        <v>1.5897755609999999</v>
      </c>
      <c r="Q302">
        <v>1.091022444</v>
      </c>
      <c r="T302">
        <v>0.82294264299999997</v>
      </c>
      <c r="U302">
        <v>0.32418952600000001</v>
      </c>
      <c r="X302" t="s">
        <v>109</v>
      </c>
      <c r="Y302">
        <v>6</v>
      </c>
      <c r="Z302">
        <v>6</v>
      </c>
      <c r="AA302" t="b">
        <v>0</v>
      </c>
      <c r="AB302" t="s">
        <v>110</v>
      </c>
      <c r="AE302">
        <v>0</v>
      </c>
      <c r="AF302" t="s">
        <v>125</v>
      </c>
      <c r="AG302">
        <v>100</v>
      </c>
      <c r="AH302">
        <v>18.2</v>
      </c>
      <c r="AI302">
        <v>270</v>
      </c>
      <c r="AN302">
        <v>5.6550000000000002</v>
      </c>
      <c r="AO302">
        <v>1.3</v>
      </c>
      <c r="AP302">
        <v>5</v>
      </c>
      <c r="AQ302">
        <v>20</v>
      </c>
      <c r="AR302">
        <v>42</v>
      </c>
      <c r="AS302">
        <v>38</v>
      </c>
      <c r="AT302">
        <v>5.0999999999999996</v>
      </c>
      <c r="AU302">
        <v>1.45</v>
      </c>
      <c r="AV302">
        <v>40.433333330000004</v>
      </c>
      <c r="AW302">
        <v>23.56666667</v>
      </c>
      <c r="AX302" t="s">
        <v>111</v>
      </c>
      <c r="AY302" t="s">
        <v>207</v>
      </c>
      <c r="AZ302" t="b">
        <v>0</v>
      </c>
      <c r="BA302">
        <v>2.1875</v>
      </c>
      <c r="BB302">
        <v>739</v>
      </c>
      <c r="BC302">
        <v>10.9</v>
      </c>
      <c r="BD302">
        <v>5.5</v>
      </c>
      <c r="BE302" t="s">
        <v>168</v>
      </c>
      <c r="BF302">
        <v>12</v>
      </c>
      <c r="BG302">
        <v>541</v>
      </c>
      <c r="BH302">
        <v>10</v>
      </c>
      <c r="BI302">
        <v>50</v>
      </c>
      <c r="BJ302">
        <v>50</v>
      </c>
      <c r="BK302">
        <v>10.9</v>
      </c>
      <c r="BL302">
        <v>739</v>
      </c>
      <c r="BM302" t="s">
        <v>150</v>
      </c>
      <c r="BN302">
        <v>12</v>
      </c>
      <c r="BO302">
        <v>54.1</v>
      </c>
      <c r="BP302">
        <v>30</v>
      </c>
      <c r="BQ302">
        <v>6897</v>
      </c>
      <c r="BR302">
        <v>0.62983162500000001</v>
      </c>
      <c r="BS302" t="s">
        <v>97</v>
      </c>
      <c r="BT302" t="s">
        <v>133</v>
      </c>
      <c r="BU302" t="s">
        <v>131</v>
      </c>
      <c r="CB302" t="s">
        <v>100</v>
      </c>
      <c r="CC302" t="s">
        <v>131</v>
      </c>
      <c r="CD302" t="s">
        <v>131</v>
      </c>
      <c r="CE302">
        <v>0.5</v>
      </c>
      <c r="CF302">
        <v>7</v>
      </c>
      <c r="CG302">
        <v>3.75</v>
      </c>
      <c r="CH302">
        <v>0.14737927300000001</v>
      </c>
      <c r="CI302">
        <v>1.9828912359999999</v>
      </c>
      <c r="CJ302">
        <v>1.0651352540000001</v>
      </c>
    </row>
    <row r="303" spans="1:88" x14ac:dyDescent="0.25">
      <c r="A303" t="s">
        <v>262</v>
      </c>
      <c r="B303" t="s">
        <v>263</v>
      </c>
      <c r="C303">
        <f>VLOOKUP(B303,lat_long!$A$2:$C$37,2,FALSE)</f>
        <v>40.433333330000004</v>
      </c>
      <c r="D303">
        <f>VLOOKUP(B303,lat_long!$A$2:$C$37,3,FALSE)</f>
        <v>23.56666667</v>
      </c>
      <c r="E303" t="s">
        <v>88</v>
      </c>
      <c r="G303" t="b">
        <v>0</v>
      </c>
      <c r="H303" t="s">
        <v>131</v>
      </c>
      <c r="J303" t="s">
        <v>150</v>
      </c>
      <c r="K303" t="s">
        <v>232</v>
      </c>
      <c r="L303" t="s">
        <v>210</v>
      </c>
      <c r="M303" t="s">
        <v>107</v>
      </c>
      <c r="N303" t="s">
        <v>91</v>
      </c>
      <c r="O303" t="s">
        <v>92</v>
      </c>
      <c r="P303">
        <v>5.6109725999999999E-2</v>
      </c>
      <c r="Q303">
        <v>0.13092269300000001</v>
      </c>
      <c r="T303" s="1">
        <v>3.1199999999999999E-2</v>
      </c>
      <c r="U303">
        <v>0.105985037</v>
      </c>
      <c r="X303" t="s">
        <v>109</v>
      </c>
      <c r="Y303">
        <v>6</v>
      </c>
      <c r="Z303">
        <v>6</v>
      </c>
      <c r="AA303" t="b">
        <v>0</v>
      </c>
      <c r="AB303" t="s">
        <v>188</v>
      </c>
      <c r="AE303">
        <v>0</v>
      </c>
      <c r="AF303" t="s">
        <v>125</v>
      </c>
      <c r="AG303">
        <v>100</v>
      </c>
      <c r="AH303">
        <v>18.2</v>
      </c>
      <c r="AI303">
        <v>335</v>
      </c>
      <c r="AN303">
        <v>5.6550000000000002</v>
      </c>
      <c r="AO303">
        <v>1.3</v>
      </c>
      <c r="AP303">
        <v>5</v>
      </c>
      <c r="AQ303">
        <v>20</v>
      </c>
      <c r="AR303">
        <v>42</v>
      </c>
      <c r="AS303">
        <v>38</v>
      </c>
      <c r="AT303">
        <v>5.0999999999999996</v>
      </c>
      <c r="AU303">
        <v>1.45</v>
      </c>
      <c r="AV303">
        <v>40.433333330000004</v>
      </c>
      <c r="AW303">
        <v>23.56666667</v>
      </c>
      <c r="AX303" t="s">
        <v>111</v>
      </c>
      <c r="AY303" t="s">
        <v>207</v>
      </c>
      <c r="AZ303" t="b">
        <v>0</v>
      </c>
      <c r="BA303">
        <v>2.1875</v>
      </c>
      <c r="BB303">
        <v>739</v>
      </c>
      <c r="BC303">
        <v>10.9</v>
      </c>
      <c r="BD303">
        <v>5.5</v>
      </c>
      <c r="BE303" t="s">
        <v>168</v>
      </c>
      <c r="BF303">
        <v>12</v>
      </c>
      <c r="BG303">
        <v>541</v>
      </c>
      <c r="BH303">
        <v>10</v>
      </c>
      <c r="BI303">
        <v>50</v>
      </c>
      <c r="BJ303">
        <v>50</v>
      </c>
      <c r="BK303">
        <v>10.9</v>
      </c>
      <c r="BL303">
        <v>739</v>
      </c>
      <c r="BM303" t="s">
        <v>150</v>
      </c>
      <c r="BN303">
        <v>12</v>
      </c>
      <c r="BO303">
        <v>54.1</v>
      </c>
      <c r="BP303">
        <v>30</v>
      </c>
      <c r="BQ303">
        <v>6897</v>
      </c>
      <c r="BR303">
        <v>0.62983162500000001</v>
      </c>
      <c r="BS303" t="s">
        <v>97</v>
      </c>
      <c r="BT303" t="s">
        <v>133</v>
      </c>
      <c r="BU303" t="s">
        <v>131</v>
      </c>
      <c r="CB303" t="s">
        <v>100</v>
      </c>
      <c r="CC303" t="s">
        <v>131</v>
      </c>
      <c r="CD303" t="s">
        <v>131</v>
      </c>
      <c r="CE303">
        <v>0.5</v>
      </c>
      <c r="CF303">
        <v>7</v>
      </c>
      <c r="CG303">
        <v>3.75</v>
      </c>
      <c r="CH303">
        <v>0.14737927300000001</v>
      </c>
      <c r="CI303">
        <v>1.9828912359999999</v>
      </c>
      <c r="CJ303">
        <v>1.0651352540000001</v>
      </c>
    </row>
    <row r="304" spans="1:88" x14ac:dyDescent="0.25">
      <c r="A304" t="s">
        <v>264</v>
      </c>
      <c r="B304" t="s">
        <v>265</v>
      </c>
      <c r="C304">
        <f>VLOOKUP(B304,lat_long!$A$2:$C$37,2,FALSE)</f>
        <v>42.4</v>
      </c>
      <c r="D304">
        <f>VLOOKUP(B304,lat_long!$A$2:$C$37,3,FALSE)</f>
        <v>128.1</v>
      </c>
      <c r="E304" t="s">
        <v>136</v>
      </c>
      <c r="F304" t="s">
        <v>166</v>
      </c>
      <c r="G304" t="b">
        <v>0</v>
      </c>
      <c r="H304" t="s">
        <v>115</v>
      </c>
      <c r="K304" t="s">
        <v>266</v>
      </c>
      <c r="L304" t="s">
        <v>169</v>
      </c>
      <c r="M304" t="s">
        <v>170</v>
      </c>
      <c r="N304" t="s">
        <v>91</v>
      </c>
      <c r="O304" t="s">
        <v>92</v>
      </c>
      <c r="P304">
        <v>2.93</v>
      </c>
      <c r="Q304">
        <v>3.21</v>
      </c>
      <c r="T304">
        <v>0.17</v>
      </c>
      <c r="U304" s="1">
        <v>7.0000000000000007E-2</v>
      </c>
      <c r="X304" t="s">
        <v>109</v>
      </c>
      <c r="Y304">
        <v>3</v>
      </c>
      <c r="Z304">
        <v>3</v>
      </c>
      <c r="AA304" t="b">
        <v>1</v>
      </c>
      <c r="AB304" t="s">
        <v>127</v>
      </c>
      <c r="AE304" t="s">
        <v>161</v>
      </c>
      <c r="AF304" t="s">
        <v>94</v>
      </c>
      <c r="AG304">
        <v>30</v>
      </c>
      <c r="AH304">
        <v>30</v>
      </c>
      <c r="AI304">
        <v>3590</v>
      </c>
      <c r="AK304">
        <v>2.7</v>
      </c>
      <c r="AL304">
        <v>48.3</v>
      </c>
      <c r="AM304">
        <v>65.260000000000005</v>
      </c>
      <c r="AN304">
        <v>6.3360000000000003</v>
      </c>
      <c r="AO304">
        <v>1.28</v>
      </c>
      <c r="AP304">
        <v>1</v>
      </c>
      <c r="AQ304">
        <v>22</v>
      </c>
      <c r="AR304">
        <v>39</v>
      </c>
      <c r="AS304">
        <v>39</v>
      </c>
      <c r="AT304">
        <v>6.6</v>
      </c>
      <c r="AU304">
        <v>1.65</v>
      </c>
      <c r="AV304">
        <v>42.4</v>
      </c>
      <c r="AW304">
        <v>128.1</v>
      </c>
      <c r="AX304" t="s">
        <v>111</v>
      </c>
      <c r="AY304" t="s">
        <v>207</v>
      </c>
      <c r="AZ304" t="b">
        <v>0</v>
      </c>
      <c r="BA304">
        <v>2500</v>
      </c>
      <c r="BB304">
        <v>740</v>
      </c>
      <c r="BC304">
        <v>3.6</v>
      </c>
      <c r="BD304">
        <v>4.78</v>
      </c>
      <c r="BF304">
        <v>2.5</v>
      </c>
      <c r="BG304">
        <v>687</v>
      </c>
      <c r="BK304">
        <v>3.6</v>
      </c>
      <c r="BL304">
        <v>740</v>
      </c>
      <c r="BN304">
        <v>2.5</v>
      </c>
      <c r="BO304">
        <v>68.7</v>
      </c>
      <c r="BP304">
        <v>92</v>
      </c>
      <c r="BQ304">
        <v>12754</v>
      </c>
      <c r="BR304">
        <v>0.78278452899999995</v>
      </c>
      <c r="BS304" t="s">
        <v>115</v>
      </c>
      <c r="CB304" t="s">
        <v>117</v>
      </c>
      <c r="CC304" t="s">
        <v>115</v>
      </c>
      <c r="CD304" t="s">
        <v>115</v>
      </c>
      <c r="CE304">
        <v>0.1</v>
      </c>
      <c r="CF304">
        <v>5</v>
      </c>
      <c r="CG304">
        <v>2.5499999999999998</v>
      </c>
      <c r="CH304">
        <v>3.285474E-3</v>
      </c>
      <c r="CI304">
        <v>0.12356724400000001</v>
      </c>
      <c r="CJ304">
        <v>6.3426359000000002E-2</v>
      </c>
    </row>
    <row r="305" spans="1:88" x14ac:dyDescent="0.25">
      <c r="A305" t="s">
        <v>264</v>
      </c>
      <c r="B305" t="s">
        <v>265</v>
      </c>
      <c r="C305">
        <f>VLOOKUP(B305,lat_long!$A$2:$C$37,2,FALSE)</f>
        <v>42.4</v>
      </c>
      <c r="D305">
        <f>VLOOKUP(B305,lat_long!$A$2:$C$37,3,FALSE)</f>
        <v>128.1</v>
      </c>
      <c r="E305" t="s">
        <v>88</v>
      </c>
      <c r="G305" t="b">
        <v>0</v>
      </c>
      <c r="H305" t="s">
        <v>115</v>
      </c>
      <c r="K305" t="s">
        <v>266</v>
      </c>
      <c r="L305" t="s">
        <v>169</v>
      </c>
      <c r="M305" t="s">
        <v>170</v>
      </c>
      <c r="N305" t="s">
        <v>91</v>
      </c>
      <c r="O305" t="s">
        <v>92</v>
      </c>
      <c r="P305">
        <v>389.31297710000001</v>
      </c>
      <c r="Q305">
        <v>485.49618320000002</v>
      </c>
      <c r="T305">
        <v>52.671755730000001</v>
      </c>
      <c r="U305">
        <v>34.351145039999999</v>
      </c>
      <c r="X305" t="s">
        <v>109</v>
      </c>
      <c r="Y305">
        <v>3</v>
      </c>
      <c r="Z305">
        <v>3</v>
      </c>
      <c r="AA305" t="b">
        <v>1</v>
      </c>
      <c r="AB305" t="s">
        <v>127</v>
      </c>
      <c r="AE305" t="s">
        <v>161</v>
      </c>
      <c r="AF305" t="s">
        <v>94</v>
      </c>
      <c r="AG305">
        <v>30</v>
      </c>
      <c r="AH305">
        <v>30</v>
      </c>
      <c r="AI305">
        <v>3590</v>
      </c>
      <c r="AK305">
        <v>2.7</v>
      </c>
      <c r="AL305">
        <v>48.3</v>
      </c>
      <c r="AM305">
        <v>65.260000000000005</v>
      </c>
      <c r="AN305">
        <v>6.3360000000000003</v>
      </c>
      <c r="AO305">
        <v>1.28</v>
      </c>
      <c r="AP305">
        <v>1</v>
      </c>
      <c r="AQ305">
        <v>22</v>
      </c>
      <c r="AR305">
        <v>39</v>
      </c>
      <c r="AS305">
        <v>39</v>
      </c>
      <c r="AT305">
        <v>6.6</v>
      </c>
      <c r="AU305">
        <v>1.65</v>
      </c>
      <c r="AV305">
        <v>42.4</v>
      </c>
      <c r="AW305">
        <v>128.1</v>
      </c>
      <c r="AX305" t="s">
        <v>111</v>
      </c>
      <c r="AY305" t="s">
        <v>207</v>
      </c>
      <c r="AZ305" t="b">
        <v>0</v>
      </c>
      <c r="BA305">
        <v>2500</v>
      </c>
      <c r="BB305">
        <v>740</v>
      </c>
      <c r="BC305">
        <v>3.6</v>
      </c>
      <c r="BD305">
        <v>4.78</v>
      </c>
      <c r="BF305">
        <v>2.5</v>
      </c>
      <c r="BG305">
        <v>687</v>
      </c>
      <c r="BK305">
        <v>3.6</v>
      </c>
      <c r="BL305">
        <v>740</v>
      </c>
      <c r="BN305">
        <v>2.5</v>
      </c>
      <c r="BO305">
        <v>68.7</v>
      </c>
      <c r="BP305">
        <v>92</v>
      </c>
      <c r="BQ305">
        <v>12754</v>
      </c>
      <c r="BR305">
        <v>0.78278452899999995</v>
      </c>
      <c r="BS305" t="s">
        <v>115</v>
      </c>
      <c r="CB305" t="s">
        <v>117</v>
      </c>
      <c r="CC305" t="s">
        <v>115</v>
      </c>
      <c r="CD305" t="s">
        <v>115</v>
      </c>
      <c r="CE305">
        <v>0.1</v>
      </c>
      <c r="CF305">
        <v>5</v>
      </c>
      <c r="CG305">
        <v>2.5499999999999998</v>
      </c>
      <c r="CH305">
        <v>3.285474E-3</v>
      </c>
      <c r="CI305">
        <v>0.12356724400000001</v>
      </c>
      <c r="CJ305">
        <v>6.3426359000000002E-2</v>
      </c>
    </row>
    <row r="306" spans="1:88" x14ac:dyDescent="0.25">
      <c r="A306" t="s">
        <v>264</v>
      </c>
      <c r="B306" t="s">
        <v>265</v>
      </c>
      <c r="C306">
        <f>VLOOKUP(B306,lat_long!$A$2:$C$37,2,FALSE)</f>
        <v>42.4</v>
      </c>
      <c r="D306">
        <f>VLOOKUP(B306,lat_long!$A$2:$C$37,3,FALSE)</f>
        <v>128.1</v>
      </c>
      <c r="E306" t="s">
        <v>136</v>
      </c>
      <c r="G306" t="b">
        <v>0</v>
      </c>
      <c r="H306" t="s">
        <v>115</v>
      </c>
      <c r="K306" t="s">
        <v>266</v>
      </c>
      <c r="L306" t="s">
        <v>169</v>
      </c>
      <c r="M306" t="s">
        <v>170</v>
      </c>
      <c r="N306" t="s">
        <v>91</v>
      </c>
      <c r="O306" t="s">
        <v>92</v>
      </c>
      <c r="P306">
        <v>24.597701149999999</v>
      </c>
      <c r="Q306">
        <v>20.919540229999999</v>
      </c>
      <c r="T306">
        <v>1.6091954020000001</v>
      </c>
      <c r="U306">
        <v>4.1379310340000002</v>
      </c>
      <c r="X306" t="s">
        <v>109</v>
      </c>
      <c r="Y306">
        <v>3</v>
      </c>
      <c r="Z306">
        <v>3</v>
      </c>
      <c r="AA306" t="b">
        <v>0</v>
      </c>
      <c r="AB306" t="s">
        <v>110</v>
      </c>
      <c r="AE306" t="s">
        <v>161</v>
      </c>
      <c r="AF306" t="s">
        <v>94</v>
      </c>
      <c r="AG306">
        <v>30</v>
      </c>
      <c r="AH306">
        <v>30</v>
      </c>
      <c r="AI306">
        <v>3590</v>
      </c>
      <c r="AK306">
        <v>2.7</v>
      </c>
      <c r="AL306">
        <v>48.3</v>
      </c>
      <c r="AM306">
        <v>65.260000000000005</v>
      </c>
      <c r="AN306">
        <v>6.3360000000000003</v>
      </c>
      <c r="AO306">
        <v>1.28</v>
      </c>
      <c r="AP306">
        <v>1</v>
      </c>
      <c r="AQ306">
        <v>22</v>
      </c>
      <c r="AR306">
        <v>39</v>
      </c>
      <c r="AS306">
        <v>39</v>
      </c>
      <c r="AT306">
        <v>6.6</v>
      </c>
      <c r="AU306">
        <v>1.65</v>
      </c>
      <c r="AV306">
        <v>42.4</v>
      </c>
      <c r="AW306">
        <v>128.1</v>
      </c>
      <c r="AX306" t="s">
        <v>111</v>
      </c>
      <c r="AY306" t="s">
        <v>207</v>
      </c>
      <c r="AZ306" t="b">
        <v>0</v>
      </c>
      <c r="BA306">
        <v>2500</v>
      </c>
      <c r="BB306">
        <v>740</v>
      </c>
      <c r="BC306">
        <v>3.6</v>
      </c>
      <c r="BD306">
        <v>4.78</v>
      </c>
      <c r="BF306">
        <v>2.5</v>
      </c>
      <c r="BG306">
        <v>687</v>
      </c>
      <c r="BK306">
        <v>3.6</v>
      </c>
      <c r="BL306">
        <v>740</v>
      </c>
      <c r="BN306">
        <v>2.5</v>
      </c>
      <c r="BO306">
        <v>68.7</v>
      </c>
      <c r="BP306">
        <v>92</v>
      </c>
      <c r="BQ306">
        <v>12754</v>
      </c>
      <c r="BR306">
        <v>0.78278452899999995</v>
      </c>
      <c r="BS306" t="s">
        <v>115</v>
      </c>
      <c r="CB306" t="s">
        <v>117</v>
      </c>
      <c r="CC306" t="s">
        <v>115</v>
      </c>
      <c r="CD306" t="s">
        <v>115</v>
      </c>
      <c r="CE306">
        <v>0.1</v>
      </c>
      <c r="CF306">
        <v>5</v>
      </c>
      <c r="CG306">
        <v>2.5499999999999998</v>
      </c>
      <c r="CH306">
        <v>3.285474E-3</v>
      </c>
      <c r="CI306">
        <v>0.12356724400000001</v>
      </c>
      <c r="CJ306">
        <v>6.3426359000000002E-2</v>
      </c>
    </row>
    <row r="307" spans="1:88" x14ac:dyDescent="0.25">
      <c r="A307" t="s">
        <v>267</v>
      </c>
      <c r="B307" t="s">
        <v>268</v>
      </c>
      <c r="C307">
        <f>VLOOKUP(B307,lat_long!$A$2:$C$37,2,FALSE)</f>
        <v>35.951883000000002</v>
      </c>
      <c r="D307">
        <f>VLOOKUP(B307,lat_long!$A$2:$C$37,3,FALSE)</f>
        <v>-84.272722000000002</v>
      </c>
      <c r="E307" t="s">
        <v>88</v>
      </c>
      <c r="G307" t="b">
        <v>0</v>
      </c>
      <c r="H307" t="s">
        <v>119</v>
      </c>
      <c r="K307" t="s">
        <v>105</v>
      </c>
      <c r="N307" t="s">
        <v>91</v>
      </c>
      <c r="O307" t="s">
        <v>92</v>
      </c>
      <c r="P307">
        <v>228</v>
      </c>
      <c r="Q307">
        <v>134</v>
      </c>
      <c r="T307">
        <v>28</v>
      </c>
      <c r="U307">
        <v>13</v>
      </c>
      <c r="X307" t="s">
        <v>109</v>
      </c>
      <c r="Y307">
        <v>30</v>
      </c>
      <c r="Z307">
        <v>30</v>
      </c>
      <c r="AD307">
        <v>19.600000000000001</v>
      </c>
      <c r="AE307">
        <v>4</v>
      </c>
      <c r="AF307" t="s">
        <v>94</v>
      </c>
      <c r="AG307">
        <v>33</v>
      </c>
      <c r="AH307">
        <v>33</v>
      </c>
      <c r="AI307">
        <v>2557</v>
      </c>
      <c r="AK307">
        <v>13.1</v>
      </c>
      <c r="AN307">
        <v>4.2</v>
      </c>
      <c r="AO307">
        <v>1.4</v>
      </c>
      <c r="AP307">
        <v>1</v>
      </c>
      <c r="AQ307">
        <v>24</v>
      </c>
      <c r="AR307">
        <v>49</v>
      </c>
      <c r="AS307">
        <v>27</v>
      </c>
      <c r="AT307">
        <v>4.5999999999999996</v>
      </c>
      <c r="AU307">
        <v>1</v>
      </c>
      <c r="AV307">
        <v>35.951883000000002</v>
      </c>
      <c r="AW307">
        <v>-84.272722000000002</v>
      </c>
      <c r="AX307" t="s">
        <v>111</v>
      </c>
      <c r="AY307" t="s">
        <v>96</v>
      </c>
      <c r="AZ307" t="b">
        <v>0</v>
      </c>
      <c r="BA307">
        <v>36</v>
      </c>
      <c r="BB307">
        <v>1358</v>
      </c>
      <c r="BC307">
        <v>14.2</v>
      </c>
      <c r="BF307">
        <v>13.899999619999999</v>
      </c>
      <c r="BG307">
        <v>1350</v>
      </c>
      <c r="BK307">
        <v>14.2</v>
      </c>
      <c r="BL307">
        <v>1358</v>
      </c>
      <c r="BN307">
        <v>13.899999619999999</v>
      </c>
      <c r="BO307">
        <v>135</v>
      </c>
      <c r="BP307">
        <v>16</v>
      </c>
      <c r="BQ307">
        <v>7929</v>
      </c>
      <c r="BR307">
        <v>1.3847323730000001</v>
      </c>
      <c r="BS307" t="s">
        <v>97</v>
      </c>
      <c r="BT307" t="s">
        <v>113</v>
      </c>
      <c r="BV307" t="s">
        <v>120</v>
      </c>
      <c r="CB307" t="s">
        <v>100</v>
      </c>
      <c r="CC307" t="s">
        <v>119</v>
      </c>
      <c r="CD307" t="s">
        <v>119</v>
      </c>
      <c r="CE307">
        <v>0.25</v>
      </c>
      <c r="CF307">
        <v>0.75</v>
      </c>
      <c r="CG307">
        <v>0.5</v>
      </c>
      <c r="CH307">
        <v>9.7692065999999994E-2</v>
      </c>
      <c r="CI307">
        <v>2.1339668270000001</v>
      </c>
      <c r="CJ307">
        <v>1.115829446</v>
      </c>
    </row>
    <row r="308" spans="1:88" x14ac:dyDescent="0.25">
      <c r="A308" t="s">
        <v>267</v>
      </c>
      <c r="B308" t="s">
        <v>268</v>
      </c>
      <c r="C308">
        <f>VLOOKUP(B308,lat_long!$A$2:$C$37,2,FALSE)</f>
        <v>35.951883000000002</v>
      </c>
      <c r="D308">
        <f>VLOOKUP(B308,lat_long!$A$2:$C$37,3,FALSE)</f>
        <v>-84.272722000000002</v>
      </c>
      <c r="E308" t="s">
        <v>208</v>
      </c>
      <c r="G308" t="b">
        <v>0</v>
      </c>
      <c r="H308" t="s">
        <v>149</v>
      </c>
      <c r="K308" t="s">
        <v>179</v>
      </c>
      <c r="N308" t="s">
        <v>91</v>
      </c>
      <c r="O308" t="s">
        <v>92</v>
      </c>
      <c r="P308">
        <v>0.91800000000000004</v>
      </c>
      <c r="Q308">
        <v>0.83699999999999997</v>
      </c>
      <c r="T308">
        <v>0.1</v>
      </c>
      <c r="U308">
        <v>0.03</v>
      </c>
      <c r="X308" t="s">
        <v>109</v>
      </c>
      <c r="Y308">
        <v>30</v>
      </c>
      <c r="Z308">
        <v>30</v>
      </c>
      <c r="AD308">
        <v>78.5</v>
      </c>
      <c r="AE308">
        <v>0</v>
      </c>
      <c r="AF308" t="s">
        <v>125</v>
      </c>
      <c r="AG308">
        <v>33</v>
      </c>
      <c r="AH308">
        <v>33</v>
      </c>
      <c r="AI308">
        <v>2557</v>
      </c>
      <c r="AK308">
        <v>13.1</v>
      </c>
      <c r="AN308">
        <v>4.2</v>
      </c>
      <c r="AO308">
        <v>1.4</v>
      </c>
      <c r="AP308">
        <v>1</v>
      </c>
      <c r="AQ308">
        <v>24</v>
      </c>
      <c r="AR308">
        <v>49</v>
      </c>
      <c r="AS308">
        <v>27</v>
      </c>
      <c r="AT308">
        <v>4.5999999999999996</v>
      </c>
      <c r="AU308">
        <v>1</v>
      </c>
      <c r="AV308">
        <v>35.951883000000002</v>
      </c>
      <c r="AW308">
        <v>-84.272722000000002</v>
      </c>
      <c r="AX308" t="s">
        <v>111</v>
      </c>
      <c r="AY308" t="s">
        <v>96</v>
      </c>
      <c r="AZ308" t="b">
        <v>0</v>
      </c>
      <c r="BA308">
        <v>36</v>
      </c>
      <c r="BB308">
        <v>1358</v>
      </c>
      <c r="BC308">
        <v>14.2</v>
      </c>
      <c r="BF308">
        <v>13.899999619999999</v>
      </c>
      <c r="BG308">
        <v>1350</v>
      </c>
      <c r="BK308">
        <v>14.2</v>
      </c>
      <c r="BL308">
        <v>1358</v>
      </c>
      <c r="BN308">
        <v>13.899999619999999</v>
      </c>
      <c r="BO308">
        <v>135</v>
      </c>
      <c r="BP308">
        <v>16</v>
      </c>
      <c r="BQ308">
        <v>7929</v>
      </c>
      <c r="BR308">
        <v>1.3847323730000001</v>
      </c>
      <c r="BS308" t="s">
        <v>97</v>
      </c>
      <c r="BT308" t="s">
        <v>98</v>
      </c>
      <c r="BW308" t="s">
        <v>149</v>
      </c>
      <c r="CB308" t="s">
        <v>146</v>
      </c>
      <c r="CC308" t="s">
        <v>149</v>
      </c>
      <c r="CD308" t="s">
        <v>149</v>
      </c>
      <c r="CE308">
        <v>1</v>
      </c>
      <c r="CF308">
        <v>100</v>
      </c>
      <c r="CG308">
        <v>50.5</v>
      </c>
      <c r="CH308">
        <v>1.8974294229999999</v>
      </c>
      <c r="CI308">
        <v>34.243898209999998</v>
      </c>
      <c r="CJ308">
        <v>18.070663809999999</v>
      </c>
    </row>
    <row r="309" spans="1:88" x14ac:dyDescent="0.25">
      <c r="A309" t="s">
        <v>267</v>
      </c>
      <c r="B309" t="s">
        <v>268</v>
      </c>
      <c r="C309">
        <f>VLOOKUP(B309,lat_long!$A$2:$C$37,2,FALSE)</f>
        <v>35.951883000000002</v>
      </c>
      <c r="D309">
        <f>VLOOKUP(B309,lat_long!$A$2:$C$37,3,FALSE)</f>
        <v>-84.272722000000002</v>
      </c>
      <c r="E309" t="s">
        <v>136</v>
      </c>
      <c r="F309" t="s">
        <v>137</v>
      </c>
      <c r="G309" t="b">
        <v>0</v>
      </c>
      <c r="H309" t="s">
        <v>149</v>
      </c>
      <c r="K309" t="s">
        <v>179</v>
      </c>
      <c r="N309" t="s">
        <v>91</v>
      </c>
      <c r="O309" t="s">
        <v>92</v>
      </c>
      <c r="P309">
        <v>6.2</v>
      </c>
      <c r="Q309">
        <v>6.8</v>
      </c>
      <c r="T309">
        <v>0.2</v>
      </c>
      <c r="U309">
        <v>0.1</v>
      </c>
      <c r="X309" t="s">
        <v>109</v>
      </c>
      <c r="Y309">
        <v>30</v>
      </c>
      <c r="Z309">
        <v>30</v>
      </c>
      <c r="AD309">
        <v>78.5</v>
      </c>
      <c r="AE309">
        <v>0</v>
      </c>
      <c r="AF309" t="s">
        <v>125</v>
      </c>
      <c r="AG309">
        <v>33</v>
      </c>
      <c r="AH309">
        <v>33</v>
      </c>
      <c r="AI309">
        <v>2557</v>
      </c>
      <c r="AK309">
        <v>13.1</v>
      </c>
      <c r="AN309">
        <v>4.2</v>
      </c>
      <c r="AO309">
        <v>1.4</v>
      </c>
      <c r="AP309">
        <v>1</v>
      </c>
      <c r="AQ309">
        <v>24</v>
      </c>
      <c r="AR309">
        <v>49</v>
      </c>
      <c r="AS309">
        <v>27</v>
      </c>
      <c r="AT309">
        <v>4.5999999999999996</v>
      </c>
      <c r="AU309">
        <v>1</v>
      </c>
      <c r="AV309">
        <v>35.951883000000002</v>
      </c>
      <c r="AW309">
        <v>-84.272722000000002</v>
      </c>
      <c r="AX309" t="s">
        <v>111</v>
      </c>
      <c r="AY309" t="s">
        <v>96</v>
      </c>
      <c r="AZ309" t="b">
        <v>0</v>
      </c>
      <c r="BA309">
        <v>36</v>
      </c>
      <c r="BB309">
        <v>1358</v>
      </c>
      <c r="BC309">
        <v>14.2</v>
      </c>
      <c r="BF309">
        <v>13.899999619999999</v>
      </c>
      <c r="BG309">
        <v>1350</v>
      </c>
      <c r="BK309">
        <v>14.2</v>
      </c>
      <c r="BL309">
        <v>1358</v>
      </c>
      <c r="BN309">
        <v>13.899999619999999</v>
      </c>
      <c r="BO309">
        <v>135</v>
      </c>
      <c r="BP309">
        <v>16</v>
      </c>
      <c r="BQ309">
        <v>7929</v>
      </c>
      <c r="BR309">
        <v>1.3847323730000001</v>
      </c>
      <c r="BS309" t="s">
        <v>97</v>
      </c>
      <c r="BT309" t="s">
        <v>98</v>
      </c>
      <c r="BW309" t="s">
        <v>149</v>
      </c>
      <c r="CB309" t="s">
        <v>146</v>
      </c>
      <c r="CC309" t="s">
        <v>149</v>
      </c>
      <c r="CD309" t="s">
        <v>149</v>
      </c>
      <c r="CE309">
        <v>1</v>
      </c>
      <c r="CF309">
        <v>100</v>
      </c>
      <c r="CG309">
        <v>50.5</v>
      </c>
      <c r="CH309">
        <v>1.8974294229999999</v>
      </c>
      <c r="CI309">
        <v>34.243898209999998</v>
      </c>
      <c r="CJ309">
        <v>18.070663809999999</v>
      </c>
    </row>
    <row r="310" spans="1:88" x14ac:dyDescent="0.25">
      <c r="A310" t="s">
        <v>267</v>
      </c>
      <c r="B310" t="s">
        <v>268</v>
      </c>
      <c r="C310">
        <f>VLOOKUP(B310,lat_long!$A$2:$C$37,2,FALSE)</f>
        <v>35.951883000000002</v>
      </c>
      <c r="D310">
        <f>VLOOKUP(B310,lat_long!$A$2:$C$37,3,FALSE)</f>
        <v>-84.272722000000002</v>
      </c>
      <c r="E310" t="s">
        <v>88</v>
      </c>
      <c r="G310" t="b">
        <v>0</v>
      </c>
      <c r="H310" t="s">
        <v>119</v>
      </c>
      <c r="K310" t="s">
        <v>105</v>
      </c>
      <c r="N310" t="s">
        <v>108</v>
      </c>
      <c r="O310" t="s">
        <v>92</v>
      </c>
      <c r="P310">
        <v>156</v>
      </c>
      <c r="Q310">
        <v>134</v>
      </c>
      <c r="T310">
        <v>35</v>
      </c>
      <c r="U310">
        <v>13</v>
      </c>
      <c r="X310" t="s">
        <v>109</v>
      </c>
      <c r="Y310">
        <v>30</v>
      </c>
      <c r="Z310">
        <v>30</v>
      </c>
      <c r="AD310">
        <v>19.600000000000001</v>
      </c>
      <c r="AE310">
        <v>4</v>
      </c>
      <c r="AF310" t="s">
        <v>94</v>
      </c>
      <c r="AG310">
        <v>133</v>
      </c>
      <c r="AH310">
        <v>133</v>
      </c>
      <c r="AI310">
        <v>2557</v>
      </c>
      <c r="AK310">
        <v>13.1</v>
      </c>
      <c r="AN310">
        <v>4.2</v>
      </c>
      <c r="AO310">
        <v>1.4</v>
      </c>
      <c r="AP310">
        <v>1</v>
      </c>
      <c r="AQ310">
        <v>24</v>
      </c>
      <c r="AR310">
        <v>49</v>
      </c>
      <c r="AS310">
        <v>27</v>
      </c>
      <c r="AT310">
        <v>4.5999999999999996</v>
      </c>
      <c r="AU310">
        <v>1</v>
      </c>
      <c r="AV310">
        <v>35.951883000000002</v>
      </c>
      <c r="AW310">
        <v>-84.272722000000002</v>
      </c>
      <c r="AX310" t="s">
        <v>111</v>
      </c>
      <c r="AY310" t="s">
        <v>96</v>
      </c>
      <c r="AZ310" t="b">
        <v>0</v>
      </c>
      <c r="BA310">
        <v>36</v>
      </c>
      <c r="BB310">
        <v>1358</v>
      </c>
      <c r="BC310">
        <v>14.2</v>
      </c>
      <c r="BF310">
        <v>13.899999619999999</v>
      </c>
      <c r="BG310">
        <v>1350</v>
      </c>
      <c r="BK310">
        <v>14.2</v>
      </c>
      <c r="BL310">
        <v>1358</v>
      </c>
      <c r="BN310">
        <v>13.899999619999999</v>
      </c>
      <c r="BO310">
        <v>135</v>
      </c>
      <c r="BP310">
        <v>16</v>
      </c>
      <c r="BQ310">
        <v>7929</v>
      </c>
      <c r="BR310">
        <v>1.3847323730000001</v>
      </c>
      <c r="BS310" t="s">
        <v>97</v>
      </c>
      <c r="BT310" t="s">
        <v>113</v>
      </c>
      <c r="BV310" t="s">
        <v>120</v>
      </c>
      <c r="CB310" t="s">
        <v>100</v>
      </c>
      <c r="CC310" t="s">
        <v>119</v>
      </c>
      <c r="CD310" t="s">
        <v>119</v>
      </c>
      <c r="CE310">
        <v>0.25</v>
      </c>
      <c r="CF310">
        <v>0.75</v>
      </c>
      <c r="CG310">
        <v>0.5</v>
      </c>
      <c r="CH310">
        <v>9.7692065999999994E-2</v>
      </c>
      <c r="CI310">
        <v>2.1339668270000001</v>
      </c>
      <c r="CJ310">
        <v>1.115829446</v>
      </c>
    </row>
    <row r="311" spans="1:88" x14ac:dyDescent="0.25">
      <c r="A311" t="s">
        <v>267</v>
      </c>
      <c r="B311" t="s">
        <v>268</v>
      </c>
      <c r="C311">
        <f>VLOOKUP(B311,lat_long!$A$2:$C$37,2,FALSE)</f>
        <v>35.951883000000002</v>
      </c>
      <c r="D311">
        <f>VLOOKUP(B311,lat_long!$A$2:$C$37,3,FALSE)</f>
        <v>-84.272722000000002</v>
      </c>
      <c r="E311" t="s">
        <v>208</v>
      </c>
      <c r="G311" t="b">
        <v>0</v>
      </c>
      <c r="H311" t="s">
        <v>149</v>
      </c>
      <c r="K311" t="s">
        <v>179</v>
      </c>
      <c r="N311" t="s">
        <v>108</v>
      </c>
      <c r="O311" t="s">
        <v>92</v>
      </c>
      <c r="P311">
        <v>0.79200000000000004</v>
      </c>
      <c r="Q311">
        <v>0.83699999999999997</v>
      </c>
      <c r="T311">
        <v>0.03</v>
      </c>
      <c r="U311">
        <v>0.03</v>
      </c>
      <c r="X311" t="s">
        <v>109</v>
      </c>
      <c r="Y311">
        <v>30</v>
      </c>
      <c r="Z311">
        <v>30</v>
      </c>
      <c r="AD311">
        <v>78.5</v>
      </c>
      <c r="AE311">
        <v>0</v>
      </c>
      <c r="AF311" t="s">
        <v>125</v>
      </c>
      <c r="AG311">
        <v>133</v>
      </c>
      <c r="AH311">
        <v>133</v>
      </c>
      <c r="AI311">
        <v>2557</v>
      </c>
      <c r="AK311">
        <v>13.1</v>
      </c>
      <c r="AN311">
        <v>4.2</v>
      </c>
      <c r="AO311">
        <v>1.4</v>
      </c>
      <c r="AP311">
        <v>1</v>
      </c>
      <c r="AQ311">
        <v>24</v>
      </c>
      <c r="AR311">
        <v>49</v>
      </c>
      <c r="AS311">
        <v>27</v>
      </c>
      <c r="AT311">
        <v>4.5999999999999996</v>
      </c>
      <c r="AU311">
        <v>1</v>
      </c>
      <c r="AV311">
        <v>35.951883000000002</v>
      </c>
      <c r="AW311">
        <v>-84.272722000000002</v>
      </c>
      <c r="AX311" t="s">
        <v>111</v>
      </c>
      <c r="AY311" t="s">
        <v>96</v>
      </c>
      <c r="AZ311" t="b">
        <v>0</v>
      </c>
      <c r="BA311">
        <v>36</v>
      </c>
      <c r="BB311">
        <v>1358</v>
      </c>
      <c r="BC311">
        <v>14.2</v>
      </c>
      <c r="BF311">
        <v>13.899999619999999</v>
      </c>
      <c r="BG311">
        <v>1350</v>
      </c>
      <c r="BK311">
        <v>14.2</v>
      </c>
      <c r="BL311">
        <v>1358</v>
      </c>
      <c r="BN311">
        <v>13.899999619999999</v>
      </c>
      <c r="BO311">
        <v>135</v>
      </c>
      <c r="BP311">
        <v>16</v>
      </c>
      <c r="BQ311">
        <v>7929</v>
      </c>
      <c r="BR311">
        <v>1.3847323730000001</v>
      </c>
      <c r="BS311" t="s">
        <v>97</v>
      </c>
      <c r="BT311" t="s">
        <v>98</v>
      </c>
      <c r="BW311" t="s">
        <v>149</v>
      </c>
      <c r="CB311" t="s">
        <v>146</v>
      </c>
      <c r="CC311" t="s">
        <v>149</v>
      </c>
      <c r="CD311" t="s">
        <v>149</v>
      </c>
      <c r="CE311">
        <v>1</v>
      </c>
      <c r="CF311">
        <v>100</v>
      </c>
      <c r="CG311">
        <v>50.5</v>
      </c>
      <c r="CH311">
        <v>1.8974294229999999</v>
      </c>
      <c r="CI311">
        <v>34.243898209999998</v>
      </c>
      <c r="CJ311">
        <v>18.070663809999999</v>
      </c>
    </row>
    <row r="312" spans="1:88" x14ac:dyDescent="0.25">
      <c r="A312" t="s">
        <v>267</v>
      </c>
      <c r="B312" t="s">
        <v>268</v>
      </c>
      <c r="C312">
        <f>VLOOKUP(B312,lat_long!$A$2:$C$37,2,FALSE)</f>
        <v>35.951883000000002</v>
      </c>
      <c r="D312">
        <f>VLOOKUP(B312,lat_long!$A$2:$C$37,3,FALSE)</f>
        <v>-84.272722000000002</v>
      </c>
      <c r="E312" t="s">
        <v>136</v>
      </c>
      <c r="F312" t="s">
        <v>137</v>
      </c>
      <c r="G312" t="b">
        <v>0</v>
      </c>
      <c r="H312" t="s">
        <v>149</v>
      </c>
      <c r="K312" t="s">
        <v>179</v>
      </c>
      <c r="N312" t="s">
        <v>108</v>
      </c>
      <c r="O312" t="s">
        <v>92</v>
      </c>
      <c r="P312">
        <v>6.5</v>
      </c>
      <c r="Q312">
        <v>6.8</v>
      </c>
      <c r="T312">
        <v>0.2</v>
      </c>
      <c r="U312">
        <v>0.1</v>
      </c>
      <c r="X312" t="s">
        <v>109</v>
      </c>
      <c r="Y312">
        <v>30</v>
      </c>
      <c r="Z312">
        <v>30</v>
      </c>
      <c r="AD312">
        <v>78.5</v>
      </c>
      <c r="AE312">
        <v>0</v>
      </c>
      <c r="AF312" t="s">
        <v>125</v>
      </c>
      <c r="AG312">
        <v>133</v>
      </c>
      <c r="AH312">
        <v>133</v>
      </c>
      <c r="AI312">
        <v>2557</v>
      </c>
      <c r="AK312">
        <v>13.1</v>
      </c>
      <c r="AN312">
        <v>4.2</v>
      </c>
      <c r="AO312">
        <v>1.4</v>
      </c>
      <c r="AP312">
        <v>1</v>
      </c>
      <c r="AQ312">
        <v>24</v>
      </c>
      <c r="AR312">
        <v>49</v>
      </c>
      <c r="AS312">
        <v>27</v>
      </c>
      <c r="AT312">
        <v>4.5999999999999996</v>
      </c>
      <c r="AU312">
        <v>1</v>
      </c>
      <c r="AV312">
        <v>35.951883000000002</v>
      </c>
      <c r="AW312">
        <v>-84.272722000000002</v>
      </c>
      <c r="AX312" t="s">
        <v>111</v>
      </c>
      <c r="AY312" t="s">
        <v>96</v>
      </c>
      <c r="AZ312" t="b">
        <v>0</v>
      </c>
      <c r="BA312">
        <v>36</v>
      </c>
      <c r="BB312">
        <v>1358</v>
      </c>
      <c r="BC312">
        <v>14.2</v>
      </c>
      <c r="BF312">
        <v>13.899999619999999</v>
      </c>
      <c r="BG312">
        <v>1350</v>
      </c>
      <c r="BK312">
        <v>14.2</v>
      </c>
      <c r="BL312">
        <v>1358</v>
      </c>
      <c r="BN312">
        <v>13.899999619999999</v>
      </c>
      <c r="BO312">
        <v>135</v>
      </c>
      <c r="BP312">
        <v>16</v>
      </c>
      <c r="BQ312">
        <v>7929</v>
      </c>
      <c r="BR312">
        <v>1.3847323730000001</v>
      </c>
      <c r="BS312" t="s">
        <v>97</v>
      </c>
      <c r="BT312" t="s">
        <v>98</v>
      </c>
      <c r="BW312" t="s">
        <v>149</v>
      </c>
      <c r="CB312" t="s">
        <v>146</v>
      </c>
      <c r="CC312" t="s">
        <v>149</v>
      </c>
      <c r="CD312" t="s">
        <v>149</v>
      </c>
      <c r="CE312">
        <v>1</v>
      </c>
      <c r="CF312">
        <v>100</v>
      </c>
      <c r="CG312">
        <v>50.5</v>
      </c>
      <c r="CH312">
        <v>1.8974294229999999</v>
      </c>
      <c r="CI312">
        <v>34.243898209999998</v>
      </c>
      <c r="CJ312">
        <v>18.070663809999999</v>
      </c>
    </row>
    <row r="313" spans="1:88" x14ac:dyDescent="0.25">
      <c r="A313" t="s">
        <v>269</v>
      </c>
      <c r="B313" t="s">
        <v>270</v>
      </c>
      <c r="C313">
        <f>VLOOKUP(B313,lat_long!$A$2:$C$37,2,FALSE)</f>
        <v>37.554104000000002</v>
      </c>
      <c r="D313">
        <f>VLOOKUP(B313,lat_long!$A$2:$C$37,3,FALSE)</f>
        <v>-84.240733000000006</v>
      </c>
      <c r="E313" t="s">
        <v>88</v>
      </c>
      <c r="G313" t="b">
        <v>0</v>
      </c>
      <c r="H313" t="s">
        <v>119</v>
      </c>
      <c r="K313" t="s">
        <v>271</v>
      </c>
      <c r="L313" t="s">
        <v>106</v>
      </c>
      <c r="M313" t="s">
        <v>107</v>
      </c>
      <c r="N313" t="s">
        <v>91</v>
      </c>
      <c r="O313" t="s">
        <v>92</v>
      </c>
      <c r="P313">
        <v>682.92682930000001</v>
      </c>
      <c r="Q313">
        <v>463.4146341</v>
      </c>
      <c r="X313" t="s">
        <v>109</v>
      </c>
      <c r="AD313">
        <v>500</v>
      </c>
      <c r="AE313">
        <v>0</v>
      </c>
      <c r="AF313" t="s">
        <v>125</v>
      </c>
      <c r="AG313">
        <v>30</v>
      </c>
      <c r="AH313">
        <v>15</v>
      </c>
      <c r="AI313">
        <v>122</v>
      </c>
      <c r="AN313">
        <v>3.9731999999999998</v>
      </c>
      <c r="AO313">
        <v>1.54</v>
      </c>
      <c r="AP313">
        <v>1</v>
      </c>
      <c r="AQ313">
        <v>24</v>
      </c>
      <c r="AR313">
        <v>47</v>
      </c>
      <c r="AS313">
        <v>29</v>
      </c>
      <c r="AT313">
        <v>6.4</v>
      </c>
      <c r="AU313">
        <v>0.86</v>
      </c>
      <c r="AV313">
        <v>37.554104000000002</v>
      </c>
      <c r="AW313">
        <v>-84.240733000000006</v>
      </c>
      <c r="AX313" t="s">
        <v>111</v>
      </c>
      <c r="AY313" t="s">
        <v>128</v>
      </c>
      <c r="AZ313" t="b">
        <v>0</v>
      </c>
      <c r="BA313">
        <v>14</v>
      </c>
      <c r="BF313">
        <v>12.69999981</v>
      </c>
      <c r="BG313">
        <v>1217</v>
      </c>
      <c r="BK313">
        <v>12.69999981</v>
      </c>
      <c r="BL313">
        <v>1217</v>
      </c>
      <c r="BN313">
        <v>12.69999981</v>
      </c>
      <c r="BO313">
        <v>121.7</v>
      </c>
      <c r="BP313">
        <v>14</v>
      </c>
      <c r="BQ313">
        <v>8291</v>
      </c>
      <c r="BR313">
        <v>1.4596067399999999</v>
      </c>
      <c r="BS313" t="s">
        <v>97</v>
      </c>
      <c r="BT313" t="s">
        <v>113</v>
      </c>
      <c r="BV313" t="s">
        <v>120</v>
      </c>
      <c r="CB313" t="s">
        <v>100</v>
      </c>
      <c r="CC313" t="s">
        <v>119</v>
      </c>
      <c r="CD313" t="s">
        <v>119</v>
      </c>
      <c r="CE313">
        <v>0.25</v>
      </c>
      <c r="CF313">
        <v>0.75</v>
      </c>
      <c r="CG313">
        <v>0.5</v>
      </c>
      <c r="CH313">
        <v>9.7692065999999994E-2</v>
      </c>
      <c r="CI313">
        <v>2.1339668270000001</v>
      </c>
      <c r="CJ313">
        <v>1.115829446</v>
      </c>
    </row>
    <row r="314" spans="1:88" x14ac:dyDescent="0.25">
      <c r="A314" t="s">
        <v>269</v>
      </c>
      <c r="B314" t="s">
        <v>270</v>
      </c>
      <c r="C314">
        <f>VLOOKUP(B314,lat_long!$A$2:$C$37,2,FALSE)</f>
        <v>37.554104000000002</v>
      </c>
      <c r="D314">
        <f>VLOOKUP(B314,lat_long!$A$2:$C$37,3,FALSE)</f>
        <v>-84.240733000000006</v>
      </c>
      <c r="E314" t="s">
        <v>88</v>
      </c>
      <c r="G314" t="b">
        <v>0</v>
      </c>
      <c r="H314" t="s">
        <v>119</v>
      </c>
      <c r="K314" t="s">
        <v>271</v>
      </c>
      <c r="L314" t="s">
        <v>176</v>
      </c>
      <c r="M314" t="s">
        <v>170</v>
      </c>
      <c r="N314" t="s">
        <v>91</v>
      </c>
      <c r="O314" t="s">
        <v>92</v>
      </c>
      <c r="P314">
        <v>317.07317069999999</v>
      </c>
      <c r="Q314">
        <v>853.65853660000005</v>
      </c>
      <c r="U314">
        <v>268.29268289999999</v>
      </c>
      <c r="X314" t="s">
        <v>109</v>
      </c>
      <c r="AD314">
        <v>500</v>
      </c>
      <c r="AE314">
        <v>0</v>
      </c>
      <c r="AF314" t="s">
        <v>125</v>
      </c>
      <c r="AG314">
        <v>30</v>
      </c>
      <c r="AH314">
        <v>15</v>
      </c>
      <c r="AI314">
        <v>212</v>
      </c>
      <c r="AN314">
        <v>3.9731999999999998</v>
      </c>
      <c r="AO314">
        <v>1.54</v>
      </c>
      <c r="AP314">
        <v>1</v>
      </c>
      <c r="AQ314">
        <v>24</v>
      </c>
      <c r="AR314">
        <v>47</v>
      </c>
      <c r="AS314">
        <v>29</v>
      </c>
      <c r="AT314">
        <v>6.4</v>
      </c>
      <c r="AU314">
        <v>0.86</v>
      </c>
      <c r="AV314">
        <v>37.554104000000002</v>
      </c>
      <c r="AW314">
        <v>-84.240733000000006</v>
      </c>
      <c r="AX314" t="s">
        <v>111</v>
      </c>
      <c r="AY314" t="s">
        <v>128</v>
      </c>
      <c r="AZ314" t="b">
        <v>0</v>
      </c>
      <c r="BA314">
        <v>14</v>
      </c>
      <c r="BF314">
        <v>12.69999981</v>
      </c>
      <c r="BG314">
        <v>1217</v>
      </c>
      <c r="BK314">
        <v>12.69999981</v>
      </c>
      <c r="BL314">
        <v>1217</v>
      </c>
      <c r="BN314">
        <v>12.69999981</v>
      </c>
      <c r="BO314">
        <v>121.7</v>
      </c>
      <c r="BP314">
        <v>14</v>
      </c>
      <c r="BQ314">
        <v>8291</v>
      </c>
      <c r="BR314">
        <v>1.4596067399999999</v>
      </c>
      <c r="BS314" t="s">
        <v>97</v>
      </c>
      <c r="BT314" t="s">
        <v>113</v>
      </c>
      <c r="BV314" t="s">
        <v>120</v>
      </c>
      <c r="CB314" t="s">
        <v>100</v>
      </c>
      <c r="CC314" t="s">
        <v>119</v>
      </c>
      <c r="CD314" t="s">
        <v>119</v>
      </c>
      <c r="CE314">
        <v>0.25</v>
      </c>
      <c r="CF314">
        <v>0.75</v>
      </c>
      <c r="CG314">
        <v>0.5</v>
      </c>
      <c r="CH314">
        <v>9.7692065999999994E-2</v>
      </c>
      <c r="CI314">
        <v>2.1339668270000001</v>
      </c>
      <c r="CJ314">
        <v>1.115829446</v>
      </c>
    </row>
    <row r="315" spans="1:88" x14ac:dyDescent="0.25">
      <c r="A315" t="s">
        <v>269</v>
      </c>
      <c r="B315" t="s">
        <v>270</v>
      </c>
      <c r="C315">
        <f>VLOOKUP(B315,lat_long!$A$2:$C$37,2,FALSE)</f>
        <v>37.554104000000002</v>
      </c>
      <c r="D315">
        <f>VLOOKUP(B315,lat_long!$A$2:$C$37,3,FALSE)</f>
        <v>-84.240733000000006</v>
      </c>
      <c r="E315" t="s">
        <v>88</v>
      </c>
      <c r="G315" t="b">
        <v>0</v>
      </c>
      <c r="H315" t="s">
        <v>119</v>
      </c>
      <c r="K315" t="s">
        <v>271</v>
      </c>
      <c r="L315" t="s">
        <v>106</v>
      </c>
      <c r="M315" t="s">
        <v>107</v>
      </c>
      <c r="N315" t="s">
        <v>91</v>
      </c>
      <c r="O315" t="s">
        <v>92</v>
      </c>
      <c r="P315">
        <v>2121.9512199999999</v>
      </c>
      <c r="Q315">
        <v>3341.4634150000002</v>
      </c>
      <c r="T315">
        <v>243.90243899999999</v>
      </c>
      <c r="U315">
        <v>658.53658540000004</v>
      </c>
      <c r="X315" t="s">
        <v>109</v>
      </c>
      <c r="AD315">
        <v>500</v>
      </c>
      <c r="AE315">
        <v>0</v>
      </c>
      <c r="AF315" t="s">
        <v>125</v>
      </c>
      <c r="AG315">
        <v>30</v>
      </c>
      <c r="AH315">
        <v>15</v>
      </c>
      <c r="AI315">
        <v>365</v>
      </c>
      <c r="AN315">
        <v>3.9731999999999998</v>
      </c>
      <c r="AO315">
        <v>1.54</v>
      </c>
      <c r="AP315">
        <v>1</v>
      </c>
      <c r="AQ315">
        <v>24</v>
      </c>
      <c r="AR315">
        <v>47</v>
      </c>
      <c r="AS315">
        <v>29</v>
      </c>
      <c r="AT315">
        <v>6.4</v>
      </c>
      <c r="AU315">
        <v>0.86</v>
      </c>
      <c r="AV315">
        <v>37.554104000000002</v>
      </c>
      <c r="AW315">
        <v>-84.240733000000006</v>
      </c>
      <c r="AX315" t="s">
        <v>111</v>
      </c>
      <c r="AY315" t="s">
        <v>128</v>
      </c>
      <c r="AZ315" t="b">
        <v>0</v>
      </c>
      <c r="BA315">
        <v>14</v>
      </c>
      <c r="BF315">
        <v>12.69999981</v>
      </c>
      <c r="BG315">
        <v>1217</v>
      </c>
      <c r="BK315">
        <v>12.69999981</v>
      </c>
      <c r="BL315">
        <v>1217</v>
      </c>
      <c r="BN315">
        <v>12.69999981</v>
      </c>
      <c r="BO315">
        <v>121.7</v>
      </c>
      <c r="BP315">
        <v>14</v>
      </c>
      <c r="BQ315">
        <v>8291</v>
      </c>
      <c r="BR315">
        <v>1.4596067399999999</v>
      </c>
      <c r="BS315" t="s">
        <v>97</v>
      </c>
      <c r="BT315" t="s">
        <v>113</v>
      </c>
      <c r="BV315" t="s">
        <v>120</v>
      </c>
      <c r="CB315" t="s">
        <v>100</v>
      </c>
      <c r="CC315" t="s">
        <v>119</v>
      </c>
      <c r="CD315" t="s">
        <v>119</v>
      </c>
      <c r="CE315">
        <v>0.25</v>
      </c>
      <c r="CF315">
        <v>0.75</v>
      </c>
      <c r="CG315">
        <v>0.5</v>
      </c>
      <c r="CH315">
        <v>9.7692065999999994E-2</v>
      </c>
      <c r="CI315">
        <v>2.1339668270000001</v>
      </c>
      <c r="CJ315">
        <v>1.115829446</v>
      </c>
    </row>
    <row r="316" spans="1:88" x14ac:dyDescent="0.25">
      <c r="A316" t="s">
        <v>269</v>
      </c>
      <c r="B316" t="s">
        <v>270</v>
      </c>
      <c r="C316">
        <f>VLOOKUP(B316,lat_long!$A$2:$C$37,2,FALSE)</f>
        <v>37.554104000000002</v>
      </c>
      <c r="D316">
        <f>VLOOKUP(B316,lat_long!$A$2:$C$37,3,FALSE)</f>
        <v>-84.240733000000006</v>
      </c>
      <c r="E316" t="s">
        <v>88</v>
      </c>
      <c r="G316" t="b">
        <v>0</v>
      </c>
      <c r="H316" t="s">
        <v>119</v>
      </c>
      <c r="K316" t="s">
        <v>271</v>
      </c>
      <c r="L316" t="s">
        <v>169</v>
      </c>
      <c r="M316" t="s">
        <v>170</v>
      </c>
      <c r="N316" t="s">
        <v>91</v>
      </c>
      <c r="O316" t="s">
        <v>92</v>
      </c>
      <c r="P316">
        <v>780.48780490000001</v>
      </c>
      <c r="Q316">
        <v>2121.9512199999999</v>
      </c>
      <c r="T316">
        <v>195.12195120000001</v>
      </c>
      <c r="U316">
        <v>268.29268289999999</v>
      </c>
      <c r="X316" t="s">
        <v>109</v>
      </c>
      <c r="AD316">
        <v>500</v>
      </c>
      <c r="AE316">
        <v>0</v>
      </c>
      <c r="AF316" t="s">
        <v>125</v>
      </c>
      <c r="AG316">
        <v>30</v>
      </c>
      <c r="AH316">
        <v>15</v>
      </c>
      <c r="AI316">
        <v>487</v>
      </c>
      <c r="AN316">
        <v>3.9731999999999998</v>
      </c>
      <c r="AO316">
        <v>1.54</v>
      </c>
      <c r="AP316">
        <v>1</v>
      </c>
      <c r="AQ316">
        <v>24</v>
      </c>
      <c r="AR316">
        <v>47</v>
      </c>
      <c r="AS316">
        <v>29</v>
      </c>
      <c r="AT316">
        <v>6.4</v>
      </c>
      <c r="AU316">
        <v>0.86</v>
      </c>
      <c r="AV316">
        <v>37.554104000000002</v>
      </c>
      <c r="AW316">
        <v>-84.240733000000006</v>
      </c>
      <c r="AX316" t="s">
        <v>111</v>
      </c>
      <c r="AY316" t="s">
        <v>128</v>
      </c>
      <c r="AZ316" t="b">
        <v>0</v>
      </c>
      <c r="BA316">
        <v>14</v>
      </c>
      <c r="BF316">
        <v>12.69999981</v>
      </c>
      <c r="BG316">
        <v>1217</v>
      </c>
      <c r="BK316">
        <v>12.69999981</v>
      </c>
      <c r="BL316">
        <v>1217</v>
      </c>
      <c r="BN316">
        <v>12.69999981</v>
      </c>
      <c r="BO316">
        <v>121.7</v>
      </c>
      <c r="BP316">
        <v>14</v>
      </c>
      <c r="BQ316">
        <v>8291</v>
      </c>
      <c r="BR316">
        <v>1.4596067399999999</v>
      </c>
      <c r="BS316" t="s">
        <v>97</v>
      </c>
      <c r="BT316" t="s">
        <v>113</v>
      </c>
      <c r="BV316" t="s">
        <v>120</v>
      </c>
      <c r="CB316" t="s">
        <v>100</v>
      </c>
      <c r="CC316" t="s">
        <v>119</v>
      </c>
      <c r="CD316" t="s">
        <v>119</v>
      </c>
      <c r="CE316">
        <v>0.25</v>
      </c>
      <c r="CF316">
        <v>0.75</v>
      </c>
      <c r="CG316">
        <v>0.5</v>
      </c>
      <c r="CH316">
        <v>9.7692065999999994E-2</v>
      </c>
      <c r="CI316">
        <v>2.1339668270000001</v>
      </c>
      <c r="CJ316">
        <v>1.115829446</v>
      </c>
    </row>
    <row r="317" spans="1:88" x14ac:dyDescent="0.25">
      <c r="A317" t="s">
        <v>269</v>
      </c>
      <c r="B317" t="s">
        <v>270</v>
      </c>
      <c r="C317">
        <f>VLOOKUP(B317,lat_long!$A$2:$C$37,2,FALSE)</f>
        <v>37.554104000000002</v>
      </c>
      <c r="D317">
        <f>VLOOKUP(B317,lat_long!$A$2:$C$37,3,FALSE)</f>
        <v>-84.240733000000006</v>
      </c>
      <c r="E317" t="s">
        <v>88</v>
      </c>
      <c r="G317" t="b">
        <v>0</v>
      </c>
      <c r="H317" t="s">
        <v>119</v>
      </c>
      <c r="K317" t="s">
        <v>271</v>
      </c>
      <c r="L317" t="s">
        <v>106</v>
      </c>
      <c r="M317" t="s">
        <v>107</v>
      </c>
      <c r="N317" t="s">
        <v>91</v>
      </c>
      <c r="O317" t="s">
        <v>92</v>
      </c>
      <c r="P317">
        <v>2073.170732</v>
      </c>
      <c r="Q317">
        <v>3975.6097559999998</v>
      </c>
      <c r="T317">
        <v>439.02439020000003</v>
      </c>
      <c r="U317">
        <v>243.90243899999999</v>
      </c>
      <c r="X317" t="s">
        <v>109</v>
      </c>
      <c r="AD317">
        <v>500</v>
      </c>
      <c r="AE317">
        <v>0</v>
      </c>
      <c r="AF317" t="s">
        <v>125</v>
      </c>
      <c r="AG317">
        <v>30</v>
      </c>
      <c r="AH317">
        <v>15</v>
      </c>
      <c r="AI317">
        <v>670</v>
      </c>
      <c r="AN317">
        <v>3.9731999999999998</v>
      </c>
      <c r="AO317">
        <v>1.54</v>
      </c>
      <c r="AP317">
        <v>1</v>
      </c>
      <c r="AQ317">
        <v>24</v>
      </c>
      <c r="AR317">
        <v>47</v>
      </c>
      <c r="AS317">
        <v>29</v>
      </c>
      <c r="AT317">
        <v>6.4</v>
      </c>
      <c r="AU317">
        <v>0.86</v>
      </c>
      <c r="AV317">
        <v>37.554104000000002</v>
      </c>
      <c r="AW317">
        <v>-84.240733000000006</v>
      </c>
      <c r="AX317" t="s">
        <v>111</v>
      </c>
      <c r="AY317" t="s">
        <v>128</v>
      </c>
      <c r="AZ317" t="b">
        <v>0</v>
      </c>
      <c r="BA317">
        <v>14</v>
      </c>
      <c r="BF317">
        <v>12.69999981</v>
      </c>
      <c r="BG317">
        <v>1217</v>
      </c>
      <c r="BK317">
        <v>12.69999981</v>
      </c>
      <c r="BL317">
        <v>1217</v>
      </c>
      <c r="BN317">
        <v>12.69999981</v>
      </c>
      <c r="BO317">
        <v>121.7</v>
      </c>
      <c r="BP317">
        <v>14</v>
      </c>
      <c r="BQ317">
        <v>8291</v>
      </c>
      <c r="BR317">
        <v>1.4596067399999999</v>
      </c>
      <c r="BS317" t="s">
        <v>97</v>
      </c>
      <c r="BT317" t="s">
        <v>113</v>
      </c>
      <c r="BV317" t="s">
        <v>120</v>
      </c>
      <c r="CB317" t="s">
        <v>100</v>
      </c>
      <c r="CC317" t="s">
        <v>119</v>
      </c>
      <c r="CD317" t="s">
        <v>119</v>
      </c>
      <c r="CE317">
        <v>0.25</v>
      </c>
      <c r="CF317">
        <v>0.75</v>
      </c>
      <c r="CG317">
        <v>0.5</v>
      </c>
      <c r="CH317">
        <v>9.7692065999999994E-2</v>
      </c>
      <c r="CI317">
        <v>2.1339668270000001</v>
      </c>
      <c r="CJ317">
        <v>1.115829446</v>
      </c>
    </row>
    <row r="318" spans="1:88" x14ac:dyDescent="0.25">
      <c r="A318" t="s">
        <v>269</v>
      </c>
      <c r="B318" t="s">
        <v>270</v>
      </c>
      <c r="C318">
        <f>VLOOKUP(B318,lat_long!$A$2:$C$37,2,FALSE)</f>
        <v>37.554104000000002</v>
      </c>
      <c r="D318">
        <f>VLOOKUP(B318,lat_long!$A$2:$C$37,3,FALSE)</f>
        <v>-84.240733000000006</v>
      </c>
      <c r="E318" t="s">
        <v>88</v>
      </c>
      <c r="G318" t="b">
        <v>0</v>
      </c>
      <c r="H318" t="s">
        <v>119</v>
      </c>
      <c r="K318" t="s">
        <v>271</v>
      </c>
      <c r="L318" t="s">
        <v>176</v>
      </c>
      <c r="M318" t="s">
        <v>170</v>
      </c>
      <c r="N318" t="s">
        <v>91</v>
      </c>
      <c r="O318" t="s">
        <v>92</v>
      </c>
      <c r="P318">
        <v>1829.2682930000001</v>
      </c>
      <c r="Q318">
        <v>2390.2439020000002</v>
      </c>
      <c r="T318">
        <v>292.68292680000002</v>
      </c>
      <c r="U318">
        <v>195.12195120000001</v>
      </c>
      <c r="X318" t="s">
        <v>109</v>
      </c>
      <c r="AD318">
        <v>500</v>
      </c>
      <c r="AE318">
        <v>0</v>
      </c>
      <c r="AF318" t="s">
        <v>125</v>
      </c>
      <c r="AG318">
        <v>30</v>
      </c>
      <c r="AH318">
        <v>15</v>
      </c>
      <c r="AI318">
        <v>821</v>
      </c>
      <c r="AN318">
        <v>3.9731999999999998</v>
      </c>
      <c r="AO318">
        <v>1.54</v>
      </c>
      <c r="AP318">
        <v>1</v>
      </c>
      <c r="AQ318">
        <v>24</v>
      </c>
      <c r="AR318">
        <v>47</v>
      </c>
      <c r="AS318">
        <v>29</v>
      </c>
      <c r="AT318">
        <v>6.4</v>
      </c>
      <c r="AU318">
        <v>0.86</v>
      </c>
      <c r="AV318">
        <v>37.554104000000002</v>
      </c>
      <c r="AW318">
        <v>-84.240733000000006</v>
      </c>
      <c r="AX318" t="s">
        <v>111</v>
      </c>
      <c r="AY318" t="s">
        <v>128</v>
      </c>
      <c r="AZ318" t="b">
        <v>0</v>
      </c>
      <c r="BA318">
        <v>14</v>
      </c>
      <c r="BF318">
        <v>12.69999981</v>
      </c>
      <c r="BG318">
        <v>1217</v>
      </c>
      <c r="BK318">
        <v>12.69999981</v>
      </c>
      <c r="BL318">
        <v>1217</v>
      </c>
      <c r="BN318">
        <v>12.69999981</v>
      </c>
      <c r="BO318">
        <v>121.7</v>
      </c>
      <c r="BP318">
        <v>14</v>
      </c>
      <c r="BQ318">
        <v>8291</v>
      </c>
      <c r="BR318">
        <v>1.4596067399999999</v>
      </c>
      <c r="BS318" t="s">
        <v>97</v>
      </c>
      <c r="BT318" t="s">
        <v>113</v>
      </c>
      <c r="BV318" t="s">
        <v>120</v>
      </c>
      <c r="CB318" t="s">
        <v>100</v>
      </c>
      <c r="CC318" t="s">
        <v>119</v>
      </c>
      <c r="CD318" t="s">
        <v>119</v>
      </c>
      <c r="CE318">
        <v>0.25</v>
      </c>
      <c r="CF318">
        <v>0.75</v>
      </c>
      <c r="CG318">
        <v>0.5</v>
      </c>
      <c r="CH318">
        <v>9.7692065999999994E-2</v>
      </c>
      <c r="CI318">
        <v>2.1339668270000001</v>
      </c>
      <c r="CJ318">
        <v>1.115829446</v>
      </c>
    </row>
    <row r="319" spans="1:88" x14ac:dyDescent="0.25">
      <c r="A319" t="s">
        <v>269</v>
      </c>
      <c r="B319" t="s">
        <v>270</v>
      </c>
      <c r="C319">
        <f>VLOOKUP(B319,lat_long!$A$2:$C$37,2,FALSE)</f>
        <v>37.554104000000002</v>
      </c>
      <c r="D319">
        <f>VLOOKUP(B319,lat_long!$A$2:$C$37,3,FALSE)</f>
        <v>-84.240733000000006</v>
      </c>
      <c r="E319" t="s">
        <v>88</v>
      </c>
      <c r="G319" t="b">
        <v>0</v>
      </c>
      <c r="H319" t="s">
        <v>119</v>
      </c>
      <c r="K319" t="s">
        <v>271</v>
      </c>
      <c r="L319" t="s">
        <v>106</v>
      </c>
      <c r="M319" t="s">
        <v>107</v>
      </c>
      <c r="N319" t="s">
        <v>91</v>
      </c>
      <c r="O319" t="s">
        <v>92</v>
      </c>
      <c r="P319">
        <v>2536.5853659999998</v>
      </c>
      <c r="Q319">
        <v>2560.97561</v>
      </c>
      <c r="T319">
        <v>292.68292680000002</v>
      </c>
      <c r="U319">
        <v>292.68292680000002</v>
      </c>
      <c r="X319" t="s">
        <v>109</v>
      </c>
      <c r="AA319" t="b">
        <v>1</v>
      </c>
      <c r="AB319" t="s">
        <v>202</v>
      </c>
      <c r="AD319">
        <v>500</v>
      </c>
      <c r="AE319">
        <v>0</v>
      </c>
      <c r="AF319" t="s">
        <v>125</v>
      </c>
      <c r="AG319">
        <v>30</v>
      </c>
      <c r="AH319">
        <v>15</v>
      </c>
      <c r="AI319">
        <v>1050</v>
      </c>
      <c r="AN319">
        <v>3.9731999999999998</v>
      </c>
      <c r="AO319">
        <v>1.54</v>
      </c>
      <c r="AP319">
        <v>1</v>
      </c>
      <c r="AQ319">
        <v>24</v>
      </c>
      <c r="AR319">
        <v>47</v>
      </c>
      <c r="AS319">
        <v>29</v>
      </c>
      <c r="AT319">
        <v>6.4</v>
      </c>
      <c r="AU319">
        <v>0.86</v>
      </c>
      <c r="AV319">
        <v>37.554104000000002</v>
      </c>
      <c r="AW319">
        <v>-84.240733000000006</v>
      </c>
      <c r="AX319" t="s">
        <v>111</v>
      </c>
      <c r="AY319" t="s">
        <v>128</v>
      </c>
      <c r="AZ319" t="b">
        <v>0</v>
      </c>
      <c r="BA319">
        <v>14</v>
      </c>
      <c r="BF319">
        <v>12.69999981</v>
      </c>
      <c r="BG319">
        <v>1217</v>
      </c>
      <c r="BK319">
        <v>12.69999981</v>
      </c>
      <c r="BL319">
        <v>1217</v>
      </c>
      <c r="BN319">
        <v>12.69999981</v>
      </c>
      <c r="BO319">
        <v>121.7</v>
      </c>
      <c r="BP319">
        <v>14</v>
      </c>
      <c r="BQ319">
        <v>8291</v>
      </c>
      <c r="BR319">
        <v>1.4596067399999999</v>
      </c>
      <c r="BS319" t="s">
        <v>97</v>
      </c>
      <c r="BT319" t="s">
        <v>113</v>
      </c>
      <c r="BV319" t="s">
        <v>120</v>
      </c>
      <c r="CB319" t="s">
        <v>100</v>
      </c>
      <c r="CC319" t="s">
        <v>119</v>
      </c>
      <c r="CD319" t="s">
        <v>119</v>
      </c>
      <c r="CE319">
        <v>0.25</v>
      </c>
      <c r="CF319">
        <v>0.75</v>
      </c>
      <c r="CG319">
        <v>0.5</v>
      </c>
      <c r="CH319">
        <v>9.7692065999999994E-2</v>
      </c>
      <c r="CI319">
        <v>2.1339668270000001</v>
      </c>
      <c r="CJ319">
        <v>1.115829446</v>
      </c>
    </row>
    <row r="320" spans="1:88" x14ac:dyDescent="0.25">
      <c r="A320" t="s">
        <v>269</v>
      </c>
      <c r="B320" t="s">
        <v>270</v>
      </c>
      <c r="C320">
        <f>VLOOKUP(B320,lat_long!$A$2:$C$37,2,FALSE)</f>
        <v>37.554104000000002</v>
      </c>
      <c r="D320">
        <f>VLOOKUP(B320,lat_long!$A$2:$C$37,3,FALSE)</f>
        <v>-84.240733000000006</v>
      </c>
      <c r="E320" t="s">
        <v>88</v>
      </c>
      <c r="G320" t="b">
        <v>0</v>
      </c>
      <c r="H320" t="s">
        <v>144</v>
      </c>
      <c r="J320" t="s">
        <v>104</v>
      </c>
      <c r="K320" t="s">
        <v>163</v>
      </c>
      <c r="L320" t="s">
        <v>106</v>
      </c>
      <c r="M320" t="s">
        <v>107</v>
      </c>
      <c r="N320" t="s">
        <v>91</v>
      </c>
      <c r="O320" t="s">
        <v>92</v>
      </c>
      <c r="P320">
        <v>26.666666670000001</v>
      </c>
      <c r="Q320">
        <v>31.333333329999999</v>
      </c>
      <c r="T320">
        <v>3.6666666669999999</v>
      </c>
      <c r="X320" t="s">
        <v>109</v>
      </c>
      <c r="AD320">
        <v>2000</v>
      </c>
      <c r="AE320">
        <v>0</v>
      </c>
      <c r="AF320" t="s">
        <v>125</v>
      </c>
      <c r="AG320">
        <v>30</v>
      </c>
      <c r="AH320">
        <v>15</v>
      </c>
      <c r="AI320">
        <v>122</v>
      </c>
      <c r="AN320">
        <v>3.9731999999999998</v>
      </c>
      <c r="AO320">
        <v>1.54</v>
      </c>
      <c r="AP320">
        <v>1</v>
      </c>
      <c r="AQ320">
        <v>24</v>
      </c>
      <c r="AR320">
        <v>47</v>
      </c>
      <c r="AS320">
        <v>29</v>
      </c>
      <c r="AT320">
        <v>6.4</v>
      </c>
      <c r="AU320">
        <v>0.86</v>
      </c>
      <c r="AV320">
        <v>37.554104000000002</v>
      </c>
      <c r="AW320">
        <v>-84.240733000000006</v>
      </c>
      <c r="AX320" t="s">
        <v>111</v>
      </c>
      <c r="AY320" t="s">
        <v>128</v>
      </c>
      <c r="AZ320" t="b">
        <v>0</v>
      </c>
      <c r="BA320">
        <v>14</v>
      </c>
      <c r="BF320">
        <v>12.69999981</v>
      </c>
      <c r="BG320">
        <v>1217</v>
      </c>
      <c r="BK320">
        <v>12.69999981</v>
      </c>
      <c r="BL320">
        <v>1217</v>
      </c>
      <c r="BM320" t="s">
        <v>104</v>
      </c>
      <c r="BN320">
        <v>12.69999981</v>
      </c>
      <c r="BO320">
        <v>121.7</v>
      </c>
      <c r="BP320">
        <v>14</v>
      </c>
      <c r="BQ320">
        <v>8291</v>
      </c>
      <c r="BR320">
        <v>1.4596067399999999</v>
      </c>
      <c r="BS320" t="s">
        <v>97</v>
      </c>
      <c r="BT320" t="s">
        <v>113</v>
      </c>
      <c r="BW320" t="s">
        <v>145</v>
      </c>
      <c r="CB320" t="s">
        <v>146</v>
      </c>
      <c r="CC320" t="s">
        <v>145</v>
      </c>
      <c r="CD320" t="s">
        <v>144</v>
      </c>
      <c r="CE320">
        <v>0.43</v>
      </c>
      <c r="CF320">
        <v>100</v>
      </c>
      <c r="CG320">
        <v>50.215000000000003</v>
      </c>
      <c r="CH320">
        <v>1.4354507679999999</v>
      </c>
      <c r="CI320">
        <v>28.29256964</v>
      </c>
      <c r="CJ320">
        <v>14.864010199999999</v>
      </c>
    </row>
    <row r="321" spans="1:88" x14ac:dyDescent="0.25">
      <c r="A321" t="s">
        <v>269</v>
      </c>
      <c r="B321" t="s">
        <v>270</v>
      </c>
      <c r="C321">
        <f>VLOOKUP(B321,lat_long!$A$2:$C$37,2,FALSE)</f>
        <v>37.554104000000002</v>
      </c>
      <c r="D321">
        <f>VLOOKUP(B321,lat_long!$A$2:$C$37,3,FALSE)</f>
        <v>-84.240733000000006</v>
      </c>
      <c r="E321" t="s">
        <v>88</v>
      </c>
      <c r="G321" t="b">
        <v>0</v>
      </c>
      <c r="H321" t="s">
        <v>144</v>
      </c>
      <c r="J321" t="s">
        <v>104</v>
      </c>
      <c r="K321" t="s">
        <v>163</v>
      </c>
      <c r="L321" t="s">
        <v>176</v>
      </c>
      <c r="M321" t="s">
        <v>170</v>
      </c>
      <c r="N321" t="s">
        <v>91</v>
      </c>
      <c r="O321" t="s">
        <v>92</v>
      </c>
      <c r="P321">
        <v>12</v>
      </c>
      <c r="Q321">
        <v>26</v>
      </c>
      <c r="T321">
        <v>3</v>
      </c>
      <c r="U321">
        <v>8.3333333330000006</v>
      </c>
      <c r="X321" t="s">
        <v>109</v>
      </c>
      <c r="AD321">
        <v>2000</v>
      </c>
      <c r="AE321">
        <v>0</v>
      </c>
      <c r="AF321" t="s">
        <v>125</v>
      </c>
      <c r="AG321">
        <v>30</v>
      </c>
      <c r="AH321">
        <v>15</v>
      </c>
      <c r="AI321">
        <v>212</v>
      </c>
      <c r="AN321">
        <v>3.9731999999999998</v>
      </c>
      <c r="AO321">
        <v>1.54</v>
      </c>
      <c r="AP321">
        <v>1</v>
      </c>
      <c r="AQ321">
        <v>24</v>
      </c>
      <c r="AR321">
        <v>47</v>
      </c>
      <c r="AS321">
        <v>29</v>
      </c>
      <c r="AT321">
        <v>6.4</v>
      </c>
      <c r="AU321">
        <v>0.86</v>
      </c>
      <c r="AV321">
        <v>37.554104000000002</v>
      </c>
      <c r="AW321">
        <v>-84.240733000000006</v>
      </c>
      <c r="AX321" t="s">
        <v>111</v>
      </c>
      <c r="AY321" t="s">
        <v>128</v>
      </c>
      <c r="AZ321" t="b">
        <v>0</v>
      </c>
      <c r="BA321">
        <v>14</v>
      </c>
      <c r="BF321">
        <v>12.69999981</v>
      </c>
      <c r="BG321">
        <v>1217</v>
      </c>
      <c r="BK321">
        <v>12.69999981</v>
      </c>
      <c r="BL321">
        <v>1217</v>
      </c>
      <c r="BM321" t="s">
        <v>104</v>
      </c>
      <c r="BN321">
        <v>12.69999981</v>
      </c>
      <c r="BO321">
        <v>121.7</v>
      </c>
      <c r="BP321">
        <v>14</v>
      </c>
      <c r="BQ321">
        <v>8291</v>
      </c>
      <c r="BR321">
        <v>1.4596067399999999</v>
      </c>
      <c r="BS321" t="s">
        <v>97</v>
      </c>
      <c r="BT321" t="s">
        <v>113</v>
      </c>
      <c r="BW321" t="s">
        <v>145</v>
      </c>
      <c r="CB321" t="s">
        <v>146</v>
      </c>
      <c r="CC321" t="s">
        <v>145</v>
      </c>
      <c r="CD321" t="s">
        <v>144</v>
      </c>
      <c r="CE321">
        <v>0.43</v>
      </c>
      <c r="CF321">
        <v>100</v>
      </c>
      <c r="CG321">
        <v>50.215000000000003</v>
      </c>
      <c r="CH321">
        <v>1.4354507679999999</v>
      </c>
      <c r="CI321">
        <v>28.29256964</v>
      </c>
      <c r="CJ321">
        <v>14.864010199999999</v>
      </c>
    </row>
    <row r="322" spans="1:88" x14ac:dyDescent="0.25">
      <c r="A322" t="s">
        <v>269</v>
      </c>
      <c r="B322" t="s">
        <v>270</v>
      </c>
      <c r="C322">
        <f>VLOOKUP(B322,lat_long!$A$2:$C$37,2,FALSE)</f>
        <v>37.554104000000002</v>
      </c>
      <c r="D322">
        <f>VLOOKUP(B322,lat_long!$A$2:$C$37,3,FALSE)</f>
        <v>-84.240733000000006</v>
      </c>
      <c r="E322" t="s">
        <v>88</v>
      </c>
      <c r="G322" t="b">
        <v>0</v>
      </c>
      <c r="H322" t="s">
        <v>144</v>
      </c>
      <c r="J322" t="s">
        <v>104</v>
      </c>
      <c r="K322" t="s">
        <v>163</v>
      </c>
      <c r="L322" t="s">
        <v>106</v>
      </c>
      <c r="M322" t="s">
        <v>107</v>
      </c>
      <c r="N322" t="s">
        <v>91</v>
      </c>
      <c r="O322" t="s">
        <v>92</v>
      </c>
      <c r="P322">
        <v>13.66666667</v>
      </c>
      <c r="Q322">
        <v>17.333333329999999</v>
      </c>
      <c r="T322">
        <v>2.3333333330000001</v>
      </c>
      <c r="U322">
        <v>3.3333333330000001</v>
      </c>
      <c r="X322" t="s">
        <v>109</v>
      </c>
      <c r="AD322">
        <v>2000</v>
      </c>
      <c r="AE322">
        <v>0</v>
      </c>
      <c r="AF322" t="s">
        <v>125</v>
      </c>
      <c r="AG322">
        <v>30</v>
      </c>
      <c r="AH322">
        <v>15</v>
      </c>
      <c r="AI322">
        <v>365</v>
      </c>
      <c r="AN322">
        <v>3.9731999999999998</v>
      </c>
      <c r="AO322">
        <v>1.54</v>
      </c>
      <c r="AP322">
        <v>1</v>
      </c>
      <c r="AQ322">
        <v>24</v>
      </c>
      <c r="AR322">
        <v>47</v>
      </c>
      <c r="AS322">
        <v>29</v>
      </c>
      <c r="AT322">
        <v>6.4</v>
      </c>
      <c r="AU322">
        <v>0.86</v>
      </c>
      <c r="AV322">
        <v>37.554104000000002</v>
      </c>
      <c r="AW322">
        <v>-84.240733000000006</v>
      </c>
      <c r="AX322" t="s">
        <v>111</v>
      </c>
      <c r="AY322" t="s">
        <v>128</v>
      </c>
      <c r="AZ322" t="b">
        <v>0</v>
      </c>
      <c r="BA322">
        <v>14</v>
      </c>
      <c r="BF322">
        <v>12.69999981</v>
      </c>
      <c r="BG322">
        <v>1217</v>
      </c>
      <c r="BK322">
        <v>12.69999981</v>
      </c>
      <c r="BL322">
        <v>1217</v>
      </c>
      <c r="BM322" t="s">
        <v>104</v>
      </c>
      <c r="BN322">
        <v>12.69999981</v>
      </c>
      <c r="BO322">
        <v>121.7</v>
      </c>
      <c r="BP322">
        <v>14</v>
      </c>
      <c r="BQ322">
        <v>8291</v>
      </c>
      <c r="BR322">
        <v>1.4596067399999999</v>
      </c>
      <c r="BS322" t="s">
        <v>97</v>
      </c>
      <c r="BT322" t="s">
        <v>113</v>
      </c>
      <c r="BW322" t="s">
        <v>145</v>
      </c>
      <c r="CB322" t="s">
        <v>146</v>
      </c>
      <c r="CC322" t="s">
        <v>145</v>
      </c>
      <c r="CD322" t="s">
        <v>144</v>
      </c>
      <c r="CE322">
        <v>0.43</v>
      </c>
      <c r="CF322">
        <v>100</v>
      </c>
      <c r="CG322">
        <v>50.215000000000003</v>
      </c>
      <c r="CH322">
        <v>1.4354507679999999</v>
      </c>
      <c r="CI322">
        <v>28.29256964</v>
      </c>
      <c r="CJ322">
        <v>14.864010199999999</v>
      </c>
    </row>
    <row r="323" spans="1:88" x14ac:dyDescent="0.25">
      <c r="A323" t="s">
        <v>269</v>
      </c>
      <c r="B323" t="s">
        <v>270</v>
      </c>
      <c r="C323">
        <f>VLOOKUP(B323,lat_long!$A$2:$C$37,2,FALSE)</f>
        <v>37.554104000000002</v>
      </c>
      <c r="D323">
        <f>VLOOKUP(B323,lat_long!$A$2:$C$37,3,FALSE)</f>
        <v>-84.240733000000006</v>
      </c>
      <c r="E323" t="s">
        <v>88</v>
      </c>
      <c r="G323" t="b">
        <v>0</v>
      </c>
      <c r="H323" t="s">
        <v>144</v>
      </c>
      <c r="J323" t="s">
        <v>104</v>
      </c>
      <c r="K323" t="s">
        <v>163</v>
      </c>
      <c r="L323" t="s">
        <v>169</v>
      </c>
      <c r="M323" t="s">
        <v>170</v>
      </c>
      <c r="N323" t="s">
        <v>91</v>
      </c>
      <c r="O323" t="s">
        <v>92</v>
      </c>
      <c r="P323">
        <v>15.33333333</v>
      </c>
      <c r="Q323">
        <v>16.666666670000001</v>
      </c>
      <c r="X323" t="s">
        <v>109</v>
      </c>
      <c r="AD323">
        <v>2000</v>
      </c>
      <c r="AE323">
        <v>0</v>
      </c>
      <c r="AF323" t="s">
        <v>125</v>
      </c>
      <c r="AG323">
        <v>30</v>
      </c>
      <c r="AH323">
        <v>15</v>
      </c>
      <c r="AI323">
        <v>487</v>
      </c>
      <c r="AN323">
        <v>3.9731999999999998</v>
      </c>
      <c r="AO323">
        <v>1.54</v>
      </c>
      <c r="AP323">
        <v>1</v>
      </c>
      <c r="AQ323">
        <v>24</v>
      </c>
      <c r="AR323">
        <v>47</v>
      </c>
      <c r="AS323">
        <v>29</v>
      </c>
      <c r="AT323">
        <v>6.4</v>
      </c>
      <c r="AU323">
        <v>0.86</v>
      </c>
      <c r="AV323">
        <v>37.554104000000002</v>
      </c>
      <c r="AW323">
        <v>-84.240733000000006</v>
      </c>
      <c r="AX323" t="s">
        <v>111</v>
      </c>
      <c r="AY323" t="s">
        <v>128</v>
      </c>
      <c r="AZ323" t="b">
        <v>0</v>
      </c>
      <c r="BA323">
        <v>14</v>
      </c>
      <c r="BF323">
        <v>12.69999981</v>
      </c>
      <c r="BG323">
        <v>1217</v>
      </c>
      <c r="BK323">
        <v>12.69999981</v>
      </c>
      <c r="BL323">
        <v>1217</v>
      </c>
      <c r="BM323" t="s">
        <v>104</v>
      </c>
      <c r="BN323">
        <v>12.69999981</v>
      </c>
      <c r="BO323">
        <v>121.7</v>
      </c>
      <c r="BP323">
        <v>14</v>
      </c>
      <c r="BQ323">
        <v>8291</v>
      </c>
      <c r="BR323">
        <v>1.4596067399999999</v>
      </c>
      <c r="BS323" t="s">
        <v>97</v>
      </c>
      <c r="BT323" t="s">
        <v>113</v>
      </c>
      <c r="BW323" t="s">
        <v>145</v>
      </c>
      <c r="CB323" t="s">
        <v>146</v>
      </c>
      <c r="CC323" t="s">
        <v>145</v>
      </c>
      <c r="CD323" t="s">
        <v>144</v>
      </c>
      <c r="CE323">
        <v>0.43</v>
      </c>
      <c r="CF323">
        <v>100</v>
      </c>
      <c r="CG323">
        <v>50.215000000000003</v>
      </c>
      <c r="CH323">
        <v>1.4354507679999999</v>
      </c>
      <c r="CI323">
        <v>28.29256964</v>
      </c>
      <c r="CJ323">
        <v>14.864010199999999</v>
      </c>
    </row>
    <row r="324" spans="1:88" x14ac:dyDescent="0.25">
      <c r="A324" t="s">
        <v>269</v>
      </c>
      <c r="B324" t="s">
        <v>270</v>
      </c>
      <c r="C324">
        <f>VLOOKUP(B324,lat_long!$A$2:$C$37,2,FALSE)</f>
        <v>37.554104000000002</v>
      </c>
      <c r="D324">
        <f>VLOOKUP(B324,lat_long!$A$2:$C$37,3,FALSE)</f>
        <v>-84.240733000000006</v>
      </c>
      <c r="E324" t="s">
        <v>88</v>
      </c>
      <c r="G324" t="b">
        <v>0</v>
      </c>
      <c r="H324" t="s">
        <v>144</v>
      </c>
      <c r="J324" t="s">
        <v>104</v>
      </c>
      <c r="K324" t="s">
        <v>163</v>
      </c>
      <c r="L324" t="s">
        <v>106</v>
      </c>
      <c r="M324" t="s">
        <v>107</v>
      </c>
      <c r="N324" t="s">
        <v>91</v>
      </c>
      <c r="O324" t="s">
        <v>92</v>
      </c>
      <c r="P324">
        <v>24.666666670000001</v>
      </c>
      <c r="Q324">
        <v>20.333333329999999</v>
      </c>
      <c r="T324">
        <v>3</v>
      </c>
      <c r="U324">
        <v>2</v>
      </c>
      <c r="X324" t="s">
        <v>109</v>
      </c>
      <c r="AD324">
        <v>2000</v>
      </c>
      <c r="AE324">
        <v>0</v>
      </c>
      <c r="AF324" t="s">
        <v>125</v>
      </c>
      <c r="AG324">
        <v>30</v>
      </c>
      <c r="AH324">
        <v>15</v>
      </c>
      <c r="AI324">
        <v>670</v>
      </c>
      <c r="AN324">
        <v>3.9731999999999998</v>
      </c>
      <c r="AO324">
        <v>1.54</v>
      </c>
      <c r="AP324">
        <v>1</v>
      </c>
      <c r="AQ324">
        <v>24</v>
      </c>
      <c r="AR324">
        <v>47</v>
      </c>
      <c r="AS324">
        <v>29</v>
      </c>
      <c r="AT324">
        <v>6.4</v>
      </c>
      <c r="AU324">
        <v>0.86</v>
      </c>
      <c r="AV324">
        <v>37.554104000000002</v>
      </c>
      <c r="AW324">
        <v>-84.240733000000006</v>
      </c>
      <c r="AX324" t="s">
        <v>111</v>
      </c>
      <c r="AY324" t="s">
        <v>128</v>
      </c>
      <c r="AZ324" t="b">
        <v>0</v>
      </c>
      <c r="BA324">
        <v>14</v>
      </c>
      <c r="BF324">
        <v>12.69999981</v>
      </c>
      <c r="BG324">
        <v>1217</v>
      </c>
      <c r="BK324">
        <v>12.69999981</v>
      </c>
      <c r="BL324">
        <v>1217</v>
      </c>
      <c r="BM324" t="s">
        <v>104</v>
      </c>
      <c r="BN324">
        <v>12.69999981</v>
      </c>
      <c r="BO324">
        <v>121.7</v>
      </c>
      <c r="BP324">
        <v>14</v>
      </c>
      <c r="BQ324">
        <v>8291</v>
      </c>
      <c r="BR324">
        <v>1.4596067399999999</v>
      </c>
      <c r="BS324" t="s">
        <v>97</v>
      </c>
      <c r="BT324" t="s">
        <v>113</v>
      </c>
      <c r="BW324" t="s">
        <v>145</v>
      </c>
      <c r="CB324" t="s">
        <v>146</v>
      </c>
      <c r="CC324" t="s">
        <v>145</v>
      </c>
      <c r="CD324" t="s">
        <v>144</v>
      </c>
      <c r="CE324">
        <v>0.43</v>
      </c>
      <c r="CF324">
        <v>100</v>
      </c>
      <c r="CG324">
        <v>50.215000000000003</v>
      </c>
      <c r="CH324">
        <v>1.4354507679999999</v>
      </c>
      <c r="CI324">
        <v>28.29256964</v>
      </c>
      <c r="CJ324">
        <v>14.864010199999999</v>
      </c>
    </row>
    <row r="325" spans="1:88" x14ac:dyDescent="0.25">
      <c r="A325" t="s">
        <v>269</v>
      </c>
      <c r="B325" t="s">
        <v>270</v>
      </c>
      <c r="C325">
        <f>VLOOKUP(B325,lat_long!$A$2:$C$37,2,FALSE)</f>
        <v>37.554104000000002</v>
      </c>
      <c r="D325">
        <f>VLOOKUP(B325,lat_long!$A$2:$C$37,3,FALSE)</f>
        <v>-84.240733000000006</v>
      </c>
      <c r="E325" t="s">
        <v>88</v>
      </c>
      <c r="G325" t="b">
        <v>0</v>
      </c>
      <c r="H325" t="s">
        <v>144</v>
      </c>
      <c r="J325" t="s">
        <v>104</v>
      </c>
      <c r="K325" t="s">
        <v>163</v>
      </c>
      <c r="L325" t="s">
        <v>176</v>
      </c>
      <c r="M325" t="s">
        <v>170</v>
      </c>
      <c r="N325" t="s">
        <v>91</v>
      </c>
      <c r="O325" t="s">
        <v>92</v>
      </c>
      <c r="P325">
        <v>27.333333329999999</v>
      </c>
      <c r="Q325">
        <v>35.333333330000002</v>
      </c>
      <c r="T325">
        <v>3.6666666669999999</v>
      </c>
      <c r="U325">
        <v>9</v>
      </c>
      <c r="X325" t="s">
        <v>109</v>
      </c>
      <c r="AD325">
        <v>2000</v>
      </c>
      <c r="AE325">
        <v>0</v>
      </c>
      <c r="AF325" t="s">
        <v>125</v>
      </c>
      <c r="AG325">
        <v>30</v>
      </c>
      <c r="AH325">
        <v>15</v>
      </c>
      <c r="AI325">
        <v>821</v>
      </c>
      <c r="AN325">
        <v>3.9731999999999998</v>
      </c>
      <c r="AO325">
        <v>1.54</v>
      </c>
      <c r="AP325">
        <v>1</v>
      </c>
      <c r="AQ325">
        <v>24</v>
      </c>
      <c r="AR325">
        <v>47</v>
      </c>
      <c r="AS325">
        <v>29</v>
      </c>
      <c r="AT325">
        <v>6.4</v>
      </c>
      <c r="AU325">
        <v>0.86</v>
      </c>
      <c r="AV325">
        <v>37.554104000000002</v>
      </c>
      <c r="AW325">
        <v>-84.240733000000006</v>
      </c>
      <c r="AX325" t="s">
        <v>111</v>
      </c>
      <c r="AY325" t="s">
        <v>128</v>
      </c>
      <c r="AZ325" t="b">
        <v>0</v>
      </c>
      <c r="BA325">
        <v>14</v>
      </c>
      <c r="BF325">
        <v>12.69999981</v>
      </c>
      <c r="BG325">
        <v>1217</v>
      </c>
      <c r="BK325">
        <v>12.69999981</v>
      </c>
      <c r="BL325">
        <v>1217</v>
      </c>
      <c r="BM325" t="s">
        <v>104</v>
      </c>
      <c r="BN325">
        <v>12.69999981</v>
      </c>
      <c r="BO325">
        <v>121.7</v>
      </c>
      <c r="BP325">
        <v>14</v>
      </c>
      <c r="BQ325">
        <v>8291</v>
      </c>
      <c r="BR325">
        <v>1.4596067399999999</v>
      </c>
      <c r="BS325" t="s">
        <v>97</v>
      </c>
      <c r="BT325" t="s">
        <v>113</v>
      </c>
      <c r="BW325" t="s">
        <v>145</v>
      </c>
      <c r="CB325" t="s">
        <v>146</v>
      </c>
      <c r="CC325" t="s">
        <v>145</v>
      </c>
      <c r="CD325" t="s">
        <v>144</v>
      </c>
      <c r="CE325">
        <v>0.43</v>
      </c>
      <c r="CF325">
        <v>100</v>
      </c>
      <c r="CG325">
        <v>50.215000000000003</v>
      </c>
      <c r="CH325">
        <v>1.4354507679999999</v>
      </c>
      <c r="CI325">
        <v>28.29256964</v>
      </c>
      <c r="CJ325">
        <v>14.864010199999999</v>
      </c>
    </row>
    <row r="326" spans="1:88" x14ac:dyDescent="0.25">
      <c r="A326" t="s">
        <v>269</v>
      </c>
      <c r="B326" t="s">
        <v>270</v>
      </c>
      <c r="C326">
        <f>VLOOKUP(B326,lat_long!$A$2:$C$37,2,FALSE)</f>
        <v>37.554104000000002</v>
      </c>
      <c r="D326">
        <f>VLOOKUP(B326,lat_long!$A$2:$C$37,3,FALSE)</f>
        <v>-84.240733000000006</v>
      </c>
      <c r="E326" t="s">
        <v>88</v>
      </c>
      <c r="G326" t="b">
        <v>0</v>
      </c>
      <c r="H326" t="s">
        <v>144</v>
      </c>
      <c r="J326" t="s">
        <v>104</v>
      </c>
      <c r="K326" t="s">
        <v>163</v>
      </c>
      <c r="L326" t="s">
        <v>106</v>
      </c>
      <c r="M326" t="s">
        <v>107</v>
      </c>
      <c r="N326" t="s">
        <v>91</v>
      </c>
      <c r="O326" t="s">
        <v>92</v>
      </c>
      <c r="P326">
        <v>41</v>
      </c>
      <c r="Q326">
        <v>43.666666669999998</v>
      </c>
      <c r="T326">
        <v>7</v>
      </c>
      <c r="U326">
        <v>9.3333333330000006</v>
      </c>
      <c r="X326" t="s">
        <v>109</v>
      </c>
      <c r="AA326" t="b">
        <v>0</v>
      </c>
      <c r="AB326" t="s">
        <v>110</v>
      </c>
      <c r="AD326">
        <v>2000</v>
      </c>
      <c r="AE326">
        <v>0</v>
      </c>
      <c r="AF326" t="s">
        <v>125</v>
      </c>
      <c r="AG326">
        <v>30</v>
      </c>
      <c r="AH326">
        <v>15</v>
      </c>
      <c r="AI326">
        <v>1050</v>
      </c>
      <c r="AN326">
        <v>3.9731999999999998</v>
      </c>
      <c r="AO326">
        <v>1.54</v>
      </c>
      <c r="AP326">
        <v>1</v>
      </c>
      <c r="AQ326">
        <v>24</v>
      </c>
      <c r="AR326">
        <v>47</v>
      </c>
      <c r="AS326">
        <v>29</v>
      </c>
      <c r="AT326">
        <v>6.4</v>
      </c>
      <c r="AU326">
        <v>0.86</v>
      </c>
      <c r="AV326">
        <v>37.554104000000002</v>
      </c>
      <c r="AW326">
        <v>-84.240733000000006</v>
      </c>
      <c r="AX326" t="s">
        <v>111</v>
      </c>
      <c r="AY326" t="s">
        <v>128</v>
      </c>
      <c r="AZ326" t="b">
        <v>0</v>
      </c>
      <c r="BA326">
        <v>14</v>
      </c>
      <c r="BF326">
        <v>12.69999981</v>
      </c>
      <c r="BG326">
        <v>1217</v>
      </c>
      <c r="BK326">
        <v>12.69999981</v>
      </c>
      <c r="BL326">
        <v>1217</v>
      </c>
      <c r="BM326" t="s">
        <v>104</v>
      </c>
      <c r="BN326">
        <v>12.69999981</v>
      </c>
      <c r="BO326">
        <v>121.7</v>
      </c>
      <c r="BP326">
        <v>14</v>
      </c>
      <c r="BQ326">
        <v>8291</v>
      </c>
      <c r="BR326">
        <v>1.4596067399999999</v>
      </c>
      <c r="BS326" t="s">
        <v>97</v>
      </c>
      <c r="BT326" t="s">
        <v>113</v>
      </c>
      <c r="BW326" t="s">
        <v>145</v>
      </c>
      <c r="CB326" t="s">
        <v>146</v>
      </c>
      <c r="CC326" t="s">
        <v>145</v>
      </c>
      <c r="CD326" t="s">
        <v>144</v>
      </c>
      <c r="CE326">
        <v>0.43</v>
      </c>
      <c r="CF326">
        <v>100</v>
      </c>
      <c r="CG326">
        <v>50.215000000000003</v>
      </c>
      <c r="CH326">
        <v>1.4354507679999999</v>
      </c>
      <c r="CI326">
        <v>28.29256964</v>
      </c>
      <c r="CJ326">
        <v>14.864010199999999</v>
      </c>
    </row>
    <row r="327" spans="1:88" x14ac:dyDescent="0.25">
      <c r="A327" t="s">
        <v>269</v>
      </c>
      <c r="B327" t="s">
        <v>270</v>
      </c>
      <c r="C327">
        <f>VLOOKUP(B327,lat_long!$A$2:$C$37,2,FALSE)</f>
        <v>37.554104000000002</v>
      </c>
      <c r="D327">
        <f>VLOOKUP(B327,lat_long!$A$2:$C$37,3,FALSE)</f>
        <v>-84.240733000000006</v>
      </c>
      <c r="E327" t="s">
        <v>88</v>
      </c>
      <c r="G327" t="b">
        <v>0</v>
      </c>
      <c r="H327" t="s">
        <v>272</v>
      </c>
      <c r="I327" t="s">
        <v>273</v>
      </c>
      <c r="K327" t="s">
        <v>271</v>
      </c>
      <c r="L327" t="s">
        <v>106</v>
      </c>
      <c r="M327" t="s">
        <v>107</v>
      </c>
      <c r="N327" t="s">
        <v>91</v>
      </c>
      <c r="O327" t="s">
        <v>92</v>
      </c>
      <c r="P327">
        <v>21.5625</v>
      </c>
      <c r="Q327">
        <v>22.265625</v>
      </c>
      <c r="X327" t="s">
        <v>109</v>
      </c>
      <c r="AD327">
        <v>500</v>
      </c>
      <c r="AE327">
        <v>0</v>
      </c>
      <c r="AF327" t="s">
        <v>125</v>
      </c>
      <c r="AG327">
        <v>30</v>
      </c>
      <c r="AH327">
        <v>15</v>
      </c>
      <c r="AI327">
        <v>122</v>
      </c>
      <c r="AN327">
        <v>3.9731999999999998</v>
      </c>
      <c r="AO327">
        <v>1.54</v>
      </c>
      <c r="AP327">
        <v>1</v>
      </c>
      <c r="AQ327">
        <v>24</v>
      </c>
      <c r="AR327">
        <v>47</v>
      </c>
      <c r="AS327">
        <v>29</v>
      </c>
      <c r="AT327">
        <v>6.4</v>
      </c>
      <c r="AU327">
        <v>0.86</v>
      </c>
      <c r="AV327">
        <v>37.554104000000002</v>
      </c>
      <c r="AW327">
        <v>-84.240733000000006</v>
      </c>
      <c r="AX327" t="s">
        <v>111</v>
      </c>
      <c r="AY327" t="s">
        <v>128</v>
      </c>
      <c r="AZ327" t="b">
        <v>0</v>
      </c>
      <c r="BA327">
        <v>14</v>
      </c>
      <c r="BF327">
        <v>12.69999981</v>
      </c>
      <c r="BG327">
        <v>1217</v>
      </c>
      <c r="BK327">
        <v>12.69999981</v>
      </c>
      <c r="BL327">
        <v>1217</v>
      </c>
      <c r="BM327" t="s">
        <v>273</v>
      </c>
      <c r="BN327">
        <v>12.69999981</v>
      </c>
      <c r="BO327">
        <v>121.7</v>
      </c>
      <c r="BP327">
        <v>14</v>
      </c>
      <c r="BQ327">
        <v>8291</v>
      </c>
      <c r="BR327">
        <v>1.4596067399999999</v>
      </c>
      <c r="BS327" t="s">
        <v>97</v>
      </c>
      <c r="CC327" t="s">
        <v>272</v>
      </c>
      <c r="CD327" t="s">
        <v>272</v>
      </c>
      <c r="CE327">
        <v>0.2</v>
      </c>
      <c r="CF327">
        <v>300</v>
      </c>
      <c r="CG327">
        <v>150.1</v>
      </c>
      <c r="CH327">
        <v>0.2</v>
      </c>
      <c r="CI327">
        <v>28.29256964</v>
      </c>
      <c r="CJ327">
        <v>14.24628482</v>
      </c>
    </row>
    <row r="328" spans="1:88" x14ac:dyDescent="0.25">
      <c r="A328" t="s">
        <v>269</v>
      </c>
      <c r="B328" t="s">
        <v>270</v>
      </c>
      <c r="C328">
        <f>VLOOKUP(B328,lat_long!$A$2:$C$37,2,FALSE)</f>
        <v>37.554104000000002</v>
      </c>
      <c r="D328">
        <f>VLOOKUP(B328,lat_long!$A$2:$C$37,3,FALSE)</f>
        <v>-84.240733000000006</v>
      </c>
      <c r="E328" t="s">
        <v>88</v>
      </c>
      <c r="G328" t="b">
        <v>0</v>
      </c>
      <c r="H328" t="s">
        <v>272</v>
      </c>
      <c r="I328" t="s">
        <v>273</v>
      </c>
      <c r="K328" t="s">
        <v>271</v>
      </c>
      <c r="L328" t="s">
        <v>176</v>
      </c>
      <c r="M328" t="s">
        <v>170</v>
      </c>
      <c r="N328" t="s">
        <v>91</v>
      </c>
      <c r="O328" t="s">
        <v>92</v>
      </c>
      <c r="P328">
        <v>15.234375</v>
      </c>
      <c r="Q328">
        <v>13.125</v>
      </c>
      <c r="X328" t="s">
        <v>109</v>
      </c>
      <c r="AD328">
        <v>500</v>
      </c>
      <c r="AE328">
        <v>0</v>
      </c>
      <c r="AF328" t="s">
        <v>125</v>
      </c>
      <c r="AG328">
        <v>30</v>
      </c>
      <c r="AH328">
        <v>15</v>
      </c>
      <c r="AI328">
        <v>212</v>
      </c>
      <c r="AN328">
        <v>3.9731999999999998</v>
      </c>
      <c r="AO328">
        <v>1.54</v>
      </c>
      <c r="AP328">
        <v>1</v>
      </c>
      <c r="AQ328">
        <v>24</v>
      </c>
      <c r="AR328">
        <v>47</v>
      </c>
      <c r="AS328">
        <v>29</v>
      </c>
      <c r="AT328">
        <v>6.4</v>
      </c>
      <c r="AU328">
        <v>0.86</v>
      </c>
      <c r="AV328">
        <v>37.554104000000002</v>
      </c>
      <c r="AW328">
        <v>-84.240733000000006</v>
      </c>
      <c r="AX328" t="s">
        <v>111</v>
      </c>
      <c r="AY328" t="s">
        <v>128</v>
      </c>
      <c r="AZ328" t="b">
        <v>0</v>
      </c>
      <c r="BA328">
        <v>14</v>
      </c>
      <c r="BF328">
        <v>12.69999981</v>
      </c>
      <c r="BG328">
        <v>1217</v>
      </c>
      <c r="BK328">
        <v>12.69999981</v>
      </c>
      <c r="BL328">
        <v>1217</v>
      </c>
      <c r="BM328" t="s">
        <v>273</v>
      </c>
      <c r="BN328">
        <v>12.69999981</v>
      </c>
      <c r="BO328">
        <v>121.7</v>
      </c>
      <c r="BP328">
        <v>14</v>
      </c>
      <c r="BQ328">
        <v>8291</v>
      </c>
      <c r="BR328">
        <v>1.4596067399999999</v>
      </c>
      <c r="BS328" t="s">
        <v>97</v>
      </c>
      <c r="CC328" t="s">
        <v>272</v>
      </c>
      <c r="CD328" t="s">
        <v>272</v>
      </c>
      <c r="CE328">
        <v>0.2</v>
      </c>
      <c r="CF328">
        <v>300</v>
      </c>
      <c r="CG328">
        <v>150.1</v>
      </c>
      <c r="CH328">
        <v>0.2</v>
      </c>
      <c r="CI328">
        <v>28.29256964</v>
      </c>
      <c r="CJ328">
        <v>14.24628482</v>
      </c>
    </row>
    <row r="329" spans="1:88" x14ac:dyDescent="0.25">
      <c r="A329" t="s">
        <v>269</v>
      </c>
      <c r="B329" t="s">
        <v>270</v>
      </c>
      <c r="C329">
        <f>VLOOKUP(B329,lat_long!$A$2:$C$37,2,FALSE)</f>
        <v>37.554104000000002</v>
      </c>
      <c r="D329">
        <f>VLOOKUP(B329,lat_long!$A$2:$C$37,3,FALSE)</f>
        <v>-84.240733000000006</v>
      </c>
      <c r="E329" t="s">
        <v>88</v>
      </c>
      <c r="G329" t="b">
        <v>0</v>
      </c>
      <c r="H329" t="s">
        <v>272</v>
      </c>
      <c r="I329" t="s">
        <v>273</v>
      </c>
      <c r="K329" t="s">
        <v>271</v>
      </c>
      <c r="L329" t="s">
        <v>106</v>
      </c>
      <c r="M329" t="s">
        <v>107</v>
      </c>
      <c r="N329" t="s">
        <v>91</v>
      </c>
      <c r="O329" t="s">
        <v>92</v>
      </c>
      <c r="P329">
        <v>23.671875</v>
      </c>
      <c r="Q329">
        <v>25.78125</v>
      </c>
      <c r="T329">
        <v>7.734375</v>
      </c>
      <c r="U329">
        <v>10.546875</v>
      </c>
      <c r="X329" t="s">
        <v>109</v>
      </c>
      <c r="AD329">
        <v>500</v>
      </c>
      <c r="AE329">
        <v>0</v>
      </c>
      <c r="AF329" t="s">
        <v>125</v>
      </c>
      <c r="AG329">
        <v>30</v>
      </c>
      <c r="AH329">
        <v>15</v>
      </c>
      <c r="AI329">
        <v>365</v>
      </c>
      <c r="AN329">
        <v>3.9731999999999998</v>
      </c>
      <c r="AO329">
        <v>1.54</v>
      </c>
      <c r="AP329">
        <v>1</v>
      </c>
      <c r="AQ329">
        <v>24</v>
      </c>
      <c r="AR329">
        <v>47</v>
      </c>
      <c r="AS329">
        <v>29</v>
      </c>
      <c r="AT329">
        <v>6.4</v>
      </c>
      <c r="AU329">
        <v>0.86</v>
      </c>
      <c r="AV329">
        <v>37.554104000000002</v>
      </c>
      <c r="AW329">
        <v>-84.240733000000006</v>
      </c>
      <c r="AX329" t="s">
        <v>111</v>
      </c>
      <c r="AY329" t="s">
        <v>128</v>
      </c>
      <c r="AZ329" t="b">
        <v>0</v>
      </c>
      <c r="BA329">
        <v>14</v>
      </c>
      <c r="BF329">
        <v>12.69999981</v>
      </c>
      <c r="BG329">
        <v>1217</v>
      </c>
      <c r="BK329">
        <v>12.69999981</v>
      </c>
      <c r="BL329">
        <v>1217</v>
      </c>
      <c r="BM329" t="s">
        <v>273</v>
      </c>
      <c r="BN329">
        <v>12.69999981</v>
      </c>
      <c r="BO329">
        <v>121.7</v>
      </c>
      <c r="BP329">
        <v>14</v>
      </c>
      <c r="BQ329">
        <v>8291</v>
      </c>
      <c r="BR329">
        <v>1.4596067399999999</v>
      </c>
      <c r="BS329" t="s">
        <v>97</v>
      </c>
      <c r="CC329" t="s">
        <v>272</v>
      </c>
      <c r="CD329" t="s">
        <v>272</v>
      </c>
      <c r="CE329">
        <v>0.2</v>
      </c>
      <c r="CF329">
        <v>300</v>
      </c>
      <c r="CG329">
        <v>150.1</v>
      </c>
      <c r="CH329">
        <v>0.2</v>
      </c>
      <c r="CI329">
        <v>28.29256964</v>
      </c>
      <c r="CJ329">
        <v>14.24628482</v>
      </c>
    </row>
    <row r="330" spans="1:88" x14ac:dyDescent="0.25">
      <c r="A330" t="s">
        <v>269</v>
      </c>
      <c r="B330" t="s">
        <v>270</v>
      </c>
      <c r="C330">
        <f>VLOOKUP(B330,lat_long!$A$2:$C$37,2,FALSE)</f>
        <v>37.554104000000002</v>
      </c>
      <c r="D330">
        <f>VLOOKUP(B330,lat_long!$A$2:$C$37,3,FALSE)</f>
        <v>-84.240733000000006</v>
      </c>
      <c r="E330" t="s">
        <v>88</v>
      </c>
      <c r="G330" t="b">
        <v>0</v>
      </c>
      <c r="H330" t="s">
        <v>272</v>
      </c>
      <c r="I330" t="s">
        <v>273</v>
      </c>
      <c r="K330" t="s">
        <v>271</v>
      </c>
      <c r="L330" t="s">
        <v>169</v>
      </c>
      <c r="M330" t="s">
        <v>170</v>
      </c>
      <c r="N330" t="s">
        <v>91</v>
      </c>
      <c r="O330" t="s">
        <v>92</v>
      </c>
      <c r="P330">
        <v>55.3125</v>
      </c>
      <c r="Q330">
        <v>27.1875</v>
      </c>
      <c r="T330">
        <v>19.6875</v>
      </c>
      <c r="X330" t="s">
        <v>109</v>
      </c>
      <c r="AD330">
        <v>500</v>
      </c>
      <c r="AE330">
        <v>0</v>
      </c>
      <c r="AF330" t="s">
        <v>125</v>
      </c>
      <c r="AG330">
        <v>30</v>
      </c>
      <c r="AH330">
        <v>15</v>
      </c>
      <c r="AI330">
        <v>487</v>
      </c>
      <c r="AN330">
        <v>3.9731999999999998</v>
      </c>
      <c r="AO330">
        <v>1.54</v>
      </c>
      <c r="AP330">
        <v>1</v>
      </c>
      <c r="AQ330">
        <v>24</v>
      </c>
      <c r="AR330">
        <v>47</v>
      </c>
      <c r="AS330">
        <v>29</v>
      </c>
      <c r="AT330">
        <v>6.4</v>
      </c>
      <c r="AU330">
        <v>0.86</v>
      </c>
      <c r="AV330">
        <v>37.554104000000002</v>
      </c>
      <c r="AW330">
        <v>-84.240733000000006</v>
      </c>
      <c r="AX330" t="s">
        <v>111</v>
      </c>
      <c r="AY330" t="s">
        <v>128</v>
      </c>
      <c r="AZ330" t="b">
        <v>0</v>
      </c>
      <c r="BA330">
        <v>14</v>
      </c>
      <c r="BF330">
        <v>12.69999981</v>
      </c>
      <c r="BG330">
        <v>1217</v>
      </c>
      <c r="BK330">
        <v>12.69999981</v>
      </c>
      <c r="BL330">
        <v>1217</v>
      </c>
      <c r="BM330" t="s">
        <v>273</v>
      </c>
      <c r="BN330">
        <v>12.69999981</v>
      </c>
      <c r="BO330">
        <v>121.7</v>
      </c>
      <c r="BP330">
        <v>14</v>
      </c>
      <c r="BQ330">
        <v>8291</v>
      </c>
      <c r="BR330">
        <v>1.4596067399999999</v>
      </c>
      <c r="BS330" t="s">
        <v>97</v>
      </c>
      <c r="CC330" t="s">
        <v>272</v>
      </c>
      <c r="CD330" t="s">
        <v>272</v>
      </c>
      <c r="CE330">
        <v>0.2</v>
      </c>
      <c r="CF330">
        <v>300</v>
      </c>
      <c r="CG330">
        <v>150.1</v>
      </c>
      <c r="CH330">
        <v>0.2</v>
      </c>
      <c r="CI330">
        <v>28.29256964</v>
      </c>
      <c r="CJ330">
        <v>14.24628482</v>
      </c>
    </row>
    <row r="331" spans="1:88" x14ac:dyDescent="0.25">
      <c r="A331" t="s">
        <v>269</v>
      </c>
      <c r="B331" t="s">
        <v>270</v>
      </c>
      <c r="C331">
        <f>VLOOKUP(B331,lat_long!$A$2:$C$37,2,FALSE)</f>
        <v>37.554104000000002</v>
      </c>
      <c r="D331">
        <f>VLOOKUP(B331,lat_long!$A$2:$C$37,3,FALSE)</f>
        <v>-84.240733000000006</v>
      </c>
      <c r="E331" t="s">
        <v>88</v>
      </c>
      <c r="G331" t="b">
        <v>0</v>
      </c>
      <c r="H331" t="s">
        <v>272</v>
      </c>
      <c r="I331" t="s">
        <v>273</v>
      </c>
      <c r="K331" t="s">
        <v>271</v>
      </c>
      <c r="L331" t="s">
        <v>106</v>
      </c>
      <c r="M331" t="s">
        <v>107</v>
      </c>
      <c r="N331" t="s">
        <v>91</v>
      </c>
      <c r="O331" t="s">
        <v>92</v>
      </c>
      <c r="P331">
        <v>29.296875</v>
      </c>
      <c r="Q331">
        <v>23.671875</v>
      </c>
      <c r="T331">
        <v>8.4375</v>
      </c>
      <c r="U331">
        <v>8.4375</v>
      </c>
      <c r="X331" t="s">
        <v>109</v>
      </c>
      <c r="AD331">
        <v>500</v>
      </c>
      <c r="AE331">
        <v>0</v>
      </c>
      <c r="AF331" t="s">
        <v>125</v>
      </c>
      <c r="AG331">
        <v>30</v>
      </c>
      <c r="AH331">
        <v>15</v>
      </c>
      <c r="AI331">
        <v>670</v>
      </c>
      <c r="AN331">
        <v>3.9731999999999998</v>
      </c>
      <c r="AO331">
        <v>1.54</v>
      </c>
      <c r="AP331">
        <v>1</v>
      </c>
      <c r="AQ331">
        <v>24</v>
      </c>
      <c r="AR331">
        <v>47</v>
      </c>
      <c r="AS331">
        <v>29</v>
      </c>
      <c r="AT331">
        <v>6.4</v>
      </c>
      <c r="AU331">
        <v>0.86</v>
      </c>
      <c r="AV331">
        <v>37.554104000000002</v>
      </c>
      <c r="AW331">
        <v>-84.240733000000006</v>
      </c>
      <c r="AX331" t="s">
        <v>111</v>
      </c>
      <c r="AY331" t="s">
        <v>128</v>
      </c>
      <c r="AZ331" t="b">
        <v>0</v>
      </c>
      <c r="BA331">
        <v>14</v>
      </c>
      <c r="BF331">
        <v>12.69999981</v>
      </c>
      <c r="BG331">
        <v>1217</v>
      </c>
      <c r="BK331">
        <v>12.69999981</v>
      </c>
      <c r="BL331">
        <v>1217</v>
      </c>
      <c r="BM331" t="s">
        <v>273</v>
      </c>
      <c r="BN331">
        <v>12.69999981</v>
      </c>
      <c r="BO331">
        <v>121.7</v>
      </c>
      <c r="BP331">
        <v>14</v>
      </c>
      <c r="BQ331">
        <v>8291</v>
      </c>
      <c r="BR331">
        <v>1.4596067399999999</v>
      </c>
      <c r="BS331" t="s">
        <v>97</v>
      </c>
      <c r="CC331" t="s">
        <v>272</v>
      </c>
      <c r="CD331" t="s">
        <v>272</v>
      </c>
      <c r="CE331">
        <v>0.2</v>
      </c>
      <c r="CF331">
        <v>300</v>
      </c>
      <c r="CG331">
        <v>150.1</v>
      </c>
      <c r="CH331">
        <v>0.2</v>
      </c>
      <c r="CI331">
        <v>28.29256964</v>
      </c>
      <c r="CJ331">
        <v>14.24628482</v>
      </c>
    </row>
    <row r="332" spans="1:88" x14ac:dyDescent="0.25">
      <c r="A332" t="s">
        <v>269</v>
      </c>
      <c r="B332" t="s">
        <v>270</v>
      </c>
      <c r="C332">
        <f>VLOOKUP(B332,lat_long!$A$2:$C$37,2,FALSE)</f>
        <v>37.554104000000002</v>
      </c>
      <c r="D332">
        <f>VLOOKUP(B332,lat_long!$A$2:$C$37,3,FALSE)</f>
        <v>-84.240733000000006</v>
      </c>
      <c r="E332" t="s">
        <v>88</v>
      </c>
      <c r="G332" t="b">
        <v>0</v>
      </c>
      <c r="H332" t="s">
        <v>272</v>
      </c>
      <c r="I332" t="s">
        <v>273</v>
      </c>
      <c r="K332" t="s">
        <v>271</v>
      </c>
      <c r="L332" t="s">
        <v>176</v>
      </c>
      <c r="M332" t="s">
        <v>170</v>
      </c>
      <c r="N332" t="s">
        <v>91</v>
      </c>
      <c r="O332" t="s">
        <v>92</v>
      </c>
      <c r="P332">
        <v>87.65625</v>
      </c>
      <c r="Q332">
        <v>62.34375</v>
      </c>
      <c r="T332">
        <v>21.09375</v>
      </c>
      <c r="U332">
        <v>7.734375</v>
      </c>
      <c r="X332" t="s">
        <v>109</v>
      </c>
      <c r="AD332">
        <v>500</v>
      </c>
      <c r="AE332">
        <v>0</v>
      </c>
      <c r="AF332" t="s">
        <v>125</v>
      </c>
      <c r="AG332">
        <v>30</v>
      </c>
      <c r="AH332">
        <v>15</v>
      </c>
      <c r="AI332">
        <v>821</v>
      </c>
      <c r="AN332">
        <v>3.9731999999999998</v>
      </c>
      <c r="AO332">
        <v>1.54</v>
      </c>
      <c r="AP332">
        <v>1</v>
      </c>
      <c r="AQ332">
        <v>24</v>
      </c>
      <c r="AR332">
        <v>47</v>
      </c>
      <c r="AS332">
        <v>29</v>
      </c>
      <c r="AT332">
        <v>6.4</v>
      </c>
      <c r="AU332">
        <v>0.86</v>
      </c>
      <c r="AV332">
        <v>37.554104000000002</v>
      </c>
      <c r="AW332">
        <v>-84.240733000000006</v>
      </c>
      <c r="AX332" t="s">
        <v>111</v>
      </c>
      <c r="AY332" t="s">
        <v>128</v>
      </c>
      <c r="AZ332" t="b">
        <v>0</v>
      </c>
      <c r="BA332">
        <v>14</v>
      </c>
      <c r="BF332">
        <v>12.69999981</v>
      </c>
      <c r="BG332">
        <v>1217</v>
      </c>
      <c r="BK332">
        <v>12.69999981</v>
      </c>
      <c r="BL332">
        <v>1217</v>
      </c>
      <c r="BM332" t="s">
        <v>273</v>
      </c>
      <c r="BN332">
        <v>12.69999981</v>
      </c>
      <c r="BO332">
        <v>121.7</v>
      </c>
      <c r="BP332">
        <v>14</v>
      </c>
      <c r="BQ332">
        <v>8291</v>
      </c>
      <c r="BR332">
        <v>1.4596067399999999</v>
      </c>
      <c r="BS332" t="s">
        <v>97</v>
      </c>
      <c r="CC332" t="s">
        <v>272</v>
      </c>
      <c r="CD332" t="s">
        <v>272</v>
      </c>
      <c r="CE332">
        <v>0.2</v>
      </c>
      <c r="CF332">
        <v>300</v>
      </c>
      <c r="CG332">
        <v>150.1</v>
      </c>
      <c r="CH332">
        <v>0.2</v>
      </c>
      <c r="CI332">
        <v>28.29256964</v>
      </c>
      <c r="CJ332">
        <v>14.24628482</v>
      </c>
    </row>
    <row r="333" spans="1:88" x14ac:dyDescent="0.25">
      <c r="A333" t="s">
        <v>269</v>
      </c>
      <c r="B333" t="s">
        <v>270</v>
      </c>
      <c r="C333">
        <f>VLOOKUP(B333,lat_long!$A$2:$C$37,2,FALSE)</f>
        <v>37.554104000000002</v>
      </c>
      <c r="D333">
        <f>VLOOKUP(B333,lat_long!$A$2:$C$37,3,FALSE)</f>
        <v>-84.240733000000006</v>
      </c>
      <c r="E333" t="s">
        <v>88</v>
      </c>
      <c r="G333" t="b">
        <v>0</v>
      </c>
      <c r="H333" t="s">
        <v>272</v>
      </c>
      <c r="I333" t="s">
        <v>273</v>
      </c>
      <c r="K333" t="s">
        <v>271</v>
      </c>
      <c r="L333" t="s">
        <v>106</v>
      </c>
      <c r="M333" t="s">
        <v>107</v>
      </c>
      <c r="N333" t="s">
        <v>91</v>
      </c>
      <c r="O333" t="s">
        <v>92</v>
      </c>
      <c r="P333">
        <v>60.9375</v>
      </c>
      <c r="Q333">
        <v>33.515625</v>
      </c>
      <c r="T333">
        <v>14.0625</v>
      </c>
      <c r="U333">
        <v>11.953125</v>
      </c>
      <c r="X333" t="s">
        <v>109</v>
      </c>
      <c r="AA333" t="b">
        <v>0</v>
      </c>
      <c r="AB333" t="s">
        <v>110</v>
      </c>
      <c r="AD333">
        <v>500</v>
      </c>
      <c r="AE333">
        <v>0</v>
      </c>
      <c r="AF333" t="s">
        <v>125</v>
      </c>
      <c r="AG333">
        <v>30</v>
      </c>
      <c r="AH333">
        <v>15</v>
      </c>
      <c r="AI333">
        <v>1050</v>
      </c>
      <c r="AN333">
        <v>3.9731999999999998</v>
      </c>
      <c r="AO333">
        <v>1.54</v>
      </c>
      <c r="AP333">
        <v>1</v>
      </c>
      <c r="AQ333">
        <v>24</v>
      </c>
      <c r="AR333">
        <v>47</v>
      </c>
      <c r="AS333">
        <v>29</v>
      </c>
      <c r="AT333">
        <v>6.4</v>
      </c>
      <c r="AU333">
        <v>0.86</v>
      </c>
      <c r="AV333">
        <v>37.554104000000002</v>
      </c>
      <c r="AW333">
        <v>-84.240733000000006</v>
      </c>
      <c r="AX333" t="s">
        <v>111</v>
      </c>
      <c r="AY333" t="s">
        <v>128</v>
      </c>
      <c r="AZ333" t="b">
        <v>0</v>
      </c>
      <c r="BA333">
        <v>14</v>
      </c>
      <c r="BF333">
        <v>12.69999981</v>
      </c>
      <c r="BG333">
        <v>1217</v>
      </c>
      <c r="BK333">
        <v>12.69999981</v>
      </c>
      <c r="BL333">
        <v>1217</v>
      </c>
      <c r="BM333" t="s">
        <v>273</v>
      </c>
      <c r="BN333">
        <v>12.69999981</v>
      </c>
      <c r="BO333">
        <v>121.7</v>
      </c>
      <c r="BP333">
        <v>14</v>
      </c>
      <c r="BQ333">
        <v>8291</v>
      </c>
      <c r="BR333">
        <v>1.4596067399999999</v>
      </c>
      <c r="BS333" t="s">
        <v>97</v>
      </c>
      <c r="CC333" t="s">
        <v>272</v>
      </c>
      <c r="CD333" t="s">
        <v>272</v>
      </c>
      <c r="CE333">
        <v>0.2</v>
      </c>
      <c r="CF333">
        <v>300</v>
      </c>
      <c r="CG333">
        <v>150.1</v>
      </c>
      <c r="CH333">
        <v>0.2</v>
      </c>
      <c r="CI333">
        <v>28.29256964</v>
      </c>
      <c r="CJ333">
        <v>14.24628482</v>
      </c>
    </row>
    <row r="334" spans="1:88" x14ac:dyDescent="0.25">
      <c r="A334" t="s">
        <v>269</v>
      </c>
      <c r="B334" t="s">
        <v>270</v>
      </c>
      <c r="C334">
        <f>VLOOKUP(B334,lat_long!$A$2:$C$37,2,FALSE)</f>
        <v>37.554104000000002</v>
      </c>
      <c r="D334">
        <f>VLOOKUP(B334,lat_long!$A$2:$C$37,3,FALSE)</f>
        <v>-84.240733000000006</v>
      </c>
      <c r="E334" t="s">
        <v>88</v>
      </c>
      <c r="G334" t="b">
        <v>0</v>
      </c>
      <c r="H334" t="s">
        <v>272</v>
      </c>
      <c r="I334" t="s">
        <v>273</v>
      </c>
      <c r="K334" t="s">
        <v>163</v>
      </c>
      <c r="L334" t="s">
        <v>106</v>
      </c>
      <c r="M334" t="s">
        <v>107</v>
      </c>
      <c r="N334" t="s">
        <v>91</v>
      </c>
      <c r="O334" t="s">
        <v>92</v>
      </c>
      <c r="P334">
        <v>12.98245614</v>
      </c>
      <c r="Q334">
        <v>12.63157895</v>
      </c>
      <c r="X334" t="s">
        <v>109</v>
      </c>
      <c r="AD334">
        <v>2000</v>
      </c>
      <c r="AE334">
        <v>0</v>
      </c>
      <c r="AF334" t="s">
        <v>125</v>
      </c>
      <c r="AG334">
        <v>30</v>
      </c>
      <c r="AH334">
        <v>15</v>
      </c>
      <c r="AI334">
        <v>122</v>
      </c>
      <c r="AN334">
        <v>3.9731999999999998</v>
      </c>
      <c r="AO334">
        <v>1.54</v>
      </c>
      <c r="AP334">
        <v>1</v>
      </c>
      <c r="AQ334">
        <v>24</v>
      </c>
      <c r="AR334">
        <v>47</v>
      </c>
      <c r="AS334">
        <v>29</v>
      </c>
      <c r="AT334">
        <v>6.4</v>
      </c>
      <c r="AU334">
        <v>0.86</v>
      </c>
      <c r="AV334">
        <v>37.554104000000002</v>
      </c>
      <c r="AW334">
        <v>-84.240733000000006</v>
      </c>
      <c r="AX334" t="s">
        <v>111</v>
      </c>
      <c r="AY334" t="s">
        <v>128</v>
      </c>
      <c r="AZ334" t="b">
        <v>0</v>
      </c>
      <c r="BA334">
        <v>14</v>
      </c>
      <c r="BF334">
        <v>12.69999981</v>
      </c>
      <c r="BG334">
        <v>1217</v>
      </c>
      <c r="BK334">
        <v>12.69999981</v>
      </c>
      <c r="BL334">
        <v>1217</v>
      </c>
      <c r="BM334" t="s">
        <v>273</v>
      </c>
      <c r="BN334">
        <v>12.69999981</v>
      </c>
      <c r="BO334">
        <v>121.7</v>
      </c>
      <c r="BP334">
        <v>14</v>
      </c>
      <c r="BQ334">
        <v>8291</v>
      </c>
      <c r="BR334">
        <v>1.4596067399999999</v>
      </c>
      <c r="BS334" t="s">
        <v>97</v>
      </c>
      <c r="CC334" t="s">
        <v>272</v>
      </c>
      <c r="CD334" t="s">
        <v>272</v>
      </c>
      <c r="CE334">
        <v>0.2</v>
      </c>
      <c r="CF334">
        <v>300</v>
      </c>
      <c r="CG334">
        <v>150.1</v>
      </c>
      <c r="CH334">
        <v>0.2</v>
      </c>
      <c r="CI334">
        <v>28.29256964</v>
      </c>
      <c r="CJ334">
        <v>14.24628482</v>
      </c>
    </row>
    <row r="335" spans="1:88" x14ac:dyDescent="0.25">
      <c r="A335" t="s">
        <v>269</v>
      </c>
      <c r="B335" t="s">
        <v>270</v>
      </c>
      <c r="C335">
        <f>VLOOKUP(B335,lat_long!$A$2:$C$37,2,FALSE)</f>
        <v>37.554104000000002</v>
      </c>
      <c r="D335">
        <f>VLOOKUP(B335,lat_long!$A$2:$C$37,3,FALSE)</f>
        <v>-84.240733000000006</v>
      </c>
      <c r="E335" t="s">
        <v>88</v>
      </c>
      <c r="G335" t="b">
        <v>0</v>
      </c>
      <c r="H335" t="s">
        <v>272</v>
      </c>
      <c r="I335" t="s">
        <v>273</v>
      </c>
      <c r="K335" t="s">
        <v>163</v>
      </c>
      <c r="L335" t="s">
        <v>176</v>
      </c>
      <c r="M335" t="s">
        <v>170</v>
      </c>
      <c r="N335" t="s">
        <v>91</v>
      </c>
      <c r="O335" t="s">
        <v>92</v>
      </c>
      <c r="P335">
        <v>12.63157895</v>
      </c>
      <c r="Q335">
        <v>8.7719298250000008</v>
      </c>
      <c r="T335">
        <v>3.50877193</v>
      </c>
      <c r="U335">
        <v>3.1578947369999999</v>
      </c>
      <c r="X335" t="s">
        <v>109</v>
      </c>
      <c r="AD335">
        <v>2000</v>
      </c>
      <c r="AE335">
        <v>0</v>
      </c>
      <c r="AF335" t="s">
        <v>125</v>
      </c>
      <c r="AG335">
        <v>30</v>
      </c>
      <c r="AH335">
        <v>15</v>
      </c>
      <c r="AI335">
        <v>212</v>
      </c>
      <c r="AN335">
        <v>3.9731999999999998</v>
      </c>
      <c r="AO335">
        <v>1.54</v>
      </c>
      <c r="AP335">
        <v>1</v>
      </c>
      <c r="AQ335">
        <v>24</v>
      </c>
      <c r="AR335">
        <v>47</v>
      </c>
      <c r="AS335">
        <v>29</v>
      </c>
      <c r="AT335">
        <v>6.4</v>
      </c>
      <c r="AU335">
        <v>0.86</v>
      </c>
      <c r="AV335">
        <v>37.554104000000002</v>
      </c>
      <c r="AW335">
        <v>-84.240733000000006</v>
      </c>
      <c r="AX335" t="s">
        <v>111</v>
      </c>
      <c r="AY335" t="s">
        <v>128</v>
      </c>
      <c r="AZ335" t="b">
        <v>0</v>
      </c>
      <c r="BA335">
        <v>14</v>
      </c>
      <c r="BF335">
        <v>12.69999981</v>
      </c>
      <c r="BG335">
        <v>1217</v>
      </c>
      <c r="BK335">
        <v>12.69999981</v>
      </c>
      <c r="BL335">
        <v>1217</v>
      </c>
      <c r="BM335" t="s">
        <v>273</v>
      </c>
      <c r="BN335">
        <v>12.69999981</v>
      </c>
      <c r="BO335">
        <v>121.7</v>
      </c>
      <c r="BP335">
        <v>14</v>
      </c>
      <c r="BQ335">
        <v>8291</v>
      </c>
      <c r="BR335">
        <v>1.4596067399999999</v>
      </c>
      <c r="BS335" t="s">
        <v>97</v>
      </c>
      <c r="CC335" t="s">
        <v>272</v>
      </c>
      <c r="CD335" t="s">
        <v>272</v>
      </c>
      <c r="CE335">
        <v>0.2</v>
      </c>
      <c r="CF335">
        <v>300</v>
      </c>
      <c r="CG335">
        <v>150.1</v>
      </c>
      <c r="CH335">
        <v>0.2</v>
      </c>
      <c r="CI335">
        <v>28.29256964</v>
      </c>
      <c r="CJ335">
        <v>14.24628482</v>
      </c>
    </row>
    <row r="336" spans="1:88" x14ac:dyDescent="0.25">
      <c r="A336" t="s">
        <v>269</v>
      </c>
      <c r="B336" t="s">
        <v>270</v>
      </c>
      <c r="C336">
        <f>VLOOKUP(B336,lat_long!$A$2:$C$37,2,FALSE)</f>
        <v>37.554104000000002</v>
      </c>
      <c r="D336">
        <f>VLOOKUP(B336,lat_long!$A$2:$C$37,3,FALSE)</f>
        <v>-84.240733000000006</v>
      </c>
      <c r="E336" t="s">
        <v>88</v>
      </c>
      <c r="G336" t="b">
        <v>0</v>
      </c>
      <c r="H336" t="s">
        <v>272</v>
      </c>
      <c r="I336" t="s">
        <v>273</v>
      </c>
      <c r="K336" t="s">
        <v>163</v>
      </c>
      <c r="L336" t="s">
        <v>106</v>
      </c>
      <c r="M336" t="s">
        <v>107</v>
      </c>
      <c r="N336" t="s">
        <v>91</v>
      </c>
      <c r="O336" t="s">
        <v>92</v>
      </c>
      <c r="P336">
        <v>4.2105263160000002</v>
      </c>
      <c r="Q336">
        <v>5.263157895</v>
      </c>
      <c r="X336" t="s">
        <v>109</v>
      </c>
      <c r="AD336">
        <v>2000</v>
      </c>
      <c r="AE336">
        <v>0</v>
      </c>
      <c r="AF336" t="s">
        <v>125</v>
      </c>
      <c r="AG336">
        <v>30</v>
      </c>
      <c r="AH336">
        <v>15</v>
      </c>
      <c r="AI336">
        <v>365</v>
      </c>
      <c r="AN336">
        <v>3.9731999999999998</v>
      </c>
      <c r="AO336">
        <v>1.54</v>
      </c>
      <c r="AP336">
        <v>1</v>
      </c>
      <c r="AQ336">
        <v>24</v>
      </c>
      <c r="AR336">
        <v>47</v>
      </c>
      <c r="AS336">
        <v>29</v>
      </c>
      <c r="AT336">
        <v>6.4</v>
      </c>
      <c r="AU336">
        <v>0.86</v>
      </c>
      <c r="AV336">
        <v>37.554104000000002</v>
      </c>
      <c r="AW336">
        <v>-84.240733000000006</v>
      </c>
      <c r="AX336" t="s">
        <v>111</v>
      </c>
      <c r="AY336" t="s">
        <v>128</v>
      </c>
      <c r="AZ336" t="b">
        <v>0</v>
      </c>
      <c r="BA336">
        <v>14</v>
      </c>
      <c r="BF336">
        <v>12.69999981</v>
      </c>
      <c r="BG336">
        <v>1217</v>
      </c>
      <c r="BK336">
        <v>12.69999981</v>
      </c>
      <c r="BL336">
        <v>1217</v>
      </c>
      <c r="BM336" t="s">
        <v>273</v>
      </c>
      <c r="BN336">
        <v>12.69999981</v>
      </c>
      <c r="BO336">
        <v>121.7</v>
      </c>
      <c r="BP336">
        <v>14</v>
      </c>
      <c r="BQ336">
        <v>8291</v>
      </c>
      <c r="BR336">
        <v>1.4596067399999999</v>
      </c>
      <c r="BS336" t="s">
        <v>97</v>
      </c>
      <c r="CC336" t="s">
        <v>272</v>
      </c>
      <c r="CD336" t="s">
        <v>272</v>
      </c>
      <c r="CE336">
        <v>0.2</v>
      </c>
      <c r="CF336">
        <v>300</v>
      </c>
      <c r="CG336">
        <v>150.1</v>
      </c>
      <c r="CH336">
        <v>0.2</v>
      </c>
      <c r="CI336">
        <v>28.29256964</v>
      </c>
      <c r="CJ336">
        <v>14.24628482</v>
      </c>
    </row>
    <row r="337" spans="1:88" x14ac:dyDescent="0.25">
      <c r="A337" t="s">
        <v>269</v>
      </c>
      <c r="B337" t="s">
        <v>270</v>
      </c>
      <c r="C337">
        <f>VLOOKUP(B337,lat_long!$A$2:$C$37,2,FALSE)</f>
        <v>37.554104000000002</v>
      </c>
      <c r="D337">
        <f>VLOOKUP(B337,lat_long!$A$2:$C$37,3,FALSE)</f>
        <v>-84.240733000000006</v>
      </c>
      <c r="E337" t="s">
        <v>88</v>
      </c>
      <c r="G337" t="b">
        <v>0</v>
      </c>
      <c r="H337" t="s">
        <v>272</v>
      </c>
      <c r="I337" t="s">
        <v>273</v>
      </c>
      <c r="K337" t="s">
        <v>163</v>
      </c>
      <c r="L337" t="s">
        <v>169</v>
      </c>
      <c r="M337" t="s">
        <v>170</v>
      </c>
      <c r="N337" t="s">
        <v>91</v>
      </c>
      <c r="O337" t="s">
        <v>92</v>
      </c>
      <c r="P337">
        <v>10.87719298</v>
      </c>
      <c r="Q337">
        <v>9.4736842110000001</v>
      </c>
      <c r="T337">
        <v>3.50877193</v>
      </c>
      <c r="X337" t="s">
        <v>109</v>
      </c>
      <c r="AD337">
        <v>2000</v>
      </c>
      <c r="AE337">
        <v>0</v>
      </c>
      <c r="AF337" t="s">
        <v>125</v>
      </c>
      <c r="AG337">
        <v>30</v>
      </c>
      <c r="AH337">
        <v>15</v>
      </c>
      <c r="AI337">
        <v>487</v>
      </c>
      <c r="AN337">
        <v>3.9731999999999998</v>
      </c>
      <c r="AO337">
        <v>1.54</v>
      </c>
      <c r="AP337">
        <v>1</v>
      </c>
      <c r="AQ337">
        <v>24</v>
      </c>
      <c r="AR337">
        <v>47</v>
      </c>
      <c r="AS337">
        <v>29</v>
      </c>
      <c r="AT337">
        <v>6.4</v>
      </c>
      <c r="AU337">
        <v>0.86</v>
      </c>
      <c r="AV337">
        <v>37.554104000000002</v>
      </c>
      <c r="AW337">
        <v>-84.240733000000006</v>
      </c>
      <c r="AX337" t="s">
        <v>111</v>
      </c>
      <c r="AY337" t="s">
        <v>128</v>
      </c>
      <c r="AZ337" t="b">
        <v>0</v>
      </c>
      <c r="BA337">
        <v>14</v>
      </c>
      <c r="BF337">
        <v>12.69999981</v>
      </c>
      <c r="BG337">
        <v>1217</v>
      </c>
      <c r="BK337">
        <v>12.69999981</v>
      </c>
      <c r="BL337">
        <v>1217</v>
      </c>
      <c r="BM337" t="s">
        <v>273</v>
      </c>
      <c r="BN337">
        <v>12.69999981</v>
      </c>
      <c r="BO337">
        <v>121.7</v>
      </c>
      <c r="BP337">
        <v>14</v>
      </c>
      <c r="BQ337">
        <v>8291</v>
      </c>
      <c r="BR337">
        <v>1.4596067399999999</v>
      </c>
      <c r="BS337" t="s">
        <v>97</v>
      </c>
      <c r="CC337" t="s">
        <v>272</v>
      </c>
      <c r="CD337" t="s">
        <v>272</v>
      </c>
      <c r="CE337">
        <v>0.2</v>
      </c>
      <c r="CF337">
        <v>300</v>
      </c>
      <c r="CG337">
        <v>150.1</v>
      </c>
      <c r="CH337">
        <v>0.2</v>
      </c>
      <c r="CI337">
        <v>28.29256964</v>
      </c>
      <c r="CJ337">
        <v>14.24628482</v>
      </c>
    </row>
    <row r="338" spans="1:88" x14ac:dyDescent="0.25">
      <c r="A338" t="s">
        <v>269</v>
      </c>
      <c r="B338" t="s">
        <v>270</v>
      </c>
      <c r="C338">
        <f>VLOOKUP(B338,lat_long!$A$2:$C$37,2,FALSE)</f>
        <v>37.554104000000002</v>
      </c>
      <c r="D338">
        <f>VLOOKUP(B338,lat_long!$A$2:$C$37,3,FALSE)</f>
        <v>-84.240733000000006</v>
      </c>
      <c r="E338" t="s">
        <v>88</v>
      </c>
      <c r="G338" t="b">
        <v>0</v>
      </c>
      <c r="H338" t="s">
        <v>272</v>
      </c>
      <c r="I338" t="s">
        <v>273</v>
      </c>
      <c r="K338" t="s">
        <v>163</v>
      </c>
      <c r="L338" t="s">
        <v>106</v>
      </c>
      <c r="M338" t="s">
        <v>107</v>
      </c>
      <c r="N338" t="s">
        <v>91</v>
      </c>
      <c r="O338" t="s">
        <v>92</v>
      </c>
      <c r="P338">
        <v>26.666666670000001</v>
      </c>
      <c r="Q338">
        <v>12.63157895</v>
      </c>
      <c r="T338">
        <v>4.5614035089999998</v>
      </c>
      <c r="U338">
        <v>2.1052631580000001</v>
      </c>
      <c r="X338" t="s">
        <v>109</v>
      </c>
      <c r="AD338">
        <v>2000</v>
      </c>
      <c r="AE338">
        <v>0</v>
      </c>
      <c r="AF338" t="s">
        <v>125</v>
      </c>
      <c r="AG338">
        <v>30</v>
      </c>
      <c r="AH338">
        <v>15</v>
      </c>
      <c r="AI338">
        <v>670</v>
      </c>
      <c r="AN338">
        <v>3.9731999999999998</v>
      </c>
      <c r="AO338">
        <v>1.54</v>
      </c>
      <c r="AP338">
        <v>1</v>
      </c>
      <c r="AQ338">
        <v>24</v>
      </c>
      <c r="AR338">
        <v>47</v>
      </c>
      <c r="AS338">
        <v>29</v>
      </c>
      <c r="AT338">
        <v>6.4</v>
      </c>
      <c r="AU338">
        <v>0.86</v>
      </c>
      <c r="AV338">
        <v>37.554104000000002</v>
      </c>
      <c r="AW338">
        <v>-84.240733000000006</v>
      </c>
      <c r="AX338" t="s">
        <v>111</v>
      </c>
      <c r="AY338" t="s">
        <v>128</v>
      </c>
      <c r="AZ338" t="b">
        <v>0</v>
      </c>
      <c r="BA338">
        <v>14</v>
      </c>
      <c r="BF338">
        <v>12.69999981</v>
      </c>
      <c r="BG338">
        <v>1217</v>
      </c>
      <c r="BK338">
        <v>12.69999981</v>
      </c>
      <c r="BL338">
        <v>1217</v>
      </c>
      <c r="BM338" t="s">
        <v>273</v>
      </c>
      <c r="BN338">
        <v>12.69999981</v>
      </c>
      <c r="BO338">
        <v>121.7</v>
      </c>
      <c r="BP338">
        <v>14</v>
      </c>
      <c r="BQ338">
        <v>8291</v>
      </c>
      <c r="BR338">
        <v>1.4596067399999999</v>
      </c>
      <c r="BS338" t="s">
        <v>97</v>
      </c>
      <c r="CC338" t="s">
        <v>272</v>
      </c>
      <c r="CD338" t="s">
        <v>272</v>
      </c>
      <c r="CE338">
        <v>0.2</v>
      </c>
      <c r="CF338">
        <v>300</v>
      </c>
      <c r="CG338">
        <v>150.1</v>
      </c>
      <c r="CH338">
        <v>0.2</v>
      </c>
      <c r="CI338">
        <v>28.29256964</v>
      </c>
      <c r="CJ338">
        <v>14.24628482</v>
      </c>
    </row>
    <row r="339" spans="1:88" x14ac:dyDescent="0.25">
      <c r="A339" t="s">
        <v>269</v>
      </c>
      <c r="B339" t="s">
        <v>270</v>
      </c>
      <c r="C339">
        <f>VLOOKUP(B339,lat_long!$A$2:$C$37,2,FALSE)</f>
        <v>37.554104000000002</v>
      </c>
      <c r="D339">
        <f>VLOOKUP(B339,lat_long!$A$2:$C$37,3,FALSE)</f>
        <v>-84.240733000000006</v>
      </c>
      <c r="E339" t="s">
        <v>88</v>
      </c>
      <c r="G339" t="b">
        <v>0</v>
      </c>
      <c r="H339" t="s">
        <v>272</v>
      </c>
      <c r="I339" t="s">
        <v>273</v>
      </c>
      <c r="K339" t="s">
        <v>163</v>
      </c>
      <c r="L339" t="s">
        <v>176</v>
      </c>
      <c r="M339" t="s">
        <v>170</v>
      </c>
      <c r="N339" t="s">
        <v>91</v>
      </c>
      <c r="O339" t="s">
        <v>92</v>
      </c>
      <c r="P339">
        <v>27.241379309999999</v>
      </c>
      <c r="Q339">
        <v>40.701754389999998</v>
      </c>
      <c r="T339">
        <v>4.1379310340000002</v>
      </c>
      <c r="U339">
        <v>3.1578947369999999</v>
      </c>
      <c r="X339" t="s">
        <v>109</v>
      </c>
      <c r="AD339">
        <v>2000</v>
      </c>
      <c r="AE339">
        <v>0</v>
      </c>
      <c r="AF339" t="s">
        <v>125</v>
      </c>
      <c r="AG339">
        <v>30</v>
      </c>
      <c r="AH339">
        <v>15</v>
      </c>
      <c r="AI339">
        <v>821</v>
      </c>
      <c r="AN339">
        <v>3.9731999999999998</v>
      </c>
      <c r="AO339">
        <v>1.54</v>
      </c>
      <c r="AP339">
        <v>1</v>
      </c>
      <c r="AQ339">
        <v>24</v>
      </c>
      <c r="AR339">
        <v>47</v>
      </c>
      <c r="AS339">
        <v>29</v>
      </c>
      <c r="AT339">
        <v>6.4</v>
      </c>
      <c r="AU339">
        <v>0.86</v>
      </c>
      <c r="AV339">
        <v>37.554104000000002</v>
      </c>
      <c r="AW339">
        <v>-84.240733000000006</v>
      </c>
      <c r="AX339" t="s">
        <v>111</v>
      </c>
      <c r="AY339" t="s">
        <v>128</v>
      </c>
      <c r="AZ339" t="b">
        <v>0</v>
      </c>
      <c r="BA339">
        <v>14</v>
      </c>
      <c r="BF339">
        <v>12.69999981</v>
      </c>
      <c r="BG339">
        <v>1217</v>
      </c>
      <c r="BK339">
        <v>12.69999981</v>
      </c>
      <c r="BL339">
        <v>1217</v>
      </c>
      <c r="BM339" t="s">
        <v>273</v>
      </c>
      <c r="BN339">
        <v>12.69999981</v>
      </c>
      <c r="BO339">
        <v>121.7</v>
      </c>
      <c r="BP339">
        <v>14</v>
      </c>
      <c r="BQ339">
        <v>8291</v>
      </c>
      <c r="BR339">
        <v>1.4596067399999999</v>
      </c>
      <c r="BS339" t="s">
        <v>97</v>
      </c>
      <c r="CC339" t="s">
        <v>272</v>
      </c>
      <c r="CD339" t="s">
        <v>272</v>
      </c>
      <c r="CE339">
        <v>0.2</v>
      </c>
      <c r="CF339">
        <v>300</v>
      </c>
      <c r="CG339">
        <v>150.1</v>
      </c>
      <c r="CH339">
        <v>0.2</v>
      </c>
      <c r="CI339">
        <v>28.29256964</v>
      </c>
      <c r="CJ339">
        <v>14.24628482</v>
      </c>
    </row>
    <row r="340" spans="1:88" x14ac:dyDescent="0.25">
      <c r="A340" t="s">
        <v>269</v>
      </c>
      <c r="B340" t="s">
        <v>270</v>
      </c>
      <c r="C340">
        <f>VLOOKUP(B340,lat_long!$A$2:$C$37,2,FALSE)</f>
        <v>37.554104000000002</v>
      </c>
      <c r="D340">
        <f>VLOOKUP(B340,lat_long!$A$2:$C$37,3,FALSE)</f>
        <v>-84.240733000000006</v>
      </c>
      <c r="E340" t="s">
        <v>88</v>
      </c>
      <c r="G340" t="b">
        <v>0</v>
      </c>
      <c r="H340" t="s">
        <v>272</v>
      </c>
      <c r="I340" t="s">
        <v>273</v>
      </c>
      <c r="K340" t="s">
        <v>163</v>
      </c>
      <c r="L340" t="s">
        <v>106</v>
      </c>
      <c r="M340" t="s">
        <v>107</v>
      </c>
      <c r="N340" t="s">
        <v>91</v>
      </c>
      <c r="O340" t="s">
        <v>92</v>
      </c>
      <c r="P340">
        <v>24.137931030000001</v>
      </c>
      <c r="Q340">
        <v>24.9122807</v>
      </c>
      <c r="T340">
        <v>2.4137931030000002</v>
      </c>
      <c r="U340">
        <v>4.5614035089999998</v>
      </c>
      <c r="X340" t="s">
        <v>109</v>
      </c>
      <c r="AA340" t="b">
        <v>0</v>
      </c>
      <c r="AB340" t="s">
        <v>110</v>
      </c>
      <c r="AD340">
        <v>2000</v>
      </c>
      <c r="AE340">
        <v>0</v>
      </c>
      <c r="AF340" t="s">
        <v>125</v>
      </c>
      <c r="AG340">
        <v>30</v>
      </c>
      <c r="AH340">
        <v>15</v>
      </c>
      <c r="AI340">
        <v>1050</v>
      </c>
      <c r="AN340">
        <v>3.9731999999999998</v>
      </c>
      <c r="AO340">
        <v>1.54</v>
      </c>
      <c r="AP340">
        <v>1</v>
      </c>
      <c r="AQ340">
        <v>24</v>
      </c>
      <c r="AR340">
        <v>47</v>
      </c>
      <c r="AS340">
        <v>29</v>
      </c>
      <c r="AT340">
        <v>6.4</v>
      </c>
      <c r="AU340">
        <v>0.86</v>
      </c>
      <c r="AV340">
        <v>37.554104000000002</v>
      </c>
      <c r="AW340">
        <v>-84.240733000000006</v>
      </c>
      <c r="AX340" t="s">
        <v>111</v>
      </c>
      <c r="AY340" t="s">
        <v>128</v>
      </c>
      <c r="AZ340" t="b">
        <v>0</v>
      </c>
      <c r="BA340">
        <v>14</v>
      </c>
      <c r="BF340">
        <v>12.69999981</v>
      </c>
      <c r="BG340">
        <v>1217</v>
      </c>
      <c r="BK340">
        <v>12.69999981</v>
      </c>
      <c r="BL340">
        <v>1217</v>
      </c>
      <c r="BM340" t="s">
        <v>273</v>
      </c>
      <c r="BN340">
        <v>12.69999981</v>
      </c>
      <c r="BO340">
        <v>121.7</v>
      </c>
      <c r="BP340">
        <v>14</v>
      </c>
      <c r="BQ340">
        <v>8291</v>
      </c>
      <c r="BR340">
        <v>1.4596067399999999</v>
      </c>
      <c r="BS340" t="s">
        <v>97</v>
      </c>
      <c r="CC340" t="s">
        <v>272</v>
      </c>
      <c r="CD340" t="s">
        <v>272</v>
      </c>
      <c r="CE340">
        <v>0.2</v>
      </c>
      <c r="CF340">
        <v>300</v>
      </c>
      <c r="CG340">
        <v>150.1</v>
      </c>
      <c r="CH340">
        <v>0.2</v>
      </c>
      <c r="CI340">
        <v>28.29256964</v>
      </c>
      <c r="CJ340">
        <v>14.24628482</v>
      </c>
    </row>
    <row r="341" spans="1:88" x14ac:dyDescent="0.25">
      <c r="A341" t="s">
        <v>269</v>
      </c>
      <c r="B341" t="s">
        <v>270</v>
      </c>
      <c r="C341">
        <f>VLOOKUP(B341,lat_long!$A$2:$C$37,2,FALSE)</f>
        <v>37.554104000000002</v>
      </c>
      <c r="D341">
        <f>VLOOKUP(B341,lat_long!$A$2:$C$37,3,FALSE)</f>
        <v>-84.240733000000006</v>
      </c>
      <c r="E341" t="s">
        <v>88</v>
      </c>
      <c r="G341" t="b">
        <v>0</v>
      </c>
      <c r="H341" t="s">
        <v>272</v>
      </c>
      <c r="I341" t="s">
        <v>104</v>
      </c>
      <c r="K341" t="s">
        <v>163</v>
      </c>
      <c r="L341" t="s">
        <v>106</v>
      </c>
      <c r="M341" t="s">
        <v>107</v>
      </c>
      <c r="N341" t="s">
        <v>91</v>
      </c>
      <c r="O341" t="s">
        <v>92</v>
      </c>
      <c r="P341">
        <v>16.231884059999999</v>
      </c>
      <c r="Q341">
        <v>12.753623190000001</v>
      </c>
      <c r="T341">
        <v>1.4492753599999999</v>
      </c>
      <c r="U341">
        <v>2.8985507250000002</v>
      </c>
      <c r="X341" t="s">
        <v>109</v>
      </c>
      <c r="AD341">
        <v>2000</v>
      </c>
      <c r="AE341">
        <v>0</v>
      </c>
      <c r="AF341" t="s">
        <v>125</v>
      </c>
      <c r="AG341">
        <v>30</v>
      </c>
      <c r="AH341">
        <v>15</v>
      </c>
      <c r="AI341">
        <v>122</v>
      </c>
      <c r="AN341">
        <v>3.9731999999999998</v>
      </c>
      <c r="AO341">
        <v>1.54</v>
      </c>
      <c r="AP341">
        <v>1</v>
      </c>
      <c r="AQ341">
        <v>24</v>
      </c>
      <c r="AR341">
        <v>47</v>
      </c>
      <c r="AS341">
        <v>29</v>
      </c>
      <c r="AT341">
        <v>6.4</v>
      </c>
      <c r="AU341">
        <v>0.86</v>
      </c>
      <c r="AV341">
        <v>37.554104000000002</v>
      </c>
      <c r="AW341">
        <v>-84.240733000000006</v>
      </c>
      <c r="AX341" t="s">
        <v>111</v>
      </c>
      <c r="AY341" t="s">
        <v>128</v>
      </c>
      <c r="AZ341" t="b">
        <v>0</v>
      </c>
      <c r="BA341">
        <v>14</v>
      </c>
      <c r="BF341">
        <v>12.69999981</v>
      </c>
      <c r="BG341">
        <v>1217</v>
      </c>
      <c r="BK341">
        <v>12.69999981</v>
      </c>
      <c r="BL341">
        <v>1217</v>
      </c>
      <c r="BM341" t="s">
        <v>104</v>
      </c>
      <c r="BN341">
        <v>12.69999981</v>
      </c>
      <c r="BO341">
        <v>121.7</v>
      </c>
      <c r="BP341">
        <v>14</v>
      </c>
      <c r="BQ341">
        <v>8291</v>
      </c>
      <c r="BR341">
        <v>1.4596067399999999</v>
      </c>
      <c r="BS341" t="s">
        <v>97</v>
      </c>
      <c r="CC341" t="s">
        <v>272</v>
      </c>
      <c r="CD341" t="s">
        <v>272</v>
      </c>
      <c r="CE341">
        <v>0.2</v>
      </c>
      <c r="CF341">
        <v>300</v>
      </c>
      <c r="CG341">
        <v>150.1</v>
      </c>
      <c r="CH341">
        <v>0.2</v>
      </c>
      <c r="CI341">
        <v>28.29256964</v>
      </c>
      <c r="CJ341">
        <v>14.24628482</v>
      </c>
    </row>
    <row r="342" spans="1:88" x14ac:dyDescent="0.25">
      <c r="A342" t="s">
        <v>269</v>
      </c>
      <c r="B342" t="s">
        <v>270</v>
      </c>
      <c r="C342">
        <f>VLOOKUP(B342,lat_long!$A$2:$C$37,2,FALSE)</f>
        <v>37.554104000000002</v>
      </c>
      <c r="D342">
        <f>VLOOKUP(B342,lat_long!$A$2:$C$37,3,FALSE)</f>
        <v>-84.240733000000006</v>
      </c>
      <c r="E342" t="s">
        <v>88</v>
      </c>
      <c r="G342" t="b">
        <v>0</v>
      </c>
      <c r="H342" t="s">
        <v>272</v>
      </c>
      <c r="I342" t="s">
        <v>104</v>
      </c>
      <c r="K342" t="s">
        <v>163</v>
      </c>
      <c r="L342" t="s">
        <v>176</v>
      </c>
      <c r="M342" t="s">
        <v>170</v>
      </c>
      <c r="N342" t="s">
        <v>91</v>
      </c>
      <c r="O342" t="s">
        <v>92</v>
      </c>
      <c r="P342">
        <v>8.5507246380000002</v>
      </c>
      <c r="Q342">
        <v>16.376811589999999</v>
      </c>
      <c r="T342">
        <v>3.9130434799999998</v>
      </c>
      <c r="U342">
        <v>5.9420289860000004</v>
      </c>
      <c r="X342" t="s">
        <v>109</v>
      </c>
      <c r="AD342">
        <v>2000</v>
      </c>
      <c r="AE342">
        <v>0</v>
      </c>
      <c r="AF342" t="s">
        <v>125</v>
      </c>
      <c r="AG342">
        <v>30</v>
      </c>
      <c r="AH342">
        <v>15</v>
      </c>
      <c r="AI342">
        <v>212</v>
      </c>
      <c r="AN342">
        <v>3.9731999999999998</v>
      </c>
      <c r="AO342">
        <v>1.54</v>
      </c>
      <c r="AP342">
        <v>1</v>
      </c>
      <c r="AQ342">
        <v>24</v>
      </c>
      <c r="AR342">
        <v>47</v>
      </c>
      <c r="AS342">
        <v>29</v>
      </c>
      <c r="AT342">
        <v>6.4</v>
      </c>
      <c r="AU342">
        <v>0.86</v>
      </c>
      <c r="AV342">
        <v>37.554104000000002</v>
      </c>
      <c r="AW342">
        <v>-84.240733000000006</v>
      </c>
      <c r="AX342" t="s">
        <v>111</v>
      </c>
      <c r="AY342" t="s">
        <v>128</v>
      </c>
      <c r="AZ342" t="b">
        <v>0</v>
      </c>
      <c r="BA342">
        <v>14</v>
      </c>
      <c r="BF342">
        <v>12.69999981</v>
      </c>
      <c r="BG342">
        <v>1217</v>
      </c>
      <c r="BK342">
        <v>12.69999981</v>
      </c>
      <c r="BL342">
        <v>1217</v>
      </c>
      <c r="BM342" t="s">
        <v>104</v>
      </c>
      <c r="BN342">
        <v>12.69999981</v>
      </c>
      <c r="BO342">
        <v>121.7</v>
      </c>
      <c r="BP342">
        <v>14</v>
      </c>
      <c r="BQ342">
        <v>8291</v>
      </c>
      <c r="BR342">
        <v>1.4596067399999999</v>
      </c>
      <c r="BS342" t="s">
        <v>97</v>
      </c>
      <c r="CC342" t="s">
        <v>272</v>
      </c>
      <c r="CD342" t="s">
        <v>272</v>
      </c>
      <c r="CE342">
        <v>0.2</v>
      </c>
      <c r="CF342">
        <v>300</v>
      </c>
      <c r="CG342">
        <v>150.1</v>
      </c>
      <c r="CH342">
        <v>0.2</v>
      </c>
      <c r="CI342">
        <v>28.29256964</v>
      </c>
      <c r="CJ342">
        <v>14.24628482</v>
      </c>
    </row>
    <row r="343" spans="1:88" x14ac:dyDescent="0.25">
      <c r="A343" t="s">
        <v>269</v>
      </c>
      <c r="B343" t="s">
        <v>270</v>
      </c>
      <c r="C343">
        <f>VLOOKUP(B343,lat_long!$A$2:$C$37,2,FALSE)</f>
        <v>37.554104000000002</v>
      </c>
      <c r="D343">
        <f>VLOOKUP(B343,lat_long!$A$2:$C$37,3,FALSE)</f>
        <v>-84.240733000000006</v>
      </c>
      <c r="E343" t="s">
        <v>88</v>
      </c>
      <c r="G343" t="b">
        <v>0</v>
      </c>
      <c r="H343" t="s">
        <v>272</v>
      </c>
      <c r="I343" t="s">
        <v>104</v>
      </c>
      <c r="K343" t="s">
        <v>163</v>
      </c>
      <c r="L343" t="s">
        <v>106</v>
      </c>
      <c r="M343" t="s">
        <v>107</v>
      </c>
      <c r="N343" t="s">
        <v>91</v>
      </c>
      <c r="O343" t="s">
        <v>92</v>
      </c>
      <c r="P343">
        <v>7.5362318840000002</v>
      </c>
      <c r="Q343">
        <v>7.9710144930000002</v>
      </c>
      <c r="T343">
        <v>3.1884058</v>
      </c>
      <c r="U343">
        <v>2.1739130430000002</v>
      </c>
      <c r="X343" t="s">
        <v>109</v>
      </c>
      <c r="AD343">
        <v>2000</v>
      </c>
      <c r="AE343">
        <v>0</v>
      </c>
      <c r="AF343" t="s">
        <v>125</v>
      </c>
      <c r="AG343">
        <v>30</v>
      </c>
      <c r="AH343">
        <v>15</v>
      </c>
      <c r="AI343">
        <v>365</v>
      </c>
      <c r="AN343">
        <v>3.9731999999999998</v>
      </c>
      <c r="AO343">
        <v>1.54</v>
      </c>
      <c r="AP343">
        <v>1</v>
      </c>
      <c r="AQ343">
        <v>24</v>
      </c>
      <c r="AR343">
        <v>47</v>
      </c>
      <c r="AS343">
        <v>29</v>
      </c>
      <c r="AT343">
        <v>6.4</v>
      </c>
      <c r="AU343">
        <v>0.86</v>
      </c>
      <c r="AV343">
        <v>37.554104000000002</v>
      </c>
      <c r="AW343">
        <v>-84.240733000000006</v>
      </c>
      <c r="AX343" t="s">
        <v>111</v>
      </c>
      <c r="AY343" t="s">
        <v>128</v>
      </c>
      <c r="AZ343" t="b">
        <v>0</v>
      </c>
      <c r="BA343">
        <v>14</v>
      </c>
      <c r="BF343">
        <v>12.69999981</v>
      </c>
      <c r="BG343">
        <v>1217</v>
      </c>
      <c r="BK343">
        <v>12.69999981</v>
      </c>
      <c r="BL343">
        <v>1217</v>
      </c>
      <c r="BM343" t="s">
        <v>104</v>
      </c>
      <c r="BN343">
        <v>12.69999981</v>
      </c>
      <c r="BO343">
        <v>121.7</v>
      </c>
      <c r="BP343">
        <v>14</v>
      </c>
      <c r="BQ343">
        <v>8291</v>
      </c>
      <c r="BR343">
        <v>1.4596067399999999</v>
      </c>
      <c r="BS343" t="s">
        <v>97</v>
      </c>
      <c r="CC343" t="s">
        <v>272</v>
      </c>
      <c r="CD343" t="s">
        <v>272</v>
      </c>
      <c r="CE343">
        <v>0.2</v>
      </c>
      <c r="CF343">
        <v>300</v>
      </c>
      <c r="CG343">
        <v>150.1</v>
      </c>
      <c r="CH343">
        <v>0.2</v>
      </c>
      <c r="CI343">
        <v>28.29256964</v>
      </c>
      <c r="CJ343">
        <v>14.24628482</v>
      </c>
    </row>
    <row r="344" spans="1:88" x14ac:dyDescent="0.25">
      <c r="A344" t="s">
        <v>269</v>
      </c>
      <c r="B344" t="s">
        <v>270</v>
      </c>
      <c r="C344">
        <f>VLOOKUP(B344,lat_long!$A$2:$C$37,2,FALSE)</f>
        <v>37.554104000000002</v>
      </c>
      <c r="D344">
        <f>VLOOKUP(B344,lat_long!$A$2:$C$37,3,FALSE)</f>
        <v>-84.240733000000006</v>
      </c>
      <c r="E344" t="s">
        <v>88</v>
      </c>
      <c r="G344" t="b">
        <v>0</v>
      </c>
      <c r="H344" t="s">
        <v>272</v>
      </c>
      <c r="I344" t="s">
        <v>104</v>
      </c>
      <c r="K344" t="s">
        <v>163</v>
      </c>
      <c r="L344" t="s">
        <v>169</v>
      </c>
      <c r="M344" t="s">
        <v>170</v>
      </c>
      <c r="N344" t="s">
        <v>91</v>
      </c>
      <c r="O344" t="s">
        <v>92</v>
      </c>
      <c r="P344">
        <v>6.2318840580000003</v>
      </c>
      <c r="Q344">
        <v>10.86956522</v>
      </c>
      <c r="T344">
        <v>2.7536231899999999</v>
      </c>
      <c r="U344">
        <v>2.8985507250000002</v>
      </c>
      <c r="X344" t="s">
        <v>109</v>
      </c>
      <c r="AD344">
        <v>2000</v>
      </c>
      <c r="AE344">
        <v>0</v>
      </c>
      <c r="AF344" t="s">
        <v>125</v>
      </c>
      <c r="AG344">
        <v>30</v>
      </c>
      <c r="AH344">
        <v>15</v>
      </c>
      <c r="AI344">
        <v>487</v>
      </c>
      <c r="AN344">
        <v>3.9731999999999998</v>
      </c>
      <c r="AO344">
        <v>1.54</v>
      </c>
      <c r="AP344">
        <v>1</v>
      </c>
      <c r="AQ344">
        <v>24</v>
      </c>
      <c r="AR344">
        <v>47</v>
      </c>
      <c r="AS344">
        <v>29</v>
      </c>
      <c r="AT344">
        <v>6.4</v>
      </c>
      <c r="AU344">
        <v>0.86</v>
      </c>
      <c r="AV344">
        <v>37.554104000000002</v>
      </c>
      <c r="AW344">
        <v>-84.240733000000006</v>
      </c>
      <c r="AX344" t="s">
        <v>111</v>
      </c>
      <c r="AY344" t="s">
        <v>128</v>
      </c>
      <c r="AZ344" t="b">
        <v>0</v>
      </c>
      <c r="BA344">
        <v>14</v>
      </c>
      <c r="BF344">
        <v>12.69999981</v>
      </c>
      <c r="BG344">
        <v>1217</v>
      </c>
      <c r="BK344">
        <v>12.69999981</v>
      </c>
      <c r="BL344">
        <v>1217</v>
      </c>
      <c r="BM344" t="s">
        <v>104</v>
      </c>
      <c r="BN344">
        <v>12.69999981</v>
      </c>
      <c r="BO344">
        <v>121.7</v>
      </c>
      <c r="BP344">
        <v>14</v>
      </c>
      <c r="BQ344">
        <v>8291</v>
      </c>
      <c r="BR344">
        <v>1.4596067399999999</v>
      </c>
      <c r="BS344" t="s">
        <v>97</v>
      </c>
      <c r="CC344" t="s">
        <v>272</v>
      </c>
      <c r="CD344" t="s">
        <v>272</v>
      </c>
      <c r="CE344">
        <v>0.2</v>
      </c>
      <c r="CF344">
        <v>300</v>
      </c>
      <c r="CG344">
        <v>150.1</v>
      </c>
      <c r="CH344">
        <v>0.2</v>
      </c>
      <c r="CI344">
        <v>28.29256964</v>
      </c>
      <c r="CJ344">
        <v>14.24628482</v>
      </c>
    </row>
    <row r="345" spans="1:88" x14ac:dyDescent="0.25">
      <c r="A345" t="s">
        <v>269</v>
      </c>
      <c r="B345" t="s">
        <v>270</v>
      </c>
      <c r="C345">
        <f>VLOOKUP(B345,lat_long!$A$2:$C$37,2,FALSE)</f>
        <v>37.554104000000002</v>
      </c>
      <c r="D345">
        <f>VLOOKUP(B345,lat_long!$A$2:$C$37,3,FALSE)</f>
        <v>-84.240733000000006</v>
      </c>
      <c r="E345" t="s">
        <v>88</v>
      </c>
      <c r="G345" t="b">
        <v>0</v>
      </c>
      <c r="H345" t="s">
        <v>272</v>
      </c>
      <c r="I345" t="s">
        <v>104</v>
      </c>
      <c r="K345" t="s">
        <v>163</v>
      </c>
      <c r="L345" t="s">
        <v>106</v>
      </c>
      <c r="M345" t="s">
        <v>107</v>
      </c>
      <c r="N345" t="s">
        <v>91</v>
      </c>
      <c r="O345" t="s">
        <v>92</v>
      </c>
      <c r="P345">
        <v>6.9565217390000003</v>
      </c>
      <c r="Q345">
        <v>5.6521739130000004</v>
      </c>
      <c r="T345">
        <v>2.7536231899999999</v>
      </c>
      <c r="X345" t="s">
        <v>109</v>
      </c>
      <c r="AD345">
        <v>2000</v>
      </c>
      <c r="AE345">
        <v>0</v>
      </c>
      <c r="AF345" t="s">
        <v>125</v>
      </c>
      <c r="AG345">
        <v>30</v>
      </c>
      <c r="AH345">
        <v>15</v>
      </c>
      <c r="AI345">
        <v>670</v>
      </c>
      <c r="AN345">
        <v>3.9731999999999998</v>
      </c>
      <c r="AO345">
        <v>1.54</v>
      </c>
      <c r="AP345">
        <v>1</v>
      </c>
      <c r="AQ345">
        <v>24</v>
      </c>
      <c r="AR345">
        <v>47</v>
      </c>
      <c r="AS345">
        <v>29</v>
      </c>
      <c r="AT345">
        <v>6.4</v>
      </c>
      <c r="AU345">
        <v>0.86</v>
      </c>
      <c r="AV345">
        <v>37.554104000000002</v>
      </c>
      <c r="AW345">
        <v>-84.240733000000006</v>
      </c>
      <c r="AX345" t="s">
        <v>111</v>
      </c>
      <c r="AY345" t="s">
        <v>128</v>
      </c>
      <c r="AZ345" t="b">
        <v>0</v>
      </c>
      <c r="BA345">
        <v>14</v>
      </c>
      <c r="BF345">
        <v>12.69999981</v>
      </c>
      <c r="BG345">
        <v>1217</v>
      </c>
      <c r="BK345">
        <v>12.69999981</v>
      </c>
      <c r="BL345">
        <v>1217</v>
      </c>
      <c r="BM345" t="s">
        <v>104</v>
      </c>
      <c r="BN345">
        <v>12.69999981</v>
      </c>
      <c r="BO345">
        <v>121.7</v>
      </c>
      <c r="BP345">
        <v>14</v>
      </c>
      <c r="BQ345">
        <v>8291</v>
      </c>
      <c r="BR345">
        <v>1.4596067399999999</v>
      </c>
      <c r="BS345" t="s">
        <v>97</v>
      </c>
      <c r="CC345" t="s">
        <v>272</v>
      </c>
      <c r="CD345" t="s">
        <v>272</v>
      </c>
      <c r="CE345">
        <v>0.2</v>
      </c>
      <c r="CF345">
        <v>300</v>
      </c>
      <c r="CG345">
        <v>150.1</v>
      </c>
      <c r="CH345">
        <v>0.2</v>
      </c>
      <c r="CI345">
        <v>28.29256964</v>
      </c>
      <c r="CJ345">
        <v>14.24628482</v>
      </c>
    </row>
    <row r="346" spans="1:88" x14ac:dyDescent="0.25">
      <c r="A346" t="s">
        <v>269</v>
      </c>
      <c r="B346" t="s">
        <v>270</v>
      </c>
      <c r="C346">
        <f>VLOOKUP(B346,lat_long!$A$2:$C$37,2,FALSE)</f>
        <v>37.554104000000002</v>
      </c>
      <c r="D346">
        <f>VLOOKUP(B346,lat_long!$A$2:$C$37,3,FALSE)</f>
        <v>-84.240733000000006</v>
      </c>
      <c r="E346" t="s">
        <v>88</v>
      </c>
      <c r="G346" t="b">
        <v>0</v>
      </c>
      <c r="H346" t="s">
        <v>272</v>
      </c>
      <c r="I346" t="s">
        <v>104</v>
      </c>
      <c r="K346" t="s">
        <v>163</v>
      </c>
      <c r="L346" t="s">
        <v>176</v>
      </c>
      <c r="M346" t="s">
        <v>170</v>
      </c>
      <c r="N346" t="s">
        <v>91</v>
      </c>
      <c r="O346" t="s">
        <v>92</v>
      </c>
      <c r="P346">
        <v>9.5652173909999991</v>
      </c>
      <c r="Q346">
        <v>20.724637680000001</v>
      </c>
      <c r="T346">
        <v>4.4927536200000002</v>
      </c>
      <c r="U346">
        <v>6.8115942030000003</v>
      </c>
      <c r="X346" t="s">
        <v>109</v>
      </c>
      <c r="AD346">
        <v>2000</v>
      </c>
      <c r="AE346">
        <v>0</v>
      </c>
      <c r="AF346" t="s">
        <v>125</v>
      </c>
      <c r="AG346">
        <v>30</v>
      </c>
      <c r="AH346">
        <v>15</v>
      </c>
      <c r="AI346">
        <v>821</v>
      </c>
      <c r="AN346">
        <v>3.9731999999999998</v>
      </c>
      <c r="AO346">
        <v>1.54</v>
      </c>
      <c r="AP346">
        <v>1</v>
      </c>
      <c r="AQ346">
        <v>24</v>
      </c>
      <c r="AR346">
        <v>47</v>
      </c>
      <c r="AS346">
        <v>29</v>
      </c>
      <c r="AT346">
        <v>6.4</v>
      </c>
      <c r="AU346">
        <v>0.86</v>
      </c>
      <c r="AV346">
        <v>37.554104000000002</v>
      </c>
      <c r="AW346">
        <v>-84.240733000000006</v>
      </c>
      <c r="AX346" t="s">
        <v>111</v>
      </c>
      <c r="AY346" t="s">
        <v>128</v>
      </c>
      <c r="AZ346" t="b">
        <v>0</v>
      </c>
      <c r="BA346">
        <v>14</v>
      </c>
      <c r="BF346">
        <v>12.69999981</v>
      </c>
      <c r="BG346">
        <v>1217</v>
      </c>
      <c r="BK346">
        <v>12.69999981</v>
      </c>
      <c r="BL346">
        <v>1217</v>
      </c>
      <c r="BM346" t="s">
        <v>104</v>
      </c>
      <c r="BN346">
        <v>12.69999981</v>
      </c>
      <c r="BO346">
        <v>121.7</v>
      </c>
      <c r="BP346">
        <v>14</v>
      </c>
      <c r="BQ346">
        <v>8291</v>
      </c>
      <c r="BR346">
        <v>1.4596067399999999</v>
      </c>
      <c r="BS346" t="s">
        <v>97</v>
      </c>
      <c r="CC346" t="s">
        <v>272</v>
      </c>
      <c r="CD346" t="s">
        <v>272</v>
      </c>
      <c r="CE346">
        <v>0.2</v>
      </c>
      <c r="CF346">
        <v>300</v>
      </c>
      <c r="CG346">
        <v>150.1</v>
      </c>
      <c r="CH346">
        <v>0.2</v>
      </c>
      <c r="CI346">
        <v>28.29256964</v>
      </c>
      <c r="CJ346">
        <v>14.24628482</v>
      </c>
    </row>
    <row r="347" spans="1:88" x14ac:dyDescent="0.25">
      <c r="A347" t="s">
        <v>269</v>
      </c>
      <c r="B347" t="s">
        <v>270</v>
      </c>
      <c r="C347">
        <f>VLOOKUP(B347,lat_long!$A$2:$C$37,2,FALSE)</f>
        <v>37.554104000000002</v>
      </c>
      <c r="D347">
        <f>VLOOKUP(B347,lat_long!$A$2:$C$37,3,FALSE)</f>
        <v>-84.240733000000006</v>
      </c>
      <c r="E347" t="s">
        <v>88</v>
      </c>
      <c r="G347" t="b">
        <v>0</v>
      </c>
      <c r="H347" t="s">
        <v>272</v>
      </c>
      <c r="I347" t="s">
        <v>104</v>
      </c>
      <c r="K347" t="s">
        <v>163</v>
      </c>
      <c r="L347" t="s">
        <v>106</v>
      </c>
      <c r="M347" t="s">
        <v>107</v>
      </c>
      <c r="N347" t="s">
        <v>91</v>
      </c>
      <c r="O347" t="s">
        <v>92</v>
      </c>
      <c r="P347">
        <v>14.34782609</v>
      </c>
      <c r="Q347">
        <v>9.7101449280000001</v>
      </c>
      <c r="T347">
        <v>3.7681159399999999</v>
      </c>
      <c r="U347">
        <v>2.3188405799999998</v>
      </c>
      <c r="X347" t="s">
        <v>109</v>
      </c>
      <c r="AA347" t="b">
        <v>0</v>
      </c>
      <c r="AB347" t="s">
        <v>110</v>
      </c>
      <c r="AD347">
        <v>2000</v>
      </c>
      <c r="AE347">
        <v>0</v>
      </c>
      <c r="AF347" t="s">
        <v>125</v>
      </c>
      <c r="AG347">
        <v>30</v>
      </c>
      <c r="AH347">
        <v>15</v>
      </c>
      <c r="AI347">
        <v>1050</v>
      </c>
      <c r="AN347">
        <v>3.9731999999999998</v>
      </c>
      <c r="AO347">
        <v>1.54</v>
      </c>
      <c r="AP347">
        <v>1</v>
      </c>
      <c r="AQ347">
        <v>24</v>
      </c>
      <c r="AR347">
        <v>47</v>
      </c>
      <c r="AS347">
        <v>29</v>
      </c>
      <c r="AT347">
        <v>6.4</v>
      </c>
      <c r="AU347">
        <v>0.86</v>
      </c>
      <c r="AV347">
        <v>37.554104000000002</v>
      </c>
      <c r="AW347">
        <v>-84.240733000000006</v>
      </c>
      <c r="AX347" t="s">
        <v>111</v>
      </c>
      <c r="AY347" t="s">
        <v>128</v>
      </c>
      <c r="AZ347" t="b">
        <v>0</v>
      </c>
      <c r="BA347">
        <v>14</v>
      </c>
      <c r="BF347">
        <v>12.69999981</v>
      </c>
      <c r="BG347">
        <v>1217</v>
      </c>
      <c r="BK347">
        <v>12.69999981</v>
      </c>
      <c r="BL347">
        <v>1217</v>
      </c>
      <c r="BM347" t="s">
        <v>104</v>
      </c>
      <c r="BN347">
        <v>12.69999981</v>
      </c>
      <c r="BO347">
        <v>121.7</v>
      </c>
      <c r="BP347">
        <v>14</v>
      </c>
      <c r="BQ347">
        <v>8291</v>
      </c>
      <c r="BR347">
        <v>1.4596067399999999</v>
      </c>
      <c r="BS347" t="s">
        <v>97</v>
      </c>
      <c r="CC347" t="s">
        <v>272</v>
      </c>
      <c r="CD347" t="s">
        <v>272</v>
      </c>
      <c r="CE347">
        <v>0.2</v>
      </c>
      <c r="CF347">
        <v>300</v>
      </c>
      <c r="CG347">
        <v>150.1</v>
      </c>
      <c r="CH347">
        <v>0.2</v>
      </c>
      <c r="CI347">
        <v>28.29256964</v>
      </c>
      <c r="CJ347">
        <v>14.24628482</v>
      </c>
    </row>
    <row r="348" spans="1:88" x14ac:dyDescent="0.25">
      <c r="A348" t="s">
        <v>269</v>
      </c>
      <c r="B348" t="s">
        <v>270</v>
      </c>
      <c r="C348">
        <f>VLOOKUP(B348,lat_long!$A$2:$C$37,2,FALSE)</f>
        <v>37.554104000000002</v>
      </c>
      <c r="D348">
        <f>VLOOKUP(B348,lat_long!$A$2:$C$37,3,FALSE)</f>
        <v>-84.240733000000006</v>
      </c>
      <c r="E348" t="s">
        <v>88</v>
      </c>
      <c r="G348" t="b">
        <v>0</v>
      </c>
      <c r="H348" t="s">
        <v>131</v>
      </c>
      <c r="I348" t="s">
        <v>273</v>
      </c>
      <c r="K348" t="s">
        <v>163</v>
      </c>
      <c r="L348" t="s">
        <v>106</v>
      </c>
      <c r="M348" t="s">
        <v>107</v>
      </c>
      <c r="N348" t="s">
        <v>91</v>
      </c>
      <c r="O348" t="s">
        <v>92</v>
      </c>
      <c r="P348">
        <v>228.125</v>
      </c>
      <c r="Q348">
        <v>110.9375</v>
      </c>
      <c r="T348">
        <v>79.6875</v>
      </c>
      <c r="U348">
        <v>32.8125</v>
      </c>
      <c r="X348" t="s">
        <v>109</v>
      </c>
      <c r="AD348">
        <v>2000</v>
      </c>
      <c r="AE348">
        <v>0</v>
      </c>
      <c r="AF348" t="s">
        <v>125</v>
      </c>
      <c r="AG348">
        <v>30</v>
      </c>
      <c r="AH348">
        <v>15</v>
      </c>
      <c r="AI348">
        <v>122</v>
      </c>
      <c r="AN348">
        <v>3.9731999999999998</v>
      </c>
      <c r="AO348">
        <v>1.54</v>
      </c>
      <c r="AP348">
        <v>1</v>
      </c>
      <c r="AQ348">
        <v>24</v>
      </c>
      <c r="AR348">
        <v>47</v>
      </c>
      <c r="AS348">
        <v>29</v>
      </c>
      <c r="AT348">
        <v>6.4</v>
      </c>
      <c r="AU348">
        <v>0.86</v>
      </c>
      <c r="AV348">
        <v>37.554104000000002</v>
      </c>
      <c r="AW348">
        <v>-84.240733000000006</v>
      </c>
      <c r="AX348" t="s">
        <v>111</v>
      </c>
      <c r="AY348" t="s">
        <v>128</v>
      </c>
      <c r="AZ348" t="b">
        <v>0</v>
      </c>
      <c r="BA348">
        <v>14</v>
      </c>
      <c r="BF348">
        <v>12.69999981</v>
      </c>
      <c r="BG348">
        <v>1217</v>
      </c>
      <c r="BK348">
        <v>12.69999981</v>
      </c>
      <c r="BL348">
        <v>1217</v>
      </c>
      <c r="BM348" t="s">
        <v>273</v>
      </c>
      <c r="BN348">
        <v>12.69999981</v>
      </c>
      <c r="BO348">
        <v>121.7</v>
      </c>
      <c r="BP348">
        <v>14</v>
      </c>
      <c r="BQ348">
        <v>8291</v>
      </c>
      <c r="BR348">
        <v>1.4596067399999999</v>
      </c>
      <c r="BS348" t="s">
        <v>97</v>
      </c>
      <c r="BT348" t="s">
        <v>133</v>
      </c>
      <c r="BU348" t="s">
        <v>131</v>
      </c>
      <c r="CB348" t="s">
        <v>100</v>
      </c>
      <c r="CC348" t="s">
        <v>131</v>
      </c>
      <c r="CD348" t="s">
        <v>131</v>
      </c>
      <c r="CE348">
        <v>0.5</v>
      </c>
      <c r="CF348">
        <v>7</v>
      </c>
      <c r="CG348">
        <v>3.75</v>
      </c>
      <c r="CH348">
        <v>0.14737927300000001</v>
      </c>
      <c r="CI348">
        <v>1.9828912359999999</v>
      </c>
      <c r="CJ348">
        <v>1.0651352540000001</v>
      </c>
    </row>
    <row r="349" spans="1:88" x14ac:dyDescent="0.25">
      <c r="A349" t="s">
        <v>269</v>
      </c>
      <c r="B349" t="s">
        <v>270</v>
      </c>
      <c r="C349">
        <f>VLOOKUP(B349,lat_long!$A$2:$C$37,2,FALSE)</f>
        <v>37.554104000000002</v>
      </c>
      <c r="D349">
        <f>VLOOKUP(B349,lat_long!$A$2:$C$37,3,FALSE)</f>
        <v>-84.240733000000006</v>
      </c>
      <c r="E349" t="s">
        <v>88</v>
      </c>
      <c r="G349" t="b">
        <v>0</v>
      </c>
      <c r="H349" t="s">
        <v>131</v>
      </c>
      <c r="I349" t="s">
        <v>273</v>
      </c>
      <c r="K349" t="s">
        <v>163</v>
      </c>
      <c r="L349" t="s">
        <v>176</v>
      </c>
      <c r="M349" t="s">
        <v>170</v>
      </c>
      <c r="N349" t="s">
        <v>91</v>
      </c>
      <c r="O349" t="s">
        <v>92</v>
      </c>
      <c r="P349">
        <v>509.375</v>
      </c>
      <c r="Q349">
        <v>298.4375</v>
      </c>
      <c r="T349">
        <v>281.25</v>
      </c>
      <c r="U349">
        <v>103.125</v>
      </c>
      <c r="X349" t="s">
        <v>109</v>
      </c>
      <c r="AD349">
        <v>2000</v>
      </c>
      <c r="AE349">
        <v>0</v>
      </c>
      <c r="AF349" t="s">
        <v>125</v>
      </c>
      <c r="AG349">
        <v>30</v>
      </c>
      <c r="AH349">
        <v>15</v>
      </c>
      <c r="AI349">
        <v>212</v>
      </c>
      <c r="AN349">
        <v>3.9731999999999998</v>
      </c>
      <c r="AO349">
        <v>1.54</v>
      </c>
      <c r="AP349">
        <v>1</v>
      </c>
      <c r="AQ349">
        <v>24</v>
      </c>
      <c r="AR349">
        <v>47</v>
      </c>
      <c r="AS349">
        <v>29</v>
      </c>
      <c r="AT349">
        <v>6.4</v>
      </c>
      <c r="AU349">
        <v>0.86</v>
      </c>
      <c r="AV349">
        <v>37.554104000000002</v>
      </c>
      <c r="AW349">
        <v>-84.240733000000006</v>
      </c>
      <c r="AX349" t="s">
        <v>111</v>
      </c>
      <c r="AY349" t="s">
        <v>128</v>
      </c>
      <c r="AZ349" t="b">
        <v>0</v>
      </c>
      <c r="BA349">
        <v>14</v>
      </c>
      <c r="BF349">
        <v>12.69999981</v>
      </c>
      <c r="BG349">
        <v>1217</v>
      </c>
      <c r="BK349">
        <v>12.69999981</v>
      </c>
      <c r="BL349">
        <v>1217</v>
      </c>
      <c r="BM349" t="s">
        <v>273</v>
      </c>
      <c r="BN349">
        <v>12.69999981</v>
      </c>
      <c r="BO349">
        <v>121.7</v>
      </c>
      <c r="BP349">
        <v>14</v>
      </c>
      <c r="BQ349">
        <v>8291</v>
      </c>
      <c r="BR349">
        <v>1.4596067399999999</v>
      </c>
      <c r="BS349" t="s">
        <v>97</v>
      </c>
      <c r="BT349" t="s">
        <v>133</v>
      </c>
      <c r="BU349" t="s">
        <v>131</v>
      </c>
      <c r="CB349" t="s">
        <v>100</v>
      </c>
      <c r="CC349" t="s">
        <v>131</v>
      </c>
      <c r="CD349" t="s">
        <v>131</v>
      </c>
      <c r="CE349">
        <v>0.5</v>
      </c>
      <c r="CF349">
        <v>7</v>
      </c>
      <c r="CG349">
        <v>3.75</v>
      </c>
      <c r="CH349">
        <v>0.14737927300000001</v>
      </c>
      <c r="CI349">
        <v>1.9828912359999999</v>
      </c>
      <c r="CJ349">
        <v>1.0651352540000001</v>
      </c>
    </row>
    <row r="350" spans="1:88" x14ac:dyDescent="0.25">
      <c r="A350" t="s">
        <v>269</v>
      </c>
      <c r="B350" t="s">
        <v>270</v>
      </c>
      <c r="C350">
        <f>VLOOKUP(B350,lat_long!$A$2:$C$37,2,FALSE)</f>
        <v>37.554104000000002</v>
      </c>
      <c r="D350">
        <f>VLOOKUP(B350,lat_long!$A$2:$C$37,3,FALSE)</f>
        <v>-84.240733000000006</v>
      </c>
      <c r="E350" t="s">
        <v>88</v>
      </c>
      <c r="G350" t="b">
        <v>0</v>
      </c>
      <c r="H350" t="s">
        <v>131</v>
      </c>
      <c r="I350" t="s">
        <v>273</v>
      </c>
      <c r="K350" t="s">
        <v>163</v>
      </c>
      <c r="L350" t="s">
        <v>106</v>
      </c>
      <c r="M350" t="s">
        <v>107</v>
      </c>
      <c r="N350" t="s">
        <v>91</v>
      </c>
      <c r="O350" t="s">
        <v>92</v>
      </c>
      <c r="P350">
        <v>153.125</v>
      </c>
      <c r="Q350">
        <v>340.625</v>
      </c>
      <c r="T350">
        <v>28.125</v>
      </c>
      <c r="U350">
        <v>37.5</v>
      </c>
      <c r="X350" t="s">
        <v>109</v>
      </c>
      <c r="AD350">
        <v>2000</v>
      </c>
      <c r="AE350">
        <v>0</v>
      </c>
      <c r="AF350" t="s">
        <v>125</v>
      </c>
      <c r="AG350">
        <v>30</v>
      </c>
      <c r="AH350">
        <v>15</v>
      </c>
      <c r="AI350">
        <v>365</v>
      </c>
      <c r="AN350">
        <v>3.9731999999999998</v>
      </c>
      <c r="AO350">
        <v>1.54</v>
      </c>
      <c r="AP350">
        <v>1</v>
      </c>
      <c r="AQ350">
        <v>24</v>
      </c>
      <c r="AR350">
        <v>47</v>
      </c>
      <c r="AS350">
        <v>29</v>
      </c>
      <c r="AT350">
        <v>6.4</v>
      </c>
      <c r="AU350">
        <v>0.86</v>
      </c>
      <c r="AV350">
        <v>37.554104000000002</v>
      </c>
      <c r="AW350">
        <v>-84.240733000000006</v>
      </c>
      <c r="AX350" t="s">
        <v>111</v>
      </c>
      <c r="AY350" t="s">
        <v>128</v>
      </c>
      <c r="AZ350" t="b">
        <v>0</v>
      </c>
      <c r="BA350">
        <v>14</v>
      </c>
      <c r="BF350">
        <v>12.69999981</v>
      </c>
      <c r="BG350">
        <v>1217</v>
      </c>
      <c r="BK350">
        <v>12.69999981</v>
      </c>
      <c r="BL350">
        <v>1217</v>
      </c>
      <c r="BM350" t="s">
        <v>273</v>
      </c>
      <c r="BN350">
        <v>12.69999981</v>
      </c>
      <c r="BO350">
        <v>121.7</v>
      </c>
      <c r="BP350">
        <v>14</v>
      </c>
      <c r="BQ350">
        <v>8291</v>
      </c>
      <c r="BR350">
        <v>1.4596067399999999</v>
      </c>
      <c r="BS350" t="s">
        <v>97</v>
      </c>
      <c r="BT350" t="s">
        <v>133</v>
      </c>
      <c r="BU350" t="s">
        <v>131</v>
      </c>
      <c r="CB350" t="s">
        <v>100</v>
      </c>
      <c r="CC350" t="s">
        <v>131</v>
      </c>
      <c r="CD350" t="s">
        <v>131</v>
      </c>
      <c r="CE350">
        <v>0.5</v>
      </c>
      <c r="CF350">
        <v>7</v>
      </c>
      <c r="CG350">
        <v>3.75</v>
      </c>
      <c r="CH350">
        <v>0.14737927300000001</v>
      </c>
      <c r="CI350">
        <v>1.9828912359999999</v>
      </c>
      <c r="CJ350">
        <v>1.0651352540000001</v>
      </c>
    </row>
    <row r="351" spans="1:88" x14ac:dyDescent="0.25">
      <c r="A351" t="s">
        <v>269</v>
      </c>
      <c r="B351" t="s">
        <v>270</v>
      </c>
      <c r="C351">
        <f>VLOOKUP(B351,lat_long!$A$2:$C$37,2,FALSE)</f>
        <v>37.554104000000002</v>
      </c>
      <c r="D351">
        <f>VLOOKUP(B351,lat_long!$A$2:$C$37,3,FALSE)</f>
        <v>-84.240733000000006</v>
      </c>
      <c r="E351" t="s">
        <v>88</v>
      </c>
      <c r="G351" t="b">
        <v>0</v>
      </c>
      <c r="H351" t="s">
        <v>131</v>
      </c>
      <c r="I351" t="s">
        <v>273</v>
      </c>
      <c r="K351" t="s">
        <v>163</v>
      </c>
      <c r="L351" t="s">
        <v>169</v>
      </c>
      <c r="M351" t="s">
        <v>170</v>
      </c>
      <c r="N351" t="s">
        <v>91</v>
      </c>
      <c r="O351" t="s">
        <v>92</v>
      </c>
      <c r="P351">
        <v>87.5</v>
      </c>
      <c r="Q351">
        <v>485.9375</v>
      </c>
      <c r="T351">
        <v>51.5625</v>
      </c>
      <c r="U351">
        <v>135.9375</v>
      </c>
      <c r="X351" t="s">
        <v>109</v>
      </c>
      <c r="AD351">
        <v>2000</v>
      </c>
      <c r="AE351">
        <v>0</v>
      </c>
      <c r="AF351" t="s">
        <v>125</v>
      </c>
      <c r="AG351">
        <v>30</v>
      </c>
      <c r="AH351">
        <v>15</v>
      </c>
      <c r="AI351">
        <v>487</v>
      </c>
      <c r="AN351">
        <v>3.9731999999999998</v>
      </c>
      <c r="AO351">
        <v>1.54</v>
      </c>
      <c r="AP351">
        <v>1</v>
      </c>
      <c r="AQ351">
        <v>24</v>
      </c>
      <c r="AR351">
        <v>47</v>
      </c>
      <c r="AS351">
        <v>29</v>
      </c>
      <c r="AT351">
        <v>6.4</v>
      </c>
      <c r="AU351">
        <v>0.86</v>
      </c>
      <c r="AV351">
        <v>37.554104000000002</v>
      </c>
      <c r="AW351">
        <v>-84.240733000000006</v>
      </c>
      <c r="AX351" t="s">
        <v>111</v>
      </c>
      <c r="AY351" t="s">
        <v>128</v>
      </c>
      <c r="AZ351" t="b">
        <v>0</v>
      </c>
      <c r="BA351">
        <v>14</v>
      </c>
      <c r="BF351">
        <v>12.69999981</v>
      </c>
      <c r="BG351">
        <v>1217</v>
      </c>
      <c r="BK351">
        <v>12.69999981</v>
      </c>
      <c r="BL351">
        <v>1217</v>
      </c>
      <c r="BM351" t="s">
        <v>273</v>
      </c>
      <c r="BN351">
        <v>12.69999981</v>
      </c>
      <c r="BO351">
        <v>121.7</v>
      </c>
      <c r="BP351">
        <v>14</v>
      </c>
      <c r="BQ351">
        <v>8291</v>
      </c>
      <c r="BR351">
        <v>1.4596067399999999</v>
      </c>
      <c r="BS351" t="s">
        <v>97</v>
      </c>
      <c r="BT351" t="s">
        <v>133</v>
      </c>
      <c r="BU351" t="s">
        <v>131</v>
      </c>
      <c r="CB351" t="s">
        <v>100</v>
      </c>
      <c r="CC351" t="s">
        <v>131</v>
      </c>
      <c r="CD351" t="s">
        <v>131</v>
      </c>
      <c r="CE351">
        <v>0.5</v>
      </c>
      <c r="CF351">
        <v>7</v>
      </c>
      <c r="CG351">
        <v>3.75</v>
      </c>
      <c r="CH351">
        <v>0.14737927300000001</v>
      </c>
      <c r="CI351">
        <v>1.9828912359999999</v>
      </c>
      <c r="CJ351">
        <v>1.0651352540000001</v>
      </c>
    </row>
    <row r="352" spans="1:88" x14ac:dyDescent="0.25">
      <c r="A352" t="s">
        <v>269</v>
      </c>
      <c r="B352" t="s">
        <v>270</v>
      </c>
      <c r="C352">
        <f>VLOOKUP(B352,lat_long!$A$2:$C$37,2,FALSE)</f>
        <v>37.554104000000002</v>
      </c>
      <c r="D352">
        <f>VLOOKUP(B352,lat_long!$A$2:$C$37,3,FALSE)</f>
        <v>-84.240733000000006</v>
      </c>
      <c r="E352" t="s">
        <v>88</v>
      </c>
      <c r="G352" t="b">
        <v>0</v>
      </c>
      <c r="H352" t="s">
        <v>131</v>
      </c>
      <c r="I352" t="s">
        <v>273</v>
      </c>
      <c r="K352" t="s">
        <v>163</v>
      </c>
      <c r="L352" t="s">
        <v>106</v>
      </c>
      <c r="M352" t="s">
        <v>107</v>
      </c>
      <c r="N352" t="s">
        <v>91</v>
      </c>
      <c r="O352" t="s">
        <v>92</v>
      </c>
      <c r="P352">
        <v>64.0625</v>
      </c>
      <c r="Q352">
        <v>110.9375</v>
      </c>
      <c r="X352" t="s">
        <v>109</v>
      </c>
      <c r="AD352">
        <v>2000</v>
      </c>
      <c r="AE352">
        <v>0</v>
      </c>
      <c r="AF352" t="s">
        <v>125</v>
      </c>
      <c r="AG352">
        <v>30</v>
      </c>
      <c r="AH352">
        <v>15</v>
      </c>
      <c r="AI352">
        <v>670</v>
      </c>
      <c r="AN352">
        <v>3.9731999999999998</v>
      </c>
      <c r="AO352">
        <v>1.54</v>
      </c>
      <c r="AP352">
        <v>1</v>
      </c>
      <c r="AQ352">
        <v>24</v>
      </c>
      <c r="AR352">
        <v>47</v>
      </c>
      <c r="AS352">
        <v>29</v>
      </c>
      <c r="AT352">
        <v>6.4</v>
      </c>
      <c r="AU352">
        <v>0.86</v>
      </c>
      <c r="AV352">
        <v>37.554104000000002</v>
      </c>
      <c r="AW352">
        <v>-84.240733000000006</v>
      </c>
      <c r="AX352" t="s">
        <v>111</v>
      </c>
      <c r="AY352" t="s">
        <v>128</v>
      </c>
      <c r="AZ352" t="b">
        <v>0</v>
      </c>
      <c r="BA352">
        <v>14</v>
      </c>
      <c r="BF352">
        <v>12.69999981</v>
      </c>
      <c r="BG352">
        <v>1217</v>
      </c>
      <c r="BK352">
        <v>12.69999981</v>
      </c>
      <c r="BL352">
        <v>1217</v>
      </c>
      <c r="BM352" t="s">
        <v>273</v>
      </c>
      <c r="BN352">
        <v>12.69999981</v>
      </c>
      <c r="BO352">
        <v>121.7</v>
      </c>
      <c r="BP352">
        <v>14</v>
      </c>
      <c r="BQ352">
        <v>8291</v>
      </c>
      <c r="BR352">
        <v>1.4596067399999999</v>
      </c>
      <c r="BS352" t="s">
        <v>97</v>
      </c>
      <c r="BT352" t="s">
        <v>133</v>
      </c>
      <c r="BU352" t="s">
        <v>131</v>
      </c>
      <c r="CB352" t="s">
        <v>100</v>
      </c>
      <c r="CC352" t="s">
        <v>131</v>
      </c>
      <c r="CD352" t="s">
        <v>131</v>
      </c>
      <c r="CE352">
        <v>0.5</v>
      </c>
      <c r="CF352">
        <v>7</v>
      </c>
      <c r="CG352">
        <v>3.75</v>
      </c>
      <c r="CH352">
        <v>0.14737927300000001</v>
      </c>
      <c r="CI352">
        <v>1.9828912359999999</v>
      </c>
      <c r="CJ352">
        <v>1.0651352540000001</v>
      </c>
    </row>
    <row r="353" spans="1:88" x14ac:dyDescent="0.25">
      <c r="A353" t="s">
        <v>269</v>
      </c>
      <c r="B353" t="s">
        <v>270</v>
      </c>
      <c r="C353">
        <f>VLOOKUP(B353,lat_long!$A$2:$C$37,2,FALSE)</f>
        <v>37.554104000000002</v>
      </c>
      <c r="D353">
        <f>VLOOKUP(B353,lat_long!$A$2:$C$37,3,FALSE)</f>
        <v>-84.240733000000006</v>
      </c>
      <c r="E353" t="s">
        <v>88</v>
      </c>
      <c r="G353" t="b">
        <v>0</v>
      </c>
      <c r="H353" t="s">
        <v>131</v>
      </c>
      <c r="I353" t="s">
        <v>273</v>
      </c>
      <c r="K353" t="s">
        <v>163</v>
      </c>
      <c r="L353" t="s">
        <v>176</v>
      </c>
      <c r="M353" t="s">
        <v>170</v>
      </c>
      <c r="N353" t="s">
        <v>91</v>
      </c>
      <c r="O353" t="s">
        <v>92</v>
      </c>
      <c r="P353">
        <v>176.5625</v>
      </c>
      <c r="Q353">
        <v>495.3125</v>
      </c>
      <c r="T353">
        <v>46.875</v>
      </c>
      <c r="U353">
        <v>37.5</v>
      </c>
      <c r="X353" t="s">
        <v>109</v>
      </c>
      <c r="AD353">
        <v>2000</v>
      </c>
      <c r="AE353">
        <v>0</v>
      </c>
      <c r="AF353" t="s">
        <v>125</v>
      </c>
      <c r="AG353">
        <v>30</v>
      </c>
      <c r="AH353">
        <v>15</v>
      </c>
      <c r="AI353">
        <v>821</v>
      </c>
      <c r="AN353">
        <v>3.9731999999999998</v>
      </c>
      <c r="AO353">
        <v>1.54</v>
      </c>
      <c r="AP353">
        <v>1</v>
      </c>
      <c r="AQ353">
        <v>24</v>
      </c>
      <c r="AR353">
        <v>47</v>
      </c>
      <c r="AS353">
        <v>29</v>
      </c>
      <c r="AT353">
        <v>6.4</v>
      </c>
      <c r="AU353">
        <v>0.86</v>
      </c>
      <c r="AV353">
        <v>37.554104000000002</v>
      </c>
      <c r="AW353">
        <v>-84.240733000000006</v>
      </c>
      <c r="AX353" t="s">
        <v>111</v>
      </c>
      <c r="AY353" t="s">
        <v>128</v>
      </c>
      <c r="AZ353" t="b">
        <v>0</v>
      </c>
      <c r="BA353">
        <v>14</v>
      </c>
      <c r="BF353">
        <v>12.69999981</v>
      </c>
      <c r="BG353">
        <v>1217</v>
      </c>
      <c r="BK353">
        <v>12.69999981</v>
      </c>
      <c r="BL353">
        <v>1217</v>
      </c>
      <c r="BM353" t="s">
        <v>273</v>
      </c>
      <c r="BN353">
        <v>12.69999981</v>
      </c>
      <c r="BO353">
        <v>121.7</v>
      </c>
      <c r="BP353">
        <v>14</v>
      </c>
      <c r="BQ353">
        <v>8291</v>
      </c>
      <c r="BR353">
        <v>1.4596067399999999</v>
      </c>
      <c r="BS353" t="s">
        <v>97</v>
      </c>
      <c r="BT353" t="s">
        <v>133</v>
      </c>
      <c r="BU353" t="s">
        <v>131</v>
      </c>
      <c r="CB353" t="s">
        <v>100</v>
      </c>
      <c r="CC353" t="s">
        <v>131</v>
      </c>
      <c r="CD353" t="s">
        <v>131</v>
      </c>
      <c r="CE353">
        <v>0.5</v>
      </c>
      <c r="CF353">
        <v>7</v>
      </c>
      <c r="CG353">
        <v>3.75</v>
      </c>
      <c r="CH353">
        <v>0.14737927300000001</v>
      </c>
      <c r="CI353">
        <v>1.9828912359999999</v>
      </c>
      <c r="CJ353">
        <v>1.0651352540000001</v>
      </c>
    </row>
    <row r="354" spans="1:88" x14ac:dyDescent="0.25">
      <c r="A354" t="s">
        <v>269</v>
      </c>
      <c r="B354" t="s">
        <v>270</v>
      </c>
      <c r="C354">
        <f>VLOOKUP(B354,lat_long!$A$2:$C$37,2,FALSE)</f>
        <v>37.554104000000002</v>
      </c>
      <c r="D354">
        <f>VLOOKUP(B354,lat_long!$A$2:$C$37,3,FALSE)</f>
        <v>-84.240733000000006</v>
      </c>
      <c r="E354" t="s">
        <v>88</v>
      </c>
      <c r="G354" t="b">
        <v>0</v>
      </c>
      <c r="H354" t="s">
        <v>131</v>
      </c>
      <c r="I354" t="s">
        <v>273</v>
      </c>
      <c r="K354" t="s">
        <v>163</v>
      </c>
      <c r="L354" t="s">
        <v>106</v>
      </c>
      <c r="M354" t="s">
        <v>107</v>
      </c>
      <c r="N354" t="s">
        <v>91</v>
      </c>
      <c r="O354" t="s">
        <v>92</v>
      </c>
      <c r="P354">
        <v>200</v>
      </c>
      <c r="Q354">
        <v>378.125</v>
      </c>
      <c r="T354">
        <v>46.875</v>
      </c>
      <c r="U354">
        <v>60.9375</v>
      </c>
      <c r="X354" t="s">
        <v>109</v>
      </c>
      <c r="AA354" t="b">
        <v>1</v>
      </c>
      <c r="AB354" t="s">
        <v>202</v>
      </c>
      <c r="AD354">
        <v>2000</v>
      </c>
      <c r="AE354">
        <v>0</v>
      </c>
      <c r="AF354" t="s">
        <v>125</v>
      </c>
      <c r="AG354">
        <v>30</v>
      </c>
      <c r="AH354">
        <v>15</v>
      </c>
      <c r="AI354">
        <v>1050</v>
      </c>
      <c r="AN354">
        <v>3.9731999999999998</v>
      </c>
      <c r="AO354">
        <v>1.54</v>
      </c>
      <c r="AP354">
        <v>1</v>
      </c>
      <c r="AQ354">
        <v>24</v>
      </c>
      <c r="AR354">
        <v>47</v>
      </c>
      <c r="AS354">
        <v>29</v>
      </c>
      <c r="AT354">
        <v>6.4</v>
      </c>
      <c r="AU354">
        <v>0.86</v>
      </c>
      <c r="AV354">
        <v>37.554104000000002</v>
      </c>
      <c r="AW354">
        <v>-84.240733000000006</v>
      </c>
      <c r="AX354" t="s">
        <v>111</v>
      </c>
      <c r="AY354" t="s">
        <v>128</v>
      </c>
      <c r="AZ354" t="b">
        <v>0</v>
      </c>
      <c r="BA354">
        <v>14</v>
      </c>
      <c r="BF354">
        <v>12.69999981</v>
      </c>
      <c r="BG354">
        <v>1217</v>
      </c>
      <c r="BK354">
        <v>12.69999981</v>
      </c>
      <c r="BL354">
        <v>1217</v>
      </c>
      <c r="BM354" t="s">
        <v>273</v>
      </c>
      <c r="BN354">
        <v>12.69999981</v>
      </c>
      <c r="BO354">
        <v>121.7</v>
      </c>
      <c r="BP354">
        <v>14</v>
      </c>
      <c r="BQ354">
        <v>8291</v>
      </c>
      <c r="BR354">
        <v>1.4596067399999999</v>
      </c>
      <c r="BS354" t="s">
        <v>97</v>
      </c>
      <c r="BT354" t="s">
        <v>133</v>
      </c>
      <c r="BU354" t="s">
        <v>131</v>
      </c>
      <c r="CB354" t="s">
        <v>100</v>
      </c>
      <c r="CC354" t="s">
        <v>131</v>
      </c>
      <c r="CD354" t="s">
        <v>131</v>
      </c>
      <c r="CE354">
        <v>0.5</v>
      </c>
      <c r="CF354">
        <v>7</v>
      </c>
      <c r="CG354">
        <v>3.75</v>
      </c>
      <c r="CH354">
        <v>0.14737927300000001</v>
      </c>
      <c r="CI354">
        <v>1.9828912359999999</v>
      </c>
      <c r="CJ354">
        <v>1.0651352540000001</v>
      </c>
    </row>
    <row r="355" spans="1:88" x14ac:dyDescent="0.25">
      <c r="A355" t="s">
        <v>269</v>
      </c>
      <c r="B355" t="s">
        <v>270</v>
      </c>
      <c r="C355">
        <f>VLOOKUP(B355,lat_long!$A$2:$C$37,2,FALSE)</f>
        <v>37.554104000000002</v>
      </c>
      <c r="D355">
        <f>VLOOKUP(B355,lat_long!$A$2:$C$37,3,FALSE)</f>
        <v>-84.240733000000006</v>
      </c>
      <c r="E355" t="s">
        <v>88</v>
      </c>
      <c r="G355" t="b">
        <v>0</v>
      </c>
      <c r="H355" t="s">
        <v>167</v>
      </c>
      <c r="I355" t="s">
        <v>128</v>
      </c>
      <c r="K355" t="s">
        <v>271</v>
      </c>
      <c r="L355" t="s">
        <v>106</v>
      </c>
      <c r="M355" t="s">
        <v>107</v>
      </c>
      <c r="N355" t="s">
        <v>91</v>
      </c>
      <c r="O355" t="s">
        <v>92</v>
      </c>
      <c r="P355">
        <v>4.2436974789999997</v>
      </c>
      <c r="Q355">
        <v>7.1428571429999996</v>
      </c>
      <c r="T355">
        <v>1.386554622</v>
      </c>
      <c r="X355" t="s">
        <v>109</v>
      </c>
      <c r="AD355">
        <v>500</v>
      </c>
      <c r="AE355">
        <v>0</v>
      </c>
      <c r="AF355" t="s">
        <v>125</v>
      </c>
      <c r="AG355">
        <v>30</v>
      </c>
      <c r="AH355">
        <v>15</v>
      </c>
      <c r="AI355">
        <v>122</v>
      </c>
      <c r="AN355">
        <v>3.9731999999999998</v>
      </c>
      <c r="AO355">
        <v>1.54</v>
      </c>
      <c r="AP355">
        <v>1</v>
      </c>
      <c r="AQ355">
        <v>24</v>
      </c>
      <c r="AR355">
        <v>47</v>
      </c>
      <c r="AS355">
        <v>29</v>
      </c>
      <c r="AT355">
        <v>6.4</v>
      </c>
      <c r="AU355">
        <v>0.86</v>
      </c>
      <c r="AV355">
        <v>37.554104000000002</v>
      </c>
      <c r="AW355">
        <v>-84.240733000000006</v>
      </c>
      <c r="AX355" t="s">
        <v>111</v>
      </c>
      <c r="AY355" t="s">
        <v>128</v>
      </c>
      <c r="AZ355" t="b">
        <v>0</v>
      </c>
      <c r="BA355">
        <v>14</v>
      </c>
      <c r="BF355">
        <v>12.69999981</v>
      </c>
      <c r="BG355">
        <v>1217</v>
      </c>
      <c r="BK355">
        <v>12.69999981</v>
      </c>
      <c r="BL355">
        <v>1217</v>
      </c>
      <c r="BM355" t="s">
        <v>128</v>
      </c>
      <c r="BN355">
        <v>12.69999981</v>
      </c>
      <c r="BO355">
        <v>121.7</v>
      </c>
      <c r="BP355">
        <v>14</v>
      </c>
      <c r="BQ355">
        <v>8291</v>
      </c>
      <c r="BR355">
        <v>1.4596067399999999</v>
      </c>
      <c r="BS355" t="s">
        <v>97</v>
      </c>
      <c r="CB355" t="s">
        <v>100</v>
      </c>
      <c r="CC355" t="s">
        <v>161</v>
      </c>
      <c r="CD355" t="s">
        <v>161</v>
      </c>
      <c r="CE355">
        <v>0.2</v>
      </c>
      <c r="CF355">
        <v>2</v>
      </c>
      <c r="CG355">
        <v>1.1000000000000001</v>
      </c>
      <c r="CH355">
        <v>0.1</v>
      </c>
      <c r="CI355">
        <v>2</v>
      </c>
      <c r="CJ355">
        <v>1.05</v>
      </c>
    </row>
    <row r="356" spans="1:88" x14ac:dyDescent="0.25">
      <c r="A356" t="s">
        <v>269</v>
      </c>
      <c r="B356" t="s">
        <v>270</v>
      </c>
      <c r="C356">
        <f>VLOOKUP(B356,lat_long!$A$2:$C$37,2,FALSE)</f>
        <v>37.554104000000002</v>
      </c>
      <c r="D356">
        <f>VLOOKUP(B356,lat_long!$A$2:$C$37,3,FALSE)</f>
        <v>-84.240733000000006</v>
      </c>
      <c r="E356" t="s">
        <v>88</v>
      </c>
      <c r="G356" t="b">
        <v>0</v>
      </c>
      <c r="H356" t="s">
        <v>167</v>
      </c>
      <c r="I356" t="s">
        <v>128</v>
      </c>
      <c r="K356" t="s">
        <v>271</v>
      </c>
      <c r="L356" t="s">
        <v>176</v>
      </c>
      <c r="M356" t="s">
        <v>170</v>
      </c>
      <c r="N356" t="s">
        <v>91</v>
      </c>
      <c r="O356" t="s">
        <v>92</v>
      </c>
      <c r="P356">
        <v>3.2352941180000001</v>
      </c>
      <c r="Q356">
        <v>10.16806723</v>
      </c>
      <c r="T356">
        <v>1.134453782</v>
      </c>
      <c r="U356">
        <v>4.7899159659999997</v>
      </c>
      <c r="X356" t="s">
        <v>109</v>
      </c>
      <c r="AD356">
        <v>500</v>
      </c>
      <c r="AE356">
        <v>0</v>
      </c>
      <c r="AF356" t="s">
        <v>125</v>
      </c>
      <c r="AG356">
        <v>30</v>
      </c>
      <c r="AH356">
        <v>15</v>
      </c>
      <c r="AI356">
        <v>212</v>
      </c>
      <c r="AN356">
        <v>3.9731999999999998</v>
      </c>
      <c r="AO356">
        <v>1.54</v>
      </c>
      <c r="AP356">
        <v>1</v>
      </c>
      <c r="AQ356">
        <v>24</v>
      </c>
      <c r="AR356">
        <v>47</v>
      </c>
      <c r="AS356">
        <v>29</v>
      </c>
      <c r="AT356">
        <v>6.4</v>
      </c>
      <c r="AU356">
        <v>0.86</v>
      </c>
      <c r="AV356">
        <v>37.554104000000002</v>
      </c>
      <c r="AW356">
        <v>-84.240733000000006</v>
      </c>
      <c r="AX356" t="s">
        <v>111</v>
      </c>
      <c r="AY356" t="s">
        <v>128</v>
      </c>
      <c r="AZ356" t="b">
        <v>0</v>
      </c>
      <c r="BA356">
        <v>14</v>
      </c>
      <c r="BF356">
        <v>12.69999981</v>
      </c>
      <c r="BG356">
        <v>1217</v>
      </c>
      <c r="BK356">
        <v>12.69999981</v>
      </c>
      <c r="BL356">
        <v>1217</v>
      </c>
      <c r="BM356" t="s">
        <v>128</v>
      </c>
      <c r="BN356">
        <v>12.69999981</v>
      </c>
      <c r="BO356">
        <v>121.7</v>
      </c>
      <c r="BP356">
        <v>14</v>
      </c>
      <c r="BQ356">
        <v>8291</v>
      </c>
      <c r="BR356">
        <v>1.4596067399999999</v>
      </c>
      <c r="BS356" t="s">
        <v>97</v>
      </c>
      <c r="CB356" t="s">
        <v>100</v>
      </c>
      <c r="CC356" t="s">
        <v>161</v>
      </c>
      <c r="CD356" t="s">
        <v>161</v>
      </c>
      <c r="CE356">
        <v>0.2</v>
      </c>
      <c r="CF356">
        <v>2</v>
      </c>
      <c r="CG356">
        <v>1.1000000000000001</v>
      </c>
      <c r="CH356">
        <v>0.1</v>
      </c>
      <c r="CI356">
        <v>2</v>
      </c>
      <c r="CJ356">
        <v>1.05</v>
      </c>
    </row>
    <row r="357" spans="1:88" x14ac:dyDescent="0.25">
      <c r="A357" t="s">
        <v>269</v>
      </c>
      <c r="B357" t="s">
        <v>270</v>
      </c>
      <c r="C357">
        <f>VLOOKUP(B357,lat_long!$A$2:$C$37,2,FALSE)</f>
        <v>37.554104000000002</v>
      </c>
      <c r="D357">
        <f>VLOOKUP(B357,lat_long!$A$2:$C$37,3,FALSE)</f>
        <v>-84.240733000000006</v>
      </c>
      <c r="E357" t="s">
        <v>88</v>
      </c>
      <c r="G357" t="b">
        <v>0</v>
      </c>
      <c r="H357" t="s">
        <v>167</v>
      </c>
      <c r="I357" t="s">
        <v>128</v>
      </c>
      <c r="K357" t="s">
        <v>271</v>
      </c>
      <c r="L357" t="s">
        <v>106</v>
      </c>
      <c r="M357" t="s">
        <v>107</v>
      </c>
      <c r="N357" t="s">
        <v>91</v>
      </c>
      <c r="O357" t="s">
        <v>92</v>
      </c>
      <c r="P357">
        <v>8.1512605039999997</v>
      </c>
      <c r="Q357">
        <v>8.5294117650000008</v>
      </c>
      <c r="U357">
        <v>2.268907563</v>
      </c>
      <c r="X357" t="s">
        <v>109</v>
      </c>
      <c r="AD357">
        <v>500</v>
      </c>
      <c r="AE357">
        <v>0</v>
      </c>
      <c r="AF357" t="s">
        <v>125</v>
      </c>
      <c r="AG357">
        <v>30</v>
      </c>
      <c r="AH357">
        <v>15</v>
      </c>
      <c r="AI357">
        <v>365</v>
      </c>
      <c r="AN357">
        <v>3.9731999999999998</v>
      </c>
      <c r="AO357">
        <v>1.54</v>
      </c>
      <c r="AP357">
        <v>1</v>
      </c>
      <c r="AQ357">
        <v>24</v>
      </c>
      <c r="AR357">
        <v>47</v>
      </c>
      <c r="AS357">
        <v>29</v>
      </c>
      <c r="AT357">
        <v>6.4</v>
      </c>
      <c r="AU357">
        <v>0.86</v>
      </c>
      <c r="AV357">
        <v>37.554104000000002</v>
      </c>
      <c r="AW357">
        <v>-84.240733000000006</v>
      </c>
      <c r="AX357" t="s">
        <v>111</v>
      </c>
      <c r="AY357" t="s">
        <v>128</v>
      </c>
      <c r="AZ357" t="b">
        <v>0</v>
      </c>
      <c r="BA357">
        <v>14</v>
      </c>
      <c r="BF357">
        <v>12.69999981</v>
      </c>
      <c r="BG357">
        <v>1217</v>
      </c>
      <c r="BK357">
        <v>12.69999981</v>
      </c>
      <c r="BL357">
        <v>1217</v>
      </c>
      <c r="BM357" t="s">
        <v>128</v>
      </c>
      <c r="BN357">
        <v>12.69999981</v>
      </c>
      <c r="BO357">
        <v>121.7</v>
      </c>
      <c r="BP357">
        <v>14</v>
      </c>
      <c r="BQ357">
        <v>8291</v>
      </c>
      <c r="BR357">
        <v>1.4596067399999999</v>
      </c>
      <c r="BS357" t="s">
        <v>97</v>
      </c>
      <c r="CB357" t="s">
        <v>100</v>
      </c>
      <c r="CC357" t="s">
        <v>161</v>
      </c>
      <c r="CD357" t="s">
        <v>161</v>
      </c>
      <c r="CE357">
        <v>0.2</v>
      </c>
      <c r="CF357">
        <v>2</v>
      </c>
      <c r="CG357">
        <v>1.1000000000000001</v>
      </c>
      <c r="CH357">
        <v>0.1</v>
      </c>
      <c r="CI357">
        <v>2</v>
      </c>
      <c r="CJ357">
        <v>1.05</v>
      </c>
    </row>
    <row r="358" spans="1:88" x14ac:dyDescent="0.25">
      <c r="A358" t="s">
        <v>269</v>
      </c>
      <c r="B358" t="s">
        <v>270</v>
      </c>
      <c r="C358">
        <f>VLOOKUP(B358,lat_long!$A$2:$C$37,2,FALSE)</f>
        <v>37.554104000000002</v>
      </c>
      <c r="D358">
        <f>VLOOKUP(B358,lat_long!$A$2:$C$37,3,FALSE)</f>
        <v>-84.240733000000006</v>
      </c>
      <c r="E358" t="s">
        <v>88</v>
      </c>
      <c r="G358" t="b">
        <v>0</v>
      </c>
      <c r="H358" t="s">
        <v>167</v>
      </c>
      <c r="I358" t="s">
        <v>128</v>
      </c>
      <c r="K358" t="s">
        <v>271</v>
      </c>
      <c r="L358" t="s">
        <v>169</v>
      </c>
      <c r="M358" t="s">
        <v>170</v>
      </c>
      <c r="N358" t="s">
        <v>91</v>
      </c>
      <c r="O358" t="s">
        <v>92</v>
      </c>
      <c r="P358">
        <v>4.7478991600000002</v>
      </c>
      <c r="Q358">
        <v>8.4033613450000004</v>
      </c>
      <c r="T358">
        <v>1.2605042019999999</v>
      </c>
      <c r="X358" t="s">
        <v>109</v>
      </c>
      <c r="AD358">
        <v>500</v>
      </c>
      <c r="AE358">
        <v>0</v>
      </c>
      <c r="AF358" t="s">
        <v>125</v>
      </c>
      <c r="AG358">
        <v>30</v>
      </c>
      <c r="AH358">
        <v>15</v>
      </c>
      <c r="AI358">
        <v>487</v>
      </c>
      <c r="AN358">
        <v>3.9731999999999998</v>
      </c>
      <c r="AO358">
        <v>1.54</v>
      </c>
      <c r="AP358">
        <v>1</v>
      </c>
      <c r="AQ358">
        <v>24</v>
      </c>
      <c r="AR358">
        <v>47</v>
      </c>
      <c r="AS358">
        <v>29</v>
      </c>
      <c r="AT358">
        <v>6.4</v>
      </c>
      <c r="AU358">
        <v>0.86</v>
      </c>
      <c r="AV358">
        <v>37.554104000000002</v>
      </c>
      <c r="AW358">
        <v>-84.240733000000006</v>
      </c>
      <c r="AX358" t="s">
        <v>111</v>
      </c>
      <c r="AY358" t="s">
        <v>128</v>
      </c>
      <c r="AZ358" t="b">
        <v>0</v>
      </c>
      <c r="BA358">
        <v>14</v>
      </c>
      <c r="BF358">
        <v>12.69999981</v>
      </c>
      <c r="BG358">
        <v>1217</v>
      </c>
      <c r="BK358">
        <v>12.69999981</v>
      </c>
      <c r="BL358">
        <v>1217</v>
      </c>
      <c r="BM358" t="s">
        <v>128</v>
      </c>
      <c r="BN358">
        <v>12.69999981</v>
      </c>
      <c r="BO358">
        <v>121.7</v>
      </c>
      <c r="BP358">
        <v>14</v>
      </c>
      <c r="BQ358">
        <v>8291</v>
      </c>
      <c r="BR358">
        <v>1.4596067399999999</v>
      </c>
      <c r="BS358" t="s">
        <v>97</v>
      </c>
      <c r="CB358" t="s">
        <v>100</v>
      </c>
      <c r="CC358" t="s">
        <v>161</v>
      </c>
      <c r="CD358" t="s">
        <v>161</v>
      </c>
      <c r="CE358">
        <v>0.2</v>
      </c>
      <c r="CF358">
        <v>2</v>
      </c>
      <c r="CG358">
        <v>1.1000000000000001</v>
      </c>
      <c r="CH358">
        <v>0.1</v>
      </c>
      <c r="CI358">
        <v>2</v>
      </c>
      <c r="CJ358">
        <v>1.05</v>
      </c>
    </row>
    <row r="359" spans="1:88" x14ac:dyDescent="0.25">
      <c r="A359" t="s">
        <v>269</v>
      </c>
      <c r="B359" t="s">
        <v>270</v>
      </c>
      <c r="C359">
        <f>VLOOKUP(B359,lat_long!$A$2:$C$37,2,FALSE)</f>
        <v>37.554104000000002</v>
      </c>
      <c r="D359">
        <f>VLOOKUP(B359,lat_long!$A$2:$C$37,3,FALSE)</f>
        <v>-84.240733000000006</v>
      </c>
      <c r="E359" t="s">
        <v>88</v>
      </c>
      <c r="G359" t="b">
        <v>0</v>
      </c>
      <c r="H359" t="s">
        <v>167</v>
      </c>
      <c r="I359" t="s">
        <v>128</v>
      </c>
      <c r="K359" t="s">
        <v>271</v>
      </c>
      <c r="L359" t="s">
        <v>106</v>
      </c>
      <c r="M359" t="s">
        <v>107</v>
      </c>
      <c r="N359" t="s">
        <v>91</v>
      </c>
      <c r="O359" t="s">
        <v>92</v>
      </c>
      <c r="P359">
        <v>9.1596638660000007</v>
      </c>
      <c r="Q359">
        <v>5.5042016809999996</v>
      </c>
      <c r="T359">
        <v>3.277310924</v>
      </c>
      <c r="U359">
        <v>1.386554622</v>
      </c>
      <c r="X359" t="s">
        <v>109</v>
      </c>
      <c r="AD359">
        <v>500</v>
      </c>
      <c r="AE359">
        <v>0</v>
      </c>
      <c r="AF359" t="s">
        <v>125</v>
      </c>
      <c r="AG359">
        <v>30</v>
      </c>
      <c r="AH359">
        <v>15</v>
      </c>
      <c r="AI359">
        <v>670</v>
      </c>
      <c r="AN359">
        <v>3.9731999999999998</v>
      </c>
      <c r="AO359">
        <v>1.54</v>
      </c>
      <c r="AP359">
        <v>1</v>
      </c>
      <c r="AQ359">
        <v>24</v>
      </c>
      <c r="AR359">
        <v>47</v>
      </c>
      <c r="AS359">
        <v>29</v>
      </c>
      <c r="AT359">
        <v>6.4</v>
      </c>
      <c r="AU359">
        <v>0.86</v>
      </c>
      <c r="AV359">
        <v>37.554104000000002</v>
      </c>
      <c r="AW359">
        <v>-84.240733000000006</v>
      </c>
      <c r="AX359" t="s">
        <v>111</v>
      </c>
      <c r="AY359" t="s">
        <v>128</v>
      </c>
      <c r="AZ359" t="b">
        <v>0</v>
      </c>
      <c r="BA359">
        <v>14</v>
      </c>
      <c r="BF359">
        <v>12.69999981</v>
      </c>
      <c r="BG359">
        <v>1217</v>
      </c>
      <c r="BK359">
        <v>12.69999981</v>
      </c>
      <c r="BL359">
        <v>1217</v>
      </c>
      <c r="BM359" t="s">
        <v>128</v>
      </c>
      <c r="BN359">
        <v>12.69999981</v>
      </c>
      <c r="BO359">
        <v>121.7</v>
      </c>
      <c r="BP359">
        <v>14</v>
      </c>
      <c r="BQ359">
        <v>8291</v>
      </c>
      <c r="BR359">
        <v>1.4596067399999999</v>
      </c>
      <c r="BS359" t="s">
        <v>97</v>
      </c>
      <c r="CB359" t="s">
        <v>100</v>
      </c>
      <c r="CC359" t="s">
        <v>161</v>
      </c>
      <c r="CD359" t="s">
        <v>161</v>
      </c>
      <c r="CE359">
        <v>0.2</v>
      </c>
      <c r="CF359">
        <v>2</v>
      </c>
      <c r="CG359">
        <v>1.1000000000000001</v>
      </c>
      <c r="CH359">
        <v>0.1</v>
      </c>
      <c r="CI359">
        <v>2</v>
      </c>
      <c r="CJ359">
        <v>1.05</v>
      </c>
    </row>
    <row r="360" spans="1:88" x14ac:dyDescent="0.25">
      <c r="A360" t="s">
        <v>269</v>
      </c>
      <c r="B360" t="s">
        <v>270</v>
      </c>
      <c r="C360">
        <f>VLOOKUP(B360,lat_long!$A$2:$C$37,2,FALSE)</f>
        <v>37.554104000000002</v>
      </c>
      <c r="D360">
        <f>VLOOKUP(B360,lat_long!$A$2:$C$37,3,FALSE)</f>
        <v>-84.240733000000006</v>
      </c>
      <c r="E360" t="s">
        <v>88</v>
      </c>
      <c r="G360" t="b">
        <v>0</v>
      </c>
      <c r="H360" t="s">
        <v>167</v>
      </c>
      <c r="I360" t="s">
        <v>128</v>
      </c>
      <c r="K360" t="s">
        <v>271</v>
      </c>
      <c r="L360" t="s">
        <v>176</v>
      </c>
      <c r="M360" t="s">
        <v>170</v>
      </c>
      <c r="N360" t="s">
        <v>91</v>
      </c>
      <c r="O360" t="s">
        <v>92</v>
      </c>
      <c r="P360">
        <v>16.21848739</v>
      </c>
      <c r="Q360">
        <v>14.95798319</v>
      </c>
      <c r="T360">
        <v>3.7815126050000001</v>
      </c>
      <c r="U360">
        <v>2.3949579829999998</v>
      </c>
      <c r="X360" t="s">
        <v>109</v>
      </c>
      <c r="AD360">
        <v>500</v>
      </c>
      <c r="AE360">
        <v>0</v>
      </c>
      <c r="AF360" t="s">
        <v>125</v>
      </c>
      <c r="AG360">
        <v>30</v>
      </c>
      <c r="AH360">
        <v>15</v>
      </c>
      <c r="AI360">
        <v>821</v>
      </c>
      <c r="AN360">
        <v>3.9731999999999998</v>
      </c>
      <c r="AO360">
        <v>1.54</v>
      </c>
      <c r="AP360">
        <v>1</v>
      </c>
      <c r="AQ360">
        <v>24</v>
      </c>
      <c r="AR360">
        <v>47</v>
      </c>
      <c r="AS360">
        <v>29</v>
      </c>
      <c r="AT360">
        <v>6.4</v>
      </c>
      <c r="AU360">
        <v>0.86</v>
      </c>
      <c r="AV360">
        <v>37.554104000000002</v>
      </c>
      <c r="AW360">
        <v>-84.240733000000006</v>
      </c>
      <c r="AX360" t="s">
        <v>111</v>
      </c>
      <c r="AY360" t="s">
        <v>128</v>
      </c>
      <c r="AZ360" t="b">
        <v>0</v>
      </c>
      <c r="BA360">
        <v>14</v>
      </c>
      <c r="BF360">
        <v>12.69999981</v>
      </c>
      <c r="BG360">
        <v>1217</v>
      </c>
      <c r="BK360">
        <v>12.69999981</v>
      </c>
      <c r="BL360">
        <v>1217</v>
      </c>
      <c r="BM360" t="s">
        <v>128</v>
      </c>
      <c r="BN360">
        <v>12.69999981</v>
      </c>
      <c r="BO360">
        <v>121.7</v>
      </c>
      <c r="BP360">
        <v>14</v>
      </c>
      <c r="BQ360">
        <v>8291</v>
      </c>
      <c r="BR360">
        <v>1.4596067399999999</v>
      </c>
      <c r="BS360" t="s">
        <v>97</v>
      </c>
      <c r="CB360" t="s">
        <v>100</v>
      </c>
      <c r="CC360" t="s">
        <v>161</v>
      </c>
      <c r="CD360" t="s">
        <v>161</v>
      </c>
      <c r="CE360">
        <v>0.2</v>
      </c>
      <c r="CF360">
        <v>2</v>
      </c>
      <c r="CG360">
        <v>1.1000000000000001</v>
      </c>
      <c r="CH360">
        <v>0.1</v>
      </c>
      <c r="CI360">
        <v>2</v>
      </c>
      <c r="CJ360">
        <v>1.05</v>
      </c>
    </row>
    <row r="361" spans="1:88" x14ac:dyDescent="0.25">
      <c r="A361" t="s">
        <v>269</v>
      </c>
      <c r="B361" t="s">
        <v>270</v>
      </c>
      <c r="C361">
        <f>VLOOKUP(B361,lat_long!$A$2:$C$37,2,FALSE)</f>
        <v>37.554104000000002</v>
      </c>
      <c r="D361">
        <f>VLOOKUP(B361,lat_long!$A$2:$C$37,3,FALSE)</f>
        <v>-84.240733000000006</v>
      </c>
      <c r="E361" t="s">
        <v>88</v>
      </c>
      <c r="G361" t="b">
        <v>0</v>
      </c>
      <c r="H361" t="s">
        <v>167</v>
      </c>
      <c r="I361" t="s">
        <v>128</v>
      </c>
      <c r="K361" t="s">
        <v>271</v>
      </c>
      <c r="L361" t="s">
        <v>106</v>
      </c>
      <c r="M361" t="s">
        <v>107</v>
      </c>
      <c r="N361" t="s">
        <v>91</v>
      </c>
      <c r="O361" t="s">
        <v>92</v>
      </c>
      <c r="P361">
        <v>15.336134449999999</v>
      </c>
      <c r="Q361">
        <v>18.1092437</v>
      </c>
      <c r="T361">
        <v>3.6554621850000002</v>
      </c>
      <c r="U361">
        <v>4.4117647059999996</v>
      </c>
      <c r="X361" t="s">
        <v>109</v>
      </c>
      <c r="AA361" t="b">
        <v>1</v>
      </c>
      <c r="AB361" t="s">
        <v>127</v>
      </c>
      <c r="AD361">
        <v>500</v>
      </c>
      <c r="AE361">
        <v>0</v>
      </c>
      <c r="AF361" t="s">
        <v>125</v>
      </c>
      <c r="AG361">
        <v>30</v>
      </c>
      <c r="AH361">
        <v>15</v>
      </c>
      <c r="AI361">
        <v>1050</v>
      </c>
      <c r="AN361">
        <v>3.9731999999999998</v>
      </c>
      <c r="AO361">
        <v>1.54</v>
      </c>
      <c r="AP361">
        <v>1</v>
      </c>
      <c r="AQ361">
        <v>24</v>
      </c>
      <c r="AR361">
        <v>47</v>
      </c>
      <c r="AS361">
        <v>29</v>
      </c>
      <c r="AT361">
        <v>6.4</v>
      </c>
      <c r="AU361">
        <v>0.86</v>
      </c>
      <c r="AV361">
        <v>37.554104000000002</v>
      </c>
      <c r="AW361">
        <v>-84.240733000000006</v>
      </c>
      <c r="AX361" t="s">
        <v>111</v>
      </c>
      <c r="AY361" t="s">
        <v>128</v>
      </c>
      <c r="AZ361" t="b">
        <v>0</v>
      </c>
      <c r="BA361">
        <v>14</v>
      </c>
      <c r="BF361">
        <v>12.69999981</v>
      </c>
      <c r="BG361">
        <v>1217</v>
      </c>
      <c r="BK361">
        <v>12.69999981</v>
      </c>
      <c r="BL361">
        <v>1217</v>
      </c>
      <c r="BM361" t="s">
        <v>128</v>
      </c>
      <c r="BN361">
        <v>12.69999981</v>
      </c>
      <c r="BO361">
        <v>121.7</v>
      </c>
      <c r="BP361">
        <v>14</v>
      </c>
      <c r="BQ361">
        <v>8291</v>
      </c>
      <c r="BR361">
        <v>1.4596067399999999</v>
      </c>
      <c r="BS361" t="s">
        <v>97</v>
      </c>
      <c r="CB361" t="s">
        <v>100</v>
      </c>
      <c r="CC361" t="s">
        <v>161</v>
      </c>
      <c r="CD361" t="s">
        <v>161</v>
      </c>
      <c r="CE361">
        <v>0.2</v>
      </c>
      <c r="CF361">
        <v>2</v>
      </c>
      <c r="CG361">
        <v>1.1000000000000001</v>
      </c>
      <c r="CH361">
        <v>0.1</v>
      </c>
      <c r="CI361">
        <v>2</v>
      </c>
      <c r="CJ361">
        <v>1.05</v>
      </c>
    </row>
    <row r="362" spans="1:88" x14ac:dyDescent="0.25">
      <c r="A362" t="s">
        <v>274</v>
      </c>
      <c r="B362" t="s">
        <v>282</v>
      </c>
      <c r="C362">
        <v>50.516666666666666</v>
      </c>
      <c r="D362">
        <v>17.014032407407406</v>
      </c>
      <c r="E362" t="s">
        <v>88</v>
      </c>
      <c r="G362" t="b">
        <v>0</v>
      </c>
      <c r="H362" t="s">
        <v>118</v>
      </c>
      <c r="I362" t="s">
        <v>161</v>
      </c>
      <c r="K362" t="s">
        <v>161</v>
      </c>
      <c r="L362" t="s">
        <v>161</v>
      </c>
      <c r="M362" t="s">
        <v>161</v>
      </c>
      <c r="N362" t="s">
        <v>91</v>
      </c>
      <c r="O362" t="s">
        <v>92</v>
      </c>
      <c r="P362">
        <v>24.5</v>
      </c>
      <c r="Q362">
        <v>25.2</v>
      </c>
      <c r="T362">
        <v>14.4</v>
      </c>
      <c r="U362">
        <v>14.1</v>
      </c>
      <c r="X362" t="s">
        <v>93</v>
      </c>
      <c r="Y362">
        <v>4</v>
      </c>
      <c r="Z362">
        <v>4</v>
      </c>
      <c r="AA362" t="b">
        <v>1</v>
      </c>
      <c r="AB362" t="s">
        <v>127</v>
      </c>
      <c r="AD362">
        <v>625</v>
      </c>
      <c r="AE362">
        <v>0</v>
      </c>
      <c r="AF362" t="s">
        <v>125</v>
      </c>
      <c r="AG362">
        <v>100</v>
      </c>
      <c r="AH362">
        <v>75.342465753424662</v>
      </c>
      <c r="AI362">
        <v>365</v>
      </c>
      <c r="AX362" t="s">
        <v>111</v>
      </c>
      <c r="AY362" t="s">
        <v>96</v>
      </c>
      <c r="AZ362" t="b">
        <v>0</v>
      </c>
      <c r="BA362">
        <v>4.375</v>
      </c>
      <c r="BM362" t="s">
        <v>128</v>
      </c>
      <c r="CB362" t="s">
        <v>100</v>
      </c>
      <c r="CC362" t="s">
        <v>118</v>
      </c>
      <c r="CD362" t="s">
        <v>119</v>
      </c>
      <c r="CE362">
        <v>0.2</v>
      </c>
      <c r="CF362">
        <v>1.8</v>
      </c>
      <c r="CG362">
        <v>1</v>
      </c>
      <c r="CH362">
        <v>9.7692065999999994E-2</v>
      </c>
      <c r="CI362">
        <v>2.1339668270000001</v>
      </c>
      <c r="CJ362">
        <v>1.115829446</v>
      </c>
    </row>
    <row r="363" spans="1:88" x14ac:dyDescent="0.25">
      <c r="A363" t="s">
        <v>274</v>
      </c>
      <c r="B363" t="s">
        <v>282</v>
      </c>
      <c r="C363">
        <v>50.516666666666666</v>
      </c>
      <c r="D363">
        <v>17.014032407407406</v>
      </c>
      <c r="E363" t="s">
        <v>88</v>
      </c>
      <c r="G363" t="b">
        <v>0</v>
      </c>
      <c r="H363" t="s">
        <v>118</v>
      </c>
      <c r="I363" t="s">
        <v>161</v>
      </c>
      <c r="K363" t="s">
        <v>161</v>
      </c>
      <c r="L363" t="s">
        <v>161</v>
      </c>
      <c r="M363" t="s">
        <v>161</v>
      </c>
      <c r="N363" t="s">
        <v>91</v>
      </c>
      <c r="O363" t="s">
        <v>92</v>
      </c>
      <c r="P363">
        <v>3.3</v>
      </c>
      <c r="Q363">
        <v>10.6</v>
      </c>
      <c r="T363">
        <v>2.9</v>
      </c>
      <c r="U363">
        <v>5.5</v>
      </c>
      <c r="X363" t="s">
        <v>93</v>
      </c>
      <c r="Y363">
        <v>4</v>
      </c>
      <c r="Z363">
        <v>4</v>
      </c>
      <c r="AA363" t="b">
        <v>0</v>
      </c>
      <c r="AB363" t="s">
        <v>110</v>
      </c>
      <c r="AD363">
        <v>625</v>
      </c>
      <c r="AE363">
        <v>0</v>
      </c>
      <c r="AF363" t="s">
        <v>125</v>
      </c>
      <c r="AG363">
        <v>100</v>
      </c>
      <c r="AH363">
        <v>75.342465753424662</v>
      </c>
      <c r="AI363">
        <v>365</v>
      </c>
      <c r="AX363" t="s">
        <v>111</v>
      </c>
      <c r="AY363" t="s">
        <v>96</v>
      </c>
      <c r="AZ363" t="b">
        <v>0</v>
      </c>
      <c r="BA363">
        <v>4.375</v>
      </c>
      <c r="BM363" t="s">
        <v>128</v>
      </c>
      <c r="CB363" t="s">
        <v>100</v>
      </c>
      <c r="CC363" t="s">
        <v>118</v>
      </c>
      <c r="CD363" t="s">
        <v>119</v>
      </c>
      <c r="CE363">
        <v>0.2</v>
      </c>
      <c r="CF363">
        <v>1.8</v>
      </c>
      <c r="CG363">
        <v>1</v>
      </c>
      <c r="CH363">
        <v>9.7692065999999994E-2</v>
      </c>
      <c r="CI363">
        <v>2.1339668270000001</v>
      </c>
      <c r="CJ363">
        <v>1.115829446</v>
      </c>
    </row>
    <row r="364" spans="1:88" x14ac:dyDescent="0.25">
      <c r="A364" t="s">
        <v>274</v>
      </c>
      <c r="B364" t="s">
        <v>282</v>
      </c>
      <c r="C364">
        <v>50.516666666666666</v>
      </c>
      <c r="D364">
        <v>17.014032407407406</v>
      </c>
      <c r="E364" t="s">
        <v>88</v>
      </c>
      <c r="G364" t="b">
        <v>0</v>
      </c>
      <c r="H364" t="s">
        <v>118</v>
      </c>
      <c r="I364" t="s">
        <v>161</v>
      </c>
      <c r="K364" t="s">
        <v>161</v>
      </c>
      <c r="L364" t="s">
        <v>161</v>
      </c>
      <c r="M364" t="s">
        <v>161</v>
      </c>
      <c r="N364" t="s">
        <v>91</v>
      </c>
      <c r="O364" t="s">
        <v>92</v>
      </c>
      <c r="P364">
        <v>4</v>
      </c>
      <c r="Q364">
        <v>12</v>
      </c>
      <c r="T364">
        <v>2.8</v>
      </c>
      <c r="U364">
        <v>3.6</v>
      </c>
      <c r="X364" t="s">
        <v>93</v>
      </c>
      <c r="Y364">
        <v>4</v>
      </c>
      <c r="Z364">
        <v>4</v>
      </c>
      <c r="AA364" t="b">
        <v>1</v>
      </c>
      <c r="AB364" t="s">
        <v>127</v>
      </c>
      <c r="AD364">
        <v>625</v>
      </c>
      <c r="AE364">
        <v>0</v>
      </c>
      <c r="AF364" t="s">
        <v>125</v>
      </c>
      <c r="AG364">
        <v>100</v>
      </c>
      <c r="AH364">
        <v>75.342465753424662</v>
      </c>
      <c r="AI364">
        <v>365</v>
      </c>
      <c r="AX364" t="s">
        <v>111</v>
      </c>
      <c r="AY364" t="s">
        <v>207</v>
      </c>
      <c r="AZ364" t="b">
        <v>0</v>
      </c>
      <c r="BA364">
        <v>4.375</v>
      </c>
      <c r="BM364" t="s">
        <v>128</v>
      </c>
      <c r="CB364" t="s">
        <v>100</v>
      </c>
      <c r="CC364" t="s">
        <v>118</v>
      </c>
      <c r="CD364" t="s">
        <v>119</v>
      </c>
      <c r="CE364">
        <v>0.2</v>
      </c>
      <c r="CF364">
        <v>1.8</v>
      </c>
      <c r="CG364">
        <v>1</v>
      </c>
      <c r="CH364">
        <v>9.7692065999999994E-2</v>
      </c>
      <c r="CI364">
        <v>2.1339668270000001</v>
      </c>
      <c r="CJ364">
        <v>1.115829446</v>
      </c>
    </row>
    <row r="365" spans="1:88" x14ac:dyDescent="0.25">
      <c r="A365" t="s">
        <v>274</v>
      </c>
      <c r="B365" t="s">
        <v>282</v>
      </c>
      <c r="C365">
        <v>50.516666666666666</v>
      </c>
      <c r="D365">
        <v>17.014032407407406</v>
      </c>
      <c r="E365" t="s">
        <v>88</v>
      </c>
      <c r="G365" t="b">
        <v>0</v>
      </c>
      <c r="H365" t="s">
        <v>118</v>
      </c>
      <c r="I365" t="s">
        <v>161</v>
      </c>
      <c r="K365" t="s">
        <v>161</v>
      </c>
      <c r="L365" t="s">
        <v>161</v>
      </c>
      <c r="M365" t="s">
        <v>161</v>
      </c>
      <c r="N365" t="s">
        <v>91</v>
      </c>
      <c r="O365" t="s">
        <v>92</v>
      </c>
      <c r="P365">
        <v>3.5</v>
      </c>
      <c r="Q365">
        <v>31</v>
      </c>
      <c r="T365">
        <v>2.2999999999999998</v>
      </c>
      <c r="U365">
        <v>9.1999999999999993</v>
      </c>
      <c r="X365" t="s">
        <v>93</v>
      </c>
      <c r="Y365">
        <v>4</v>
      </c>
      <c r="Z365">
        <v>4</v>
      </c>
      <c r="AA365" t="b">
        <v>0</v>
      </c>
      <c r="AB365" t="s">
        <v>110</v>
      </c>
      <c r="AD365">
        <v>625</v>
      </c>
      <c r="AE365">
        <v>0</v>
      </c>
      <c r="AF365" t="s">
        <v>125</v>
      </c>
      <c r="AG365">
        <v>100</v>
      </c>
      <c r="AH365">
        <v>75.342465753424662</v>
      </c>
      <c r="AI365">
        <v>365</v>
      </c>
      <c r="AX365" t="s">
        <v>111</v>
      </c>
      <c r="AY365" t="s">
        <v>207</v>
      </c>
      <c r="AZ365" t="b">
        <v>0</v>
      </c>
      <c r="BA365">
        <v>4.375</v>
      </c>
      <c r="BM365" t="s">
        <v>128</v>
      </c>
      <c r="CB365" t="s">
        <v>100</v>
      </c>
      <c r="CC365" t="s">
        <v>118</v>
      </c>
      <c r="CD365" t="s">
        <v>119</v>
      </c>
      <c r="CE365">
        <v>0.2</v>
      </c>
      <c r="CF365">
        <v>1.8</v>
      </c>
      <c r="CG365">
        <v>1</v>
      </c>
      <c r="CH365">
        <v>9.7692065999999994E-2</v>
      </c>
      <c r="CI365">
        <v>2.1339668270000001</v>
      </c>
      <c r="CJ365">
        <v>1.115829446</v>
      </c>
    </row>
    <row r="366" spans="1:88" x14ac:dyDescent="0.25">
      <c r="A366" t="s">
        <v>274</v>
      </c>
      <c r="B366" t="s">
        <v>282</v>
      </c>
      <c r="C366">
        <v>50.516666666666666</v>
      </c>
      <c r="D366">
        <v>17.014032407407406</v>
      </c>
      <c r="E366" t="s">
        <v>136</v>
      </c>
      <c r="F366" t="s">
        <v>221</v>
      </c>
      <c r="G366" t="b">
        <v>0</v>
      </c>
      <c r="H366" t="s">
        <v>118</v>
      </c>
      <c r="I366" t="s">
        <v>161</v>
      </c>
      <c r="K366" t="s">
        <v>161</v>
      </c>
      <c r="L366" t="s">
        <v>161</v>
      </c>
      <c r="M366" t="s">
        <v>161</v>
      </c>
      <c r="N366" t="s">
        <v>91</v>
      </c>
      <c r="O366" t="s">
        <v>92</v>
      </c>
      <c r="P366">
        <v>5</v>
      </c>
      <c r="Q366">
        <v>8</v>
      </c>
      <c r="Y366">
        <v>4</v>
      </c>
      <c r="Z366">
        <v>4</v>
      </c>
      <c r="AA366" t="b">
        <v>0</v>
      </c>
      <c r="AB366" t="s">
        <v>110</v>
      </c>
      <c r="AD366">
        <v>625</v>
      </c>
      <c r="AE366">
        <v>0</v>
      </c>
      <c r="AF366" t="s">
        <v>125</v>
      </c>
      <c r="AG366">
        <v>100</v>
      </c>
      <c r="AH366">
        <v>75.342465753424662</v>
      </c>
      <c r="AI366">
        <v>365</v>
      </c>
      <c r="AX366" t="s">
        <v>111</v>
      </c>
      <c r="AY366" t="s">
        <v>96</v>
      </c>
      <c r="AZ366" t="b">
        <v>0</v>
      </c>
      <c r="BA366">
        <v>4.375</v>
      </c>
      <c r="BM366" t="s">
        <v>128</v>
      </c>
      <c r="CB366" t="s">
        <v>100</v>
      </c>
      <c r="CC366" t="s">
        <v>118</v>
      </c>
      <c r="CD366" t="s">
        <v>119</v>
      </c>
      <c r="CE366">
        <v>0.2</v>
      </c>
      <c r="CF366">
        <v>1.8</v>
      </c>
      <c r="CG366">
        <v>1</v>
      </c>
      <c r="CH366">
        <v>9.7692065999999994E-2</v>
      </c>
      <c r="CI366">
        <v>2.1339668270000001</v>
      </c>
      <c r="CJ366">
        <v>1.115829446</v>
      </c>
    </row>
    <row r="367" spans="1:88" x14ac:dyDescent="0.25">
      <c r="A367" t="s">
        <v>274</v>
      </c>
      <c r="B367" t="s">
        <v>282</v>
      </c>
      <c r="C367">
        <v>50.516666666666666</v>
      </c>
      <c r="D367">
        <v>17.014032407407406</v>
      </c>
      <c r="E367" t="s">
        <v>136</v>
      </c>
      <c r="F367" t="s">
        <v>221</v>
      </c>
      <c r="G367" t="b">
        <v>0</v>
      </c>
      <c r="H367" t="s">
        <v>118</v>
      </c>
      <c r="I367" t="s">
        <v>161</v>
      </c>
      <c r="K367" t="s">
        <v>161</v>
      </c>
      <c r="L367" t="s">
        <v>161</v>
      </c>
      <c r="M367" t="s">
        <v>161</v>
      </c>
      <c r="N367" t="s">
        <v>91</v>
      </c>
      <c r="O367" t="s">
        <v>92</v>
      </c>
      <c r="P367">
        <v>5</v>
      </c>
      <c r="Q367">
        <v>8</v>
      </c>
      <c r="Y367">
        <v>4</v>
      </c>
      <c r="Z367">
        <v>4</v>
      </c>
      <c r="AA367" t="b">
        <v>0</v>
      </c>
      <c r="AB367" t="s">
        <v>110</v>
      </c>
      <c r="AD367">
        <v>625</v>
      </c>
      <c r="AE367">
        <v>0</v>
      </c>
      <c r="AF367" t="s">
        <v>125</v>
      </c>
      <c r="AG367">
        <v>100</v>
      </c>
      <c r="AH367">
        <v>75.342465753424662</v>
      </c>
      <c r="AI367">
        <v>365</v>
      </c>
      <c r="AX367" t="s">
        <v>111</v>
      </c>
      <c r="AY367" t="s">
        <v>207</v>
      </c>
      <c r="AZ367" t="b">
        <v>0</v>
      </c>
      <c r="BA367">
        <v>4.375</v>
      </c>
      <c r="BM367" t="s">
        <v>128</v>
      </c>
      <c r="CB367" t="s">
        <v>100</v>
      </c>
      <c r="CC367" t="s">
        <v>118</v>
      </c>
      <c r="CD367" t="s">
        <v>119</v>
      </c>
      <c r="CE367">
        <v>0.2</v>
      </c>
      <c r="CF367">
        <v>1.8</v>
      </c>
      <c r="CG367">
        <v>1</v>
      </c>
      <c r="CH367">
        <v>9.7692065999999994E-2</v>
      </c>
      <c r="CI367">
        <v>2.1339668270000001</v>
      </c>
      <c r="CJ367">
        <v>1.115829446</v>
      </c>
    </row>
    <row r="368" spans="1:88" x14ac:dyDescent="0.25">
      <c r="A368" t="s">
        <v>275</v>
      </c>
      <c r="B368" t="s">
        <v>305</v>
      </c>
      <c r="C368">
        <v>35.31</v>
      </c>
      <c r="D368">
        <v>-106.395</v>
      </c>
      <c r="E368" t="s">
        <v>136</v>
      </c>
      <c r="F368" t="s">
        <v>221</v>
      </c>
      <c r="G368" t="b">
        <v>0</v>
      </c>
      <c r="H368" t="s">
        <v>272</v>
      </c>
      <c r="I368" t="s">
        <v>161</v>
      </c>
      <c r="K368" t="s">
        <v>306</v>
      </c>
      <c r="L368" t="s">
        <v>161</v>
      </c>
      <c r="M368" t="s">
        <v>161</v>
      </c>
      <c r="N368" t="s">
        <v>91</v>
      </c>
      <c r="O368" t="s">
        <v>307</v>
      </c>
      <c r="P368">
        <v>37.9</v>
      </c>
      <c r="Q368">
        <v>38.299999999999997</v>
      </c>
      <c r="T368">
        <v>1.4</v>
      </c>
      <c r="U368">
        <v>1.2</v>
      </c>
      <c r="X368" t="s">
        <v>109</v>
      </c>
      <c r="Y368">
        <v>96</v>
      </c>
      <c r="Z368">
        <v>96</v>
      </c>
      <c r="AA368" t="b">
        <v>0</v>
      </c>
      <c r="AB368" t="s">
        <v>110</v>
      </c>
      <c r="AC368">
        <v>0.78210000000000002</v>
      </c>
      <c r="AD368">
        <v>4.908738521234052</v>
      </c>
      <c r="AE368">
        <v>0</v>
      </c>
      <c r="AF368" t="s">
        <v>125</v>
      </c>
      <c r="AG368">
        <v>34</v>
      </c>
      <c r="AH368">
        <v>34</v>
      </c>
      <c r="AI368">
        <v>1300</v>
      </c>
      <c r="AJ368">
        <v>570</v>
      </c>
      <c r="AX368" t="s">
        <v>111</v>
      </c>
      <c r="AY368" t="s">
        <v>96</v>
      </c>
      <c r="AZ368" t="b">
        <v>0</v>
      </c>
      <c r="BA368" t="s">
        <v>161</v>
      </c>
      <c r="BM368" t="s">
        <v>128</v>
      </c>
    </row>
    <row r="369" spans="1:80" x14ac:dyDescent="0.25">
      <c r="A369" t="s">
        <v>275</v>
      </c>
      <c r="B369" t="s">
        <v>305</v>
      </c>
      <c r="C369">
        <v>35.31</v>
      </c>
      <c r="D369">
        <v>-106.395</v>
      </c>
      <c r="E369" t="s">
        <v>136</v>
      </c>
      <c r="F369" t="s">
        <v>221</v>
      </c>
      <c r="G369" t="b">
        <v>0</v>
      </c>
      <c r="H369" t="s">
        <v>272</v>
      </c>
      <c r="I369" t="s">
        <v>161</v>
      </c>
      <c r="K369" t="s">
        <v>306</v>
      </c>
      <c r="L369" t="s">
        <v>161</v>
      </c>
      <c r="M369" t="s">
        <v>161</v>
      </c>
      <c r="N369" t="s">
        <v>91</v>
      </c>
      <c r="O369" t="s">
        <v>307</v>
      </c>
      <c r="P369">
        <v>39.4</v>
      </c>
      <c r="Q369">
        <v>38.9</v>
      </c>
      <c r="T369">
        <v>2.2000000000000002</v>
      </c>
      <c r="U369">
        <v>2.2000000000000002</v>
      </c>
      <c r="X369" t="s">
        <v>109</v>
      </c>
      <c r="Y369">
        <v>96</v>
      </c>
      <c r="Z369">
        <v>96</v>
      </c>
      <c r="AA369" t="b">
        <v>1</v>
      </c>
      <c r="AB369" t="s">
        <v>127</v>
      </c>
      <c r="AC369">
        <v>1.8200000000000001E-2</v>
      </c>
      <c r="AD369">
        <v>4.908738521234052</v>
      </c>
      <c r="AE369">
        <v>0</v>
      </c>
      <c r="AF369" t="s">
        <v>125</v>
      </c>
      <c r="AG369">
        <v>34</v>
      </c>
      <c r="AH369">
        <v>34</v>
      </c>
      <c r="AI369">
        <v>1300</v>
      </c>
      <c r="AJ369">
        <v>570</v>
      </c>
      <c r="AX369" t="s">
        <v>111</v>
      </c>
      <c r="AY369" t="s">
        <v>96</v>
      </c>
      <c r="AZ369" t="b">
        <v>0</v>
      </c>
      <c r="BA369" t="s">
        <v>161</v>
      </c>
      <c r="BM369" t="s">
        <v>128</v>
      </c>
    </row>
    <row r="370" spans="1:80" x14ac:dyDescent="0.25">
      <c r="A370" t="s">
        <v>275</v>
      </c>
      <c r="B370" t="s">
        <v>305</v>
      </c>
      <c r="C370">
        <v>35.31</v>
      </c>
      <c r="D370">
        <v>-106.395</v>
      </c>
      <c r="E370" t="s">
        <v>136</v>
      </c>
      <c r="F370" t="s">
        <v>221</v>
      </c>
      <c r="G370" t="b">
        <v>0</v>
      </c>
      <c r="H370" t="s">
        <v>272</v>
      </c>
      <c r="I370" t="s">
        <v>161</v>
      </c>
      <c r="K370" t="s">
        <v>306</v>
      </c>
      <c r="L370" t="s">
        <v>161</v>
      </c>
      <c r="M370" t="s">
        <v>161</v>
      </c>
      <c r="N370" t="s">
        <v>91</v>
      </c>
      <c r="O370" t="s">
        <v>307</v>
      </c>
      <c r="P370">
        <v>44.1</v>
      </c>
      <c r="Q370">
        <v>41.7</v>
      </c>
      <c r="T370">
        <v>1.9</v>
      </c>
      <c r="U370">
        <v>2</v>
      </c>
      <c r="X370" t="s">
        <v>109</v>
      </c>
      <c r="Y370">
        <v>96</v>
      </c>
      <c r="Z370">
        <v>96</v>
      </c>
      <c r="AA370" t="b">
        <v>0</v>
      </c>
      <c r="AB370" t="s">
        <v>110</v>
      </c>
      <c r="AC370">
        <v>0.14899999999999999</v>
      </c>
      <c r="AD370">
        <v>4.908738521234052</v>
      </c>
      <c r="AE370">
        <v>0</v>
      </c>
      <c r="AF370" t="s">
        <v>125</v>
      </c>
      <c r="AG370">
        <v>34</v>
      </c>
      <c r="AH370">
        <v>34</v>
      </c>
      <c r="AI370">
        <v>1300</v>
      </c>
      <c r="AJ370">
        <v>570</v>
      </c>
      <c r="AX370" t="s">
        <v>111</v>
      </c>
      <c r="AY370" t="s">
        <v>96</v>
      </c>
      <c r="AZ370" t="b">
        <v>0</v>
      </c>
      <c r="BA370" t="s">
        <v>161</v>
      </c>
      <c r="BM370" t="s">
        <v>128</v>
      </c>
    </row>
    <row r="371" spans="1:80" x14ac:dyDescent="0.25">
      <c r="A371" t="s">
        <v>275</v>
      </c>
      <c r="B371" t="s">
        <v>305</v>
      </c>
      <c r="C371">
        <v>35.31</v>
      </c>
      <c r="D371">
        <v>-106.395</v>
      </c>
      <c r="E371" t="s">
        <v>88</v>
      </c>
      <c r="G371" t="b">
        <v>0</v>
      </c>
      <c r="H371" t="s">
        <v>272</v>
      </c>
      <c r="I371" t="s">
        <v>161</v>
      </c>
      <c r="K371" t="s">
        <v>306</v>
      </c>
      <c r="L371" t="s">
        <v>161</v>
      </c>
      <c r="M371" t="s">
        <v>161</v>
      </c>
      <c r="N371" t="s">
        <v>91</v>
      </c>
      <c r="O371" t="s">
        <v>307</v>
      </c>
      <c r="P371">
        <v>198.5</v>
      </c>
      <c r="Q371">
        <v>194.7</v>
      </c>
      <c r="T371">
        <v>32.9</v>
      </c>
      <c r="U371">
        <v>29.5</v>
      </c>
      <c r="X371" t="s">
        <v>109</v>
      </c>
      <c r="Y371">
        <v>96</v>
      </c>
      <c r="Z371">
        <v>96</v>
      </c>
      <c r="AA371" t="b">
        <v>0</v>
      </c>
      <c r="AB371" t="s">
        <v>110</v>
      </c>
      <c r="AC371">
        <v>0.95050000000000001</v>
      </c>
      <c r="AD371">
        <v>4.908738521234052</v>
      </c>
      <c r="AE371">
        <v>0</v>
      </c>
      <c r="AF371" t="s">
        <v>125</v>
      </c>
      <c r="AG371">
        <v>34</v>
      </c>
      <c r="AH371">
        <v>34</v>
      </c>
      <c r="AI371">
        <v>1300</v>
      </c>
      <c r="AJ371">
        <v>570</v>
      </c>
      <c r="AX371" t="s">
        <v>111</v>
      </c>
      <c r="AY371" t="s">
        <v>96</v>
      </c>
      <c r="AZ371" t="b">
        <v>0</v>
      </c>
      <c r="BA371" t="s">
        <v>161</v>
      </c>
      <c r="BM371" t="s">
        <v>128</v>
      </c>
    </row>
    <row r="372" spans="1:80" x14ac:dyDescent="0.25">
      <c r="A372" t="s">
        <v>275</v>
      </c>
      <c r="B372" t="s">
        <v>305</v>
      </c>
      <c r="C372">
        <v>35.31</v>
      </c>
      <c r="D372">
        <v>-106.395</v>
      </c>
      <c r="E372" t="s">
        <v>88</v>
      </c>
      <c r="G372" t="b">
        <v>0</v>
      </c>
      <c r="H372" t="s">
        <v>272</v>
      </c>
      <c r="I372" t="s">
        <v>161</v>
      </c>
      <c r="K372" t="s">
        <v>306</v>
      </c>
      <c r="L372" t="s">
        <v>161</v>
      </c>
      <c r="M372" t="s">
        <v>161</v>
      </c>
      <c r="N372" t="s">
        <v>91</v>
      </c>
      <c r="O372" t="s">
        <v>307</v>
      </c>
      <c r="P372">
        <v>149.19999999999999</v>
      </c>
      <c r="Q372">
        <v>179.3</v>
      </c>
      <c r="T372">
        <v>36.1</v>
      </c>
      <c r="U372">
        <v>53.4</v>
      </c>
      <c r="X372" t="s">
        <v>109</v>
      </c>
      <c r="Y372">
        <v>96</v>
      </c>
      <c r="Z372">
        <v>96</v>
      </c>
      <c r="AA372" t="b">
        <v>0</v>
      </c>
      <c r="AB372" t="s">
        <v>110</v>
      </c>
      <c r="AC372">
        <v>0.50270000000000004</v>
      </c>
      <c r="AD372">
        <v>4.908738521234052</v>
      </c>
      <c r="AE372">
        <v>0</v>
      </c>
      <c r="AF372" t="s">
        <v>125</v>
      </c>
      <c r="AG372">
        <v>34</v>
      </c>
      <c r="AH372">
        <v>34</v>
      </c>
      <c r="AI372">
        <v>1300</v>
      </c>
      <c r="AJ372">
        <v>570</v>
      </c>
      <c r="AX372" t="s">
        <v>111</v>
      </c>
      <c r="AY372" t="s">
        <v>96</v>
      </c>
      <c r="AZ372" t="b">
        <v>0</v>
      </c>
      <c r="BA372" t="s">
        <v>161</v>
      </c>
      <c r="BM372" t="s">
        <v>128</v>
      </c>
    </row>
    <row r="373" spans="1:80" x14ac:dyDescent="0.25">
      <c r="A373" t="s">
        <v>275</v>
      </c>
      <c r="B373" t="s">
        <v>305</v>
      </c>
      <c r="C373">
        <v>35.31</v>
      </c>
      <c r="D373">
        <v>-106.395</v>
      </c>
      <c r="E373" t="s">
        <v>88</v>
      </c>
      <c r="G373" t="b">
        <v>0</v>
      </c>
      <c r="H373" t="s">
        <v>272</v>
      </c>
      <c r="I373" t="s">
        <v>161</v>
      </c>
      <c r="K373" t="s">
        <v>306</v>
      </c>
      <c r="L373" t="s">
        <v>161</v>
      </c>
      <c r="M373" t="s">
        <v>161</v>
      </c>
      <c r="N373" t="s">
        <v>91</v>
      </c>
      <c r="O373" t="s">
        <v>307</v>
      </c>
      <c r="P373">
        <v>279.60000000000002</v>
      </c>
      <c r="Q373">
        <v>178.4</v>
      </c>
      <c r="T373">
        <v>76.400000000000006</v>
      </c>
      <c r="U373">
        <v>19.100000000000001</v>
      </c>
      <c r="X373" t="s">
        <v>109</v>
      </c>
      <c r="Y373">
        <v>96</v>
      </c>
      <c r="Z373">
        <v>96</v>
      </c>
      <c r="AA373" t="b">
        <v>0</v>
      </c>
      <c r="AB373" t="s">
        <v>110</v>
      </c>
      <c r="AC373">
        <v>5.28E-2</v>
      </c>
      <c r="AD373">
        <v>4.908738521234052</v>
      </c>
      <c r="AE373">
        <v>0</v>
      </c>
      <c r="AF373" t="s">
        <v>125</v>
      </c>
      <c r="AG373">
        <v>34</v>
      </c>
      <c r="AH373">
        <v>34</v>
      </c>
      <c r="AI373">
        <v>1300</v>
      </c>
      <c r="AJ373">
        <v>570</v>
      </c>
      <c r="AX373" t="s">
        <v>111</v>
      </c>
      <c r="AY373" t="s">
        <v>96</v>
      </c>
      <c r="AZ373" t="b">
        <v>0</v>
      </c>
      <c r="BA373" t="s">
        <v>161</v>
      </c>
      <c r="BM373" t="s">
        <v>128</v>
      </c>
    </row>
    <row r="374" spans="1:80" x14ac:dyDescent="0.25">
      <c r="A374" t="s">
        <v>278</v>
      </c>
      <c r="B374" t="s">
        <v>322</v>
      </c>
      <c r="C374">
        <v>9.1562796685176409</v>
      </c>
      <c r="D374">
        <v>-79.847256886356107</v>
      </c>
      <c r="E374" t="s">
        <v>88</v>
      </c>
      <c r="G374" t="b">
        <v>0</v>
      </c>
      <c r="H374" t="s">
        <v>180</v>
      </c>
      <c r="K374" t="s">
        <v>232</v>
      </c>
      <c r="L374" t="s">
        <v>161</v>
      </c>
      <c r="M374" t="s">
        <v>161</v>
      </c>
      <c r="N374" t="s">
        <v>108</v>
      </c>
      <c r="O374" t="s">
        <v>92</v>
      </c>
      <c r="P374">
        <v>1</v>
      </c>
      <c r="Q374">
        <v>1</v>
      </c>
      <c r="T374">
        <v>2</v>
      </c>
      <c r="U374">
        <v>0.83333333333333337</v>
      </c>
      <c r="X374" t="s">
        <v>93</v>
      </c>
      <c r="Y374">
        <v>100</v>
      </c>
      <c r="Z374">
        <v>100</v>
      </c>
      <c r="AD374">
        <v>2500</v>
      </c>
      <c r="AE374">
        <v>0</v>
      </c>
      <c r="AF374" t="s">
        <v>125</v>
      </c>
      <c r="AG374">
        <v>86.79245283018868</v>
      </c>
      <c r="AH374">
        <v>8.493150684931507</v>
      </c>
      <c r="AI374">
        <v>31</v>
      </c>
      <c r="AJ374">
        <v>0</v>
      </c>
      <c r="AX374" t="s">
        <v>339</v>
      </c>
      <c r="AY374" t="s">
        <v>96</v>
      </c>
      <c r="AZ374" t="b">
        <v>0</v>
      </c>
      <c r="BA374">
        <v>0.25</v>
      </c>
      <c r="CB374" t="s">
        <v>146</v>
      </c>
    </row>
    <row r="375" spans="1:80" x14ac:dyDescent="0.25">
      <c r="A375" t="s">
        <v>278</v>
      </c>
      <c r="B375" t="s">
        <v>322</v>
      </c>
      <c r="C375">
        <v>9.1562796685176409</v>
      </c>
      <c r="D375">
        <v>-79.847256886356107</v>
      </c>
      <c r="E375" t="s">
        <v>88</v>
      </c>
      <c r="G375" t="b">
        <v>0</v>
      </c>
      <c r="H375" t="s">
        <v>323</v>
      </c>
      <c r="K375" t="s">
        <v>232</v>
      </c>
      <c r="L375" t="s">
        <v>161</v>
      </c>
      <c r="M375" t="s">
        <v>161</v>
      </c>
      <c r="N375" t="s">
        <v>108</v>
      </c>
      <c r="O375" t="s">
        <v>92</v>
      </c>
      <c r="P375">
        <v>0</v>
      </c>
      <c r="Q375">
        <v>0</v>
      </c>
      <c r="T375">
        <v>0.16666666666666666</v>
      </c>
      <c r="U375">
        <v>0.16666666666666666</v>
      </c>
      <c r="X375" t="s">
        <v>93</v>
      </c>
      <c r="Y375">
        <v>100</v>
      </c>
      <c r="Z375">
        <v>100</v>
      </c>
      <c r="AD375">
        <v>2500</v>
      </c>
      <c r="AE375">
        <v>0</v>
      </c>
      <c r="AF375" t="s">
        <v>125</v>
      </c>
      <c r="AG375">
        <v>86.79245283018868</v>
      </c>
      <c r="AH375">
        <v>8.493150684931507</v>
      </c>
      <c r="AI375">
        <v>31</v>
      </c>
      <c r="AJ375">
        <v>0</v>
      </c>
      <c r="AX375" t="s">
        <v>339</v>
      </c>
      <c r="AY375" t="s">
        <v>96</v>
      </c>
      <c r="AZ375" t="b">
        <v>0</v>
      </c>
      <c r="BA375">
        <v>0.25</v>
      </c>
      <c r="CB375" t="str">
        <f>VLOOKUP(H375,taxonomic_function_role!$A$2:$W$70,20,FALSE)</f>
        <v>mesofauna</v>
      </c>
    </row>
    <row r="376" spans="1:80" x14ac:dyDescent="0.25">
      <c r="A376" t="s">
        <v>278</v>
      </c>
      <c r="B376" t="s">
        <v>322</v>
      </c>
      <c r="C376">
        <v>9.1562796685176409</v>
      </c>
      <c r="D376">
        <v>-79.847256886356107</v>
      </c>
      <c r="E376" t="s">
        <v>88</v>
      </c>
      <c r="G376" t="b">
        <v>0</v>
      </c>
      <c r="H376" t="s">
        <v>238</v>
      </c>
      <c r="K376" t="s">
        <v>232</v>
      </c>
      <c r="L376" t="s">
        <v>161</v>
      </c>
      <c r="M376" t="s">
        <v>161</v>
      </c>
      <c r="N376" t="s">
        <v>108</v>
      </c>
      <c r="O376" t="s">
        <v>92</v>
      </c>
      <c r="P376">
        <v>7</v>
      </c>
      <c r="Q376">
        <v>6.5</v>
      </c>
      <c r="T376">
        <v>2.3333333333333335</v>
      </c>
      <c r="U376">
        <v>3.6666666666666665</v>
      </c>
      <c r="X376" t="s">
        <v>93</v>
      </c>
      <c r="Y376">
        <v>100</v>
      </c>
      <c r="Z376">
        <v>100</v>
      </c>
      <c r="AD376">
        <v>2500</v>
      </c>
      <c r="AE376">
        <v>0</v>
      </c>
      <c r="AF376" t="s">
        <v>125</v>
      </c>
      <c r="AG376">
        <v>86.79245283018868</v>
      </c>
      <c r="AH376">
        <v>8.493150684931507</v>
      </c>
      <c r="AI376">
        <v>31</v>
      </c>
      <c r="AJ376">
        <v>0</v>
      </c>
      <c r="AX376" t="s">
        <v>339</v>
      </c>
      <c r="AY376" t="s">
        <v>96</v>
      </c>
      <c r="AZ376" t="b">
        <v>0</v>
      </c>
      <c r="BA376">
        <v>0.25</v>
      </c>
      <c r="CB376" t="str">
        <f>VLOOKUP(H376,taxonomic_function_role!$A$2:$W$70,20,FALSE)</f>
        <v>mesofauna</v>
      </c>
    </row>
    <row r="377" spans="1:80" x14ac:dyDescent="0.25">
      <c r="A377" t="s">
        <v>278</v>
      </c>
      <c r="B377" t="s">
        <v>322</v>
      </c>
      <c r="C377">
        <v>9.1562796685176409</v>
      </c>
      <c r="D377">
        <v>-79.847256886356107</v>
      </c>
      <c r="E377" t="s">
        <v>88</v>
      </c>
      <c r="G377" t="b">
        <v>0</v>
      </c>
      <c r="H377" t="s">
        <v>324</v>
      </c>
      <c r="K377" t="s">
        <v>232</v>
      </c>
      <c r="L377" t="s">
        <v>161</v>
      </c>
      <c r="M377" t="s">
        <v>161</v>
      </c>
      <c r="N377" t="s">
        <v>108</v>
      </c>
      <c r="O377" t="s">
        <v>92</v>
      </c>
      <c r="P377">
        <v>17.5</v>
      </c>
      <c r="Q377">
        <v>46</v>
      </c>
      <c r="T377">
        <v>9.5</v>
      </c>
      <c r="U377">
        <v>56.166666666666664</v>
      </c>
      <c r="X377" t="s">
        <v>93</v>
      </c>
      <c r="Y377">
        <v>100</v>
      </c>
      <c r="Z377">
        <v>100</v>
      </c>
      <c r="AD377">
        <v>2500</v>
      </c>
      <c r="AE377">
        <v>0</v>
      </c>
      <c r="AF377" t="s">
        <v>125</v>
      </c>
      <c r="AG377">
        <v>86.79245283018868</v>
      </c>
      <c r="AH377">
        <v>8.493150684931507</v>
      </c>
      <c r="AI377">
        <v>31</v>
      </c>
      <c r="AJ377">
        <v>0</v>
      </c>
      <c r="AX377" t="s">
        <v>339</v>
      </c>
      <c r="AY377" t="s">
        <v>96</v>
      </c>
      <c r="AZ377" t="b">
        <v>0</v>
      </c>
      <c r="BA377">
        <v>0.25</v>
      </c>
      <c r="CB377" t="str">
        <f>VLOOKUP(H377,taxonomic_function_role!$A$2:$W$70,20,FALSE)</f>
        <v>macrofauna</v>
      </c>
    </row>
    <row r="378" spans="1:80" x14ac:dyDescent="0.25">
      <c r="A378" t="s">
        <v>278</v>
      </c>
      <c r="B378" t="s">
        <v>322</v>
      </c>
      <c r="C378">
        <v>9.1562796685176409</v>
      </c>
      <c r="D378">
        <v>-79.847256886356107</v>
      </c>
      <c r="E378" t="s">
        <v>88</v>
      </c>
      <c r="G378" t="b">
        <v>0</v>
      </c>
      <c r="H378" t="s">
        <v>183</v>
      </c>
      <c r="K378" t="s">
        <v>232</v>
      </c>
      <c r="L378" t="s">
        <v>161</v>
      </c>
      <c r="M378" t="s">
        <v>161</v>
      </c>
      <c r="N378" t="s">
        <v>108</v>
      </c>
      <c r="O378" t="s">
        <v>92</v>
      </c>
      <c r="P378">
        <v>15.5</v>
      </c>
      <c r="Q378">
        <v>15.5</v>
      </c>
      <c r="T378">
        <v>6.833333333333333</v>
      </c>
      <c r="U378">
        <v>12.333333333333334</v>
      </c>
      <c r="X378" t="s">
        <v>93</v>
      </c>
      <c r="Y378">
        <v>100</v>
      </c>
      <c r="Z378">
        <v>100</v>
      </c>
      <c r="AD378">
        <v>2500</v>
      </c>
      <c r="AE378">
        <v>0</v>
      </c>
      <c r="AF378" t="s">
        <v>125</v>
      </c>
      <c r="AG378">
        <v>86.79245283018868</v>
      </c>
      <c r="AH378">
        <v>8.493150684931507</v>
      </c>
      <c r="AI378">
        <v>31</v>
      </c>
      <c r="AJ378">
        <v>0</v>
      </c>
      <c r="AX378" t="s">
        <v>339</v>
      </c>
      <c r="AY378" t="s">
        <v>96</v>
      </c>
      <c r="AZ378" t="b">
        <v>0</v>
      </c>
      <c r="BA378">
        <v>0.25</v>
      </c>
      <c r="CB378" t="str">
        <f>VLOOKUP(H378,taxonomic_function_role!$A$2:$W$70,20,FALSE)</f>
        <v>mesofauna</v>
      </c>
    </row>
    <row r="379" spans="1:80" x14ac:dyDescent="0.25">
      <c r="A379" t="s">
        <v>278</v>
      </c>
      <c r="B379" t="s">
        <v>322</v>
      </c>
      <c r="C379">
        <v>9.1562796685176409</v>
      </c>
      <c r="D379">
        <v>-79.847256886356107</v>
      </c>
      <c r="E379" t="s">
        <v>88</v>
      </c>
      <c r="G379" t="b">
        <v>0</v>
      </c>
      <c r="H379" t="s">
        <v>99</v>
      </c>
      <c r="K379" t="s">
        <v>232</v>
      </c>
      <c r="L379" t="s">
        <v>161</v>
      </c>
      <c r="M379" t="s">
        <v>161</v>
      </c>
      <c r="N379" t="s">
        <v>108</v>
      </c>
      <c r="O379" t="s">
        <v>92</v>
      </c>
      <c r="P379">
        <v>0</v>
      </c>
      <c r="Q379">
        <v>0</v>
      </c>
      <c r="T379">
        <v>0.5</v>
      </c>
      <c r="U379">
        <v>0.33333333333333331</v>
      </c>
      <c r="X379" t="s">
        <v>93</v>
      </c>
      <c r="Y379">
        <v>100</v>
      </c>
      <c r="Z379">
        <v>100</v>
      </c>
      <c r="AD379">
        <v>2500</v>
      </c>
      <c r="AE379">
        <v>0</v>
      </c>
      <c r="AF379" t="s">
        <v>125</v>
      </c>
      <c r="AG379">
        <v>86.79245283018868</v>
      </c>
      <c r="AH379">
        <v>8.493150684931507</v>
      </c>
      <c r="AI379">
        <v>31</v>
      </c>
      <c r="AJ379">
        <v>0</v>
      </c>
      <c r="AX379" t="s">
        <v>339</v>
      </c>
      <c r="AY379" t="s">
        <v>96</v>
      </c>
      <c r="AZ379" t="b">
        <v>0</v>
      </c>
      <c r="BA379">
        <v>0.25</v>
      </c>
      <c r="CB379" t="str">
        <f>VLOOKUP(H379,taxonomic_function_role!$A$2:$W$70,20,FALSE)</f>
        <v>macrofauna</v>
      </c>
    </row>
    <row r="380" spans="1:80" x14ac:dyDescent="0.25">
      <c r="A380" t="s">
        <v>278</v>
      </c>
      <c r="B380" t="s">
        <v>322</v>
      </c>
      <c r="C380">
        <v>9.1562796685176409</v>
      </c>
      <c r="D380">
        <v>-79.847256886356107</v>
      </c>
      <c r="E380" t="s">
        <v>88</v>
      </c>
      <c r="G380" t="b">
        <v>0</v>
      </c>
      <c r="H380" t="s">
        <v>326</v>
      </c>
      <c r="K380" t="s">
        <v>232</v>
      </c>
      <c r="L380" t="s">
        <v>161</v>
      </c>
      <c r="M380" t="s">
        <v>161</v>
      </c>
      <c r="N380" t="s">
        <v>108</v>
      </c>
      <c r="O380" t="s">
        <v>92</v>
      </c>
      <c r="P380">
        <v>0</v>
      </c>
      <c r="Q380">
        <v>1</v>
      </c>
      <c r="T380">
        <v>0.66666666666666663</v>
      </c>
      <c r="U380">
        <v>0.83333333333333337</v>
      </c>
      <c r="X380" t="s">
        <v>93</v>
      </c>
      <c r="Y380">
        <v>100</v>
      </c>
      <c r="Z380">
        <v>100</v>
      </c>
      <c r="AD380">
        <v>2500</v>
      </c>
      <c r="AE380">
        <v>0</v>
      </c>
      <c r="AF380" t="s">
        <v>125</v>
      </c>
      <c r="AG380">
        <v>86.79245283018868</v>
      </c>
      <c r="AH380">
        <v>8.493150684931507</v>
      </c>
      <c r="AI380">
        <v>31</v>
      </c>
      <c r="AJ380">
        <v>0</v>
      </c>
      <c r="AX380" t="s">
        <v>339</v>
      </c>
      <c r="AY380" t="s">
        <v>96</v>
      </c>
      <c r="AZ380" t="b">
        <v>0</v>
      </c>
      <c r="BA380">
        <v>0.25</v>
      </c>
      <c r="CB380" t="s">
        <v>146</v>
      </c>
    </row>
    <row r="381" spans="1:80" x14ac:dyDescent="0.25">
      <c r="A381" t="s">
        <v>278</v>
      </c>
      <c r="B381" t="s">
        <v>322</v>
      </c>
      <c r="C381">
        <v>9.1562796685176409</v>
      </c>
      <c r="D381">
        <v>-79.847256886356107</v>
      </c>
      <c r="E381" t="s">
        <v>88</v>
      </c>
      <c r="G381" t="b">
        <v>0</v>
      </c>
      <c r="H381" t="s">
        <v>153</v>
      </c>
      <c r="K381" t="s">
        <v>232</v>
      </c>
      <c r="L381" t="s">
        <v>161</v>
      </c>
      <c r="M381" t="s">
        <v>161</v>
      </c>
      <c r="N381" t="s">
        <v>108</v>
      </c>
      <c r="O381" t="s">
        <v>92</v>
      </c>
      <c r="P381">
        <v>2</v>
      </c>
      <c r="Q381">
        <v>1.5</v>
      </c>
      <c r="T381">
        <v>1.1666666666666667</v>
      </c>
      <c r="U381">
        <v>3.1666666666666665</v>
      </c>
      <c r="X381" t="s">
        <v>93</v>
      </c>
      <c r="Y381">
        <v>100</v>
      </c>
      <c r="Z381">
        <v>100</v>
      </c>
      <c r="AD381">
        <v>2500</v>
      </c>
      <c r="AE381">
        <v>0</v>
      </c>
      <c r="AF381" t="s">
        <v>125</v>
      </c>
      <c r="AG381">
        <v>86.79245283018868</v>
      </c>
      <c r="AH381">
        <v>8.493150684931507</v>
      </c>
      <c r="AI381">
        <v>31</v>
      </c>
      <c r="AJ381">
        <v>0</v>
      </c>
      <c r="AX381" t="s">
        <v>339</v>
      </c>
      <c r="AY381" t="s">
        <v>96</v>
      </c>
      <c r="AZ381" t="b">
        <v>0</v>
      </c>
      <c r="BA381">
        <v>0.25</v>
      </c>
      <c r="CB381" t="str">
        <f>VLOOKUP(H381,taxonomic_function_role!$A$2:$W$70,20,FALSE)</f>
        <v>macrofauna</v>
      </c>
    </row>
    <row r="382" spans="1:80" x14ac:dyDescent="0.25">
      <c r="A382" t="s">
        <v>278</v>
      </c>
      <c r="B382" t="s">
        <v>322</v>
      </c>
      <c r="C382">
        <v>9.1562796685176409</v>
      </c>
      <c r="D382">
        <v>-79.847256886356107</v>
      </c>
      <c r="E382" t="s">
        <v>88</v>
      </c>
      <c r="G382" t="b">
        <v>0</v>
      </c>
      <c r="H382" t="s">
        <v>327</v>
      </c>
      <c r="K382" t="s">
        <v>232</v>
      </c>
      <c r="L382" t="s">
        <v>161</v>
      </c>
      <c r="M382" t="s">
        <v>161</v>
      </c>
      <c r="N382" t="s">
        <v>108</v>
      </c>
      <c r="O382" t="s">
        <v>92</v>
      </c>
      <c r="P382">
        <v>0</v>
      </c>
      <c r="Q382">
        <v>0</v>
      </c>
      <c r="T382">
        <v>0.5</v>
      </c>
      <c r="U382">
        <v>0.83333333333333337</v>
      </c>
      <c r="X382" t="s">
        <v>93</v>
      </c>
      <c r="Y382">
        <v>100</v>
      </c>
      <c r="Z382">
        <v>100</v>
      </c>
      <c r="AD382">
        <v>2500</v>
      </c>
      <c r="AE382">
        <v>0</v>
      </c>
      <c r="AF382" t="s">
        <v>125</v>
      </c>
      <c r="AG382">
        <v>86.79245283018868</v>
      </c>
      <c r="AH382">
        <v>8.493150684931507</v>
      </c>
      <c r="AI382">
        <v>31</v>
      </c>
      <c r="AJ382">
        <v>0</v>
      </c>
      <c r="AX382" t="s">
        <v>339</v>
      </c>
      <c r="AY382" t="s">
        <v>96</v>
      </c>
      <c r="AZ382" t="b">
        <v>0</v>
      </c>
      <c r="BA382">
        <v>0.25</v>
      </c>
      <c r="CB382" t="str">
        <f>VLOOKUP(H382,taxonomic_function_role!$A$2:$W$70,20,FALSE)</f>
        <v>macrofauna</v>
      </c>
    </row>
    <row r="383" spans="1:80" x14ac:dyDescent="0.25">
      <c r="A383" t="s">
        <v>278</v>
      </c>
      <c r="B383" t="s">
        <v>322</v>
      </c>
      <c r="C383">
        <v>9.1562796685176409</v>
      </c>
      <c r="D383">
        <v>-79.847256886356107</v>
      </c>
      <c r="E383" t="s">
        <v>88</v>
      </c>
      <c r="G383" t="b">
        <v>0</v>
      </c>
      <c r="H383" t="s">
        <v>149</v>
      </c>
      <c r="K383" t="s">
        <v>232</v>
      </c>
      <c r="L383" t="s">
        <v>161</v>
      </c>
      <c r="M383" t="s">
        <v>161</v>
      </c>
      <c r="N383" t="s">
        <v>108</v>
      </c>
      <c r="O383" t="s">
        <v>92</v>
      </c>
      <c r="P383">
        <v>4.5</v>
      </c>
      <c r="Q383">
        <v>3.5</v>
      </c>
      <c r="T383">
        <v>4.166666666666667</v>
      </c>
      <c r="U383">
        <v>2</v>
      </c>
      <c r="X383" t="s">
        <v>93</v>
      </c>
      <c r="Y383">
        <v>100</v>
      </c>
      <c r="Z383">
        <v>100</v>
      </c>
      <c r="AD383">
        <v>2500</v>
      </c>
      <c r="AE383">
        <v>0</v>
      </c>
      <c r="AF383" t="s">
        <v>125</v>
      </c>
      <c r="AG383">
        <v>86.79245283018868</v>
      </c>
      <c r="AH383">
        <v>8.493150684931507</v>
      </c>
      <c r="AI383">
        <v>31</v>
      </c>
      <c r="AJ383">
        <v>0</v>
      </c>
      <c r="AX383" t="s">
        <v>339</v>
      </c>
      <c r="AY383" t="s">
        <v>96</v>
      </c>
      <c r="AZ383" t="b">
        <v>0</v>
      </c>
      <c r="BA383">
        <v>0.25</v>
      </c>
      <c r="CB383" t="str">
        <f>VLOOKUP(H383,taxonomic_function_role!$A$2:$W$70,20,FALSE)</f>
        <v>macrofauna</v>
      </c>
    </row>
    <row r="384" spans="1:80" x14ac:dyDescent="0.25">
      <c r="A384" t="s">
        <v>278</v>
      </c>
      <c r="B384" t="s">
        <v>322</v>
      </c>
      <c r="C384">
        <v>9.1562796685176409</v>
      </c>
      <c r="D384">
        <v>-79.847256886356107</v>
      </c>
      <c r="E384" t="s">
        <v>88</v>
      </c>
      <c r="G384" t="b">
        <v>0</v>
      </c>
      <c r="H384" t="s">
        <v>145</v>
      </c>
      <c r="K384" t="s">
        <v>232</v>
      </c>
      <c r="L384" t="s">
        <v>161</v>
      </c>
      <c r="M384" t="s">
        <v>161</v>
      </c>
      <c r="N384" t="s">
        <v>108</v>
      </c>
      <c r="O384" t="s">
        <v>92</v>
      </c>
      <c r="P384">
        <v>18</v>
      </c>
      <c r="Q384">
        <v>24</v>
      </c>
      <c r="T384">
        <v>7.333333333333333</v>
      </c>
      <c r="U384">
        <v>9.8333333333333339</v>
      </c>
      <c r="X384" t="s">
        <v>93</v>
      </c>
      <c r="Y384">
        <v>100</v>
      </c>
      <c r="Z384">
        <v>100</v>
      </c>
      <c r="AD384">
        <v>2500</v>
      </c>
      <c r="AE384">
        <v>0</v>
      </c>
      <c r="AF384" t="s">
        <v>125</v>
      </c>
      <c r="AG384">
        <v>86.79245283018868</v>
      </c>
      <c r="AH384">
        <v>8.493150684931507</v>
      </c>
      <c r="AI384">
        <v>31</v>
      </c>
      <c r="AJ384">
        <v>0</v>
      </c>
      <c r="AX384" t="s">
        <v>339</v>
      </c>
      <c r="AY384" t="s">
        <v>96</v>
      </c>
      <c r="AZ384" t="b">
        <v>0</v>
      </c>
      <c r="BA384">
        <v>0.25</v>
      </c>
      <c r="CB384" t="str">
        <f>VLOOKUP(H384,taxonomic_function_role!$A$2:$W$70,20,FALSE)</f>
        <v>macrofauna</v>
      </c>
    </row>
    <row r="385" spans="1:80" x14ac:dyDescent="0.25">
      <c r="A385" t="s">
        <v>278</v>
      </c>
      <c r="B385" t="s">
        <v>322</v>
      </c>
      <c r="C385">
        <v>9.1562796685176409</v>
      </c>
      <c r="D385">
        <v>-79.847256886356107</v>
      </c>
      <c r="E385" t="s">
        <v>88</v>
      </c>
      <c r="G385" t="b">
        <v>0</v>
      </c>
      <c r="H385" t="s">
        <v>428</v>
      </c>
      <c r="K385" t="s">
        <v>232</v>
      </c>
      <c r="L385" t="s">
        <v>161</v>
      </c>
      <c r="M385" t="s">
        <v>161</v>
      </c>
      <c r="N385" t="s">
        <v>108</v>
      </c>
      <c r="O385" t="s">
        <v>92</v>
      </c>
      <c r="P385">
        <v>1</v>
      </c>
      <c r="Q385">
        <v>1</v>
      </c>
      <c r="T385">
        <v>1.3333333333333333</v>
      </c>
      <c r="U385">
        <v>3.8333333333333335</v>
      </c>
      <c r="X385" t="s">
        <v>93</v>
      </c>
      <c r="Y385">
        <v>100</v>
      </c>
      <c r="Z385">
        <v>100</v>
      </c>
      <c r="AD385">
        <v>2500</v>
      </c>
      <c r="AE385">
        <v>0</v>
      </c>
      <c r="AF385" t="s">
        <v>125</v>
      </c>
      <c r="AG385">
        <v>86.79245283018868</v>
      </c>
      <c r="AH385">
        <v>8.493150684931507</v>
      </c>
      <c r="AI385">
        <v>31</v>
      </c>
      <c r="AJ385">
        <v>0</v>
      </c>
      <c r="AX385" t="s">
        <v>339</v>
      </c>
      <c r="AY385" t="s">
        <v>96</v>
      </c>
      <c r="AZ385" t="b">
        <v>0</v>
      </c>
      <c r="BA385">
        <v>0.25</v>
      </c>
      <c r="CB385" t="str">
        <f>VLOOKUP(H385,taxonomic_function_role!$A$2:$W$70,20,FALSE)</f>
        <v>mesofauna</v>
      </c>
    </row>
    <row r="386" spans="1:80" x14ac:dyDescent="0.25">
      <c r="A386" t="s">
        <v>278</v>
      </c>
      <c r="B386" t="s">
        <v>322</v>
      </c>
      <c r="C386">
        <v>9.1562796685176409</v>
      </c>
      <c r="D386">
        <v>-79.847256886356107</v>
      </c>
      <c r="E386" t="s">
        <v>88</v>
      </c>
      <c r="G386" t="b">
        <v>0</v>
      </c>
      <c r="H386" t="s">
        <v>148</v>
      </c>
      <c r="K386" t="s">
        <v>232</v>
      </c>
      <c r="L386" t="s">
        <v>161</v>
      </c>
      <c r="M386" t="s">
        <v>161</v>
      </c>
      <c r="N386" t="s">
        <v>108</v>
      </c>
      <c r="O386" t="s">
        <v>92</v>
      </c>
      <c r="P386">
        <v>0</v>
      </c>
      <c r="Q386">
        <v>0</v>
      </c>
      <c r="T386">
        <v>0.16666666666666666</v>
      </c>
      <c r="U386">
        <v>0.33333333333333331</v>
      </c>
      <c r="X386" t="s">
        <v>93</v>
      </c>
      <c r="Y386">
        <v>100</v>
      </c>
      <c r="Z386">
        <v>100</v>
      </c>
      <c r="AD386">
        <v>2500</v>
      </c>
      <c r="AE386">
        <v>0</v>
      </c>
      <c r="AF386" t="s">
        <v>125</v>
      </c>
      <c r="AG386">
        <v>86.79245283018868</v>
      </c>
      <c r="AH386">
        <v>8.493150684931507</v>
      </c>
      <c r="AI386">
        <v>31</v>
      </c>
      <c r="AJ386">
        <v>0</v>
      </c>
      <c r="AX386" t="s">
        <v>339</v>
      </c>
      <c r="AY386" t="s">
        <v>96</v>
      </c>
      <c r="AZ386" t="b">
        <v>0</v>
      </c>
      <c r="BA386">
        <v>0.25</v>
      </c>
      <c r="CB386" t="str">
        <f>VLOOKUP(H386,taxonomic_function_role!$A$2:$W$70,20,FALSE)</f>
        <v>macrofauna</v>
      </c>
    </row>
    <row r="387" spans="1:80" x14ac:dyDescent="0.25">
      <c r="A387" t="s">
        <v>278</v>
      </c>
      <c r="B387" t="s">
        <v>322</v>
      </c>
      <c r="C387">
        <v>9.1562796685176409</v>
      </c>
      <c r="D387">
        <v>-79.847256886356107</v>
      </c>
      <c r="E387" t="s">
        <v>88</v>
      </c>
      <c r="G387" t="b">
        <v>0</v>
      </c>
      <c r="H387" t="s">
        <v>131</v>
      </c>
      <c r="K387" t="s">
        <v>232</v>
      </c>
      <c r="L387" t="s">
        <v>161</v>
      </c>
      <c r="M387" t="s">
        <v>161</v>
      </c>
      <c r="N387" t="s">
        <v>108</v>
      </c>
      <c r="O387" t="s">
        <v>92</v>
      </c>
      <c r="P387">
        <v>73</v>
      </c>
      <c r="Q387">
        <v>33</v>
      </c>
      <c r="T387">
        <v>23.166666666666668</v>
      </c>
      <c r="U387">
        <v>20.833333333333332</v>
      </c>
      <c r="X387" t="s">
        <v>93</v>
      </c>
      <c r="Y387">
        <v>100</v>
      </c>
      <c r="Z387">
        <v>100</v>
      </c>
      <c r="AD387">
        <v>2500</v>
      </c>
      <c r="AE387">
        <v>0</v>
      </c>
      <c r="AF387" t="s">
        <v>125</v>
      </c>
      <c r="AG387">
        <v>86.79245283018868</v>
      </c>
      <c r="AH387">
        <v>8.493150684931507</v>
      </c>
      <c r="AI387">
        <v>31</v>
      </c>
      <c r="AJ387">
        <v>0</v>
      </c>
      <c r="AX387" t="s">
        <v>339</v>
      </c>
      <c r="AY387" t="s">
        <v>96</v>
      </c>
      <c r="AZ387" t="b">
        <v>0</v>
      </c>
      <c r="BA387">
        <v>0.25</v>
      </c>
      <c r="CB387" t="str">
        <f>VLOOKUP(H387,taxonomic_function_role!$A$2:$W$70,20,FALSE)</f>
        <v>mesofauna</v>
      </c>
    </row>
    <row r="388" spans="1:80" x14ac:dyDescent="0.25">
      <c r="A388" t="s">
        <v>278</v>
      </c>
      <c r="B388" t="s">
        <v>322</v>
      </c>
      <c r="C388">
        <v>9.1562796685176409</v>
      </c>
      <c r="D388">
        <v>-79.847256886356107</v>
      </c>
      <c r="E388" t="s">
        <v>88</v>
      </c>
      <c r="G388" t="b">
        <v>0</v>
      </c>
      <c r="H388" t="s">
        <v>119</v>
      </c>
      <c r="K388" t="s">
        <v>232</v>
      </c>
      <c r="L388" t="s">
        <v>161</v>
      </c>
      <c r="M388" t="s">
        <v>161</v>
      </c>
      <c r="N388" t="s">
        <v>108</v>
      </c>
      <c r="O388" t="s">
        <v>92</v>
      </c>
      <c r="P388">
        <v>100.5</v>
      </c>
      <c r="Q388">
        <v>100</v>
      </c>
      <c r="T388">
        <v>37.5</v>
      </c>
      <c r="U388">
        <v>72.5</v>
      </c>
      <c r="X388" t="s">
        <v>93</v>
      </c>
      <c r="Y388">
        <v>100</v>
      </c>
      <c r="Z388">
        <v>100</v>
      </c>
      <c r="AD388">
        <v>2500</v>
      </c>
      <c r="AE388">
        <v>0</v>
      </c>
      <c r="AF388" t="s">
        <v>125</v>
      </c>
      <c r="AG388">
        <v>86.79245283018868</v>
      </c>
      <c r="AH388">
        <v>8.493150684931507</v>
      </c>
      <c r="AI388">
        <v>31</v>
      </c>
      <c r="AJ388">
        <v>0</v>
      </c>
      <c r="AX388" t="s">
        <v>339</v>
      </c>
      <c r="AY388" t="s">
        <v>96</v>
      </c>
      <c r="AZ388" t="b">
        <v>0</v>
      </c>
      <c r="BA388">
        <v>0.25</v>
      </c>
      <c r="CB388" t="str">
        <f>VLOOKUP(H388,taxonomic_function_role!$A$2:$W$70,20,FALSE)</f>
        <v>mesofauna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workbookViewId="0">
      <selection sqref="A1:XFD1048576"/>
    </sheetView>
  </sheetViews>
  <sheetFormatPr defaultColWidth="17" defaultRowHeight="15" x14ac:dyDescent="0.25"/>
  <sheetData>
    <row r="1" spans="1:23" x14ac:dyDescent="0.25">
      <c r="A1" s="4" t="s">
        <v>340</v>
      </c>
      <c r="B1" s="4" t="s">
        <v>341</v>
      </c>
      <c r="C1" s="4" t="s">
        <v>342</v>
      </c>
      <c r="D1" s="4" t="s">
        <v>343</v>
      </c>
      <c r="E1" s="4" t="s">
        <v>344</v>
      </c>
      <c r="F1" s="4" t="s">
        <v>68</v>
      </c>
      <c r="G1" s="4" t="s">
        <v>345</v>
      </c>
      <c r="H1" s="4" t="s">
        <v>346</v>
      </c>
      <c r="I1" s="4" t="s">
        <v>347</v>
      </c>
      <c r="J1" s="4" t="s">
        <v>348</v>
      </c>
      <c r="K1" s="4" t="s">
        <v>71</v>
      </c>
      <c r="L1" s="4" t="s">
        <v>349</v>
      </c>
      <c r="M1" s="4" t="s">
        <v>350</v>
      </c>
      <c r="N1" s="4" t="s">
        <v>74</v>
      </c>
      <c r="O1" s="4" t="s">
        <v>351</v>
      </c>
      <c r="P1" s="4" t="s">
        <v>352</v>
      </c>
      <c r="Q1" s="4" t="s">
        <v>353</v>
      </c>
      <c r="R1" s="4" t="s">
        <v>354</v>
      </c>
      <c r="S1" s="4" t="s">
        <v>355</v>
      </c>
      <c r="T1" s="4" t="s">
        <v>77</v>
      </c>
      <c r="U1" s="4" t="s">
        <v>356</v>
      </c>
      <c r="V1" s="4" t="s">
        <v>357</v>
      </c>
      <c r="W1" s="4" t="s">
        <v>358</v>
      </c>
    </row>
    <row r="2" spans="1:23" x14ac:dyDescent="0.25">
      <c r="A2" s="5" t="s">
        <v>119</v>
      </c>
      <c r="B2" s="4" t="s">
        <v>359</v>
      </c>
      <c r="C2" s="4" t="s">
        <v>360</v>
      </c>
      <c r="D2" s="4" t="s">
        <v>361</v>
      </c>
      <c r="E2" s="4" t="s">
        <v>362</v>
      </c>
      <c r="F2" s="4" t="s">
        <v>97</v>
      </c>
      <c r="G2" s="4" t="s">
        <v>363</v>
      </c>
      <c r="H2" s="6" t="s">
        <v>364</v>
      </c>
      <c r="I2" s="6" t="s">
        <v>113</v>
      </c>
      <c r="J2" s="6" t="s">
        <v>161</v>
      </c>
      <c r="K2" s="6" t="s">
        <v>120</v>
      </c>
      <c r="L2" s="5" t="s">
        <v>161</v>
      </c>
      <c r="M2" s="5" t="s">
        <v>161</v>
      </c>
      <c r="N2" s="5" t="s">
        <v>161</v>
      </c>
      <c r="O2" s="5" t="s">
        <v>161</v>
      </c>
      <c r="P2" s="5" t="s">
        <v>161</v>
      </c>
      <c r="Q2" s="5" t="s">
        <v>161</v>
      </c>
      <c r="R2" s="5" t="s">
        <v>161</v>
      </c>
      <c r="S2" s="5" t="s">
        <v>161</v>
      </c>
      <c r="T2" s="6" t="s">
        <v>100</v>
      </c>
      <c r="U2" s="4"/>
      <c r="W2" s="5" t="s">
        <v>119</v>
      </c>
    </row>
    <row r="3" spans="1:23" x14ac:dyDescent="0.25">
      <c r="A3" s="5" t="s">
        <v>365</v>
      </c>
      <c r="B3" s="5" t="s">
        <v>366</v>
      </c>
      <c r="C3" s="5" t="s">
        <v>161</v>
      </c>
      <c r="D3" s="5" t="s">
        <v>161</v>
      </c>
      <c r="E3" s="5" t="s">
        <v>161</v>
      </c>
      <c r="F3" t="s">
        <v>161</v>
      </c>
      <c r="G3" t="s">
        <v>161</v>
      </c>
      <c r="H3" t="s">
        <v>161</v>
      </c>
      <c r="I3" t="s">
        <v>161</v>
      </c>
      <c r="J3" s="6" t="s">
        <v>161</v>
      </c>
      <c r="K3" t="s">
        <v>161</v>
      </c>
      <c r="L3" t="s">
        <v>161</v>
      </c>
      <c r="M3" t="s">
        <v>161</v>
      </c>
      <c r="N3" t="s">
        <v>161</v>
      </c>
      <c r="O3" t="s">
        <v>161</v>
      </c>
      <c r="P3" t="s">
        <v>161</v>
      </c>
      <c r="Q3" s="5" t="s">
        <v>161</v>
      </c>
      <c r="R3" t="s">
        <v>161</v>
      </c>
      <c r="S3" t="s">
        <v>161</v>
      </c>
      <c r="T3" t="s">
        <v>117</v>
      </c>
      <c r="U3" s="4"/>
      <c r="W3" s="5" t="s">
        <v>365</v>
      </c>
    </row>
    <row r="4" spans="1:23" x14ac:dyDescent="0.25">
      <c r="A4" s="5" t="s">
        <v>323</v>
      </c>
      <c r="B4" s="4" t="s">
        <v>359</v>
      </c>
      <c r="C4" s="4" t="s">
        <v>360</v>
      </c>
      <c r="D4" s="4" t="s">
        <v>361</v>
      </c>
      <c r="E4" s="4" t="s">
        <v>362</v>
      </c>
      <c r="F4" s="4" t="s">
        <v>97</v>
      </c>
      <c r="G4" s="4" t="s">
        <v>367</v>
      </c>
      <c r="H4" s="4" t="s">
        <v>181</v>
      </c>
      <c r="I4" s="5" t="s">
        <v>368</v>
      </c>
      <c r="J4" s="6" t="s">
        <v>161</v>
      </c>
      <c r="K4" s="4" t="s">
        <v>240</v>
      </c>
      <c r="L4" s="6" t="s">
        <v>323</v>
      </c>
      <c r="M4" s="5" t="s">
        <v>161</v>
      </c>
      <c r="N4" s="5" t="s">
        <v>161</v>
      </c>
      <c r="O4" s="5" t="s">
        <v>161</v>
      </c>
      <c r="P4" s="5" t="s">
        <v>161</v>
      </c>
      <c r="Q4" s="5" t="s">
        <v>161</v>
      </c>
      <c r="R4" s="5" t="s">
        <v>161</v>
      </c>
      <c r="S4" s="5" t="s">
        <v>161</v>
      </c>
      <c r="T4" s="6" t="s">
        <v>100</v>
      </c>
      <c r="U4" s="4"/>
      <c r="W4" s="5" t="s">
        <v>323</v>
      </c>
    </row>
    <row r="5" spans="1:23" x14ac:dyDescent="0.25">
      <c r="A5" s="5" t="s">
        <v>369</v>
      </c>
      <c r="B5" s="4" t="s">
        <v>359</v>
      </c>
      <c r="C5" s="4" t="s">
        <v>360</v>
      </c>
      <c r="D5" s="4" t="s">
        <v>361</v>
      </c>
      <c r="E5" s="5" t="s">
        <v>370</v>
      </c>
      <c r="F5" s="4" t="s">
        <v>369</v>
      </c>
      <c r="G5" s="4" t="s">
        <v>161</v>
      </c>
      <c r="H5" s="4" t="s">
        <v>161</v>
      </c>
      <c r="I5" s="4" t="s">
        <v>161</v>
      </c>
      <c r="J5" s="6" t="s">
        <v>161</v>
      </c>
      <c r="K5" s="4" t="s">
        <v>161</v>
      </c>
      <c r="L5" s="4" t="s">
        <v>161</v>
      </c>
      <c r="M5" s="4" t="s">
        <v>161</v>
      </c>
      <c r="N5" s="4" t="s">
        <v>161</v>
      </c>
      <c r="O5" s="4" t="s">
        <v>161</v>
      </c>
      <c r="P5" s="4" t="s">
        <v>161</v>
      </c>
      <c r="Q5" s="5" t="s">
        <v>161</v>
      </c>
      <c r="R5" s="4" t="s">
        <v>161</v>
      </c>
      <c r="S5" s="4" t="s">
        <v>161</v>
      </c>
      <c r="T5" s="6" t="s">
        <v>146</v>
      </c>
      <c r="U5" s="4"/>
      <c r="W5" s="5" t="s">
        <v>214</v>
      </c>
    </row>
    <row r="6" spans="1:23" x14ac:dyDescent="0.25">
      <c r="A6" s="5" t="s">
        <v>113</v>
      </c>
      <c r="B6" s="4" t="s">
        <v>359</v>
      </c>
      <c r="C6" s="4" t="s">
        <v>360</v>
      </c>
      <c r="D6" s="4" t="s">
        <v>361</v>
      </c>
      <c r="E6" s="4" t="s">
        <v>362</v>
      </c>
      <c r="F6" s="4" t="s">
        <v>97</v>
      </c>
      <c r="G6" s="4" t="s">
        <v>363</v>
      </c>
      <c r="H6" s="6" t="s">
        <v>364</v>
      </c>
      <c r="I6" s="6" t="s">
        <v>113</v>
      </c>
      <c r="J6" s="6" t="s">
        <v>161</v>
      </c>
      <c r="K6" s="6" t="s">
        <v>161</v>
      </c>
      <c r="L6" s="6" t="s">
        <v>161</v>
      </c>
      <c r="M6" s="6" t="s">
        <v>161</v>
      </c>
      <c r="N6" s="6" t="s">
        <v>161</v>
      </c>
      <c r="O6" s="6" t="s">
        <v>161</v>
      </c>
      <c r="P6" s="6" t="s">
        <v>161</v>
      </c>
      <c r="Q6" s="5" t="s">
        <v>161</v>
      </c>
      <c r="R6" s="6" t="s">
        <v>161</v>
      </c>
      <c r="S6" s="6" t="s">
        <v>161</v>
      </c>
      <c r="T6" s="6" t="s">
        <v>146</v>
      </c>
      <c r="U6" s="4"/>
      <c r="W6" s="5" t="s">
        <v>113</v>
      </c>
    </row>
    <row r="7" spans="1:23" x14ac:dyDescent="0.25">
      <c r="A7" s="6" t="s">
        <v>145</v>
      </c>
      <c r="B7" s="4" t="s">
        <v>359</v>
      </c>
      <c r="C7" s="4" t="s">
        <v>360</v>
      </c>
      <c r="D7" s="4" t="s">
        <v>361</v>
      </c>
      <c r="E7" s="4" t="s">
        <v>362</v>
      </c>
      <c r="F7" s="4" t="s">
        <v>97</v>
      </c>
      <c r="G7" s="4" t="s">
        <v>363</v>
      </c>
      <c r="H7" s="6" t="s">
        <v>364</v>
      </c>
      <c r="I7" s="6" t="s">
        <v>113</v>
      </c>
      <c r="J7" s="6" t="s">
        <v>161</v>
      </c>
      <c r="K7" s="6" t="s">
        <v>161</v>
      </c>
      <c r="L7" s="6" t="s">
        <v>145</v>
      </c>
      <c r="M7" s="5" t="s">
        <v>161</v>
      </c>
      <c r="N7" s="4" t="s">
        <v>161</v>
      </c>
      <c r="O7" s="5" t="s">
        <v>161</v>
      </c>
      <c r="P7" s="4" t="s">
        <v>161</v>
      </c>
      <c r="Q7" s="5" t="s">
        <v>161</v>
      </c>
      <c r="R7" s="4" t="s">
        <v>161</v>
      </c>
      <c r="S7" s="4" t="s">
        <v>161</v>
      </c>
      <c r="T7" s="4" t="s">
        <v>146</v>
      </c>
      <c r="U7" s="4"/>
      <c r="W7" s="6" t="s">
        <v>145</v>
      </c>
    </row>
    <row r="8" spans="1:23" x14ac:dyDescent="0.25">
      <c r="A8" s="6" t="s">
        <v>371</v>
      </c>
      <c r="B8" s="4" t="s">
        <v>359</v>
      </c>
      <c r="C8" s="4" t="s">
        <v>360</v>
      </c>
      <c r="D8" s="4" t="s">
        <v>361</v>
      </c>
      <c r="E8" s="4" t="s">
        <v>362</v>
      </c>
      <c r="F8" s="4" t="s">
        <v>97</v>
      </c>
      <c r="G8" s="4" t="s">
        <v>372</v>
      </c>
      <c r="H8" s="4" t="s">
        <v>98</v>
      </c>
      <c r="I8" s="6" t="s">
        <v>373</v>
      </c>
      <c r="J8" s="6" t="s">
        <v>161</v>
      </c>
      <c r="K8" s="6" t="s">
        <v>161</v>
      </c>
      <c r="L8" s="6" t="s">
        <v>371</v>
      </c>
      <c r="M8" s="5" t="s">
        <v>161</v>
      </c>
      <c r="N8" s="4" t="s">
        <v>161</v>
      </c>
      <c r="O8" s="5" t="s">
        <v>161</v>
      </c>
      <c r="P8" s="4" t="s">
        <v>161</v>
      </c>
      <c r="Q8" s="5" t="s">
        <v>161</v>
      </c>
      <c r="R8" s="4" t="s">
        <v>161</v>
      </c>
      <c r="S8" s="4" t="s">
        <v>161</v>
      </c>
      <c r="T8" s="6" t="s">
        <v>146</v>
      </c>
      <c r="U8" s="4"/>
      <c r="W8" s="6" t="s">
        <v>371</v>
      </c>
    </row>
    <row r="9" spans="1:23" x14ac:dyDescent="0.25">
      <c r="A9" s="5" t="s">
        <v>272</v>
      </c>
      <c r="B9" s="4" t="s">
        <v>359</v>
      </c>
      <c r="C9" s="4" t="s">
        <v>360</v>
      </c>
      <c r="D9" s="4" t="s">
        <v>361</v>
      </c>
      <c r="E9" s="4" t="s">
        <v>362</v>
      </c>
      <c r="F9" s="4" t="s">
        <v>97</v>
      </c>
      <c r="G9" s="4" t="s">
        <v>161</v>
      </c>
      <c r="H9" s="5" t="s">
        <v>161</v>
      </c>
      <c r="I9" s="5" t="s">
        <v>161</v>
      </c>
      <c r="J9" s="6" t="s">
        <v>161</v>
      </c>
      <c r="K9" s="5" t="s">
        <v>161</v>
      </c>
      <c r="L9" s="5" t="s">
        <v>161</v>
      </c>
      <c r="M9" s="5" t="s">
        <v>161</v>
      </c>
      <c r="N9" s="5" t="s">
        <v>161</v>
      </c>
      <c r="O9" s="5" t="s">
        <v>161</v>
      </c>
      <c r="P9" s="5" t="s">
        <v>161</v>
      </c>
      <c r="Q9" s="5" t="s">
        <v>161</v>
      </c>
      <c r="R9" s="5" t="s">
        <v>161</v>
      </c>
      <c r="S9" s="5" t="s">
        <v>161</v>
      </c>
      <c r="T9" s="6" t="s">
        <v>374</v>
      </c>
      <c r="U9" s="4"/>
      <c r="W9" s="6" t="s">
        <v>97</v>
      </c>
    </row>
    <row r="10" spans="1:23" x14ac:dyDescent="0.25">
      <c r="A10" s="5" t="s">
        <v>99</v>
      </c>
      <c r="B10" s="4" t="s">
        <v>359</v>
      </c>
      <c r="C10" s="4" t="s">
        <v>360</v>
      </c>
      <c r="D10" s="4" t="s">
        <v>361</v>
      </c>
      <c r="E10" s="4" t="s">
        <v>362</v>
      </c>
      <c r="F10" s="4" t="s">
        <v>97</v>
      </c>
      <c r="G10" s="4" t="s">
        <v>372</v>
      </c>
      <c r="H10" s="4" t="s">
        <v>98</v>
      </c>
      <c r="I10" s="5" t="s">
        <v>375</v>
      </c>
      <c r="J10" s="5" t="s">
        <v>376</v>
      </c>
      <c r="K10" s="5" t="s">
        <v>377</v>
      </c>
      <c r="L10" s="5" t="s">
        <v>99</v>
      </c>
      <c r="M10" s="5" t="s">
        <v>161</v>
      </c>
      <c r="N10" s="5" t="s">
        <v>161</v>
      </c>
      <c r="O10" s="5" t="s">
        <v>161</v>
      </c>
      <c r="P10" s="5" t="s">
        <v>161</v>
      </c>
      <c r="Q10" s="5" t="s">
        <v>161</v>
      </c>
      <c r="R10" s="5" t="s">
        <v>161</v>
      </c>
      <c r="S10" s="5" t="s">
        <v>161</v>
      </c>
      <c r="T10" s="6" t="s">
        <v>146</v>
      </c>
      <c r="U10" s="4"/>
      <c r="W10" s="5" t="s">
        <v>99</v>
      </c>
    </row>
    <row r="11" spans="1:23" x14ac:dyDescent="0.25">
      <c r="A11" s="5" t="s">
        <v>378</v>
      </c>
      <c r="B11" s="4" t="s">
        <v>359</v>
      </c>
      <c r="C11" s="4" t="s">
        <v>360</v>
      </c>
      <c r="D11" s="4" t="s">
        <v>361</v>
      </c>
      <c r="E11" s="4" t="s">
        <v>362</v>
      </c>
      <c r="F11" s="4" t="s">
        <v>97</v>
      </c>
      <c r="G11" s="4" t="s">
        <v>367</v>
      </c>
      <c r="H11" s="5" t="s">
        <v>378</v>
      </c>
      <c r="I11" s="5" t="s">
        <v>161</v>
      </c>
      <c r="J11" s="5" t="s">
        <v>161</v>
      </c>
      <c r="K11" s="5" t="s">
        <v>161</v>
      </c>
      <c r="L11" s="5" t="s">
        <v>378</v>
      </c>
      <c r="M11" s="5" t="s">
        <v>161</v>
      </c>
      <c r="N11" s="5" t="s">
        <v>161</v>
      </c>
      <c r="O11" s="5" t="s">
        <v>161</v>
      </c>
      <c r="P11" s="5" t="s">
        <v>161</v>
      </c>
      <c r="Q11" s="5" t="s">
        <v>161</v>
      </c>
      <c r="R11" s="5" t="s">
        <v>161</v>
      </c>
      <c r="S11" s="5" t="s">
        <v>161</v>
      </c>
      <c r="T11" s="6" t="s">
        <v>100</v>
      </c>
      <c r="U11" s="4"/>
      <c r="W11" s="5" t="s">
        <v>378</v>
      </c>
    </row>
    <row r="12" spans="1:23" x14ac:dyDescent="0.25">
      <c r="A12" s="5" t="s">
        <v>379</v>
      </c>
      <c r="B12" s="4" t="s">
        <v>359</v>
      </c>
      <c r="C12" s="4" t="s">
        <v>360</v>
      </c>
      <c r="D12" s="4" t="s">
        <v>361</v>
      </c>
      <c r="E12" s="4" t="s">
        <v>362</v>
      </c>
      <c r="F12" s="4" t="s">
        <v>97</v>
      </c>
      <c r="G12" s="4" t="s">
        <v>372</v>
      </c>
      <c r="H12" s="4" t="s">
        <v>98</v>
      </c>
      <c r="I12" s="5" t="s">
        <v>375</v>
      </c>
      <c r="J12" s="5" t="s">
        <v>376</v>
      </c>
      <c r="K12" s="5" t="s">
        <v>380</v>
      </c>
      <c r="L12" s="6" t="s">
        <v>149</v>
      </c>
      <c r="M12" s="5" t="s">
        <v>381</v>
      </c>
      <c r="N12" s="5" t="s">
        <v>161</v>
      </c>
      <c r="O12" s="5" t="s">
        <v>161</v>
      </c>
      <c r="P12" s="5" t="s">
        <v>379</v>
      </c>
      <c r="Q12" s="5" t="s">
        <v>161</v>
      </c>
      <c r="R12" s="5" t="s">
        <v>161</v>
      </c>
      <c r="S12" s="5" t="s">
        <v>161</v>
      </c>
      <c r="T12" s="6" t="s">
        <v>146</v>
      </c>
      <c r="U12" s="4"/>
      <c r="W12" s="6" t="s">
        <v>149</v>
      </c>
    </row>
    <row r="13" spans="1:23" x14ac:dyDescent="0.25">
      <c r="A13" s="5" t="s">
        <v>148</v>
      </c>
      <c r="B13" s="4" t="s">
        <v>359</v>
      </c>
      <c r="C13" s="4" t="s">
        <v>360</v>
      </c>
      <c r="D13" s="4" t="s">
        <v>361</v>
      </c>
      <c r="E13" s="4" t="s">
        <v>362</v>
      </c>
      <c r="F13" s="4" t="s">
        <v>97</v>
      </c>
      <c r="G13" s="4" t="s">
        <v>382</v>
      </c>
      <c r="H13" s="7" t="s">
        <v>148</v>
      </c>
      <c r="I13" s="5" t="s">
        <v>161</v>
      </c>
      <c r="J13" s="5" t="s">
        <v>161</v>
      </c>
      <c r="K13" s="5" t="s">
        <v>161</v>
      </c>
      <c r="L13" s="5" t="s">
        <v>161</v>
      </c>
      <c r="M13" s="5" t="s">
        <v>161</v>
      </c>
      <c r="N13" s="5" t="s">
        <v>161</v>
      </c>
      <c r="O13" s="5" t="s">
        <v>161</v>
      </c>
      <c r="P13" s="5" t="s">
        <v>161</v>
      </c>
      <c r="Q13" s="5" t="s">
        <v>161</v>
      </c>
      <c r="R13" s="5" t="s">
        <v>161</v>
      </c>
      <c r="S13" s="5" t="s">
        <v>161</v>
      </c>
      <c r="T13" s="6" t="s">
        <v>146</v>
      </c>
      <c r="U13" s="4"/>
      <c r="W13" s="5" t="s">
        <v>148</v>
      </c>
    </row>
    <row r="14" spans="1:23" x14ac:dyDescent="0.25">
      <c r="A14" s="5" t="s">
        <v>149</v>
      </c>
      <c r="B14" s="4" t="s">
        <v>359</v>
      </c>
      <c r="C14" s="4" t="s">
        <v>360</v>
      </c>
      <c r="D14" s="4" t="s">
        <v>361</v>
      </c>
      <c r="E14" s="4" t="s">
        <v>362</v>
      </c>
      <c r="F14" s="4" t="s">
        <v>97</v>
      </c>
      <c r="G14" s="4" t="s">
        <v>372</v>
      </c>
      <c r="H14" s="4" t="s">
        <v>98</v>
      </c>
      <c r="I14" s="5" t="s">
        <v>375</v>
      </c>
      <c r="J14" s="5" t="s">
        <v>376</v>
      </c>
      <c r="K14" s="5" t="s">
        <v>380</v>
      </c>
      <c r="L14" s="6" t="s">
        <v>149</v>
      </c>
      <c r="M14" s="5" t="s">
        <v>161</v>
      </c>
      <c r="N14" s="5" t="s">
        <v>161</v>
      </c>
      <c r="O14" s="5" t="s">
        <v>161</v>
      </c>
      <c r="P14" s="5" t="s">
        <v>161</v>
      </c>
      <c r="Q14" s="5" t="s">
        <v>161</v>
      </c>
      <c r="R14" s="5" t="s">
        <v>161</v>
      </c>
      <c r="S14" s="4" t="s">
        <v>161</v>
      </c>
      <c r="T14" s="4" t="s">
        <v>146</v>
      </c>
      <c r="U14" s="4"/>
      <c r="W14" s="5" t="s">
        <v>149</v>
      </c>
    </row>
    <row r="15" spans="1:23" x14ac:dyDescent="0.25">
      <c r="A15" s="4" t="s">
        <v>131</v>
      </c>
      <c r="B15" s="4" t="s">
        <v>359</v>
      </c>
      <c r="C15" s="4" t="s">
        <v>360</v>
      </c>
      <c r="D15" s="4" t="s">
        <v>361</v>
      </c>
      <c r="E15" s="4" t="s">
        <v>362</v>
      </c>
      <c r="F15" s="4" t="s">
        <v>97</v>
      </c>
      <c r="G15" s="4" t="s">
        <v>372</v>
      </c>
      <c r="H15" s="4" t="s">
        <v>131</v>
      </c>
      <c r="I15" s="4" t="s">
        <v>161</v>
      </c>
      <c r="J15" s="4" t="s">
        <v>161</v>
      </c>
      <c r="K15" s="5" t="s">
        <v>161</v>
      </c>
      <c r="L15" s="4" t="s">
        <v>131</v>
      </c>
      <c r="M15" s="5" t="s">
        <v>161</v>
      </c>
      <c r="N15" s="4" t="s">
        <v>161</v>
      </c>
      <c r="O15" s="5" t="s">
        <v>161</v>
      </c>
      <c r="P15" s="4" t="s">
        <v>161</v>
      </c>
      <c r="Q15" s="5" t="s">
        <v>161</v>
      </c>
      <c r="R15" s="4" t="s">
        <v>161</v>
      </c>
      <c r="S15" s="4" t="s">
        <v>161</v>
      </c>
      <c r="T15" s="4" t="s">
        <v>100</v>
      </c>
      <c r="U15" s="4"/>
      <c r="W15" s="4" t="s">
        <v>131</v>
      </c>
    </row>
    <row r="16" spans="1:23" x14ac:dyDescent="0.25">
      <c r="A16" s="6" t="s">
        <v>383</v>
      </c>
      <c r="B16" s="4" t="s">
        <v>359</v>
      </c>
      <c r="C16" s="4" t="s">
        <v>360</v>
      </c>
      <c r="D16" s="4" t="s">
        <v>361</v>
      </c>
      <c r="E16" s="4" t="s">
        <v>362</v>
      </c>
      <c r="F16" s="4" t="s">
        <v>97</v>
      </c>
      <c r="G16" s="4" t="s">
        <v>367</v>
      </c>
      <c r="H16" s="5" t="s">
        <v>384</v>
      </c>
      <c r="I16" s="5" t="s">
        <v>385</v>
      </c>
      <c r="J16" s="4" t="s">
        <v>161</v>
      </c>
      <c r="K16" s="5" t="s">
        <v>161</v>
      </c>
      <c r="L16" s="6" t="s">
        <v>383</v>
      </c>
      <c r="M16" s="5" t="s">
        <v>161</v>
      </c>
      <c r="N16" s="5" t="s">
        <v>161</v>
      </c>
      <c r="O16" s="5" t="s">
        <v>161</v>
      </c>
      <c r="P16" s="5" t="s">
        <v>161</v>
      </c>
      <c r="Q16" s="5" t="s">
        <v>161</v>
      </c>
      <c r="R16" s="5" t="s">
        <v>161</v>
      </c>
      <c r="S16" s="5" t="s">
        <v>161</v>
      </c>
      <c r="T16" s="6" t="s">
        <v>100</v>
      </c>
      <c r="U16" s="4"/>
      <c r="W16" s="6" t="s">
        <v>383</v>
      </c>
    </row>
    <row r="17" spans="1:23" x14ac:dyDescent="0.25">
      <c r="A17" s="6" t="s">
        <v>386</v>
      </c>
      <c r="B17" s="4" t="s">
        <v>359</v>
      </c>
      <c r="C17" s="4" t="s">
        <v>360</v>
      </c>
      <c r="D17" s="4" t="s">
        <v>361</v>
      </c>
      <c r="E17" s="4" t="s">
        <v>362</v>
      </c>
      <c r="F17" s="4" t="s">
        <v>97</v>
      </c>
      <c r="G17" s="4" t="s">
        <v>372</v>
      </c>
      <c r="H17" s="4" t="s">
        <v>98</v>
      </c>
      <c r="I17" s="5" t="s">
        <v>375</v>
      </c>
      <c r="J17" s="5" t="s">
        <v>376</v>
      </c>
      <c r="K17" s="5" t="s">
        <v>377</v>
      </c>
      <c r="L17" s="6" t="s">
        <v>386</v>
      </c>
      <c r="M17" s="5" t="s">
        <v>161</v>
      </c>
      <c r="N17" s="4" t="s">
        <v>161</v>
      </c>
      <c r="O17" s="5" t="s">
        <v>161</v>
      </c>
      <c r="P17" s="4" t="s">
        <v>161</v>
      </c>
      <c r="Q17" s="5" t="s">
        <v>161</v>
      </c>
      <c r="R17" s="4" t="s">
        <v>161</v>
      </c>
      <c r="S17" s="4" t="s">
        <v>161</v>
      </c>
      <c r="T17" s="6" t="s">
        <v>146</v>
      </c>
      <c r="U17" s="4"/>
      <c r="W17" s="6" t="s">
        <v>386</v>
      </c>
    </row>
    <row r="18" spans="1:23" x14ac:dyDescent="0.25">
      <c r="A18" s="6" t="s">
        <v>387</v>
      </c>
      <c r="B18" s="4" t="s">
        <v>359</v>
      </c>
      <c r="C18" s="4" t="s">
        <v>360</v>
      </c>
      <c r="D18" s="4" t="s">
        <v>361</v>
      </c>
      <c r="E18" s="4" t="s">
        <v>362</v>
      </c>
      <c r="F18" s="4" t="s">
        <v>97</v>
      </c>
      <c r="G18" s="4" t="s">
        <v>372</v>
      </c>
      <c r="H18" s="4" t="s">
        <v>98</v>
      </c>
      <c r="I18" s="5" t="s">
        <v>375</v>
      </c>
      <c r="J18" s="5" t="s">
        <v>376</v>
      </c>
      <c r="K18" s="5" t="s">
        <v>380</v>
      </c>
      <c r="L18" s="6" t="s">
        <v>149</v>
      </c>
      <c r="M18" s="5" t="s">
        <v>388</v>
      </c>
      <c r="N18" s="4" t="s">
        <v>389</v>
      </c>
      <c r="O18" s="5" t="s">
        <v>390</v>
      </c>
      <c r="P18" s="4" t="s">
        <v>391</v>
      </c>
      <c r="Q18" s="5" t="s">
        <v>392</v>
      </c>
      <c r="R18" s="4" t="s">
        <v>387</v>
      </c>
      <c r="S18" s="5" t="s">
        <v>161</v>
      </c>
      <c r="T18" s="6" t="s">
        <v>146</v>
      </c>
      <c r="U18" s="4"/>
      <c r="W18" s="6" t="s">
        <v>387</v>
      </c>
    </row>
    <row r="19" spans="1:23" x14ac:dyDescent="0.25">
      <c r="A19" s="5" t="s">
        <v>238</v>
      </c>
      <c r="B19" s="4" t="s">
        <v>359</v>
      </c>
      <c r="C19" s="4" t="s">
        <v>360</v>
      </c>
      <c r="D19" s="4" t="s">
        <v>361</v>
      </c>
      <c r="E19" s="4" t="s">
        <v>362</v>
      </c>
      <c r="F19" s="4" t="s">
        <v>97</v>
      </c>
      <c r="G19" s="4" t="s">
        <v>382</v>
      </c>
      <c r="H19" s="5" t="s">
        <v>238</v>
      </c>
      <c r="I19" s="5" t="s">
        <v>161</v>
      </c>
      <c r="J19" s="5" t="s">
        <v>161</v>
      </c>
      <c r="K19" s="5" t="s">
        <v>161</v>
      </c>
      <c r="L19" s="5" t="s">
        <v>161</v>
      </c>
      <c r="M19" s="5" t="s">
        <v>161</v>
      </c>
      <c r="N19" s="5" t="s">
        <v>161</v>
      </c>
      <c r="O19" s="5" t="s">
        <v>161</v>
      </c>
      <c r="P19" s="5" t="s">
        <v>161</v>
      </c>
      <c r="Q19" s="5" t="s">
        <v>161</v>
      </c>
      <c r="R19" s="5" t="s">
        <v>161</v>
      </c>
      <c r="S19" s="5" t="s">
        <v>161</v>
      </c>
      <c r="T19" s="6" t="s">
        <v>100</v>
      </c>
      <c r="U19" s="4"/>
      <c r="W19" s="5" t="s">
        <v>238</v>
      </c>
    </row>
    <row r="20" spans="1:23" x14ac:dyDescent="0.25">
      <c r="A20" s="5" t="s">
        <v>151</v>
      </c>
      <c r="B20" s="4" t="s">
        <v>359</v>
      </c>
      <c r="C20" s="4" t="s">
        <v>360</v>
      </c>
      <c r="D20" s="4" t="s">
        <v>361</v>
      </c>
      <c r="E20" s="4" t="s">
        <v>362</v>
      </c>
      <c r="F20" s="4" t="s">
        <v>97</v>
      </c>
      <c r="G20" s="4" t="s">
        <v>372</v>
      </c>
      <c r="H20" s="6" t="s">
        <v>151</v>
      </c>
      <c r="I20" s="6" t="s">
        <v>151</v>
      </c>
      <c r="J20" s="5" t="s">
        <v>161</v>
      </c>
      <c r="K20" s="5" t="s">
        <v>161</v>
      </c>
      <c r="L20" s="5" t="s">
        <v>161</v>
      </c>
      <c r="M20" s="5" t="s">
        <v>161</v>
      </c>
      <c r="N20" s="5" t="s">
        <v>161</v>
      </c>
      <c r="O20" s="5" t="s">
        <v>161</v>
      </c>
      <c r="P20" s="5" t="s">
        <v>161</v>
      </c>
      <c r="Q20" s="5" t="s">
        <v>161</v>
      </c>
      <c r="R20" s="5" t="s">
        <v>161</v>
      </c>
      <c r="S20" s="5" t="s">
        <v>161</v>
      </c>
      <c r="T20" s="4" t="s">
        <v>100</v>
      </c>
      <c r="U20" s="4"/>
      <c r="W20" s="5" t="s">
        <v>151</v>
      </c>
    </row>
    <row r="21" spans="1:23" x14ac:dyDescent="0.25">
      <c r="A21" s="5" t="s">
        <v>393</v>
      </c>
      <c r="B21" s="4" t="s">
        <v>359</v>
      </c>
      <c r="C21" s="4" t="s">
        <v>360</v>
      </c>
      <c r="D21" s="4" t="s">
        <v>361</v>
      </c>
      <c r="E21" s="5" t="s">
        <v>394</v>
      </c>
      <c r="F21" s="5" t="s">
        <v>214</v>
      </c>
      <c r="G21" s="4" t="s">
        <v>161</v>
      </c>
      <c r="H21" s="4" t="s">
        <v>215</v>
      </c>
      <c r="I21" s="6" t="s">
        <v>161</v>
      </c>
      <c r="J21" s="6" t="s">
        <v>161</v>
      </c>
      <c r="K21" s="5" t="s">
        <v>161</v>
      </c>
      <c r="L21" s="6" t="s">
        <v>395</v>
      </c>
      <c r="M21" s="5" t="s">
        <v>396</v>
      </c>
      <c r="N21" s="5" t="s">
        <v>161</v>
      </c>
      <c r="O21" s="5" t="s">
        <v>397</v>
      </c>
      <c r="P21" s="5" t="s">
        <v>398</v>
      </c>
      <c r="Q21" s="5" t="s">
        <v>161</v>
      </c>
      <c r="R21" s="5" t="s">
        <v>161</v>
      </c>
      <c r="S21" s="5" t="s">
        <v>161</v>
      </c>
      <c r="T21" s="6" t="s">
        <v>146</v>
      </c>
      <c r="U21" s="4"/>
      <c r="W21" s="5" t="s">
        <v>399</v>
      </c>
    </row>
    <row r="22" spans="1:23" x14ac:dyDescent="0.25">
      <c r="A22" s="5" t="s">
        <v>212</v>
      </c>
      <c r="B22" s="4" t="s">
        <v>359</v>
      </c>
      <c r="C22" s="4" t="s">
        <v>360</v>
      </c>
      <c r="D22" s="4" t="s">
        <v>361</v>
      </c>
      <c r="E22" s="5" t="s">
        <v>394</v>
      </c>
      <c r="F22" s="5" t="s">
        <v>214</v>
      </c>
      <c r="G22" s="4" t="s">
        <v>161</v>
      </c>
      <c r="H22" s="4" t="s">
        <v>215</v>
      </c>
      <c r="I22" s="5" t="s">
        <v>161</v>
      </c>
      <c r="J22" s="5" t="s">
        <v>161</v>
      </c>
      <c r="K22" s="5" t="s">
        <v>161</v>
      </c>
      <c r="L22" s="6" t="s">
        <v>212</v>
      </c>
      <c r="M22" s="5" t="s">
        <v>161</v>
      </c>
      <c r="N22" s="5" t="s">
        <v>161</v>
      </c>
      <c r="O22" s="5" t="s">
        <v>161</v>
      </c>
      <c r="P22" s="6" t="s">
        <v>212</v>
      </c>
      <c r="Q22" s="5" t="s">
        <v>161</v>
      </c>
      <c r="R22" s="5" t="s">
        <v>161</v>
      </c>
      <c r="S22" s="5" t="s">
        <v>161</v>
      </c>
      <c r="T22" s="4" t="s">
        <v>100</v>
      </c>
      <c r="U22" s="4"/>
      <c r="W22" s="5" t="s">
        <v>212</v>
      </c>
    </row>
    <row r="23" spans="1:23" ht="30" x14ac:dyDescent="0.25">
      <c r="A23" s="5" t="s">
        <v>243</v>
      </c>
      <c r="B23" s="4" t="s">
        <v>359</v>
      </c>
      <c r="C23" s="4" t="s">
        <v>360</v>
      </c>
      <c r="D23" s="4" t="s">
        <v>361</v>
      </c>
      <c r="E23" s="4" t="s">
        <v>362</v>
      </c>
      <c r="F23" s="4" t="s">
        <v>97</v>
      </c>
      <c r="G23" s="4" t="s">
        <v>372</v>
      </c>
      <c r="H23" s="4" t="s">
        <v>131</v>
      </c>
      <c r="I23" s="6" t="s">
        <v>161</v>
      </c>
      <c r="J23" s="6" t="s">
        <v>161</v>
      </c>
      <c r="K23" s="5" t="s">
        <v>161</v>
      </c>
      <c r="L23" s="4" t="s">
        <v>243</v>
      </c>
      <c r="M23" s="5" t="s">
        <v>161</v>
      </c>
      <c r="N23" s="4" t="s">
        <v>161</v>
      </c>
      <c r="O23" s="5" t="s">
        <v>161</v>
      </c>
      <c r="P23" s="4" t="s">
        <v>161</v>
      </c>
      <c r="Q23" s="5" t="s">
        <v>161</v>
      </c>
      <c r="R23" s="4" t="s">
        <v>161</v>
      </c>
      <c r="S23" s="4" t="s">
        <v>161</v>
      </c>
      <c r="T23" s="4" t="s">
        <v>100</v>
      </c>
      <c r="U23" s="4"/>
      <c r="W23" s="5" t="s">
        <v>243</v>
      </c>
    </row>
    <row r="24" spans="1:23" x14ac:dyDescent="0.25">
      <c r="A24" s="5" t="s">
        <v>400</v>
      </c>
      <c r="B24" s="5" t="s">
        <v>359</v>
      </c>
      <c r="C24" s="4" t="s">
        <v>360</v>
      </c>
      <c r="D24" s="4" t="s">
        <v>361</v>
      </c>
      <c r="E24" s="5" t="s">
        <v>394</v>
      </c>
      <c r="F24" s="4" t="s">
        <v>401</v>
      </c>
      <c r="G24" s="4" t="s">
        <v>161</v>
      </c>
      <c r="H24" s="4" t="s">
        <v>400</v>
      </c>
      <c r="I24" s="6" t="s">
        <v>161</v>
      </c>
      <c r="J24" s="6"/>
      <c r="K24" s="6" t="s">
        <v>161</v>
      </c>
      <c r="L24" s="6" t="s">
        <v>161</v>
      </c>
      <c r="M24" s="6" t="s">
        <v>161</v>
      </c>
      <c r="N24" s="6" t="s">
        <v>161</v>
      </c>
      <c r="O24" s="6" t="s">
        <v>161</v>
      </c>
      <c r="P24" s="6" t="s">
        <v>161</v>
      </c>
      <c r="Q24" s="5" t="s">
        <v>161</v>
      </c>
      <c r="R24" s="6" t="s">
        <v>161</v>
      </c>
      <c r="S24" s="6" t="s">
        <v>161</v>
      </c>
      <c r="T24" s="6" t="s">
        <v>146</v>
      </c>
      <c r="U24" s="4"/>
      <c r="W24" s="5" t="s">
        <v>400</v>
      </c>
    </row>
    <row r="25" spans="1:23" x14ac:dyDescent="0.25">
      <c r="A25" s="5" t="s">
        <v>402</v>
      </c>
      <c r="B25" s="5" t="s">
        <v>359</v>
      </c>
      <c r="C25" s="4" t="s">
        <v>360</v>
      </c>
      <c r="D25" s="4" t="s">
        <v>361</v>
      </c>
      <c r="E25" s="5" t="s">
        <v>403</v>
      </c>
      <c r="F25" s="4" t="s">
        <v>404</v>
      </c>
      <c r="G25" s="4" t="s">
        <v>405</v>
      </c>
      <c r="H25" s="6" t="s">
        <v>406</v>
      </c>
      <c r="I25" s="6" t="s">
        <v>161</v>
      </c>
      <c r="J25" s="6" t="s">
        <v>161</v>
      </c>
      <c r="K25" s="6" t="s">
        <v>161</v>
      </c>
      <c r="L25" s="6" t="s">
        <v>407</v>
      </c>
      <c r="M25" s="6" t="s">
        <v>408</v>
      </c>
      <c r="N25" s="6" t="s">
        <v>409</v>
      </c>
      <c r="O25" s="6" t="s">
        <v>410</v>
      </c>
      <c r="P25" s="5" t="s">
        <v>402</v>
      </c>
      <c r="Q25" s="5" t="s">
        <v>161</v>
      </c>
      <c r="R25" s="6" t="s">
        <v>161</v>
      </c>
      <c r="S25" s="6" t="s">
        <v>161</v>
      </c>
      <c r="T25" s="6" t="s">
        <v>146</v>
      </c>
      <c r="U25" s="4"/>
      <c r="W25" s="5" t="s">
        <v>402</v>
      </c>
    </row>
    <row r="26" spans="1:23" x14ac:dyDescent="0.25">
      <c r="A26" s="5" t="s">
        <v>153</v>
      </c>
      <c r="B26" s="5"/>
      <c r="C26" s="5"/>
      <c r="D26" s="5"/>
      <c r="E26" s="5"/>
      <c r="F26" s="4" t="s">
        <v>97</v>
      </c>
      <c r="G26" s="4" t="s">
        <v>161</v>
      </c>
      <c r="H26" s="4" t="s">
        <v>98</v>
      </c>
      <c r="I26" s="6" t="s">
        <v>161</v>
      </c>
      <c r="J26" s="6"/>
      <c r="K26" s="5" t="s">
        <v>161</v>
      </c>
      <c r="L26" s="6" t="s">
        <v>153</v>
      </c>
      <c r="M26" s="5" t="s">
        <v>161</v>
      </c>
      <c r="N26" s="4" t="s">
        <v>161</v>
      </c>
      <c r="O26" s="5" t="s">
        <v>161</v>
      </c>
      <c r="P26" s="4" t="s">
        <v>161</v>
      </c>
      <c r="Q26" s="5" t="s">
        <v>161</v>
      </c>
      <c r="R26" s="4" t="s">
        <v>161</v>
      </c>
      <c r="S26" s="4" t="s">
        <v>161</v>
      </c>
      <c r="T26" s="4" t="s">
        <v>146</v>
      </c>
      <c r="U26" s="4"/>
      <c r="W26" s="5" t="s">
        <v>153</v>
      </c>
    </row>
    <row r="27" spans="1:23" x14ac:dyDescent="0.25">
      <c r="A27" s="5" t="s">
        <v>327</v>
      </c>
      <c r="B27" s="5"/>
      <c r="C27" s="5"/>
      <c r="D27" s="5"/>
      <c r="E27" s="5"/>
      <c r="F27" s="4" t="s">
        <v>97</v>
      </c>
      <c r="G27" s="4" t="s">
        <v>161</v>
      </c>
      <c r="H27" s="4" t="s">
        <v>98</v>
      </c>
      <c r="I27" s="6" t="s">
        <v>161</v>
      </c>
      <c r="J27" s="6"/>
      <c r="K27" s="5" t="s">
        <v>161</v>
      </c>
      <c r="L27" s="5" t="s">
        <v>327</v>
      </c>
      <c r="M27" s="5" t="s">
        <v>161</v>
      </c>
      <c r="N27" s="4" t="s">
        <v>161</v>
      </c>
      <c r="O27" s="5" t="s">
        <v>161</v>
      </c>
      <c r="P27" s="4" t="s">
        <v>161</v>
      </c>
      <c r="Q27" s="5" t="s">
        <v>161</v>
      </c>
      <c r="R27" s="4" t="s">
        <v>161</v>
      </c>
      <c r="S27" s="4" t="s">
        <v>161</v>
      </c>
      <c r="T27" s="4" t="s">
        <v>146</v>
      </c>
      <c r="U27" s="4"/>
      <c r="W27" s="5" t="s">
        <v>327</v>
      </c>
    </row>
    <row r="28" spans="1:23" x14ac:dyDescent="0.25">
      <c r="A28" s="5" t="s">
        <v>98</v>
      </c>
      <c r="B28" s="5"/>
      <c r="C28" s="5"/>
      <c r="D28" s="5"/>
      <c r="E28" s="5"/>
      <c r="F28" s="4" t="s">
        <v>97</v>
      </c>
      <c r="G28" s="4" t="s">
        <v>161</v>
      </c>
      <c r="H28" s="4" t="s">
        <v>98</v>
      </c>
      <c r="I28" s="6" t="s">
        <v>161</v>
      </c>
      <c r="J28" s="6"/>
      <c r="K28" s="6" t="s">
        <v>161</v>
      </c>
      <c r="L28" s="6" t="s">
        <v>161</v>
      </c>
      <c r="M28" s="5" t="s">
        <v>161</v>
      </c>
      <c r="N28" s="6" t="s">
        <v>161</v>
      </c>
      <c r="O28" s="5" t="s">
        <v>161</v>
      </c>
      <c r="P28" s="6" t="s">
        <v>161</v>
      </c>
      <c r="Q28" s="5" t="s">
        <v>161</v>
      </c>
      <c r="R28" s="6" t="s">
        <v>161</v>
      </c>
      <c r="S28" s="6" t="s">
        <v>161</v>
      </c>
      <c r="T28" s="6" t="s">
        <v>374</v>
      </c>
      <c r="U28" s="4"/>
      <c r="W28" s="5" t="s">
        <v>98</v>
      </c>
    </row>
    <row r="29" spans="1:23" x14ac:dyDescent="0.25">
      <c r="A29" s="5" t="s">
        <v>411</v>
      </c>
      <c r="B29" s="5"/>
      <c r="C29" s="5"/>
      <c r="D29" s="5"/>
      <c r="E29" s="5"/>
      <c r="F29" s="4" t="s">
        <v>161</v>
      </c>
      <c r="G29" s="4" t="s">
        <v>161</v>
      </c>
      <c r="H29" s="4" t="s">
        <v>161</v>
      </c>
      <c r="I29" s="4" t="s">
        <v>161</v>
      </c>
      <c r="J29" s="6" t="s">
        <v>161</v>
      </c>
      <c r="K29" s="4" t="s">
        <v>161</v>
      </c>
      <c r="L29" s="4" t="s">
        <v>161</v>
      </c>
      <c r="M29" s="5" t="s">
        <v>161</v>
      </c>
      <c r="N29" s="4" t="s">
        <v>161</v>
      </c>
      <c r="O29" s="5" t="s">
        <v>161</v>
      </c>
      <c r="P29" s="4" t="s">
        <v>161</v>
      </c>
      <c r="Q29" s="5" t="s">
        <v>161</v>
      </c>
      <c r="R29" s="4" t="s">
        <v>161</v>
      </c>
      <c r="S29" s="4" t="s">
        <v>161</v>
      </c>
      <c r="T29" s="4" t="s">
        <v>161</v>
      </c>
      <c r="U29" s="4"/>
      <c r="W29" s="6" t="s">
        <v>161</v>
      </c>
    </row>
    <row r="30" spans="1:23" x14ac:dyDescent="0.25">
      <c r="A30" s="5" t="s">
        <v>180</v>
      </c>
      <c r="B30" s="5"/>
      <c r="C30" s="5"/>
      <c r="D30" s="5"/>
      <c r="E30" s="5"/>
      <c r="F30" s="4" t="s">
        <v>97</v>
      </c>
      <c r="G30" s="4" t="s">
        <v>161</v>
      </c>
      <c r="H30" s="4" t="s">
        <v>181</v>
      </c>
      <c r="I30" s="5" t="s">
        <v>161</v>
      </c>
      <c r="J30" s="5"/>
      <c r="K30" s="5" t="s">
        <v>161</v>
      </c>
      <c r="L30" s="6" t="s">
        <v>180</v>
      </c>
      <c r="M30" s="5" t="s">
        <v>161</v>
      </c>
      <c r="N30" s="5" t="s">
        <v>161</v>
      </c>
      <c r="O30" s="5" t="s">
        <v>161</v>
      </c>
      <c r="P30" s="5" t="s">
        <v>161</v>
      </c>
      <c r="Q30" s="5" t="s">
        <v>161</v>
      </c>
      <c r="R30" s="5" t="s">
        <v>161</v>
      </c>
      <c r="S30" s="5" t="s">
        <v>161</v>
      </c>
      <c r="T30" s="4" t="s">
        <v>146</v>
      </c>
      <c r="U30" s="4"/>
      <c r="W30" s="5" t="s">
        <v>180</v>
      </c>
    </row>
    <row r="31" spans="1:23" x14ac:dyDescent="0.25">
      <c r="A31" s="5" t="s">
        <v>89</v>
      </c>
      <c r="B31" s="5"/>
      <c r="C31" s="5"/>
      <c r="D31" s="5"/>
      <c r="E31" s="5"/>
      <c r="F31" s="4" t="s">
        <v>97</v>
      </c>
      <c r="G31" s="4" t="s">
        <v>161</v>
      </c>
      <c r="H31" s="4" t="s">
        <v>98</v>
      </c>
      <c r="I31" s="5" t="s">
        <v>161</v>
      </c>
      <c r="J31" s="5"/>
      <c r="K31" s="5" t="s">
        <v>161</v>
      </c>
      <c r="L31" s="6" t="s">
        <v>99</v>
      </c>
      <c r="M31" s="5" t="s">
        <v>161</v>
      </c>
      <c r="N31" s="6" t="s">
        <v>89</v>
      </c>
      <c r="O31" s="5" t="s">
        <v>161</v>
      </c>
      <c r="P31" s="5" t="s">
        <v>161</v>
      </c>
      <c r="Q31" s="5" t="s">
        <v>161</v>
      </c>
      <c r="R31" s="5" t="s">
        <v>161</v>
      </c>
      <c r="S31" s="5" t="s">
        <v>161</v>
      </c>
      <c r="T31" s="4" t="s">
        <v>100</v>
      </c>
      <c r="U31" s="4"/>
      <c r="W31" s="5" t="s">
        <v>89</v>
      </c>
    </row>
    <row r="32" spans="1:23" x14ac:dyDescent="0.25">
      <c r="A32" s="5" t="s">
        <v>412</v>
      </c>
      <c r="B32" s="4" t="s">
        <v>359</v>
      </c>
      <c r="C32" s="4" t="s">
        <v>360</v>
      </c>
      <c r="D32" s="4" t="s">
        <v>361</v>
      </c>
      <c r="E32" s="5" t="s">
        <v>394</v>
      </c>
      <c r="F32" s="4" t="s">
        <v>214</v>
      </c>
      <c r="G32" s="4" t="s">
        <v>161</v>
      </c>
      <c r="H32" s="4" t="s">
        <v>215</v>
      </c>
      <c r="I32" s="5" t="s">
        <v>161</v>
      </c>
      <c r="J32" s="5"/>
      <c r="K32" s="5" t="s">
        <v>161</v>
      </c>
      <c r="L32" s="6" t="s">
        <v>395</v>
      </c>
      <c r="M32" s="5" t="s">
        <v>161</v>
      </c>
      <c r="N32" s="6" t="s">
        <v>161</v>
      </c>
      <c r="O32" s="5" t="s">
        <v>161</v>
      </c>
      <c r="P32" s="5" t="s">
        <v>412</v>
      </c>
      <c r="Q32" s="5" t="s">
        <v>161</v>
      </c>
      <c r="R32" s="5" t="s">
        <v>161</v>
      </c>
      <c r="S32" s="5" t="s">
        <v>161</v>
      </c>
      <c r="T32" s="4" t="s">
        <v>146</v>
      </c>
      <c r="U32" s="4"/>
      <c r="W32" s="5" t="s">
        <v>399</v>
      </c>
    </row>
    <row r="33" spans="1:23" x14ac:dyDescent="0.25">
      <c r="A33" s="5" t="s">
        <v>217</v>
      </c>
      <c r="B33" s="4" t="s">
        <v>359</v>
      </c>
      <c r="C33" s="4" t="s">
        <v>360</v>
      </c>
      <c r="D33" s="4" t="s">
        <v>361</v>
      </c>
      <c r="E33" s="4" t="s">
        <v>362</v>
      </c>
      <c r="F33" s="4" t="s">
        <v>97</v>
      </c>
      <c r="G33" s="4" t="s">
        <v>161</v>
      </c>
      <c r="H33" s="4" t="s">
        <v>161</v>
      </c>
      <c r="I33" s="4" t="s">
        <v>161</v>
      </c>
      <c r="J33" s="6" t="s">
        <v>161</v>
      </c>
      <c r="K33" s="4" t="s">
        <v>161</v>
      </c>
      <c r="L33" s="4" t="s">
        <v>161</v>
      </c>
      <c r="M33" s="5" t="s">
        <v>161</v>
      </c>
      <c r="N33" s="4" t="s">
        <v>161</v>
      </c>
      <c r="O33" s="5" t="s">
        <v>161</v>
      </c>
      <c r="P33" s="4" t="s">
        <v>161</v>
      </c>
      <c r="Q33" s="5" t="s">
        <v>161</v>
      </c>
      <c r="R33" s="4" t="s">
        <v>161</v>
      </c>
      <c r="S33" s="4" t="s">
        <v>161</v>
      </c>
      <c r="T33" s="4" t="s">
        <v>146</v>
      </c>
      <c r="U33" s="4"/>
      <c r="W33" s="6" t="s">
        <v>97</v>
      </c>
    </row>
    <row r="34" spans="1:23" x14ac:dyDescent="0.25">
      <c r="A34" s="5" t="s">
        <v>413</v>
      </c>
      <c r="B34" s="4" t="s">
        <v>161</v>
      </c>
      <c r="C34" s="4" t="s">
        <v>161</v>
      </c>
      <c r="D34" s="4" t="s">
        <v>161</v>
      </c>
      <c r="E34" s="4" t="s">
        <v>161</v>
      </c>
      <c r="F34" s="4" t="s">
        <v>161</v>
      </c>
      <c r="G34" s="4" t="s">
        <v>161</v>
      </c>
      <c r="H34" s="4" t="s">
        <v>161</v>
      </c>
      <c r="I34" s="4" t="s">
        <v>161</v>
      </c>
      <c r="J34" s="6" t="s">
        <v>161</v>
      </c>
      <c r="K34" s="4" t="s">
        <v>161</v>
      </c>
      <c r="L34" s="4" t="s">
        <v>161</v>
      </c>
      <c r="M34" s="4" t="s">
        <v>161</v>
      </c>
      <c r="N34" s="4" t="s">
        <v>161</v>
      </c>
      <c r="O34" s="4" t="s">
        <v>161</v>
      </c>
      <c r="P34" s="4" t="s">
        <v>161</v>
      </c>
      <c r="Q34" s="5" t="s">
        <v>161</v>
      </c>
      <c r="R34" s="4" t="s">
        <v>161</v>
      </c>
      <c r="S34" s="4" t="s">
        <v>161</v>
      </c>
      <c r="T34" s="4" t="s">
        <v>146</v>
      </c>
      <c r="U34" s="4"/>
      <c r="W34" s="6" t="s">
        <v>161</v>
      </c>
    </row>
    <row r="35" spans="1:23" x14ac:dyDescent="0.25">
      <c r="A35" s="5" t="s">
        <v>414</v>
      </c>
      <c r="B35" s="4" t="s">
        <v>359</v>
      </c>
      <c r="C35" s="4" t="s">
        <v>360</v>
      </c>
      <c r="D35" s="4" t="s">
        <v>361</v>
      </c>
      <c r="E35" s="5" t="s">
        <v>394</v>
      </c>
      <c r="F35" s="5" t="s">
        <v>214</v>
      </c>
      <c r="G35" s="4" t="s">
        <v>161</v>
      </c>
      <c r="H35" s="4" t="s">
        <v>215</v>
      </c>
      <c r="I35" s="4" t="s">
        <v>161</v>
      </c>
      <c r="J35" s="6" t="s">
        <v>161</v>
      </c>
      <c r="K35" s="4" t="s">
        <v>161</v>
      </c>
      <c r="L35" s="4" t="s">
        <v>161</v>
      </c>
      <c r="M35" s="5" t="s">
        <v>161</v>
      </c>
      <c r="N35" s="4" t="s">
        <v>161</v>
      </c>
      <c r="O35" s="5" t="s">
        <v>161</v>
      </c>
      <c r="P35" s="4" t="s">
        <v>161</v>
      </c>
      <c r="Q35" s="5" t="s">
        <v>161</v>
      </c>
      <c r="R35" s="4" t="s">
        <v>161</v>
      </c>
      <c r="S35" s="4" t="s">
        <v>161</v>
      </c>
      <c r="T35" s="4" t="s">
        <v>146</v>
      </c>
      <c r="U35" s="4"/>
      <c r="W35" s="5" t="s">
        <v>399</v>
      </c>
    </row>
    <row r="36" spans="1:23" x14ac:dyDescent="0.25">
      <c r="A36" s="5" t="s">
        <v>415</v>
      </c>
      <c r="B36" s="4" t="s">
        <v>359</v>
      </c>
      <c r="C36" s="4" t="s">
        <v>360</v>
      </c>
      <c r="D36" s="4" t="s">
        <v>361</v>
      </c>
      <c r="E36" s="5" t="s">
        <v>394</v>
      </c>
      <c r="F36" s="5" t="s">
        <v>214</v>
      </c>
      <c r="G36" s="4" t="s">
        <v>161</v>
      </c>
      <c r="H36" s="4" t="s">
        <v>215</v>
      </c>
      <c r="I36" s="4" t="s">
        <v>161</v>
      </c>
      <c r="J36" s="6" t="s">
        <v>161</v>
      </c>
      <c r="K36" s="4" t="s">
        <v>161</v>
      </c>
      <c r="L36" s="6" t="s">
        <v>416</v>
      </c>
      <c r="M36" s="5" t="s">
        <v>161</v>
      </c>
      <c r="N36" s="4" t="s">
        <v>161</v>
      </c>
      <c r="O36" s="5" t="s">
        <v>161</v>
      </c>
      <c r="P36" s="5" t="s">
        <v>415</v>
      </c>
      <c r="Q36" s="5" t="s">
        <v>161</v>
      </c>
      <c r="R36" s="4" t="s">
        <v>161</v>
      </c>
      <c r="S36" s="4" t="s">
        <v>161</v>
      </c>
      <c r="T36" s="4" t="s">
        <v>146</v>
      </c>
      <c r="U36" s="4"/>
      <c r="W36" s="4" t="s">
        <v>215</v>
      </c>
    </row>
    <row r="37" spans="1:23" x14ac:dyDescent="0.25">
      <c r="A37" s="6" t="s">
        <v>167</v>
      </c>
      <c r="B37" s="6"/>
      <c r="C37" s="6"/>
      <c r="D37" s="6"/>
      <c r="E37" s="6"/>
      <c r="F37" s="4" t="s">
        <v>97</v>
      </c>
      <c r="G37" s="4" t="s">
        <v>161</v>
      </c>
      <c r="H37" s="4" t="s">
        <v>161</v>
      </c>
      <c r="I37" s="4" t="s">
        <v>161</v>
      </c>
      <c r="J37" s="6" t="s">
        <v>161</v>
      </c>
      <c r="K37" s="4" t="s">
        <v>161</v>
      </c>
      <c r="L37" s="4" t="s">
        <v>161</v>
      </c>
      <c r="M37" s="5" t="s">
        <v>161</v>
      </c>
      <c r="N37" s="4" t="s">
        <v>161</v>
      </c>
      <c r="O37" s="5" t="s">
        <v>161</v>
      </c>
      <c r="P37" s="4" t="s">
        <v>161</v>
      </c>
      <c r="Q37" s="5" t="s">
        <v>161</v>
      </c>
      <c r="R37" s="4" t="s">
        <v>161</v>
      </c>
      <c r="S37" s="4" t="s">
        <v>161</v>
      </c>
      <c r="T37" s="4" t="s">
        <v>100</v>
      </c>
      <c r="W37" s="6" t="s">
        <v>161</v>
      </c>
    </row>
    <row r="38" spans="1:23" x14ac:dyDescent="0.25">
      <c r="A38" s="5" t="s">
        <v>103</v>
      </c>
      <c r="B38" s="5"/>
      <c r="C38" s="5"/>
      <c r="D38" s="5"/>
      <c r="E38" s="5"/>
      <c r="F38" s="5" t="s">
        <v>97</v>
      </c>
      <c r="G38" s="4" t="s">
        <v>161</v>
      </c>
      <c r="H38" s="4" t="s">
        <v>113</v>
      </c>
      <c r="I38" s="6" t="s">
        <v>161</v>
      </c>
      <c r="J38" s="6"/>
      <c r="K38" s="6" t="s">
        <v>114</v>
      </c>
      <c r="L38" s="6" t="s">
        <v>103</v>
      </c>
      <c r="M38" s="5" t="s">
        <v>161</v>
      </c>
      <c r="N38" s="4" t="s">
        <v>161</v>
      </c>
      <c r="O38" s="5" t="s">
        <v>161</v>
      </c>
      <c r="P38" s="4" t="s">
        <v>161</v>
      </c>
      <c r="Q38" s="5" t="s">
        <v>161</v>
      </c>
      <c r="R38" s="4" t="s">
        <v>161</v>
      </c>
      <c r="S38" s="4" t="s">
        <v>161</v>
      </c>
      <c r="T38" s="4" t="s">
        <v>100</v>
      </c>
      <c r="U38" s="4"/>
      <c r="W38" s="6" t="s">
        <v>103</v>
      </c>
    </row>
    <row r="39" spans="1:23" x14ac:dyDescent="0.25">
      <c r="A39" s="6" t="s">
        <v>417</v>
      </c>
      <c r="B39" s="6"/>
      <c r="C39" s="6"/>
      <c r="D39" s="6"/>
      <c r="E39" s="6"/>
      <c r="F39" s="4" t="s">
        <v>97</v>
      </c>
      <c r="G39" s="4" t="s">
        <v>161</v>
      </c>
      <c r="H39" s="4" t="s">
        <v>161</v>
      </c>
      <c r="I39" s="4" t="s">
        <v>161</v>
      </c>
      <c r="J39" s="6" t="s">
        <v>161</v>
      </c>
      <c r="K39" s="4" t="s">
        <v>161</v>
      </c>
      <c r="L39" s="4" t="s">
        <v>161</v>
      </c>
      <c r="M39" s="5" t="s">
        <v>161</v>
      </c>
      <c r="N39" s="4" t="s">
        <v>161</v>
      </c>
      <c r="O39" s="5" t="s">
        <v>161</v>
      </c>
      <c r="P39" s="4" t="s">
        <v>161</v>
      </c>
      <c r="Q39" s="5" t="s">
        <v>161</v>
      </c>
      <c r="R39" s="4" t="s">
        <v>161</v>
      </c>
      <c r="S39" s="4" t="s">
        <v>161</v>
      </c>
      <c r="T39" s="4" t="s">
        <v>100</v>
      </c>
      <c r="W39" s="4" t="s">
        <v>97</v>
      </c>
    </row>
    <row r="40" spans="1:23" x14ac:dyDescent="0.25">
      <c r="A40" s="5" t="s">
        <v>401</v>
      </c>
      <c r="B40" s="5"/>
      <c r="C40" s="5"/>
      <c r="D40" s="5"/>
      <c r="E40" s="5"/>
      <c r="F40" s="5" t="s">
        <v>401</v>
      </c>
      <c r="G40" s="4" t="s">
        <v>161</v>
      </c>
      <c r="H40" s="4" t="s">
        <v>161</v>
      </c>
      <c r="I40" s="4" t="s">
        <v>161</v>
      </c>
      <c r="J40" s="6" t="s">
        <v>161</v>
      </c>
      <c r="K40" s="5" t="s">
        <v>161</v>
      </c>
      <c r="L40" s="4" t="s">
        <v>161</v>
      </c>
      <c r="M40" s="5" t="s">
        <v>161</v>
      </c>
      <c r="N40" s="4" t="s">
        <v>161</v>
      </c>
      <c r="O40" s="5" t="s">
        <v>161</v>
      </c>
      <c r="P40" s="4" t="s">
        <v>161</v>
      </c>
      <c r="Q40" s="5" t="s">
        <v>161</v>
      </c>
      <c r="R40" s="4" t="s">
        <v>161</v>
      </c>
      <c r="S40" s="4" t="s">
        <v>161</v>
      </c>
      <c r="T40" s="4" t="s">
        <v>146</v>
      </c>
      <c r="U40" s="4"/>
      <c r="W40" s="5" t="s">
        <v>401</v>
      </c>
    </row>
    <row r="41" spans="1:23" x14ac:dyDescent="0.25">
      <c r="A41" s="5" t="s">
        <v>418</v>
      </c>
      <c r="B41" s="5"/>
      <c r="C41" s="5"/>
      <c r="D41" s="5"/>
      <c r="E41" s="5"/>
      <c r="F41" s="5" t="s">
        <v>97</v>
      </c>
      <c r="G41" s="4" t="s">
        <v>382</v>
      </c>
      <c r="H41" s="4" t="s">
        <v>161</v>
      </c>
      <c r="I41" s="4" t="s">
        <v>161</v>
      </c>
      <c r="J41" s="6" t="s">
        <v>161</v>
      </c>
      <c r="K41" s="4" t="s">
        <v>161</v>
      </c>
      <c r="L41" s="4" t="s">
        <v>161</v>
      </c>
      <c r="M41" s="5" t="s">
        <v>161</v>
      </c>
      <c r="N41" s="4" t="s">
        <v>161</v>
      </c>
      <c r="O41" s="5" t="s">
        <v>161</v>
      </c>
      <c r="P41" s="4" t="s">
        <v>161</v>
      </c>
      <c r="Q41" s="5" t="s">
        <v>161</v>
      </c>
      <c r="R41" s="4" t="s">
        <v>161</v>
      </c>
      <c r="S41" s="4" t="s">
        <v>161</v>
      </c>
      <c r="T41" s="4" t="s">
        <v>146</v>
      </c>
      <c r="U41" s="4"/>
      <c r="W41" s="5" t="s">
        <v>418</v>
      </c>
    </row>
    <row r="42" spans="1:23" x14ac:dyDescent="0.25">
      <c r="A42" s="5" t="s">
        <v>419</v>
      </c>
      <c r="B42" s="5"/>
      <c r="C42" s="5"/>
      <c r="D42" s="5"/>
      <c r="E42" s="5"/>
      <c r="F42" s="4" t="s">
        <v>97</v>
      </c>
      <c r="G42" s="4" t="s">
        <v>363</v>
      </c>
      <c r="H42" s="4" t="s">
        <v>113</v>
      </c>
      <c r="I42" s="6" t="s">
        <v>161</v>
      </c>
      <c r="J42" s="6"/>
      <c r="K42" s="6" t="s">
        <v>161</v>
      </c>
      <c r="L42" s="6" t="s">
        <v>161</v>
      </c>
      <c r="M42" s="6" t="s">
        <v>420</v>
      </c>
      <c r="N42" s="6" t="s">
        <v>161</v>
      </c>
      <c r="O42" s="6" t="s">
        <v>161</v>
      </c>
      <c r="P42" s="6" t="s">
        <v>421</v>
      </c>
      <c r="Q42" s="5" t="s">
        <v>161</v>
      </c>
      <c r="R42" s="6" t="s">
        <v>161</v>
      </c>
      <c r="S42" s="6" t="s">
        <v>161</v>
      </c>
      <c r="T42" s="6" t="s">
        <v>374</v>
      </c>
      <c r="U42" s="4"/>
      <c r="W42" s="5"/>
    </row>
    <row r="43" spans="1:23" x14ac:dyDescent="0.25">
      <c r="A43" s="5" t="s">
        <v>244</v>
      </c>
      <c r="B43" s="5"/>
      <c r="C43" s="5"/>
      <c r="D43" s="5"/>
      <c r="E43" s="5"/>
      <c r="F43" s="4" t="s">
        <v>97</v>
      </c>
      <c r="G43" s="4" t="s">
        <v>161</v>
      </c>
      <c r="H43" s="4" t="s">
        <v>133</v>
      </c>
      <c r="I43" s="4" t="s">
        <v>131</v>
      </c>
      <c r="J43" s="4"/>
      <c r="K43" s="5" t="s">
        <v>161</v>
      </c>
      <c r="L43" s="4" t="s">
        <v>244</v>
      </c>
      <c r="M43" s="5" t="s">
        <v>161</v>
      </c>
      <c r="N43" s="4" t="s">
        <v>161</v>
      </c>
      <c r="O43" s="5" t="s">
        <v>161</v>
      </c>
      <c r="P43" s="4" t="s">
        <v>245</v>
      </c>
      <c r="Q43" s="5" t="s">
        <v>161</v>
      </c>
      <c r="R43" s="4" t="s">
        <v>161</v>
      </c>
      <c r="S43" s="4" t="s">
        <v>161</v>
      </c>
      <c r="T43" s="4" t="s">
        <v>146</v>
      </c>
      <c r="U43" s="4"/>
      <c r="W43" s="6" t="s">
        <v>131</v>
      </c>
    </row>
    <row r="44" spans="1:23" x14ac:dyDescent="0.25">
      <c r="A44" s="5" t="s">
        <v>115</v>
      </c>
      <c r="B44" s="5"/>
      <c r="C44" s="5"/>
      <c r="D44" s="5"/>
      <c r="E44" s="5"/>
      <c r="F44" s="5" t="s">
        <v>115</v>
      </c>
      <c r="G44" s="4" t="s">
        <v>161</v>
      </c>
      <c r="H44" s="4" t="s">
        <v>161</v>
      </c>
      <c r="I44" s="4" t="s">
        <v>161</v>
      </c>
      <c r="J44" s="6" t="s">
        <v>161</v>
      </c>
      <c r="K44" s="5" t="s">
        <v>161</v>
      </c>
      <c r="L44" s="4" t="s">
        <v>161</v>
      </c>
      <c r="M44" s="5" t="s">
        <v>161</v>
      </c>
      <c r="N44" s="4" t="s">
        <v>161</v>
      </c>
      <c r="O44" s="5" t="s">
        <v>161</v>
      </c>
      <c r="P44" s="4" t="s">
        <v>161</v>
      </c>
      <c r="Q44" s="5" t="s">
        <v>161</v>
      </c>
      <c r="R44" s="4" t="s">
        <v>161</v>
      </c>
      <c r="S44" s="4" t="s">
        <v>161</v>
      </c>
      <c r="T44" s="4" t="s">
        <v>117</v>
      </c>
      <c r="U44" s="4"/>
      <c r="W44" s="5" t="s">
        <v>115</v>
      </c>
    </row>
    <row r="45" spans="1:23" x14ac:dyDescent="0.25">
      <c r="A45" s="5" t="s">
        <v>422</v>
      </c>
      <c r="B45" s="4" t="s">
        <v>359</v>
      </c>
      <c r="C45" s="4" t="s">
        <v>360</v>
      </c>
      <c r="D45" s="4" t="s">
        <v>361</v>
      </c>
      <c r="E45" s="5" t="s">
        <v>394</v>
      </c>
      <c r="F45" s="5" t="s">
        <v>214</v>
      </c>
      <c r="G45" s="4" t="s">
        <v>161</v>
      </c>
      <c r="H45" s="4" t="s">
        <v>215</v>
      </c>
      <c r="I45" s="5" t="s">
        <v>422</v>
      </c>
      <c r="J45" s="6" t="s">
        <v>161</v>
      </c>
      <c r="K45" s="5" t="s">
        <v>161</v>
      </c>
      <c r="L45" s="4" t="s">
        <v>161</v>
      </c>
      <c r="M45" s="5" t="s">
        <v>161</v>
      </c>
      <c r="N45" s="4" t="s">
        <v>161</v>
      </c>
      <c r="O45" s="5" t="s">
        <v>161</v>
      </c>
      <c r="P45" s="4" t="s">
        <v>161</v>
      </c>
      <c r="Q45" s="5" t="s">
        <v>161</v>
      </c>
      <c r="R45" s="4" t="s">
        <v>161</v>
      </c>
      <c r="S45" s="4" t="s">
        <v>161</v>
      </c>
      <c r="T45" s="4" t="s">
        <v>146</v>
      </c>
      <c r="U45" s="4"/>
      <c r="W45" s="5" t="s">
        <v>422</v>
      </c>
    </row>
    <row r="46" spans="1:23" x14ac:dyDescent="0.25">
      <c r="A46" s="5" t="s">
        <v>423</v>
      </c>
      <c r="B46" s="5"/>
      <c r="C46" s="5"/>
      <c r="D46" s="5"/>
      <c r="E46" s="5"/>
      <c r="F46" s="4" t="s">
        <v>97</v>
      </c>
      <c r="G46" s="4" t="s">
        <v>161</v>
      </c>
      <c r="H46" s="6" t="s">
        <v>113</v>
      </c>
      <c r="I46" s="6" t="s">
        <v>161</v>
      </c>
      <c r="J46" s="6"/>
      <c r="K46" s="6" t="s">
        <v>161</v>
      </c>
      <c r="L46" s="5" t="s">
        <v>423</v>
      </c>
      <c r="M46" s="5" t="s">
        <v>161</v>
      </c>
      <c r="N46" s="5" t="s">
        <v>161</v>
      </c>
      <c r="O46" s="5" t="s">
        <v>161</v>
      </c>
      <c r="P46" s="5" t="s">
        <v>161</v>
      </c>
      <c r="Q46" s="5" t="s">
        <v>161</v>
      </c>
      <c r="R46" s="5" t="s">
        <v>161</v>
      </c>
      <c r="S46" s="5" t="s">
        <v>161</v>
      </c>
      <c r="T46" s="6" t="s">
        <v>146</v>
      </c>
      <c r="U46" s="4"/>
      <c r="W46" s="5" t="s">
        <v>423</v>
      </c>
    </row>
    <row r="47" spans="1:23" x14ac:dyDescent="0.25">
      <c r="A47" s="5" t="s">
        <v>118</v>
      </c>
      <c r="B47" s="5"/>
      <c r="C47" s="5"/>
      <c r="D47" s="5"/>
      <c r="E47" s="5"/>
      <c r="F47" s="4" t="s">
        <v>97</v>
      </c>
      <c r="G47" s="4" t="s">
        <v>161</v>
      </c>
      <c r="H47" s="6" t="s">
        <v>113</v>
      </c>
      <c r="I47" s="6" t="s">
        <v>119</v>
      </c>
      <c r="J47" s="6"/>
      <c r="K47" s="6" t="s">
        <v>120</v>
      </c>
      <c r="L47" s="5" t="s">
        <v>118</v>
      </c>
      <c r="M47" s="5" t="s">
        <v>161</v>
      </c>
      <c r="N47" s="4" t="s">
        <v>161</v>
      </c>
      <c r="O47" s="5" t="s">
        <v>161</v>
      </c>
      <c r="P47" s="4" t="s">
        <v>161</v>
      </c>
      <c r="Q47" s="5" t="s">
        <v>161</v>
      </c>
      <c r="R47" s="4" t="s">
        <v>161</v>
      </c>
      <c r="S47" s="4" t="s">
        <v>161</v>
      </c>
      <c r="T47" s="4" t="s">
        <v>100</v>
      </c>
      <c r="U47" s="4"/>
      <c r="W47" s="5" t="s">
        <v>119</v>
      </c>
    </row>
    <row r="48" spans="1:23" x14ac:dyDescent="0.25">
      <c r="A48" s="5" t="s">
        <v>424</v>
      </c>
      <c r="B48" s="5"/>
      <c r="C48" s="5"/>
      <c r="D48" s="5"/>
      <c r="E48" s="5"/>
      <c r="F48" s="4" t="s">
        <v>97</v>
      </c>
      <c r="G48" s="4" t="s">
        <v>161</v>
      </c>
      <c r="H48" s="6" t="s">
        <v>98</v>
      </c>
      <c r="I48" s="6" t="s">
        <v>161</v>
      </c>
      <c r="J48" s="6"/>
      <c r="K48" s="6" t="s">
        <v>161</v>
      </c>
      <c r="L48" s="5" t="s">
        <v>424</v>
      </c>
      <c r="M48" s="5" t="s">
        <v>161</v>
      </c>
      <c r="N48" s="4" t="s">
        <v>161</v>
      </c>
      <c r="O48" s="5" t="s">
        <v>161</v>
      </c>
      <c r="P48" s="4" t="s">
        <v>161</v>
      </c>
      <c r="Q48" s="5" t="s">
        <v>161</v>
      </c>
      <c r="R48" s="4" t="s">
        <v>161</v>
      </c>
      <c r="S48" s="4" t="s">
        <v>161</v>
      </c>
      <c r="T48" s="4" t="s">
        <v>146</v>
      </c>
      <c r="U48" s="4"/>
      <c r="W48" s="5" t="s">
        <v>424</v>
      </c>
    </row>
    <row r="49" spans="1:23" x14ac:dyDescent="0.25">
      <c r="A49" s="5" t="s">
        <v>425</v>
      </c>
      <c r="B49" s="5"/>
      <c r="C49" s="5"/>
      <c r="D49" s="5"/>
      <c r="E49" s="5"/>
      <c r="F49" s="4" t="s">
        <v>97</v>
      </c>
      <c r="G49" s="4" t="s">
        <v>161</v>
      </c>
      <c r="H49" s="6" t="s">
        <v>113</v>
      </c>
      <c r="I49" s="6" t="s">
        <v>161</v>
      </c>
      <c r="J49" s="6"/>
      <c r="K49" s="6" t="s">
        <v>161</v>
      </c>
      <c r="L49" s="5" t="s">
        <v>425</v>
      </c>
      <c r="M49" s="5" t="s">
        <v>161</v>
      </c>
      <c r="N49" s="4" t="s">
        <v>161</v>
      </c>
      <c r="O49" s="4" t="s">
        <v>161</v>
      </c>
      <c r="P49" s="4" t="s">
        <v>161</v>
      </c>
      <c r="Q49" s="5" t="s">
        <v>161</v>
      </c>
      <c r="R49" s="4" t="s">
        <v>161</v>
      </c>
      <c r="S49" s="4" t="s">
        <v>161</v>
      </c>
      <c r="T49" s="4" t="s">
        <v>100</v>
      </c>
      <c r="U49" s="4"/>
      <c r="W49" s="5" t="s">
        <v>425</v>
      </c>
    </row>
    <row r="50" spans="1:23" x14ac:dyDescent="0.25">
      <c r="A50" s="5" t="s">
        <v>246</v>
      </c>
      <c r="B50" s="5"/>
      <c r="C50" s="5"/>
      <c r="D50" s="5"/>
      <c r="E50" s="5"/>
      <c r="F50" s="4" t="s">
        <v>97</v>
      </c>
      <c r="G50" s="4" t="s">
        <v>161</v>
      </c>
      <c r="H50" s="4" t="s">
        <v>133</v>
      </c>
      <c r="I50" s="4" t="s">
        <v>131</v>
      </c>
      <c r="J50" s="4"/>
      <c r="K50" s="5" t="s">
        <v>161</v>
      </c>
      <c r="L50" s="4" t="s">
        <v>246</v>
      </c>
      <c r="M50" s="5" t="s">
        <v>161</v>
      </c>
      <c r="N50" s="4" t="s">
        <v>161</v>
      </c>
      <c r="O50" s="5" t="s">
        <v>161</v>
      </c>
      <c r="P50" s="4" t="s">
        <v>161</v>
      </c>
      <c r="Q50" s="5" t="s">
        <v>161</v>
      </c>
      <c r="R50" s="4" t="s">
        <v>161</v>
      </c>
      <c r="S50" s="4" t="s">
        <v>161</v>
      </c>
      <c r="T50" s="4" t="s">
        <v>100</v>
      </c>
      <c r="U50" s="4"/>
      <c r="W50" s="6" t="s">
        <v>131</v>
      </c>
    </row>
    <row r="51" spans="1:23" x14ac:dyDescent="0.25">
      <c r="A51" s="5" t="s">
        <v>247</v>
      </c>
      <c r="B51" s="5"/>
      <c r="C51" s="5"/>
      <c r="D51" s="5"/>
      <c r="E51" s="5"/>
      <c r="F51" s="4" t="s">
        <v>97</v>
      </c>
      <c r="G51" s="4" t="s">
        <v>161</v>
      </c>
      <c r="H51" s="4" t="s">
        <v>113</v>
      </c>
      <c r="I51" s="6" t="s">
        <v>161</v>
      </c>
      <c r="J51" s="6"/>
      <c r="K51" s="6" t="s">
        <v>161</v>
      </c>
      <c r="L51" s="6" t="s">
        <v>248</v>
      </c>
      <c r="M51" s="5" t="s">
        <v>161</v>
      </c>
      <c r="N51" s="5" t="s">
        <v>247</v>
      </c>
      <c r="O51" s="5" t="s">
        <v>161</v>
      </c>
      <c r="P51" s="4" t="s">
        <v>161</v>
      </c>
      <c r="Q51" s="5" t="s">
        <v>161</v>
      </c>
      <c r="R51" s="4" t="s">
        <v>161</v>
      </c>
      <c r="S51" s="4" t="s">
        <v>161</v>
      </c>
      <c r="T51" s="4" t="s">
        <v>100</v>
      </c>
      <c r="U51" s="4"/>
      <c r="W51" s="5" t="s">
        <v>247</v>
      </c>
    </row>
    <row r="52" spans="1:23" x14ac:dyDescent="0.25">
      <c r="A52" s="5" t="s">
        <v>426</v>
      </c>
      <c r="B52" s="5"/>
      <c r="C52" s="5"/>
      <c r="D52" s="5"/>
      <c r="E52" s="5"/>
      <c r="F52" s="5" t="s">
        <v>161</v>
      </c>
      <c r="G52" s="4" t="s">
        <v>161</v>
      </c>
      <c r="H52" s="5" t="s">
        <v>161</v>
      </c>
      <c r="I52" s="5" t="s">
        <v>161</v>
      </c>
      <c r="J52" s="6" t="s">
        <v>161</v>
      </c>
      <c r="K52" s="5" t="s">
        <v>161</v>
      </c>
      <c r="L52" s="5" t="s">
        <v>161</v>
      </c>
      <c r="M52" s="5" t="s">
        <v>161</v>
      </c>
      <c r="N52" s="5" t="s">
        <v>161</v>
      </c>
      <c r="O52" s="5" t="s">
        <v>161</v>
      </c>
      <c r="P52" s="5" t="s">
        <v>161</v>
      </c>
      <c r="Q52" s="5" t="s">
        <v>161</v>
      </c>
      <c r="R52" s="5" t="s">
        <v>161</v>
      </c>
      <c r="S52" s="5" t="s">
        <v>161</v>
      </c>
      <c r="T52" s="4" t="s">
        <v>117</v>
      </c>
      <c r="U52" s="4"/>
      <c r="W52" s="5" t="s">
        <v>426</v>
      </c>
    </row>
    <row r="53" spans="1:23" x14ac:dyDescent="0.25">
      <c r="A53" s="5" t="s">
        <v>366</v>
      </c>
      <c r="B53" s="5" t="s">
        <v>366</v>
      </c>
      <c r="C53" s="5" t="s">
        <v>161</v>
      </c>
      <c r="D53" s="5" t="s">
        <v>161</v>
      </c>
      <c r="E53" s="5" t="s">
        <v>161</v>
      </c>
      <c r="F53" s="5" t="s">
        <v>161</v>
      </c>
      <c r="G53" s="4" t="s">
        <v>161</v>
      </c>
      <c r="H53" s="5" t="s">
        <v>161</v>
      </c>
      <c r="I53" s="5" t="s">
        <v>161</v>
      </c>
      <c r="J53" s="6" t="s">
        <v>161</v>
      </c>
      <c r="K53" s="5" t="s">
        <v>161</v>
      </c>
      <c r="L53" s="5" t="s">
        <v>161</v>
      </c>
      <c r="M53" s="5" t="s">
        <v>161</v>
      </c>
      <c r="N53" s="5" t="s">
        <v>161</v>
      </c>
      <c r="O53" s="5" t="s">
        <v>161</v>
      </c>
      <c r="P53" s="5" t="s">
        <v>161</v>
      </c>
      <c r="Q53" s="5" t="s">
        <v>161</v>
      </c>
      <c r="R53" s="5" t="s">
        <v>161</v>
      </c>
      <c r="S53" s="5" t="s">
        <v>161</v>
      </c>
      <c r="T53" s="4" t="s">
        <v>117</v>
      </c>
      <c r="U53" s="4"/>
      <c r="W53" s="5" t="s">
        <v>366</v>
      </c>
    </row>
    <row r="54" spans="1:23" x14ac:dyDescent="0.25">
      <c r="A54" s="5" t="s">
        <v>427</v>
      </c>
      <c r="B54" s="5"/>
      <c r="C54" s="5"/>
      <c r="D54" s="5"/>
      <c r="E54" s="5"/>
      <c r="F54" s="4" t="s">
        <v>97</v>
      </c>
      <c r="G54" s="4" t="s">
        <v>161</v>
      </c>
      <c r="H54" s="4" t="s">
        <v>133</v>
      </c>
      <c r="I54" s="6" t="s">
        <v>427</v>
      </c>
      <c r="J54" s="6"/>
      <c r="K54" s="5" t="s">
        <v>161</v>
      </c>
      <c r="L54" s="5" t="s">
        <v>161</v>
      </c>
      <c r="M54" s="5" t="s">
        <v>161</v>
      </c>
      <c r="N54" s="5" t="s">
        <v>161</v>
      </c>
      <c r="O54" s="5" t="s">
        <v>161</v>
      </c>
      <c r="P54" s="5" t="s">
        <v>161</v>
      </c>
      <c r="Q54" s="5" t="s">
        <v>161</v>
      </c>
      <c r="R54" s="5" t="s">
        <v>161</v>
      </c>
      <c r="S54" s="5" t="s">
        <v>161</v>
      </c>
      <c r="T54" s="4" t="s">
        <v>100</v>
      </c>
      <c r="U54" s="4"/>
      <c r="W54" s="5" t="s">
        <v>427</v>
      </c>
    </row>
    <row r="55" spans="1:23" ht="30" x14ac:dyDescent="0.25">
      <c r="A55" s="5" t="s">
        <v>428</v>
      </c>
      <c r="B55" s="5"/>
      <c r="C55" s="5"/>
      <c r="D55" s="5"/>
      <c r="E55" s="5"/>
      <c r="F55" s="4" t="s">
        <v>429</v>
      </c>
      <c r="G55" s="4" t="s">
        <v>161</v>
      </c>
      <c r="H55" s="6" t="s">
        <v>113</v>
      </c>
      <c r="I55" s="6" t="s">
        <v>161</v>
      </c>
      <c r="J55" s="6"/>
      <c r="K55" s="6" t="s">
        <v>161</v>
      </c>
      <c r="L55" s="7" t="s">
        <v>428</v>
      </c>
      <c r="M55" s="5" t="s">
        <v>161</v>
      </c>
      <c r="N55" s="5" t="s">
        <v>161</v>
      </c>
      <c r="O55" s="5" t="s">
        <v>161</v>
      </c>
      <c r="P55" s="5" t="s">
        <v>161</v>
      </c>
      <c r="Q55" s="5" t="s">
        <v>161</v>
      </c>
      <c r="R55" s="5" t="s">
        <v>161</v>
      </c>
      <c r="S55" s="5" t="s">
        <v>161</v>
      </c>
      <c r="T55" s="6" t="s">
        <v>100</v>
      </c>
      <c r="U55" s="4"/>
      <c r="W55" s="5" t="s">
        <v>428</v>
      </c>
    </row>
    <row r="56" spans="1:23" x14ac:dyDescent="0.25">
      <c r="A56" s="5" t="s">
        <v>324</v>
      </c>
      <c r="B56" s="5"/>
      <c r="C56" s="5"/>
      <c r="D56" s="5"/>
      <c r="E56" s="5"/>
      <c r="F56" s="4" t="s">
        <v>429</v>
      </c>
      <c r="G56" s="4" t="s">
        <v>161</v>
      </c>
      <c r="H56" s="6" t="s">
        <v>98</v>
      </c>
      <c r="I56" s="6" t="s">
        <v>161</v>
      </c>
      <c r="J56" s="6"/>
      <c r="K56" s="6" t="s">
        <v>161</v>
      </c>
      <c r="L56" s="5" t="s">
        <v>324</v>
      </c>
      <c r="M56" s="5" t="s">
        <v>161</v>
      </c>
      <c r="N56" s="5" t="s">
        <v>161</v>
      </c>
      <c r="O56" s="5" t="s">
        <v>161</v>
      </c>
      <c r="P56" s="5" t="s">
        <v>161</v>
      </c>
      <c r="Q56" s="5" t="s">
        <v>161</v>
      </c>
      <c r="R56" s="5" t="s">
        <v>161</v>
      </c>
      <c r="S56" s="5" t="s">
        <v>161</v>
      </c>
      <c r="T56" s="6" t="s">
        <v>146</v>
      </c>
      <c r="U56" s="4"/>
      <c r="W56" s="5" t="s">
        <v>324</v>
      </c>
    </row>
    <row r="57" spans="1:23" x14ac:dyDescent="0.25">
      <c r="A57" s="5" t="s">
        <v>430</v>
      </c>
      <c r="B57" s="4" t="s">
        <v>359</v>
      </c>
      <c r="C57" s="4" t="s">
        <v>360</v>
      </c>
      <c r="D57" s="5" t="s">
        <v>431</v>
      </c>
      <c r="E57" s="5" t="s">
        <v>432</v>
      </c>
      <c r="F57" s="5" t="s">
        <v>430</v>
      </c>
      <c r="G57" s="4" t="s">
        <v>161</v>
      </c>
      <c r="H57" s="5" t="s">
        <v>161</v>
      </c>
      <c r="I57" s="5" t="s">
        <v>161</v>
      </c>
      <c r="J57" s="6" t="s">
        <v>161</v>
      </c>
      <c r="K57" s="5" t="s">
        <v>161</v>
      </c>
      <c r="L57" s="5" t="s">
        <v>161</v>
      </c>
      <c r="M57" s="5" t="s">
        <v>161</v>
      </c>
      <c r="N57" s="5" t="s">
        <v>161</v>
      </c>
      <c r="O57" s="5" t="s">
        <v>161</v>
      </c>
      <c r="P57" s="5" t="s">
        <v>161</v>
      </c>
      <c r="Q57" s="5" t="s">
        <v>161</v>
      </c>
      <c r="R57" s="5" t="s">
        <v>161</v>
      </c>
      <c r="S57" s="5" t="s">
        <v>161</v>
      </c>
      <c r="T57" s="4" t="s">
        <v>117</v>
      </c>
      <c r="U57" s="4"/>
      <c r="W57" s="5" t="s">
        <v>430</v>
      </c>
    </row>
    <row r="58" spans="1:23" x14ac:dyDescent="0.25">
      <c r="A58" s="5" t="s">
        <v>433</v>
      </c>
      <c r="B58" s="5"/>
      <c r="C58" s="5"/>
      <c r="D58" s="5"/>
      <c r="E58" s="5"/>
      <c r="F58" s="5" t="s">
        <v>97</v>
      </c>
      <c r="G58" s="4" t="s">
        <v>161</v>
      </c>
      <c r="H58" s="5" t="s">
        <v>98</v>
      </c>
      <c r="I58" s="5" t="s">
        <v>161</v>
      </c>
      <c r="J58" s="5"/>
      <c r="K58" s="5" t="s">
        <v>161</v>
      </c>
      <c r="L58" s="5" t="s">
        <v>149</v>
      </c>
      <c r="M58" s="5" t="s">
        <v>161</v>
      </c>
      <c r="N58" s="5" t="s">
        <v>434</v>
      </c>
      <c r="O58" s="5" t="s">
        <v>433</v>
      </c>
      <c r="P58" s="5" t="s">
        <v>161</v>
      </c>
      <c r="Q58" s="5" t="s">
        <v>161</v>
      </c>
      <c r="R58" s="5" t="s">
        <v>161</v>
      </c>
      <c r="S58" s="5" t="s">
        <v>161</v>
      </c>
      <c r="T58" s="6" t="s">
        <v>146</v>
      </c>
      <c r="U58" s="4"/>
      <c r="W58" s="5" t="s">
        <v>149</v>
      </c>
    </row>
    <row r="59" spans="1:23" x14ac:dyDescent="0.25">
      <c r="A59" s="5" t="s">
        <v>435</v>
      </c>
      <c r="B59" s="5"/>
      <c r="C59" s="5"/>
      <c r="D59" s="5"/>
      <c r="E59" s="5"/>
      <c r="F59" s="5" t="s">
        <v>97</v>
      </c>
      <c r="G59" s="4" t="s">
        <v>161</v>
      </c>
      <c r="H59" s="5" t="s">
        <v>98</v>
      </c>
      <c r="I59" s="5" t="s">
        <v>161</v>
      </c>
      <c r="J59" s="5"/>
      <c r="K59" s="5" t="s">
        <v>161</v>
      </c>
      <c r="L59" s="5" t="s">
        <v>149</v>
      </c>
      <c r="M59" s="5" t="s">
        <v>161</v>
      </c>
      <c r="N59" s="5" t="s">
        <v>434</v>
      </c>
      <c r="O59" s="6" t="s">
        <v>161</v>
      </c>
      <c r="P59" s="5" t="s">
        <v>436</v>
      </c>
      <c r="Q59" s="5" t="s">
        <v>435</v>
      </c>
      <c r="R59" s="5" t="s">
        <v>161</v>
      </c>
      <c r="S59" s="5" t="s">
        <v>161</v>
      </c>
      <c r="T59" s="6" t="s">
        <v>146</v>
      </c>
      <c r="U59" s="4"/>
      <c r="W59" s="5"/>
    </row>
    <row r="60" spans="1:23" x14ac:dyDescent="0.25">
      <c r="A60" s="5" t="s">
        <v>437</v>
      </c>
      <c r="B60" s="5"/>
      <c r="C60" s="5"/>
      <c r="D60" s="5"/>
      <c r="E60" s="5"/>
      <c r="F60" s="5" t="s">
        <v>97</v>
      </c>
      <c r="G60" s="4" t="s">
        <v>363</v>
      </c>
      <c r="H60" s="5" t="s">
        <v>113</v>
      </c>
      <c r="I60" s="5" t="s">
        <v>161</v>
      </c>
      <c r="J60" s="5"/>
      <c r="K60" s="5" t="s">
        <v>161</v>
      </c>
      <c r="L60" s="5" t="s">
        <v>437</v>
      </c>
      <c r="M60" s="5" t="s">
        <v>161</v>
      </c>
      <c r="N60" s="5" t="s">
        <v>161</v>
      </c>
      <c r="O60" s="5" t="s">
        <v>161</v>
      </c>
      <c r="P60" s="5" t="s">
        <v>161</v>
      </c>
      <c r="Q60" s="5" t="s">
        <v>161</v>
      </c>
      <c r="R60" s="5" t="s">
        <v>161</v>
      </c>
      <c r="S60" s="5" t="s">
        <v>161</v>
      </c>
      <c r="T60" s="6" t="s">
        <v>146</v>
      </c>
      <c r="U60" s="4"/>
      <c r="W60" s="5" t="s">
        <v>437</v>
      </c>
    </row>
    <row r="61" spans="1:23" x14ac:dyDescent="0.25">
      <c r="A61" s="5" t="s">
        <v>438</v>
      </c>
      <c r="B61" s="5"/>
      <c r="C61" s="5"/>
      <c r="D61" s="5"/>
      <c r="E61" s="5"/>
      <c r="F61" s="5" t="s">
        <v>97</v>
      </c>
      <c r="G61" s="4"/>
      <c r="H61" s="5" t="s">
        <v>98</v>
      </c>
      <c r="I61" s="5" t="s">
        <v>375</v>
      </c>
      <c r="J61" s="5"/>
      <c r="K61" s="5" t="s">
        <v>439</v>
      </c>
      <c r="L61" s="5" t="s">
        <v>438</v>
      </c>
      <c r="M61" s="5" t="s">
        <v>161</v>
      </c>
      <c r="N61" s="5" t="s">
        <v>161</v>
      </c>
      <c r="O61" s="5" t="s">
        <v>161</v>
      </c>
      <c r="P61" s="5" t="s">
        <v>161</v>
      </c>
      <c r="Q61" s="5" t="s">
        <v>161</v>
      </c>
      <c r="R61" s="5" t="s">
        <v>161</v>
      </c>
      <c r="S61" s="5" t="s">
        <v>161</v>
      </c>
      <c r="T61" s="6" t="s">
        <v>100</v>
      </c>
      <c r="U61" s="4"/>
      <c r="W61" s="5" t="s">
        <v>438</v>
      </c>
    </row>
    <row r="62" spans="1:23" x14ac:dyDescent="0.25">
      <c r="A62" s="5" t="s">
        <v>440</v>
      </c>
      <c r="B62" s="5"/>
      <c r="C62" s="5"/>
      <c r="D62" s="5"/>
      <c r="E62" s="5"/>
      <c r="F62" s="5"/>
      <c r="G62" s="4"/>
      <c r="H62" s="5"/>
      <c r="I62" s="5"/>
      <c r="J62" s="6" t="s">
        <v>161</v>
      </c>
      <c r="K62" s="5"/>
      <c r="L62" s="5"/>
      <c r="M62" s="5"/>
      <c r="N62" s="5"/>
      <c r="O62" s="5"/>
      <c r="P62" s="5"/>
      <c r="Q62" s="5"/>
      <c r="R62" s="5"/>
      <c r="S62" s="5"/>
      <c r="T62" s="6" t="s">
        <v>374</v>
      </c>
      <c r="U62" s="4"/>
      <c r="W62" t="s">
        <v>161</v>
      </c>
    </row>
    <row r="63" spans="1:23" x14ac:dyDescent="0.25">
      <c r="A63" s="5" t="s">
        <v>441</v>
      </c>
      <c r="B63" s="5"/>
      <c r="C63" s="5"/>
      <c r="D63" s="5"/>
      <c r="E63" s="5"/>
      <c r="F63" s="4" t="s">
        <v>97</v>
      </c>
      <c r="G63" s="4" t="s">
        <v>161</v>
      </c>
      <c r="H63" s="4" t="s">
        <v>98</v>
      </c>
      <c r="I63" s="6" t="s">
        <v>161</v>
      </c>
      <c r="J63" s="6"/>
      <c r="K63" s="6" t="s">
        <v>161</v>
      </c>
      <c r="L63" s="6" t="s">
        <v>149</v>
      </c>
      <c r="M63" s="5" t="s">
        <v>388</v>
      </c>
      <c r="N63" s="4" t="s">
        <v>442</v>
      </c>
      <c r="O63" s="5" t="s">
        <v>443</v>
      </c>
      <c r="P63" s="4" t="s">
        <v>441</v>
      </c>
      <c r="Q63" s="4" t="s">
        <v>161</v>
      </c>
      <c r="R63" s="4" t="s">
        <v>161</v>
      </c>
      <c r="S63" s="4" t="s">
        <v>161</v>
      </c>
      <c r="T63" s="4" t="s">
        <v>146</v>
      </c>
      <c r="U63" s="4"/>
      <c r="W63" t="s">
        <v>149</v>
      </c>
    </row>
    <row r="64" spans="1:23" x14ac:dyDescent="0.25">
      <c r="A64" s="5" t="s">
        <v>444</v>
      </c>
      <c r="B64" s="5"/>
      <c r="C64" s="5"/>
      <c r="D64" s="5"/>
      <c r="E64" s="5"/>
      <c r="F64" s="4" t="s">
        <v>97</v>
      </c>
      <c r="G64" s="4" t="s">
        <v>161</v>
      </c>
      <c r="H64" s="4" t="s">
        <v>444</v>
      </c>
      <c r="I64" s="5" t="s">
        <v>161</v>
      </c>
      <c r="J64" s="5"/>
      <c r="K64" s="5" t="s">
        <v>161</v>
      </c>
      <c r="L64" s="5" t="s">
        <v>161</v>
      </c>
      <c r="M64" s="5" t="s">
        <v>161</v>
      </c>
      <c r="N64" s="5" t="s">
        <v>161</v>
      </c>
      <c r="O64" s="5" t="s">
        <v>161</v>
      </c>
      <c r="P64" s="5" t="s">
        <v>161</v>
      </c>
      <c r="Q64" s="5" t="s">
        <v>161</v>
      </c>
      <c r="R64" s="5" t="s">
        <v>161</v>
      </c>
      <c r="S64" s="5" t="s">
        <v>161</v>
      </c>
      <c r="T64" s="6" t="s">
        <v>100</v>
      </c>
      <c r="U64" s="4"/>
      <c r="W64" s="5" t="s">
        <v>444</v>
      </c>
    </row>
    <row r="65" spans="1:23" x14ac:dyDescent="0.25">
      <c r="A65" s="5" t="s">
        <v>249</v>
      </c>
      <c r="B65" s="5"/>
      <c r="C65" s="5"/>
      <c r="D65" s="5"/>
      <c r="E65" s="5"/>
      <c r="F65" s="4" t="s">
        <v>97</v>
      </c>
      <c r="G65" s="4" t="s">
        <v>161</v>
      </c>
      <c r="H65" s="4" t="s">
        <v>133</v>
      </c>
      <c r="I65" s="4" t="s">
        <v>131</v>
      </c>
      <c r="J65" s="4"/>
      <c r="K65" s="5" t="s">
        <v>161</v>
      </c>
      <c r="L65" s="4" t="s">
        <v>249</v>
      </c>
      <c r="M65" s="5" t="s">
        <v>161</v>
      </c>
      <c r="N65" s="4" t="s">
        <v>161</v>
      </c>
      <c r="O65" s="5" t="s">
        <v>161</v>
      </c>
      <c r="P65" s="4" t="s">
        <v>161</v>
      </c>
      <c r="Q65" s="4" t="s">
        <v>161</v>
      </c>
      <c r="R65" s="4" t="s">
        <v>161</v>
      </c>
      <c r="S65" s="4" t="s">
        <v>161</v>
      </c>
      <c r="T65" s="6" t="s">
        <v>100</v>
      </c>
      <c r="U65" s="4"/>
      <c r="W65" t="s">
        <v>131</v>
      </c>
    </row>
    <row r="66" spans="1:23" x14ac:dyDescent="0.25">
      <c r="A66" s="5" t="s">
        <v>445</v>
      </c>
      <c r="B66" s="4" t="s">
        <v>359</v>
      </c>
      <c r="C66" s="4" t="s">
        <v>360</v>
      </c>
      <c r="D66" s="5" t="s">
        <v>431</v>
      </c>
      <c r="E66" s="5" t="s">
        <v>362</v>
      </c>
      <c r="F66" s="5" t="s">
        <v>446</v>
      </c>
      <c r="G66" s="4" t="s">
        <v>161</v>
      </c>
      <c r="H66" s="5" t="s">
        <v>161</v>
      </c>
      <c r="I66" s="5" t="s">
        <v>161</v>
      </c>
      <c r="J66" s="6" t="s">
        <v>161</v>
      </c>
      <c r="K66" s="5" t="s">
        <v>161</v>
      </c>
      <c r="L66" s="5" t="s">
        <v>161</v>
      </c>
      <c r="M66" s="5" t="s">
        <v>161</v>
      </c>
      <c r="N66" s="5" t="s">
        <v>161</v>
      </c>
      <c r="O66" s="5" t="s">
        <v>161</v>
      </c>
      <c r="P66" s="5" t="s">
        <v>161</v>
      </c>
      <c r="Q66" s="5" t="s">
        <v>161</v>
      </c>
      <c r="R66" s="5" t="s">
        <v>161</v>
      </c>
      <c r="S66" s="5" t="s">
        <v>161</v>
      </c>
      <c r="T66" s="4" t="s">
        <v>117</v>
      </c>
      <c r="U66" s="4"/>
      <c r="W66" s="5" t="s">
        <v>445</v>
      </c>
    </row>
    <row r="67" spans="1:23" x14ac:dyDescent="0.25">
      <c r="A67" s="5" t="s">
        <v>447</v>
      </c>
      <c r="B67" s="5"/>
      <c r="C67" s="5"/>
      <c r="D67" s="5"/>
      <c r="E67" s="5"/>
      <c r="F67" s="4" t="s">
        <v>97</v>
      </c>
      <c r="G67" s="4" t="s">
        <v>161</v>
      </c>
      <c r="H67" s="4" t="s">
        <v>98</v>
      </c>
      <c r="I67" s="6" t="s">
        <v>161</v>
      </c>
      <c r="J67" s="6"/>
      <c r="K67" s="6" t="s">
        <v>161</v>
      </c>
      <c r="L67" s="6" t="s">
        <v>149</v>
      </c>
      <c r="M67" s="5" t="s">
        <v>388</v>
      </c>
      <c r="N67" s="4" t="s">
        <v>448</v>
      </c>
      <c r="O67" s="5" t="s">
        <v>449</v>
      </c>
      <c r="P67" s="4" t="s">
        <v>447</v>
      </c>
      <c r="Q67" s="5" t="s">
        <v>161</v>
      </c>
      <c r="R67" s="4" t="s">
        <v>161</v>
      </c>
      <c r="S67" s="4" t="s">
        <v>161</v>
      </c>
      <c r="T67" s="4" t="s">
        <v>146</v>
      </c>
      <c r="U67" s="4"/>
      <c r="W67" s="5"/>
    </row>
    <row r="68" spans="1:23" x14ac:dyDescent="0.25">
      <c r="A68" s="5" t="s">
        <v>248</v>
      </c>
      <c r="B68" s="5"/>
      <c r="C68" s="5"/>
      <c r="D68" s="5"/>
      <c r="E68" s="5"/>
      <c r="F68" s="5" t="s">
        <v>97</v>
      </c>
      <c r="G68" s="4" t="s">
        <v>161</v>
      </c>
      <c r="H68" s="5" t="s">
        <v>113</v>
      </c>
      <c r="I68" s="5" t="s">
        <v>119</v>
      </c>
      <c r="J68" s="5"/>
      <c r="K68" s="5" t="s">
        <v>120</v>
      </c>
      <c r="L68" s="5" t="s">
        <v>248</v>
      </c>
      <c r="M68" s="5" t="s">
        <v>161</v>
      </c>
      <c r="N68" s="5" t="s">
        <v>161</v>
      </c>
      <c r="O68" s="5" t="s">
        <v>161</v>
      </c>
      <c r="P68" s="5" t="s">
        <v>161</v>
      </c>
      <c r="Q68" s="5" t="s">
        <v>161</v>
      </c>
      <c r="R68" s="5" t="s">
        <v>161</v>
      </c>
      <c r="S68" s="5" t="s">
        <v>161</v>
      </c>
      <c r="T68" s="6" t="s">
        <v>100</v>
      </c>
      <c r="U68" s="4"/>
      <c r="W68" s="5"/>
    </row>
    <row r="69" spans="1:23" x14ac:dyDescent="0.25">
      <c r="A69" s="5" t="s">
        <v>183</v>
      </c>
      <c r="B69" s="5"/>
      <c r="C69" s="5"/>
      <c r="D69" s="5"/>
      <c r="E69" s="5"/>
      <c r="F69" s="5" t="s">
        <v>97</v>
      </c>
      <c r="G69" s="4" t="s">
        <v>161</v>
      </c>
      <c r="H69" s="5" t="s">
        <v>98</v>
      </c>
      <c r="I69" s="5" t="s">
        <v>161</v>
      </c>
      <c r="J69" s="5"/>
      <c r="K69" s="5" t="s">
        <v>450</v>
      </c>
      <c r="L69" s="5" t="s">
        <v>183</v>
      </c>
      <c r="M69" s="5" t="s">
        <v>161</v>
      </c>
      <c r="N69" s="5" t="s">
        <v>161</v>
      </c>
      <c r="O69" s="5" t="s">
        <v>161</v>
      </c>
      <c r="P69" s="5" t="s">
        <v>161</v>
      </c>
      <c r="Q69" s="5" t="s">
        <v>161</v>
      </c>
      <c r="R69" s="5" t="s">
        <v>161</v>
      </c>
      <c r="S69" s="5" t="s">
        <v>161</v>
      </c>
      <c r="T69" s="6" t="s">
        <v>100</v>
      </c>
      <c r="U69" s="4"/>
      <c r="W69" s="5" t="s">
        <v>183</v>
      </c>
    </row>
    <row r="70" spans="1:23" x14ac:dyDescent="0.25">
      <c r="A70" s="6" t="s">
        <v>451</v>
      </c>
      <c r="B70" s="4" t="s">
        <v>359</v>
      </c>
      <c r="C70" s="4" t="s">
        <v>360</v>
      </c>
      <c r="D70" s="4" t="s">
        <v>361</v>
      </c>
      <c r="E70" s="4" t="s">
        <v>362</v>
      </c>
      <c r="F70" s="4" t="s">
        <v>97</v>
      </c>
      <c r="G70" s="4" t="s">
        <v>372</v>
      </c>
      <c r="H70" s="6" t="s">
        <v>98</v>
      </c>
      <c r="I70" s="6" t="s">
        <v>452</v>
      </c>
      <c r="J70" s="6" t="s">
        <v>161</v>
      </c>
      <c r="K70" s="6" t="s">
        <v>161</v>
      </c>
      <c r="L70" s="6" t="s">
        <v>451</v>
      </c>
      <c r="M70" s="5" t="s">
        <v>161</v>
      </c>
      <c r="N70" s="5" t="s">
        <v>161</v>
      </c>
      <c r="O70" s="5" t="s">
        <v>161</v>
      </c>
      <c r="P70" s="5" t="s">
        <v>161</v>
      </c>
      <c r="Q70" s="5" t="s">
        <v>161</v>
      </c>
      <c r="R70" s="5" t="s">
        <v>161</v>
      </c>
      <c r="S70" s="5" t="s">
        <v>161</v>
      </c>
      <c r="T70" s="6" t="s">
        <v>100</v>
      </c>
      <c r="W70" s="6" t="s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G3" sqref="G3:G17"/>
    </sheetView>
  </sheetViews>
  <sheetFormatPr defaultRowHeight="15" x14ac:dyDescent="0.25"/>
  <cols>
    <col min="5" max="5" width="11.85546875" bestFit="1" customWidth="1"/>
  </cols>
  <sheetData>
    <row r="1" spans="1:13" x14ac:dyDescent="0.25">
      <c r="B1" t="s">
        <v>336</v>
      </c>
      <c r="H1" t="s">
        <v>337</v>
      </c>
    </row>
    <row r="2" spans="1:13" x14ac:dyDescent="0.25">
      <c r="A2" t="s">
        <v>335</v>
      </c>
      <c r="B2" t="s">
        <v>329</v>
      </c>
      <c r="C2" t="s">
        <v>330</v>
      </c>
      <c r="D2" t="s">
        <v>331</v>
      </c>
      <c r="E2" t="s">
        <v>334</v>
      </c>
      <c r="F2" t="s">
        <v>332</v>
      </c>
      <c r="G2" t="s">
        <v>333</v>
      </c>
      <c r="H2" t="s">
        <v>329</v>
      </c>
      <c r="I2" t="s">
        <v>330</v>
      </c>
      <c r="J2" t="s">
        <v>331</v>
      </c>
      <c r="K2" t="s">
        <v>334</v>
      </c>
      <c r="L2" t="s">
        <v>332</v>
      </c>
      <c r="M2" t="s">
        <v>333</v>
      </c>
    </row>
    <row r="3" spans="1:13" x14ac:dyDescent="0.25">
      <c r="A3" t="s">
        <v>180</v>
      </c>
      <c r="B3">
        <v>1</v>
      </c>
      <c r="C3">
        <v>0</v>
      </c>
      <c r="D3">
        <v>5</v>
      </c>
      <c r="E3">
        <v>100</v>
      </c>
      <c r="F3">
        <f>B3</f>
        <v>1</v>
      </c>
      <c r="G3">
        <f>(D3-C3)/6</f>
        <v>0.83333333333333337</v>
      </c>
      <c r="H3">
        <v>1</v>
      </c>
      <c r="I3">
        <v>0</v>
      </c>
      <c r="J3">
        <v>12</v>
      </c>
      <c r="K3">
        <v>100</v>
      </c>
      <c r="L3">
        <f>H3</f>
        <v>1</v>
      </c>
      <c r="M3">
        <f>(J3-I3)/6</f>
        <v>2</v>
      </c>
    </row>
    <row r="4" spans="1:13" x14ac:dyDescent="0.25">
      <c r="A4" t="s">
        <v>323</v>
      </c>
      <c r="B4">
        <v>0</v>
      </c>
      <c r="C4">
        <v>0</v>
      </c>
      <c r="D4">
        <v>1</v>
      </c>
      <c r="E4">
        <v>100</v>
      </c>
      <c r="F4">
        <f t="shared" ref="F4:F17" si="0">B4</f>
        <v>0</v>
      </c>
      <c r="G4">
        <f t="shared" ref="G4:G17" si="1">(D4-C4)/6</f>
        <v>0.16666666666666666</v>
      </c>
      <c r="H4">
        <v>0</v>
      </c>
      <c r="I4">
        <v>0</v>
      </c>
      <c r="J4">
        <v>1</v>
      </c>
      <c r="K4">
        <v>100</v>
      </c>
      <c r="L4">
        <f t="shared" ref="L4:L17" si="2">H4</f>
        <v>0</v>
      </c>
      <c r="M4">
        <f t="shared" ref="M4:M17" si="3">(J4-I4)/6</f>
        <v>0.16666666666666666</v>
      </c>
    </row>
    <row r="5" spans="1:13" x14ac:dyDescent="0.25">
      <c r="A5" t="s">
        <v>238</v>
      </c>
      <c r="B5">
        <v>6.5</v>
      </c>
      <c r="C5">
        <v>0</v>
      </c>
      <c r="D5">
        <v>22</v>
      </c>
      <c r="E5">
        <v>100</v>
      </c>
      <c r="F5">
        <f t="shared" si="0"/>
        <v>6.5</v>
      </c>
      <c r="G5">
        <f t="shared" si="1"/>
        <v>3.6666666666666665</v>
      </c>
      <c r="H5">
        <v>7</v>
      </c>
      <c r="I5">
        <v>0</v>
      </c>
      <c r="J5">
        <v>14</v>
      </c>
      <c r="K5">
        <v>100</v>
      </c>
      <c r="L5">
        <f t="shared" si="2"/>
        <v>7</v>
      </c>
      <c r="M5">
        <f t="shared" si="3"/>
        <v>2.3333333333333335</v>
      </c>
    </row>
    <row r="6" spans="1:13" x14ac:dyDescent="0.25">
      <c r="A6" t="s">
        <v>324</v>
      </c>
      <c r="B6">
        <v>46</v>
      </c>
      <c r="C6">
        <v>4</v>
      </c>
      <c r="D6">
        <v>341</v>
      </c>
      <c r="E6">
        <v>100</v>
      </c>
      <c r="F6">
        <f t="shared" si="0"/>
        <v>46</v>
      </c>
      <c r="G6">
        <f t="shared" si="1"/>
        <v>56.166666666666664</v>
      </c>
      <c r="H6">
        <v>17.5</v>
      </c>
      <c r="I6">
        <v>1</v>
      </c>
      <c r="J6">
        <v>58</v>
      </c>
      <c r="K6">
        <v>100</v>
      </c>
      <c r="L6">
        <f t="shared" si="2"/>
        <v>17.5</v>
      </c>
      <c r="M6">
        <f t="shared" si="3"/>
        <v>9.5</v>
      </c>
    </row>
    <row r="7" spans="1:13" x14ac:dyDescent="0.25">
      <c r="A7" t="s">
        <v>183</v>
      </c>
      <c r="B7">
        <v>15.5</v>
      </c>
      <c r="C7">
        <v>0</v>
      </c>
      <c r="D7">
        <v>74</v>
      </c>
      <c r="E7">
        <v>100</v>
      </c>
      <c r="F7">
        <f t="shared" si="0"/>
        <v>15.5</v>
      </c>
      <c r="G7">
        <f t="shared" si="1"/>
        <v>12.333333333333334</v>
      </c>
      <c r="H7">
        <v>15.5</v>
      </c>
      <c r="I7">
        <v>1</v>
      </c>
      <c r="J7">
        <v>42</v>
      </c>
      <c r="K7">
        <v>100</v>
      </c>
      <c r="L7">
        <f t="shared" si="2"/>
        <v>15.5</v>
      </c>
      <c r="M7">
        <f t="shared" si="3"/>
        <v>6.833333333333333</v>
      </c>
    </row>
    <row r="8" spans="1:13" x14ac:dyDescent="0.25">
      <c r="A8" t="s">
        <v>325</v>
      </c>
      <c r="B8">
        <v>0</v>
      </c>
      <c r="C8">
        <v>0</v>
      </c>
      <c r="D8">
        <v>2</v>
      </c>
      <c r="E8">
        <v>100</v>
      </c>
      <c r="F8">
        <f t="shared" si="0"/>
        <v>0</v>
      </c>
      <c r="G8">
        <f t="shared" si="1"/>
        <v>0.33333333333333331</v>
      </c>
      <c r="H8">
        <v>0</v>
      </c>
      <c r="I8">
        <v>0</v>
      </c>
      <c r="J8">
        <v>3</v>
      </c>
      <c r="K8">
        <v>100</v>
      </c>
      <c r="L8">
        <f t="shared" si="2"/>
        <v>0</v>
      </c>
      <c r="M8">
        <f t="shared" si="3"/>
        <v>0.5</v>
      </c>
    </row>
    <row r="9" spans="1:13" x14ac:dyDescent="0.25">
      <c r="A9" t="s">
        <v>326</v>
      </c>
      <c r="B9">
        <v>1</v>
      </c>
      <c r="C9">
        <v>0</v>
      </c>
      <c r="D9">
        <v>5</v>
      </c>
      <c r="E9">
        <v>100</v>
      </c>
      <c r="F9">
        <f t="shared" si="0"/>
        <v>1</v>
      </c>
      <c r="G9">
        <f t="shared" si="1"/>
        <v>0.83333333333333337</v>
      </c>
      <c r="H9">
        <v>0</v>
      </c>
      <c r="I9">
        <v>0</v>
      </c>
      <c r="J9">
        <v>4</v>
      </c>
      <c r="K9">
        <v>100</v>
      </c>
      <c r="L9">
        <f t="shared" si="2"/>
        <v>0</v>
      </c>
      <c r="M9">
        <f t="shared" si="3"/>
        <v>0.66666666666666663</v>
      </c>
    </row>
    <row r="10" spans="1:13" x14ac:dyDescent="0.25">
      <c r="A10" t="s">
        <v>153</v>
      </c>
      <c r="B10">
        <v>1.5</v>
      </c>
      <c r="C10">
        <v>0</v>
      </c>
      <c r="D10">
        <v>19</v>
      </c>
      <c r="E10">
        <v>100</v>
      </c>
      <c r="F10">
        <f t="shared" si="0"/>
        <v>1.5</v>
      </c>
      <c r="G10">
        <f t="shared" si="1"/>
        <v>3.1666666666666665</v>
      </c>
      <c r="H10">
        <v>2</v>
      </c>
      <c r="I10">
        <v>0</v>
      </c>
      <c r="J10">
        <v>7</v>
      </c>
      <c r="K10">
        <v>100</v>
      </c>
      <c r="L10">
        <f t="shared" si="2"/>
        <v>2</v>
      </c>
      <c r="M10">
        <f t="shared" si="3"/>
        <v>1.1666666666666667</v>
      </c>
    </row>
    <row r="11" spans="1:13" x14ac:dyDescent="0.25">
      <c r="A11" t="s">
        <v>327</v>
      </c>
      <c r="B11">
        <v>0</v>
      </c>
      <c r="C11">
        <v>0</v>
      </c>
      <c r="D11">
        <v>5</v>
      </c>
      <c r="E11">
        <v>100</v>
      </c>
      <c r="F11">
        <f t="shared" si="0"/>
        <v>0</v>
      </c>
      <c r="G11">
        <f t="shared" si="1"/>
        <v>0.83333333333333337</v>
      </c>
      <c r="H11">
        <v>0</v>
      </c>
      <c r="I11">
        <v>0</v>
      </c>
      <c r="J11">
        <v>3</v>
      </c>
      <c r="K11">
        <v>100</v>
      </c>
      <c r="L11">
        <f t="shared" si="2"/>
        <v>0</v>
      </c>
      <c r="M11">
        <f t="shared" si="3"/>
        <v>0.5</v>
      </c>
    </row>
    <row r="12" spans="1:13" x14ac:dyDescent="0.25">
      <c r="A12" t="s">
        <v>149</v>
      </c>
      <c r="B12">
        <v>3.5</v>
      </c>
      <c r="C12">
        <v>0</v>
      </c>
      <c r="D12">
        <v>12</v>
      </c>
      <c r="E12">
        <v>100</v>
      </c>
      <c r="F12">
        <f t="shared" si="0"/>
        <v>3.5</v>
      </c>
      <c r="G12">
        <f t="shared" si="1"/>
        <v>2</v>
      </c>
      <c r="H12">
        <v>4.5</v>
      </c>
      <c r="I12">
        <v>0</v>
      </c>
      <c r="J12">
        <v>25</v>
      </c>
      <c r="K12">
        <v>100</v>
      </c>
      <c r="L12">
        <f t="shared" si="2"/>
        <v>4.5</v>
      </c>
      <c r="M12">
        <f t="shared" si="3"/>
        <v>4.166666666666667</v>
      </c>
    </row>
    <row r="13" spans="1:13" x14ac:dyDescent="0.25">
      <c r="A13" t="s">
        <v>144</v>
      </c>
      <c r="B13">
        <v>24</v>
      </c>
      <c r="C13">
        <v>0</v>
      </c>
      <c r="D13">
        <v>59</v>
      </c>
      <c r="E13">
        <v>100</v>
      </c>
      <c r="F13">
        <f t="shared" si="0"/>
        <v>24</v>
      </c>
      <c r="G13">
        <f t="shared" si="1"/>
        <v>9.8333333333333339</v>
      </c>
      <c r="H13">
        <v>18</v>
      </c>
      <c r="I13">
        <v>3</v>
      </c>
      <c r="J13">
        <v>47</v>
      </c>
      <c r="K13">
        <v>100</v>
      </c>
      <c r="L13">
        <f t="shared" si="2"/>
        <v>18</v>
      </c>
      <c r="M13">
        <f t="shared" si="3"/>
        <v>7.333333333333333</v>
      </c>
    </row>
    <row r="14" spans="1:13" x14ac:dyDescent="0.25">
      <c r="A14" t="s">
        <v>328</v>
      </c>
      <c r="B14">
        <v>1</v>
      </c>
      <c r="C14">
        <v>0</v>
      </c>
      <c r="D14">
        <v>23</v>
      </c>
      <c r="E14">
        <v>100</v>
      </c>
      <c r="F14">
        <f t="shared" si="0"/>
        <v>1</v>
      </c>
      <c r="G14">
        <f t="shared" si="1"/>
        <v>3.8333333333333335</v>
      </c>
      <c r="H14">
        <v>1</v>
      </c>
      <c r="I14">
        <v>0</v>
      </c>
      <c r="J14">
        <v>8</v>
      </c>
      <c r="K14">
        <v>100</v>
      </c>
      <c r="L14">
        <f t="shared" si="2"/>
        <v>1</v>
      </c>
      <c r="M14">
        <f t="shared" si="3"/>
        <v>1.3333333333333333</v>
      </c>
    </row>
    <row r="15" spans="1:13" x14ac:dyDescent="0.25">
      <c r="A15" t="s">
        <v>147</v>
      </c>
      <c r="B15">
        <v>0</v>
      </c>
      <c r="C15">
        <v>0</v>
      </c>
      <c r="D15">
        <v>2</v>
      </c>
      <c r="E15">
        <v>100</v>
      </c>
      <c r="F15">
        <f t="shared" si="0"/>
        <v>0</v>
      </c>
      <c r="G15">
        <f t="shared" si="1"/>
        <v>0.33333333333333331</v>
      </c>
      <c r="H15">
        <v>0</v>
      </c>
      <c r="I15">
        <v>0</v>
      </c>
      <c r="J15">
        <v>1</v>
      </c>
      <c r="K15">
        <v>100</v>
      </c>
      <c r="L15">
        <f t="shared" si="2"/>
        <v>0</v>
      </c>
      <c r="M15">
        <f t="shared" si="3"/>
        <v>0.16666666666666666</v>
      </c>
    </row>
    <row r="16" spans="1:13" x14ac:dyDescent="0.25">
      <c r="A16" t="s">
        <v>131</v>
      </c>
      <c r="B16">
        <v>33</v>
      </c>
      <c r="C16">
        <v>25</v>
      </c>
      <c r="D16">
        <v>150</v>
      </c>
      <c r="E16">
        <v>100</v>
      </c>
      <c r="F16">
        <f t="shared" si="0"/>
        <v>33</v>
      </c>
      <c r="G16">
        <f t="shared" si="1"/>
        <v>20.833333333333332</v>
      </c>
      <c r="H16">
        <v>73</v>
      </c>
      <c r="I16">
        <v>11</v>
      </c>
      <c r="J16">
        <v>150</v>
      </c>
      <c r="K16">
        <v>100</v>
      </c>
      <c r="L16">
        <f t="shared" si="2"/>
        <v>73</v>
      </c>
      <c r="M16">
        <f t="shared" si="3"/>
        <v>23.166666666666668</v>
      </c>
    </row>
    <row r="17" spans="1:13" x14ac:dyDescent="0.25">
      <c r="A17" t="s">
        <v>119</v>
      </c>
      <c r="B17">
        <v>100</v>
      </c>
      <c r="C17">
        <v>15</v>
      </c>
      <c r="D17">
        <v>450</v>
      </c>
      <c r="E17">
        <v>100</v>
      </c>
      <c r="F17">
        <f t="shared" si="0"/>
        <v>100</v>
      </c>
      <c r="G17">
        <f t="shared" si="1"/>
        <v>72.5</v>
      </c>
      <c r="H17">
        <v>100.5</v>
      </c>
      <c r="I17">
        <v>25</v>
      </c>
      <c r="J17">
        <v>250</v>
      </c>
      <c r="K17">
        <v>100</v>
      </c>
      <c r="L17">
        <f t="shared" si="2"/>
        <v>100.5</v>
      </c>
      <c r="M17">
        <f t="shared" si="3"/>
        <v>37.5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2" sqref="G2"/>
    </sheetView>
  </sheetViews>
  <sheetFormatPr defaultRowHeight="15" x14ac:dyDescent="0.25"/>
  <cols>
    <col min="1" max="4" width="10.7109375" bestFit="1" customWidth="1"/>
    <col min="5" max="5" width="10.7109375" customWidth="1"/>
    <col min="6" max="6" width="17.28515625" bestFit="1" customWidth="1"/>
    <col min="7" max="7" width="18.28515625" bestFit="1" customWidth="1"/>
  </cols>
  <sheetData>
    <row r="1" spans="1:10" x14ac:dyDescent="0.25">
      <c r="A1" t="s">
        <v>317</v>
      </c>
      <c r="B1" t="s">
        <v>311</v>
      </c>
      <c r="C1" t="s">
        <v>312</v>
      </c>
      <c r="D1" t="s">
        <v>313</v>
      </c>
      <c r="E1" t="s">
        <v>318</v>
      </c>
      <c r="F1" t="s">
        <v>319</v>
      </c>
      <c r="G1" t="s">
        <v>320</v>
      </c>
      <c r="H1" t="s">
        <v>314</v>
      </c>
      <c r="I1" t="s">
        <v>315</v>
      </c>
      <c r="J1" t="s">
        <v>316</v>
      </c>
    </row>
    <row r="2" spans="1:10" x14ac:dyDescent="0.25">
      <c r="A2" s="2">
        <v>37622</v>
      </c>
      <c r="B2" s="2">
        <v>38352</v>
      </c>
      <c r="C2" s="2">
        <v>38547</v>
      </c>
      <c r="D2" s="2">
        <v>39297</v>
      </c>
      <c r="E2" s="3">
        <f>C2-A2</f>
        <v>925</v>
      </c>
      <c r="F2" s="3">
        <f>D2-A2</f>
        <v>1675</v>
      </c>
      <c r="G2" s="3">
        <f>MEDIAN(E2,F2)</f>
        <v>1300</v>
      </c>
      <c r="H2">
        <f>C2-B2</f>
        <v>195</v>
      </c>
      <c r="I2">
        <f>D2-B2</f>
        <v>945</v>
      </c>
      <c r="J2">
        <f>MEDIAN(H2,I2)</f>
        <v>570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280</v>
      </c>
      <c r="B1" t="s">
        <v>281</v>
      </c>
    </row>
    <row r="2" spans="1:2" x14ac:dyDescent="0.25">
      <c r="A2" t="s">
        <v>274</v>
      </c>
      <c r="B2" t="s">
        <v>304</v>
      </c>
    </row>
    <row r="3" spans="1:2" x14ac:dyDescent="0.25">
      <c r="A3" t="s">
        <v>275</v>
      </c>
      <c r="B3" t="s">
        <v>304</v>
      </c>
    </row>
    <row r="4" spans="1:2" x14ac:dyDescent="0.25">
      <c r="A4" t="s">
        <v>276</v>
      </c>
      <c r="B4" t="s">
        <v>321</v>
      </c>
    </row>
    <row r="5" spans="1:2" x14ac:dyDescent="0.25">
      <c r="A5" t="s">
        <v>277</v>
      </c>
      <c r="B5" t="s">
        <v>321</v>
      </c>
    </row>
    <row r="6" spans="1:2" x14ac:dyDescent="0.25">
      <c r="A6" t="s">
        <v>278</v>
      </c>
      <c r="B6" t="s">
        <v>304</v>
      </c>
    </row>
    <row r="7" spans="1:2" x14ac:dyDescent="0.25">
      <c r="A7" t="s">
        <v>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5" max="6" width="10.7109375" bestFit="1" customWidth="1"/>
    <col min="7" max="7" width="12" bestFit="1" customWidth="1"/>
    <col min="8" max="8" width="11.42578125" bestFit="1" customWidth="1"/>
    <col min="10" max="10" width="21" bestFit="1" customWidth="1"/>
    <col min="11" max="11" width="21" customWidth="1"/>
  </cols>
  <sheetData>
    <row r="1" spans="1:12" x14ac:dyDescent="0.25">
      <c r="A1" t="s">
        <v>292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300</v>
      </c>
      <c r="H1" t="s">
        <v>301</v>
      </c>
      <c r="I1" t="s">
        <v>298</v>
      </c>
      <c r="J1" t="s">
        <v>302</v>
      </c>
      <c r="K1" t="s">
        <v>303</v>
      </c>
      <c r="L1" t="s">
        <v>299</v>
      </c>
    </row>
    <row r="2" spans="1:12" x14ac:dyDescent="0.25">
      <c r="A2" t="s">
        <v>291</v>
      </c>
      <c r="B2">
        <v>1307</v>
      </c>
      <c r="C2">
        <v>0</v>
      </c>
      <c r="D2">
        <f>100-((C2/B2)*100)</f>
        <v>100</v>
      </c>
      <c r="E2" s="2">
        <v>35718</v>
      </c>
      <c r="F2" s="2">
        <v>35779</v>
      </c>
      <c r="G2" s="2">
        <v>35869</v>
      </c>
      <c r="H2" s="2">
        <v>36083</v>
      </c>
      <c r="I2">
        <f>(F2-E2)+(H2-G2)</f>
        <v>275</v>
      </c>
      <c r="J2">
        <f>365-I2</f>
        <v>90</v>
      </c>
      <c r="K2">
        <f>(B2/365)*J2</f>
        <v>322.27397260273972</v>
      </c>
      <c r="L2">
        <f>100-((K2/B2)*100)</f>
        <v>75.342465753424662</v>
      </c>
    </row>
    <row r="3" spans="1:12" x14ac:dyDescent="0.25">
      <c r="A3" t="s">
        <v>338</v>
      </c>
      <c r="B3">
        <v>2650</v>
      </c>
      <c r="C3">
        <v>350</v>
      </c>
      <c r="D3">
        <f>100-((C3/B3)*100)</f>
        <v>86.79245283018868</v>
      </c>
      <c r="I3">
        <v>31</v>
      </c>
      <c r="J3">
        <f>365-I3</f>
        <v>334</v>
      </c>
      <c r="K3">
        <f>(B3/365)*J3</f>
        <v>2424.9315068493152</v>
      </c>
      <c r="L3">
        <f>100-((K3/B3)*100)</f>
        <v>8.493150684931507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:H2"/>
    </sheetView>
  </sheetViews>
  <sheetFormatPr defaultRowHeight="15" x14ac:dyDescent="0.25"/>
  <sheetData>
    <row r="1" spans="1:8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</row>
    <row r="2" spans="1:8" x14ac:dyDescent="0.25">
      <c r="A2">
        <v>50</v>
      </c>
      <c r="B2">
        <v>31</v>
      </c>
      <c r="C2">
        <v>0</v>
      </c>
      <c r="D2">
        <v>9</v>
      </c>
      <c r="E2">
        <v>17</v>
      </c>
      <c r="F2">
        <v>0</v>
      </c>
      <c r="G2">
        <f>A2+(B2/60)+(C2/3600)</f>
        <v>50.516666666666666</v>
      </c>
      <c r="H2">
        <f>E2+(F2/60)+(G2/3600)</f>
        <v>17.014032407407406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22" workbookViewId="0">
      <selection activeCell="E2" sqref="E2"/>
    </sheetView>
  </sheetViews>
  <sheetFormatPr defaultRowHeight="15" x14ac:dyDescent="0.25"/>
  <sheetData>
    <row r="1" spans="1:3" x14ac:dyDescent="0.25">
      <c r="A1" t="s">
        <v>1</v>
      </c>
      <c r="B1" t="s">
        <v>45</v>
      </c>
      <c r="C1" t="s">
        <v>46</v>
      </c>
    </row>
    <row r="2" spans="1:3" x14ac:dyDescent="0.25">
      <c r="A2" t="s">
        <v>87</v>
      </c>
      <c r="B2">
        <v>4.7458333330000002</v>
      </c>
      <c r="C2">
        <v>116.9722222</v>
      </c>
    </row>
    <row r="3" spans="1:3" x14ac:dyDescent="0.25">
      <c r="A3" t="s">
        <v>102</v>
      </c>
      <c r="B3">
        <v>-33.610833329999998</v>
      </c>
      <c r="C3">
        <v>150.74222219999999</v>
      </c>
    </row>
    <row r="4" spans="1:3" x14ac:dyDescent="0.25">
      <c r="A4" t="s">
        <v>122</v>
      </c>
      <c r="B4">
        <v>43.965277780000001</v>
      </c>
      <c r="C4">
        <v>5.7116666670000003</v>
      </c>
    </row>
    <row r="5" spans="1:3" x14ac:dyDescent="0.25">
      <c r="A5" t="s">
        <v>126</v>
      </c>
      <c r="B5">
        <v>43.741388890000003</v>
      </c>
      <c r="C5">
        <v>3.5944444440000001</v>
      </c>
    </row>
    <row r="6" spans="1:3" x14ac:dyDescent="0.25">
      <c r="A6" t="s">
        <v>130</v>
      </c>
      <c r="B6">
        <v>43.240833330000001</v>
      </c>
      <c r="C6">
        <v>5.6777777780000003</v>
      </c>
    </row>
    <row r="7" spans="1:3" x14ac:dyDescent="0.25">
      <c r="A7" t="s">
        <v>135</v>
      </c>
      <c r="B7">
        <v>46.883333329999999</v>
      </c>
      <c r="C7">
        <v>19.383333329999999</v>
      </c>
    </row>
    <row r="8" spans="1:3" x14ac:dyDescent="0.25">
      <c r="A8" t="s">
        <v>142</v>
      </c>
      <c r="B8">
        <v>52.166666669999998</v>
      </c>
      <c r="C8">
        <v>-105.3166667</v>
      </c>
    </row>
    <row r="9" spans="1:3" x14ac:dyDescent="0.25">
      <c r="A9" t="s">
        <v>155</v>
      </c>
      <c r="B9">
        <v>52.166666669999998</v>
      </c>
      <c r="C9">
        <v>-105.3166667</v>
      </c>
    </row>
    <row r="10" spans="1:3" x14ac:dyDescent="0.25">
      <c r="A10" t="s">
        <v>157</v>
      </c>
      <c r="B10">
        <v>-33.611111110000003</v>
      </c>
      <c r="C10">
        <v>150.7406944</v>
      </c>
    </row>
    <row r="11" spans="1:3" x14ac:dyDescent="0.25">
      <c r="A11" t="s">
        <v>165</v>
      </c>
      <c r="B11">
        <v>36.568748999999997</v>
      </c>
      <c r="C11">
        <v>-5.5356399999999999</v>
      </c>
    </row>
    <row r="12" spans="1:3" x14ac:dyDescent="0.25">
      <c r="A12" t="s">
        <v>173</v>
      </c>
      <c r="B12">
        <v>36.568748999999997</v>
      </c>
      <c r="C12">
        <v>-5.5356399999999999</v>
      </c>
    </row>
    <row r="13" spans="1:3" x14ac:dyDescent="0.25">
      <c r="A13" t="s">
        <v>178</v>
      </c>
      <c r="B13">
        <v>-33.611111110000003</v>
      </c>
      <c r="C13">
        <v>150.7406944</v>
      </c>
    </row>
    <row r="14" spans="1:3" x14ac:dyDescent="0.25">
      <c r="A14" t="s">
        <v>186</v>
      </c>
      <c r="B14">
        <v>-3.9750000000000001</v>
      </c>
      <c r="C14">
        <v>-79.073611110000002</v>
      </c>
    </row>
    <row r="15" spans="1:3" x14ac:dyDescent="0.25">
      <c r="A15" t="s">
        <v>189</v>
      </c>
      <c r="B15">
        <v>-3.9750000000000001</v>
      </c>
      <c r="C15">
        <v>-79.073611110000002</v>
      </c>
    </row>
    <row r="16" spans="1:3" x14ac:dyDescent="0.25">
      <c r="A16" t="s">
        <v>192</v>
      </c>
      <c r="B16">
        <v>-3.9750000000000001</v>
      </c>
      <c r="C16">
        <v>-79.073611110000002</v>
      </c>
    </row>
    <row r="17" spans="1:3" x14ac:dyDescent="0.25">
      <c r="A17" t="s">
        <v>194</v>
      </c>
      <c r="B17">
        <v>38.717427999999998</v>
      </c>
      <c r="C17">
        <v>-83.446693999999994</v>
      </c>
    </row>
    <row r="18" spans="1:3" x14ac:dyDescent="0.25">
      <c r="A18" t="s">
        <v>196</v>
      </c>
      <c r="B18">
        <v>37.628726999999998</v>
      </c>
      <c r="C18">
        <v>-89.158502999999996</v>
      </c>
    </row>
    <row r="19" spans="1:3" x14ac:dyDescent="0.25">
      <c r="A19" t="s">
        <v>198</v>
      </c>
      <c r="B19">
        <v>39.957455000000003</v>
      </c>
      <c r="C19">
        <v>-74.627962999999994</v>
      </c>
    </row>
    <row r="20" spans="1:3" x14ac:dyDescent="0.25">
      <c r="A20" t="s">
        <v>200</v>
      </c>
      <c r="B20">
        <v>37.719113</v>
      </c>
      <c r="C20">
        <v>-84.338821999999993</v>
      </c>
    </row>
    <row r="21" spans="1:3" x14ac:dyDescent="0.25">
      <c r="A21" t="s">
        <v>204</v>
      </c>
      <c r="B21">
        <v>56.55</v>
      </c>
      <c r="C21">
        <v>13.21666667</v>
      </c>
    </row>
    <row r="22" spans="1:3" x14ac:dyDescent="0.25">
      <c r="A22" t="s">
        <v>220</v>
      </c>
      <c r="B22">
        <v>64.116666670000001</v>
      </c>
      <c r="C22">
        <v>19.45</v>
      </c>
    </row>
    <row r="23" spans="1:3" x14ac:dyDescent="0.25">
      <c r="A23" t="s">
        <v>223</v>
      </c>
      <c r="B23">
        <v>56.55</v>
      </c>
      <c r="C23">
        <v>13.21666667</v>
      </c>
    </row>
    <row r="24" spans="1:3" x14ac:dyDescent="0.25">
      <c r="A24" t="s">
        <v>227</v>
      </c>
      <c r="B24">
        <v>31.766666669999999</v>
      </c>
      <c r="C24">
        <v>114.0166667</v>
      </c>
    </row>
    <row r="25" spans="1:3" x14ac:dyDescent="0.25">
      <c r="A25" t="s">
        <v>230</v>
      </c>
      <c r="B25">
        <v>41.35</v>
      </c>
      <c r="C25">
        <v>1.0333333330000001</v>
      </c>
    </row>
    <row r="26" spans="1:3" x14ac:dyDescent="0.25">
      <c r="A26" t="s">
        <v>235</v>
      </c>
      <c r="B26">
        <v>50.584263180000001</v>
      </c>
      <c r="C26">
        <v>8.6775886129999993</v>
      </c>
    </row>
    <row r="27" spans="1:3" x14ac:dyDescent="0.25">
      <c r="A27" t="s">
        <v>237</v>
      </c>
      <c r="B27">
        <v>51.766666669999999</v>
      </c>
      <c r="C27">
        <v>-1.3333333329999999</v>
      </c>
    </row>
    <row r="28" spans="1:3" x14ac:dyDescent="0.25">
      <c r="A28" t="s">
        <v>242</v>
      </c>
      <c r="B28">
        <v>43.965277780000001</v>
      </c>
      <c r="C28">
        <v>5.7116666670000003</v>
      </c>
    </row>
    <row r="29" spans="1:3" x14ac:dyDescent="0.25">
      <c r="A29" t="s">
        <v>251</v>
      </c>
      <c r="B29">
        <v>60.816666669999996</v>
      </c>
      <c r="C29">
        <v>16.5</v>
      </c>
    </row>
    <row r="30" spans="1:3" x14ac:dyDescent="0.25">
      <c r="A30" t="s">
        <v>253</v>
      </c>
      <c r="B30">
        <v>42.4</v>
      </c>
      <c r="C30">
        <v>128.1</v>
      </c>
    </row>
    <row r="31" spans="1:3" x14ac:dyDescent="0.25">
      <c r="A31" t="s">
        <v>256</v>
      </c>
      <c r="B31">
        <v>21.45</v>
      </c>
      <c r="C31">
        <v>110.9</v>
      </c>
    </row>
    <row r="32" spans="1:3" x14ac:dyDescent="0.25">
      <c r="A32" t="s">
        <v>258</v>
      </c>
      <c r="B32">
        <v>50.516666669999999</v>
      </c>
      <c r="C32">
        <v>9.2833333329999999</v>
      </c>
    </row>
    <row r="33" spans="1:3" x14ac:dyDescent="0.25">
      <c r="A33" t="s">
        <v>261</v>
      </c>
      <c r="B33">
        <v>40.433333330000004</v>
      </c>
      <c r="C33">
        <v>23.56666667</v>
      </c>
    </row>
    <row r="34" spans="1:3" x14ac:dyDescent="0.25">
      <c r="A34" t="s">
        <v>263</v>
      </c>
      <c r="B34">
        <v>40.433333330000004</v>
      </c>
      <c r="C34">
        <v>23.56666667</v>
      </c>
    </row>
    <row r="35" spans="1:3" x14ac:dyDescent="0.25">
      <c r="A35" t="s">
        <v>265</v>
      </c>
      <c r="B35">
        <v>42.4</v>
      </c>
      <c r="C35">
        <v>128.1</v>
      </c>
    </row>
    <row r="36" spans="1:3" x14ac:dyDescent="0.25">
      <c r="A36" t="s">
        <v>268</v>
      </c>
      <c r="B36">
        <v>35.951883000000002</v>
      </c>
      <c r="C36">
        <v>-84.272722000000002</v>
      </c>
    </row>
    <row r="37" spans="1:3" x14ac:dyDescent="0.25">
      <c r="A37" t="s">
        <v>270</v>
      </c>
      <c r="B37">
        <v>37.554104000000002</v>
      </c>
      <c r="C37">
        <v>-84.240733000000006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308</v>
      </c>
      <c r="B1" t="s">
        <v>309</v>
      </c>
      <c r="C1" t="s">
        <v>310</v>
      </c>
    </row>
    <row r="2" spans="1:3" x14ac:dyDescent="0.25">
      <c r="A2">
        <v>2.5</v>
      </c>
      <c r="B2">
        <f>A2/2</f>
        <v>1.25</v>
      </c>
      <c r="C2">
        <f>PI()*(B2^2)</f>
        <v>4.908738521234052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study_data_for_analysis_2023_05</vt:lpstr>
      <vt:lpstr>taxonomic_function_role</vt:lpstr>
      <vt:lpstr>mean_from_median_etc</vt:lpstr>
      <vt:lpstr>time_after_disturbance</vt:lpstr>
      <vt:lpstr>To_extract_from</vt:lpstr>
      <vt:lpstr>change in precipitation</vt:lpstr>
      <vt:lpstr>lat_long_cal</vt:lpstr>
      <vt:lpstr>lat_long</vt:lpstr>
      <vt:lpstr>area_calculation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ANTHONY MARTIN</dc:creator>
  <cp:lastModifiedBy>PHILIP ANTHONY MARTIN</cp:lastModifiedBy>
  <dcterms:created xsi:type="dcterms:W3CDTF">2023-05-26T10:31:02Z</dcterms:created>
  <dcterms:modified xsi:type="dcterms:W3CDTF">2023-05-26T13:33:46Z</dcterms:modified>
</cp:coreProperties>
</file>